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5_Wind\"/>
    </mc:Choice>
  </mc:AlternateContent>
  <bookViews>
    <workbookView xWindow="0" yWindow="0" windowWidth="12465" windowHeight="9930" activeTab="2"/>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5" l="1"/>
  <c r="E81" i="5"/>
  <c r="AA93" i="14" l="1"/>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B80" i="14"/>
  <c r="AC80" i="14" s="1"/>
  <c r="AA80" i="14"/>
  <c r="AB79" i="14"/>
  <c r="AC79" i="14" s="1"/>
  <c r="AA79" i="14"/>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B64" i="14"/>
  <c r="AC64" i="14" s="1"/>
  <c r="AA64" i="14"/>
  <c r="AB63" i="14"/>
  <c r="AC63" i="14" s="1"/>
  <c r="AA63" i="14"/>
  <c r="AA62" i="14"/>
  <c r="AB62" i="14" s="1"/>
  <c r="AC62" i="14" s="1"/>
  <c r="AA61" i="14"/>
  <c r="AB61" i="14" s="1"/>
  <c r="AC61" i="14" s="1"/>
  <c r="AA60" i="14"/>
  <c r="AB60" i="14" s="1"/>
  <c r="AC60" i="14" s="1"/>
  <c r="AA59" i="14"/>
  <c r="AB59" i="14" s="1"/>
  <c r="AC59" i="14" s="1"/>
  <c r="AA58" i="14"/>
  <c r="AA57" i="14"/>
  <c r="AA56" i="14"/>
  <c r="AA55" i="14"/>
  <c r="AB55" i="14" s="1"/>
  <c r="AC55" i="14" s="1"/>
  <c r="AA54" i="14"/>
  <c r="AB54" i="14" s="1"/>
  <c r="AC54"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A39" i="14"/>
  <c r="AB39" i="14" s="1"/>
  <c r="AC39" i="14" s="1"/>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X89" i="14"/>
  <c r="Y89" i="14" s="1"/>
  <c r="W89" i="14"/>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X63" i="14"/>
  <c r="Y63" i="14" s="1"/>
  <c r="W63" i="14"/>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X53" i="14" s="1"/>
  <c r="Y53"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Y44" i="14"/>
  <c r="X44" i="14"/>
  <c r="W44" i="14"/>
  <c r="W43" i="14"/>
  <c r="X43" i="14" s="1"/>
  <c r="Y43" i="14" s="1"/>
  <c r="W42" i="14"/>
  <c r="X42" i="14" s="1"/>
  <c r="Y42" i="14" s="1"/>
  <c r="W41" i="14"/>
  <c r="X41" i="14" s="1"/>
  <c r="Y41" i="14" s="1"/>
  <c r="X40" i="14"/>
  <c r="Y40" i="14" s="1"/>
  <c r="W40" i="14"/>
  <c r="W39" i="14"/>
  <c r="X39" i="14" s="1"/>
  <c r="Y39" i="14" s="1"/>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Y28" i="14"/>
  <c r="X28" i="14"/>
  <c r="W28" i="14"/>
  <c r="W27" i="14"/>
  <c r="X27" i="14" s="1"/>
  <c r="Y27" i="14" s="1"/>
  <c r="W26" i="14"/>
  <c r="X26" i="14" s="1"/>
  <c r="Y26" i="14" s="1"/>
  <c r="W25" i="14"/>
  <c r="X25" i="14" s="1"/>
  <c r="Y25" i="14" s="1"/>
  <c r="X24" i="14"/>
  <c r="Y24" i="14" s="1"/>
  <c r="W24" i="14"/>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Y12" i="14"/>
  <c r="X12" i="14"/>
  <c r="W12" i="14"/>
  <c r="W11" i="14"/>
  <c r="X11" i="14" s="1"/>
  <c r="Y11" i="14" s="1"/>
  <c r="W10" i="14"/>
  <c r="X10" i="14" s="1"/>
  <c r="Y10" i="14" s="1"/>
  <c r="W9" i="14"/>
  <c r="X9" i="14" s="1"/>
  <c r="Y9" i="14" s="1"/>
  <c r="X8" i="14"/>
  <c r="Y8" i="14" s="1"/>
  <c r="W8" i="14"/>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3" i="14" s="1"/>
  <c r="U53" i="14" s="1"/>
  <c r="T52" i="14"/>
  <c r="U52" i="14" s="1"/>
  <c r="S52" i="14"/>
  <c r="S51" i="14"/>
  <c r="T51" i="14" s="1"/>
  <c r="U51" i="14" s="1"/>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T40" i="14"/>
  <c r="S40" i="14"/>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P55" i="14"/>
  <c r="Q55" i="14" s="1"/>
  <c r="O55" i="14"/>
  <c r="O54" i="14"/>
  <c r="P54" i="14" s="1"/>
  <c r="Q54" i="14" s="1"/>
  <c r="O53" i="14"/>
  <c r="P56" i="14" s="1"/>
  <c r="Q52" i="14"/>
  <c r="P52" i="14"/>
  <c r="O52" i="14"/>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Q36" i="14"/>
  <c r="P36" i="14"/>
  <c r="O36" i="14"/>
  <c r="O35" i="14"/>
  <c r="P35" i="14" s="1"/>
  <c r="Q35" i="14" s="1"/>
  <c r="O34" i="14"/>
  <c r="P34" i="14" s="1"/>
  <c r="Q34" i="14" s="1"/>
  <c r="O33" i="14"/>
  <c r="P33" i="14" s="1"/>
  <c r="Q33" i="14" s="1"/>
  <c r="P32" i="14"/>
  <c r="Q32" i="14" s="1"/>
  <c r="O32" i="14"/>
  <c r="O31" i="14"/>
  <c r="P31" i="14" s="1"/>
  <c r="Q31" i="14" s="1"/>
  <c r="O30" i="14"/>
  <c r="P30" i="14" s="1"/>
  <c r="Q30" i="14" s="1"/>
  <c r="O29" i="14"/>
  <c r="P29" i="14" s="1"/>
  <c r="Q29" i="14" s="1"/>
  <c r="O28" i="14"/>
  <c r="P28" i="14" s="1"/>
  <c r="Q28" i="14" s="1"/>
  <c r="P27" i="14"/>
  <c r="Q27" i="14" s="1"/>
  <c r="O27" i="14"/>
  <c r="O26" i="14"/>
  <c r="P26" i="14" s="1"/>
  <c r="Q26" i="14" s="1"/>
  <c r="O25" i="14"/>
  <c r="P25" i="14" s="1"/>
  <c r="Q25" i="14" s="1"/>
  <c r="O24" i="14"/>
  <c r="P24" i="14" s="1"/>
  <c r="Q24" i="14" s="1"/>
  <c r="P23" i="14"/>
  <c r="Q23" i="14" s="1"/>
  <c r="O23" i="14"/>
  <c r="O22" i="14"/>
  <c r="P22" i="14" s="1"/>
  <c r="Q22" i="14" s="1"/>
  <c r="O21" i="14"/>
  <c r="P21" i="14" s="1"/>
  <c r="Q21" i="14" s="1"/>
  <c r="Q20" i="14"/>
  <c r="P20" i="14"/>
  <c r="O20" i="14"/>
  <c r="O19" i="14"/>
  <c r="P19" i="14" s="1"/>
  <c r="Q19" i="14" s="1"/>
  <c r="O18" i="14"/>
  <c r="P18" i="14" s="1"/>
  <c r="Q18" i="14" s="1"/>
  <c r="O17" i="14"/>
  <c r="P17" i="14" s="1"/>
  <c r="Q17" i="14" s="1"/>
  <c r="P16" i="14"/>
  <c r="Q16" i="14" s="1"/>
  <c r="O16" i="14"/>
  <c r="O15" i="14"/>
  <c r="P15" i="14" s="1"/>
  <c r="Q15" i="14" s="1"/>
  <c r="O14" i="14"/>
  <c r="P14" i="14" s="1"/>
  <c r="Q14" i="14" s="1"/>
  <c r="O13" i="14"/>
  <c r="P13" i="14" s="1"/>
  <c r="Q13" i="14" s="1"/>
  <c r="O12" i="14"/>
  <c r="P12" i="14" s="1"/>
  <c r="Q12" i="14" s="1"/>
  <c r="P11" i="14"/>
  <c r="Q11" i="14" s="1"/>
  <c r="O11" i="14"/>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L90" i="14"/>
  <c r="M90" i="14" s="1"/>
  <c r="K90" i="14"/>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L80" i="14"/>
  <c r="M80" i="14" s="1"/>
  <c r="K80" i="14"/>
  <c r="K79" i="14"/>
  <c r="L79" i="14" s="1"/>
  <c r="M79" i="14" s="1"/>
  <c r="L78" i="14"/>
  <c r="M78" i="14" s="1"/>
  <c r="K78" i="14"/>
  <c r="K77" i="14"/>
  <c r="L77" i="14" s="1"/>
  <c r="M77" i="14" s="1"/>
  <c r="K76" i="14"/>
  <c r="L76" i="14" s="1"/>
  <c r="M76" i="14" s="1"/>
  <c r="K75" i="14"/>
  <c r="L75" i="14" s="1"/>
  <c r="M75" i="14" s="1"/>
  <c r="L74" i="14"/>
  <c r="M74" i="14" s="1"/>
  <c r="K74" i="14"/>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M58" i="14" s="1"/>
  <c r="K57" i="14"/>
  <c r="L57" i="14" s="1"/>
  <c r="K56" i="14"/>
  <c r="K55" i="14"/>
  <c r="L55" i="14" s="1"/>
  <c r="M55" i="14" s="1"/>
  <c r="K54" i="14"/>
  <c r="L54" i="14" s="1"/>
  <c r="M54" i="14" s="1"/>
  <c r="K53" i="14"/>
  <c r="L53" i="14" s="1"/>
  <c r="M53" i="14" s="1"/>
  <c r="L52" i="14"/>
  <c r="M52" i="14" s="1"/>
  <c r="K52" i="14"/>
  <c r="K51" i="14"/>
  <c r="L51" i="14" s="1"/>
  <c r="M51" i="14" s="1"/>
  <c r="K50" i="14"/>
  <c r="L50" i="14" s="1"/>
  <c r="M50" i="14" s="1"/>
  <c r="K49" i="14"/>
  <c r="L49" i="14" s="1"/>
  <c r="M49" i="14" s="1"/>
  <c r="K48" i="14"/>
  <c r="L48" i="14" s="1"/>
  <c r="M48" i="14" s="1"/>
  <c r="K47" i="14"/>
  <c r="L47" i="14" s="1"/>
  <c r="M47" i="14" s="1"/>
  <c r="K46" i="14"/>
  <c r="L46" i="14" s="1"/>
  <c r="M46" i="14" s="1"/>
  <c r="K45" i="14"/>
  <c r="L45" i="14" s="1"/>
  <c r="M45" i="14" s="1"/>
  <c r="K44" i="14"/>
  <c r="L44" i="14" s="1"/>
  <c r="M44" i="14" s="1"/>
  <c r="K43" i="14"/>
  <c r="L43" i="14" s="1"/>
  <c r="M43" i="14" s="1"/>
  <c r="K42" i="14"/>
  <c r="L42" i="14" s="1"/>
  <c r="M42" i="14" s="1"/>
  <c r="K41" i="14"/>
  <c r="L41" i="14" s="1"/>
  <c r="M41" i="14" s="1"/>
  <c r="L40" i="14"/>
  <c r="M40" i="14" s="1"/>
  <c r="K40" i="14"/>
  <c r="K39" i="14"/>
  <c r="L39" i="14" s="1"/>
  <c r="M39" i="14" s="1"/>
  <c r="K38" i="14"/>
  <c r="L38" i="14" s="1"/>
  <c r="M38" i="14" s="1"/>
  <c r="K37" i="14"/>
  <c r="L37" i="14" s="1"/>
  <c r="M37" i="14" s="1"/>
  <c r="L36" i="14"/>
  <c r="M36" i="14" s="1"/>
  <c r="K36" i="14"/>
  <c r="K35" i="14"/>
  <c r="L35" i="14" s="1"/>
  <c r="M35" i="14" s="1"/>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L24" i="14"/>
  <c r="M24" i="14" s="1"/>
  <c r="K24" i="14"/>
  <c r="K23" i="14"/>
  <c r="L23" i="14" s="1"/>
  <c r="M23" i="14" s="1"/>
  <c r="K22" i="14"/>
  <c r="L22" i="14" s="1"/>
  <c r="M22" i="14" s="1"/>
  <c r="K21" i="14"/>
  <c r="L21" i="14" s="1"/>
  <c r="M21" i="14" s="1"/>
  <c r="L20" i="14"/>
  <c r="M20" i="14" s="1"/>
  <c r="K20" i="14"/>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L8" i="14"/>
  <c r="M8" i="14" s="1"/>
  <c r="K8" i="14"/>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B53" i="13" s="1"/>
  <c r="AC53" i="13" s="1"/>
  <c r="AB52" i="13"/>
  <c r="AC52" i="13" s="1"/>
  <c r="AA52" i="13"/>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A39" i="13"/>
  <c r="AB39" i="13" s="1"/>
  <c r="AC39" i="13" s="1"/>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B19" i="13"/>
  <c r="AC19" i="13" s="1"/>
  <c r="AA19" i="13"/>
  <c r="AA18" i="13"/>
  <c r="AB18" i="13" s="1"/>
  <c r="AC18" i="13" s="1"/>
  <c r="AA17" i="13"/>
  <c r="AB17" i="13" s="1"/>
  <c r="AC17" i="13" s="1"/>
  <c r="AC16" i="13"/>
  <c r="AA16" i="13"/>
  <c r="AB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X89" i="13"/>
  <c r="Y89" i="13" s="1"/>
  <c r="W89" i="13"/>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X59" i="13"/>
  <c r="Y59" i="13" s="1"/>
  <c r="W59" i="13"/>
  <c r="W58" i="13"/>
  <c r="W57" i="13"/>
  <c r="W56" i="13"/>
  <c r="X55" i="13"/>
  <c r="Y55" i="13" s="1"/>
  <c r="W55" i="13"/>
  <c r="W54" i="13"/>
  <c r="X54" i="13" s="1"/>
  <c r="Y54" i="13" s="1"/>
  <c r="W53" i="13"/>
  <c r="X53" i="13" s="1"/>
  <c r="Y53" i="13" s="1"/>
  <c r="W52" i="13"/>
  <c r="X52" i="13" s="1"/>
  <c r="Y52" i="13" s="1"/>
  <c r="X51" i="13"/>
  <c r="Y51" i="13" s="1"/>
  <c r="W51" i="13"/>
  <c r="W50" i="13"/>
  <c r="X50" i="13" s="1"/>
  <c r="Y50" i="13" s="1"/>
  <c r="W49" i="13"/>
  <c r="X49" i="13" s="1"/>
  <c r="Y49" i="13" s="1"/>
  <c r="Y48" i="13"/>
  <c r="X48" i="13"/>
  <c r="W48" i="13"/>
  <c r="W47" i="13"/>
  <c r="X47" i="13" s="1"/>
  <c r="Y47" i="13" s="1"/>
  <c r="W46" i="13"/>
  <c r="X46" i="13" s="1"/>
  <c r="Y46" i="13" s="1"/>
  <c r="W45" i="13"/>
  <c r="X45" i="13" s="1"/>
  <c r="Y45" i="13" s="1"/>
  <c r="X44" i="13"/>
  <c r="Y44" i="13" s="1"/>
  <c r="W44" i="13"/>
  <c r="W43" i="13"/>
  <c r="X43" i="13" s="1"/>
  <c r="Y43" i="13" s="1"/>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Y32" i="13"/>
  <c r="X32" i="13"/>
  <c r="W32" i="13"/>
  <c r="W31" i="13"/>
  <c r="X31" i="13" s="1"/>
  <c r="Y31" i="13" s="1"/>
  <c r="W30" i="13"/>
  <c r="X30" i="13" s="1"/>
  <c r="Y30" i="13" s="1"/>
  <c r="W29" i="13"/>
  <c r="X29" i="13" s="1"/>
  <c r="Y29" i="13" s="1"/>
  <c r="X28" i="13"/>
  <c r="Y28" i="13" s="1"/>
  <c r="W28" i="13"/>
  <c r="W27" i="13"/>
  <c r="X27" i="13" s="1"/>
  <c r="Y27" i="13" s="1"/>
  <c r="W26" i="13"/>
  <c r="X26" i="13" s="1"/>
  <c r="Y26" i="13" s="1"/>
  <c r="W25" i="13"/>
  <c r="X25" i="13" s="1"/>
  <c r="Y25" i="13" s="1"/>
  <c r="W24" i="13"/>
  <c r="X24" i="13" s="1"/>
  <c r="Y24" i="13" s="1"/>
  <c r="X23" i="13"/>
  <c r="Y23" i="13" s="1"/>
  <c r="W23" i="13"/>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X9" i="13"/>
  <c r="Y9" i="13" s="1"/>
  <c r="W9" i="13"/>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S59" i="13"/>
  <c r="T59" i="13" s="1"/>
  <c r="U59" i="13" s="1"/>
  <c r="S58" i="13"/>
  <c r="S57" i="13"/>
  <c r="S56" i="13"/>
  <c r="S55" i="13"/>
  <c r="T55" i="13" s="1"/>
  <c r="U55" i="13" s="1"/>
  <c r="S54" i="13"/>
  <c r="T54" i="13" s="1"/>
  <c r="U54" i="13" s="1"/>
  <c r="S53" i="13"/>
  <c r="T53" i="13" s="1"/>
  <c r="U53" i="13" s="1"/>
  <c r="T52" i="13"/>
  <c r="U52" i="13" s="1"/>
  <c r="S52" i="13"/>
  <c r="T51" i="13"/>
  <c r="U51" i="13" s="1"/>
  <c r="S51" i="13"/>
  <c r="S50" i="13"/>
  <c r="T50" i="13" s="1"/>
  <c r="U50" i="13" s="1"/>
  <c r="S49" i="13"/>
  <c r="T49" i="13" s="1"/>
  <c r="U49" i="13" s="1"/>
  <c r="S48" i="13"/>
  <c r="T48" i="13" s="1"/>
  <c r="U48" i="13" s="1"/>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S39" i="13"/>
  <c r="T39" i="13" s="1"/>
  <c r="U39" i="13" s="1"/>
  <c r="S38" i="13"/>
  <c r="T38" i="13" s="1"/>
  <c r="U38" i="13" s="1"/>
  <c r="S37" i="13"/>
  <c r="T37" i="13" s="1"/>
  <c r="U37" i="13" s="1"/>
  <c r="T36" i="13"/>
  <c r="U36" i="13" s="1"/>
  <c r="S36" i="13"/>
  <c r="T35" i="13"/>
  <c r="U35" i="13" s="1"/>
  <c r="S35" i="13"/>
  <c r="S34" i="13"/>
  <c r="T34" i="13" s="1"/>
  <c r="U34" i="13" s="1"/>
  <c r="S33" i="13"/>
  <c r="T33" i="13" s="1"/>
  <c r="U33" i="13" s="1"/>
  <c r="S32" i="13"/>
  <c r="T32" i="13" s="1"/>
  <c r="U32" i="13" s="1"/>
  <c r="T31" i="13"/>
  <c r="U31" i="13" s="1"/>
  <c r="S31" i="13"/>
  <c r="S30" i="13"/>
  <c r="T30" i="13" s="1"/>
  <c r="U30" i="13" s="1"/>
  <c r="S29" i="13"/>
  <c r="T29" i="13" s="1"/>
  <c r="U29" i="13" s="1"/>
  <c r="U28" i="13"/>
  <c r="T28" i="13"/>
  <c r="S28" i="13"/>
  <c r="T27" i="13"/>
  <c r="U27" i="13" s="1"/>
  <c r="S27" i="13"/>
  <c r="S26" i="13"/>
  <c r="T26" i="13" s="1"/>
  <c r="U26" i="13" s="1"/>
  <c r="S25" i="13"/>
  <c r="T25" i="13" s="1"/>
  <c r="U25" i="13" s="1"/>
  <c r="U24" i="13"/>
  <c r="T24" i="13"/>
  <c r="S24" i="13"/>
  <c r="S23" i="13"/>
  <c r="T23" i="13" s="1"/>
  <c r="U23" i="13" s="1"/>
  <c r="S22" i="13"/>
  <c r="T22" i="13" s="1"/>
  <c r="U22" i="13" s="1"/>
  <c r="S21" i="13"/>
  <c r="T21" i="13" s="1"/>
  <c r="U21" i="13" s="1"/>
  <c r="T20" i="13"/>
  <c r="U20" i="13" s="1"/>
  <c r="S20" i="13"/>
  <c r="T19" i="13"/>
  <c r="U19" i="13" s="1"/>
  <c r="S19" i="13"/>
  <c r="S18" i="13"/>
  <c r="T18" i="13" s="1"/>
  <c r="U18" i="13" s="1"/>
  <c r="S17" i="13"/>
  <c r="T17" i="13" s="1"/>
  <c r="U17" i="13" s="1"/>
  <c r="S16" i="13"/>
  <c r="T16" i="13" s="1"/>
  <c r="U16" i="13" s="1"/>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S7" i="13"/>
  <c r="T7" i="13" s="1"/>
  <c r="U7" i="13" s="1"/>
  <c r="S6" i="13"/>
  <c r="T6" i="13" s="1"/>
  <c r="U6" i="13" s="1"/>
  <c r="S5" i="13"/>
  <c r="T5" i="13" s="1"/>
  <c r="U5" i="13" s="1"/>
  <c r="T4" i="13"/>
  <c r="U4" i="13" s="1"/>
  <c r="S4" i="13"/>
  <c r="T3" i="13"/>
  <c r="U3" i="13" s="1"/>
  <c r="S3" i="13"/>
  <c r="S2" i="13"/>
  <c r="T2" i="13" s="1"/>
  <c r="U2" i="13" s="1"/>
  <c r="O93" i="13"/>
  <c r="P93" i="13" s="1"/>
  <c r="Q93" i="13" s="1"/>
  <c r="O92" i="13"/>
  <c r="P92" i="13" s="1"/>
  <c r="Q92" i="13" s="1"/>
  <c r="O91" i="13"/>
  <c r="P91" i="13" s="1"/>
  <c r="Q91" i="13" s="1"/>
  <c r="O90" i="13"/>
  <c r="P90" i="13" s="1"/>
  <c r="Q90" i="13" s="1"/>
  <c r="P89" i="13"/>
  <c r="Q89" i="13" s="1"/>
  <c r="O89" i="13"/>
  <c r="O88" i="13"/>
  <c r="P88" i="13" s="1"/>
  <c r="Q88" i="13" s="1"/>
  <c r="P87" i="13"/>
  <c r="Q87" i="13" s="1"/>
  <c r="O87" i="13"/>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P65" i="13"/>
  <c r="Q65" i="13" s="1"/>
  <c r="O65" i="13"/>
  <c r="O64" i="13"/>
  <c r="P64" i="13" s="1"/>
  <c r="Q64" i="13" s="1"/>
  <c r="O63" i="13"/>
  <c r="P63" i="13" s="1"/>
  <c r="Q63" i="13" s="1"/>
  <c r="O62" i="13"/>
  <c r="P62" i="13" s="1"/>
  <c r="Q62" i="13" s="1"/>
  <c r="P61" i="13"/>
  <c r="Q61" i="13" s="1"/>
  <c r="O61" i="13"/>
  <c r="O60" i="13"/>
  <c r="P60" i="13" s="1"/>
  <c r="Q60" i="13" s="1"/>
  <c r="P59" i="13"/>
  <c r="Q59" i="13" s="1"/>
  <c r="O59" i="13"/>
  <c r="O58" i="13"/>
  <c r="O57" i="13"/>
  <c r="O56" i="13"/>
  <c r="O55" i="13"/>
  <c r="P55" i="13" s="1"/>
  <c r="Q55" i="13" s="1"/>
  <c r="O54" i="13"/>
  <c r="P57" i="13" s="1"/>
  <c r="O53" i="13"/>
  <c r="P53" i="13" s="1"/>
  <c r="Q53" i="13" s="1"/>
  <c r="O52" i="13"/>
  <c r="P52" i="13" s="1"/>
  <c r="Q52" i="13" s="1"/>
  <c r="O51" i="13"/>
  <c r="P51" i="13" s="1"/>
  <c r="Q51" i="13" s="1"/>
  <c r="O50" i="13"/>
  <c r="P50" i="13" s="1"/>
  <c r="Q50" i="13" s="1"/>
  <c r="O49" i="13"/>
  <c r="P49" i="13" s="1"/>
  <c r="Q49" i="13" s="1"/>
  <c r="O48" i="13"/>
  <c r="P48" i="13" s="1"/>
  <c r="Q48" i="13" s="1"/>
  <c r="P47" i="13"/>
  <c r="Q47" i="13" s="1"/>
  <c r="O47" i="13"/>
  <c r="O46" i="13"/>
  <c r="P46" i="13" s="1"/>
  <c r="Q46" i="13" s="1"/>
  <c r="P45" i="13"/>
  <c r="Q45" i="13" s="1"/>
  <c r="O45" i="13"/>
  <c r="O44" i="13"/>
  <c r="P44" i="13" s="1"/>
  <c r="Q44" i="13" s="1"/>
  <c r="O43" i="13"/>
  <c r="P43" i="13" s="1"/>
  <c r="Q43" i="13" s="1"/>
  <c r="O42" i="13"/>
  <c r="P42" i="13" s="1"/>
  <c r="Q42" i="13" s="1"/>
  <c r="O41" i="13"/>
  <c r="P41" i="13" s="1"/>
  <c r="Q41" i="13" s="1"/>
  <c r="O40" i="13"/>
  <c r="P40" i="13" s="1"/>
  <c r="Q40" i="13" s="1"/>
  <c r="P39" i="13"/>
  <c r="Q39" i="13" s="1"/>
  <c r="O39" i="13"/>
  <c r="O38" i="13"/>
  <c r="P38" i="13" s="1"/>
  <c r="Q38" i="13" s="1"/>
  <c r="P37" i="13"/>
  <c r="Q37" i="13" s="1"/>
  <c r="O37" i="13"/>
  <c r="O36" i="13"/>
  <c r="P36" i="13" s="1"/>
  <c r="Q36" i="13" s="1"/>
  <c r="O35" i="13"/>
  <c r="P35" i="13" s="1"/>
  <c r="Q35" i="13" s="1"/>
  <c r="O34" i="13"/>
  <c r="P34" i="13" s="1"/>
  <c r="Q34" i="13" s="1"/>
  <c r="O33" i="13"/>
  <c r="P33" i="13" s="1"/>
  <c r="Q33" i="13" s="1"/>
  <c r="O32" i="13"/>
  <c r="P32" i="13" s="1"/>
  <c r="Q32" i="13" s="1"/>
  <c r="P31" i="13"/>
  <c r="Q31" i="13" s="1"/>
  <c r="O31" i="13"/>
  <c r="O30" i="13"/>
  <c r="P30" i="13" s="1"/>
  <c r="Q30" i="13" s="1"/>
  <c r="P29" i="13"/>
  <c r="Q29" i="13" s="1"/>
  <c r="O29" i="13"/>
  <c r="O28" i="13"/>
  <c r="P28" i="13" s="1"/>
  <c r="Q28" i="13" s="1"/>
  <c r="O27" i="13"/>
  <c r="P27" i="13" s="1"/>
  <c r="Q27" i="13" s="1"/>
  <c r="O26" i="13"/>
  <c r="P26" i="13" s="1"/>
  <c r="Q26" i="13" s="1"/>
  <c r="O25" i="13"/>
  <c r="P25" i="13" s="1"/>
  <c r="Q25" i="13" s="1"/>
  <c r="O24" i="13"/>
  <c r="P24" i="13" s="1"/>
  <c r="Q24" i="13" s="1"/>
  <c r="P23" i="13"/>
  <c r="Q23" i="13" s="1"/>
  <c r="O23" i="13"/>
  <c r="O22" i="13"/>
  <c r="P22" i="13" s="1"/>
  <c r="Q22" i="13" s="1"/>
  <c r="P21" i="13"/>
  <c r="Q21" i="13" s="1"/>
  <c r="O21" i="13"/>
  <c r="O20" i="13"/>
  <c r="P20" i="13" s="1"/>
  <c r="Q20" i="13" s="1"/>
  <c r="O19" i="13"/>
  <c r="P19" i="13" s="1"/>
  <c r="Q19" i="13" s="1"/>
  <c r="O18" i="13"/>
  <c r="P18" i="13" s="1"/>
  <c r="Q18" i="13" s="1"/>
  <c r="O17" i="13"/>
  <c r="P17" i="13" s="1"/>
  <c r="Q17" i="13" s="1"/>
  <c r="O16" i="13"/>
  <c r="P16" i="13" s="1"/>
  <c r="Q16" i="13" s="1"/>
  <c r="P15" i="13"/>
  <c r="Q15" i="13" s="1"/>
  <c r="O15" i="13"/>
  <c r="O14" i="13"/>
  <c r="P14" i="13" s="1"/>
  <c r="Q14" i="13" s="1"/>
  <c r="P13" i="13"/>
  <c r="Q13" i="13" s="1"/>
  <c r="O13" i="13"/>
  <c r="O12" i="13"/>
  <c r="P12" i="13" s="1"/>
  <c r="Q12" i="13" s="1"/>
  <c r="O11" i="13"/>
  <c r="P11" i="13" s="1"/>
  <c r="Q11" i="13" s="1"/>
  <c r="O10" i="13"/>
  <c r="P10" i="13" s="1"/>
  <c r="Q10" i="13" s="1"/>
  <c r="O9" i="13"/>
  <c r="P9" i="13" s="1"/>
  <c r="Q9" i="13" s="1"/>
  <c r="O8" i="13"/>
  <c r="P8" i="13" s="1"/>
  <c r="Q8" i="13" s="1"/>
  <c r="P7" i="13"/>
  <c r="Q7" i="13" s="1"/>
  <c r="O7" i="13"/>
  <c r="O6" i="13"/>
  <c r="P6" i="13" s="1"/>
  <c r="Q6" i="13" s="1"/>
  <c r="P5" i="13"/>
  <c r="Q5" i="13" s="1"/>
  <c r="O5" i="13"/>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L55" i="13"/>
  <c r="M55" i="13" s="1"/>
  <c r="K55" i="13"/>
  <c r="K54" i="13"/>
  <c r="L54" i="13" s="1"/>
  <c r="M54" i="13" s="1"/>
  <c r="K53" i="13"/>
  <c r="L53" i="13" s="1"/>
  <c r="M53" i="13" s="1"/>
  <c r="K52" i="13"/>
  <c r="L52" i="13" s="1"/>
  <c r="M52" i="13" s="1"/>
  <c r="L51" i="13"/>
  <c r="M51" i="13" s="1"/>
  <c r="K51" i="13"/>
  <c r="K50" i="13"/>
  <c r="L50" i="13" s="1"/>
  <c r="M50" i="13" s="1"/>
  <c r="K49" i="13"/>
  <c r="L49" i="13" s="1"/>
  <c r="M49" i="13" s="1"/>
  <c r="M48" i="13"/>
  <c r="L48" i="13"/>
  <c r="K48" i="13"/>
  <c r="K47" i="13"/>
  <c r="L47" i="13" s="1"/>
  <c r="M47" i="13" s="1"/>
  <c r="K46" i="13"/>
  <c r="L46" i="13" s="1"/>
  <c r="M46" i="13" s="1"/>
  <c r="K45" i="13"/>
  <c r="L45" i="13" s="1"/>
  <c r="M45" i="13" s="1"/>
  <c r="L44" i="13"/>
  <c r="M44" i="13" s="1"/>
  <c r="K44" i="13"/>
  <c r="L43" i="13"/>
  <c r="M43" i="13" s="1"/>
  <c r="K43" i="13"/>
  <c r="K42" i="13"/>
  <c r="L42" i="13" s="1"/>
  <c r="M42" i="13" s="1"/>
  <c r="K41" i="13"/>
  <c r="L41" i="13" s="1"/>
  <c r="M41" i="13" s="1"/>
  <c r="K40" i="13"/>
  <c r="L40" i="13" s="1"/>
  <c r="M40" i="13" s="1"/>
  <c r="L39" i="13"/>
  <c r="M39" i="13" s="1"/>
  <c r="K39" i="13"/>
  <c r="K38" i="13"/>
  <c r="L38" i="13" s="1"/>
  <c r="M38" i="13" s="1"/>
  <c r="K37" i="13"/>
  <c r="L37" i="13" s="1"/>
  <c r="M37" i="13" s="1"/>
  <c r="K36" i="13"/>
  <c r="L36" i="13" s="1"/>
  <c r="M36" i="13" s="1"/>
  <c r="L35" i="13"/>
  <c r="M35" i="13" s="1"/>
  <c r="K35" i="13"/>
  <c r="K34" i="13"/>
  <c r="L34" i="13" s="1"/>
  <c r="M34" i="13" s="1"/>
  <c r="K33" i="13"/>
  <c r="L33" i="13" s="1"/>
  <c r="M33" i="13" s="1"/>
  <c r="M32" i="13"/>
  <c r="L32" i="13"/>
  <c r="K32" i="13"/>
  <c r="K31" i="13"/>
  <c r="L31" i="13" s="1"/>
  <c r="M31" i="13" s="1"/>
  <c r="K30" i="13"/>
  <c r="L30" i="13" s="1"/>
  <c r="M30" i="13" s="1"/>
  <c r="K29" i="13"/>
  <c r="L29" i="13" s="1"/>
  <c r="M29" i="13" s="1"/>
  <c r="L28" i="13"/>
  <c r="M28" i="13" s="1"/>
  <c r="K28" i="13"/>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L19" i="13"/>
  <c r="M19" i="13" s="1"/>
  <c r="K19" i="13"/>
  <c r="K18" i="13"/>
  <c r="L18" i="13" s="1"/>
  <c r="M18" i="13" s="1"/>
  <c r="K17" i="13"/>
  <c r="L17" i="13" s="1"/>
  <c r="M17" i="13" s="1"/>
  <c r="M16" i="13"/>
  <c r="L16" i="13"/>
  <c r="K16" i="13"/>
  <c r="K15" i="13"/>
  <c r="L15" i="13" s="1"/>
  <c r="M15" i="13" s="1"/>
  <c r="K14" i="13"/>
  <c r="L14" i="13" s="1"/>
  <c r="M14" i="13" s="1"/>
  <c r="K13" i="13"/>
  <c r="L13" i="13" s="1"/>
  <c r="M13" i="13" s="1"/>
  <c r="L12" i="13"/>
  <c r="M12" i="13" s="1"/>
  <c r="K12" i="13"/>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L3" i="13"/>
  <c r="M3" i="13" s="1"/>
  <c r="K3" i="13"/>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B86" i="5"/>
  <c r="AC86" i="5" s="1"/>
  <c r="AA86" i="5"/>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A24" i="5"/>
  <c r="AB24" i="5" s="1"/>
  <c r="AC24" i="5" s="1"/>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W90" i="5"/>
  <c r="X90" i="5" s="1"/>
  <c r="Y90" i="5" s="1"/>
  <c r="W89" i="5"/>
  <c r="X89" i="5" s="1"/>
  <c r="Y89" i="5" s="1"/>
  <c r="W88" i="5"/>
  <c r="X88" i="5" s="1"/>
  <c r="Y88" i="5" s="1"/>
  <c r="X87" i="5"/>
  <c r="Y87" i="5" s="1"/>
  <c r="W87" i="5"/>
  <c r="X86" i="5"/>
  <c r="Y86" i="5" s="1"/>
  <c r="W86" i="5"/>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W54" i="5"/>
  <c r="W53" i="5"/>
  <c r="W52" i="5"/>
  <c r="X52" i="5" s="1"/>
  <c r="Y52" i="5" s="1"/>
  <c r="W51" i="5"/>
  <c r="X51" i="5" s="1"/>
  <c r="Y51" i="5" s="1"/>
  <c r="W50" i="5"/>
  <c r="X50" i="5" s="1"/>
  <c r="Y50" i="5" s="1"/>
  <c r="W49" i="5"/>
  <c r="X49" i="5" s="1"/>
  <c r="Y49" i="5" s="1"/>
  <c r="W48" i="5"/>
  <c r="X48" i="5" s="1"/>
  <c r="Y48" i="5" s="1"/>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W39" i="5"/>
  <c r="X39" i="5" s="1"/>
  <c r="Y39" i="5" s="1"/>
  <c r="W38" i="5"/>
  <c r="X38" i="5" s="1"/>
  <c r="Y38" i="5" s="1"/>
  <c r="W37" i="5"/>
  <c r="X37" i="5" s="1"/>
  <c r="Y37" i="5" s="1"/>
  <c r="W36" i="5"/>
  <c r="X36" i="5" s="1"/>
  <c r="Y36" i="5" s="1"/>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X12" i="5"/>
  <c r="Y12" i="5" s="1"/>
  <c r="W12" i="5"/>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T86" i="5"/>
  <c r="U86" i="5" s="1"/>
  <c r="S86" i="5"/>
  <c r="S85" i="5"/>
  <c r="T85" i="5" s="1"/>
  <c r="U85" i="5" s="1"/>
  <c r="S84" i="5"/>
  <c r="T84" i="5" s="1"/>
  <c r="U84" i="5" s="1"/>
  <c r="S83" i="5"/>
  <c r="T83" i="5" s="1"/>
  <c r="U83" i="5" s="1"/>
  <c r="S82" i="5"/>
  <c r="T82" i="5" s="1"/>
  <c r="U82" i="5" s="1"/>
  <c r="S81" i="5"/>
  <c r="T81" i="5" s="1"/>
  <c r="U81" i="5" s="1"/>
  <c r="S80" i="5"/>
  <c r="T80" i="5" s="1"/>
  <c r="U80" i="5" s="1"/>
  <c r="T79" i="5"/>
  <c r="U79" i="5" s="1"/>
  <c r="S79" i="5"/>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T19" i="5"/>
  <c r="U19" i="5" s="1"/>
  <c r="S19" i="5"/>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P86" i="5"/>
  <c r="Q86" i="5" s="1"/>
  <c r="O86" i="5"/>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P44" i="5"/>
  <c r="Q44" i="5" s="1"/>
  <c r="O44" i="5"/>
  <c r="O43" i="5"/>
  <c r="P43" i="5" s="1"/>
  <c r="Q43" i="5" s="1"/>
  <c r="O42" i="5"/>
  <c r="P42" i="5" s="1"/>
  <c r="Q42" i="5" s="1"/>
  <c r="O41" i="5"/>
  <c r="P41" i="5" s="1"/>
  <c r="Q41" i="5" s="1"/>
  <c r="O40" i="5"/>
  <c r="P40" i="5" s="1"/>
  <c r="Q40" i="5" s="1"/>
  <c r="O39" i="5"/>
  <c r="P39" i="5" s="1"/>
  <c r="Q39" i="5" s="1"/>
  <c r="O38" i="5"/>
  <c r="P38" i="5" s="1"/>
  <c r="Q38" i="5" s="1"/>
  <c r="O37" i="5"/>
  <c r="P37" i="5" s="1"/>
  <c r="Q37" i="5" s="1"/>
  <c r="O36" i="5"/>
  <c r="P36" i="5" s="1"/>
  <c r="Q36" i="5" s="1"/>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P12" i="5"/>
  <c r="Q12" i="5" s="1"/>
  <c r="O12" i="5"/>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L86" i="5"/>
  <c r="M86" i="5" s="1"/>
  <c r="K86" i="5"/>
  <c r="K85" i="5"/>
  <c r="L85" i="5" s="1"/>
  <c r="M85" i="5" s="1"/>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K55" i="5"/>
  <c r="K54" i="5"/>
  <c r="L54" i="5" s="1"/>
  <c r="M54" i="5" s="1"/>
  <c r="K53" i="5"/>
  <c r="L56" i="5" s="1"/>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L40" i="5"/>
  <c r="M40" i="5" s="1"/>
  <c r="K40" i="5"/>
  <c r="K39" i="5"/>
  <c r="L39" i="5" s="1"/>
  <c r="M39" i="5" s="1"/>
  <c r="K38" i="5"/>
  <c r="L38" i="5" s="1"/>
  <c r="M38" i="5" s="1"/>
  <c r="K37" i="5"/>
  <c r="L37" i="5" s="1"/>
  <c r="M37" i="5" s="1"/>
  <c r="K36" i="5"/>
  <c r="L36" i="5" s="1"/>
  <c r="M36" i="5" s="1"/>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H86" i="5"/>
  <c r="L56" i="14" l="1"/>
  <c r="M56" i="14" s="1"/>
  <c r="P58" i="14"/>
  <c r="Q58" i="14" s="1"/>
  <c r="T57" i="14"/>
  <c r="X56" i="14"/>
  <c r="AB57" i="14"/>
  <c r="AC57" i="14" s="1"/>
  <c r="T58" i="14"/>
  <c r="U58" i="14" s="1"/>
  <c r="X57" i="14"/>
  <c r="AB58" i="14"/>
  <c r="AC58" i="14" s="1"/>
  <c r="X58" i="14"/>
  <c r="Y58" i="14" s="1"/>
  <c r="P57" i="14"/>
  <c r="T56" i="14"/>
  <c r="L57" i="13"/>
  <c r="P58" i="13"/>
  <c r="Q58" i="13" s="1"/>
  <c r="X57" i="13"/>
  <c r="L56" i="13"/>
  <c r="M56" i="13" s="1"/>
  <c r="T58" i="13"/>
  <c r="U58" i="13" s="1"/>
  <c r="X56" i="13"/>
  <c r="AB58" i="13"/>
  <c r="AC58" i="13" s="1"/>
  <c r="L58" i="13"/>
  <c r="M58" i="13" s="1"/>
  <c r="T56" i="13"/>
  <c r="X58" i="13"/>
  <c r="Y58" i="13" s="1"/>
  <c r="AB56" i="13"/>
  <c r="P56" i="13"/>
  <c r="T57" i="13"/>
  <c r="U57" i="13" s="1"/>
  <c r="AB57" i="13"/>
  <c r="AC57" i="13" s="1"/>
  <c r="X56" i="5"/>
  <c r="P57" i="5"/>
  <c r="L58" i="5"/>
  <c r="T57" i="5"/>
  <c r="P58" i="5"/>
  <c r="Q58" i="5" s="1"/>
  <c r="T58" i="5"/>
  <c r="U58" i="5" s="1"/>
  <c r="X58" i="5"/>
  <c r="AB57" i="5"/>
  <c r="X57" i="5"/>
  <c r="L57" i="5"/>
  <c r="P56" i="5"/>
  <c r="X55" i="5"/>
  <c r="Y55" i="5" s="1"/>
  <c r="AB58" i="5"/>
  <c r="AB55" i="5"/>
  <c r="AC55" i="5" s="1"/>
  <c r="AB53" i="14"/>
  <c r="AC53" i="14" s="1"/>
  <c r="Y57" i="14"/>
  <c r="Y56" i="14"/>
  <c r="U56" i="14"/>
  <c r="U57" i="14"/>
  <c r="Q57" i="14"/>
  <c r="P53" i="14"/>
  <c r="Q53" i="14" s="1"/>
  <c r="M57" i="14"/>
  <c r="AC56" i="13"/>
  <c r="Y56" i="13"/>
  <c r="Y57" i="13"/>
  <c r="U56" i="13"/>
  <c r="Q56" i="13"/>
  <c r="P54" i="13"/>
  <c r="Q54" i="13" s="1"/>
  <c r="M57" i="13"/>
  <c r="AB54" i="5"/>
  <c r="AC54" i="5" s="1"/>
  <c r="AB53" i="5"/>
  <c r="AC53" i="5" s="1"/>
  <c r="X54" i="5"/>
  <c r="Y54" i="5" s="1"/>
  <c r="X53" i="5"/>
  <c r="Y53" i="5" s="1"/>
  <c r="T54" i="5"/>
  <c r="U54" i="5" s="1"/>
  <c r="T53" i="5"/>
  <c r="U53" i="5" s="1"/>
  <c r="Q56" i="5"/>
  <c r="P54" i="5"/>
  <c r="Q54" i="5" s="1"/>
  <c r="M57" i="5"/>
  <c r="L55" i="5"/>
  <c r="M55" i="5" s="1"/>
  <c r="L53" i="5"/>
  <c r="M53" i="5" s="1"/>
  <c r="G81" i="14"/>
  <c r="H86" i="14"/>
  <c r="G87" i="14"/>
  <c r="H87" i="14" s="1"/>
  <c r="G86" i="14"/>
  <c r="G81" i="13"/>
  <c r="H87" i="13"/>
  <c r="G87" i="13"/>
  <c r="G86" i="13"/>
  <c r="H86" i="13" s="1"/>
  <c r="G31" i="5"/>
  <c r="G48" i="5"/>
  <c r="H48" i="5" s="1"/>
  <c r="I48" i="5" s="1"/>
  <c r="G81" i="5"/>
  <c r="H81" i="5" s="1"/>
  <c r="H87" i="5"/>
  <c r="G41" i="5"/>
  <c r="G42" i="5"/>
  <c r="AC58" i="5" l="1"/>
  <c r="Y57" i="5"/>
  <c r="AC57" i="5"/>
  <c r="Y58" i="5"/>
  <c r="AC56" i="14"/>
  <c r="Q56" i="14"/>
  <c r="Q57" i="13"/>
  <c r="AC56" i="5"/>
  <c r="Y56" i="5"/>
  <c r="U57" i="5"/>
  <c r="U56" i="5"/>
  <c r="Q57" i="5"/>
  <c r="M58" i="5"/>
  <c r="M56" i="5"/>
  <c r="G2" i="5"/>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G35" i="5"/>
  <c r="H35" i="5" s="1"/>
  <c r="H49" i="5" l="1"/>
  <c r="I49" i="5" s="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H42" i="5"/>
  <c r="I42" i="5" s="1"/>
  <c r="H41" i="5"/>
  <c r="I41" i="5" s="1"/>
  <c r="G40" i="5"/>
  <c r="H40" i="5" s="1"/>
  <c r="I40" i="5" s="1"/>
  <c r="G39" i="5"/>
  <c r="H39" i="5" s="1"/>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H36" i="5"/>
  <c r="I36" i="5" s="1"/>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<sst xmlns="http://schemas.openxmlformats.org/spreadsheetml/2006/main" count="1214" uniqueCount="382">
  <si>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</si>
  <si>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</si>
  <si>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</si>
  <si>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</si>
  <si>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</si>
  <si>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</si>
  <si>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</si>
  <si>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</si>
  <si>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</si>
  <si>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</si>
  <si>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</si>
  <si>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</si>
  <si>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</si>
  <si>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</si>
  <si>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</si>
  <si>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</si>
  <si>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</si>
  <si>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</si>
  <si>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</si>
  <si>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</si>
  <si>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</si>
  <si>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</si>
  <si>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</si>
  <si>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</si>
  <si>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</si>
  <si>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</si>
  <si>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</si>
  <si>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</si>
  <si>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</si>
  <si>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</si>
  <si>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</si>
  <si>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</si>
  <si>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</si>
  <si>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</si>
  <si>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</si>
  <si>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</si>
  <si>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</si>
  <si>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</si>
  <si>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</si>
  <si>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</si>
  <si>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</si>
  <si>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</si>
  <si>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</si>
  <si>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</si>
  <si>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</si>
  <si>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</si>
  <si>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</si>
  <si>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</si>
  <si>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</si>
  <si>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</si>
  <si>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</si>
  <si>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</si>
  <si>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</si>
  <si>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</si>
  <si>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</si>
  <si>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</si>
  <si>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</si>
  <si>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</si>
  <si>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</si>
  <si>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</si>
  <si>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</si>
  <si>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</si>
  <si>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</si>
  <si>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</si>
  <si>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</si>
  <si>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</si>
  <si>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</si>
  <si>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</si>
  <si>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</si>
  <si>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</si>
  <si>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</si>
  <si>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</si>
  <si>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</si>
  <si>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</si>
  <si>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</si>
  <si>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</si>
  <si>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</si>
  <si>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</si>
  <si>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</si>
  <si>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</si>
  <si>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</si>
  <si>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</si>
  <si>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</si>
  <si>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</si>
  <si>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</si>
  <si>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</si>
  <si>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</si>
  <si>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</si>
  <si>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</si>
  <si>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</si>
  <si>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</si>
  <si>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</si>
  <si>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</si>
  <si>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</si>
  <si>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</si>
  <si>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</si>
  <si>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</si>
  <si>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</si>
  <si>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</si>
  <si>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</si>
  <si>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</si>
  <si>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</si>
  <si>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</si>
  <si>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</si>
  <si>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</si>
  <si>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</si>
  <si>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</si>
  <si>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</si>
  <si>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</si>
  <si>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</si>
  <si>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</si>
  <si>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</si>
  <si>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</si>
  <si>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</si>
  <si>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</si>
  <si>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</si>
  <si>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</si>
  <si>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</si>
  <si>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</si>
  <si>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</si>
  <si>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</si>
  <si>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</si>
  <si>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</si>
  <si>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</si>
  <si>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</si>
  <si>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</si>
  <si>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</si>
  <si>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</si>
  <si>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</si>
  <si>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</si>
  <si>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</si>
  <si>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</si>
  <si>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</si>
  <si>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</si>
  <si>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</si>
  <si>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</si>
  <si>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</si>
  <si>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</si>
  <si>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</si>
  <si>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</si>
  <si>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</si>
  <si>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</si>
  <si>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</si>
  <si>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</si>
  <si>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</si>
  <si>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</si>
  <si>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</si>
  <si>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</si>
  <si>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</si>
  <si>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</si>
  <si>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</si>
  <si>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</si>
  <si>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</si>
  <si>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</si>
  <si>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</si>
  <si>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</si>
  <si>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</si>
  <si>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</si>
  <si>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</si>
  <si>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</si>
  <si>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</si>
  <si>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</si>
  <si>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</si>
  <si>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</si>
  <si>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</si>
  <si>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</si>
  <si>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</si>
  <si>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</si>
  <si>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</si>
  <si>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</si>
  <si>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</si>
  <si>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</si>
  <si>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</si>
  <si>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</si>
  <si>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</si>
  <si>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</si>
  <si>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</si>
  <si>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</si>
  <si>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</si>
  <si>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</si>
  <si>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</si>
  <si>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</si>
  <si>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</si>
  <si>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</si>
  <si>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</si>
  <si>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</si>
  <si>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</si>
  <si>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</si>
  <si>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</si>
  <si>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</si>
  <si>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</si>
  <si>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</si>
  <si>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</si>
  <si>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</si>
  <si>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</si>
  <si>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</si>
  <si>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</si>
  <si>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</si>
  <si>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</si>
  <si>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</si>
  <si>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</si>
  <si>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</si>
  <si>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</si>
  <si>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</si>
  <si>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</si>
  <si>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</si>
  <si>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</si>
  <si>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</si>
  <si>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</si>
  <si>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</si>
  <si>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</si>
  <si>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</si>
  <si>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</si>
  <si>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</si>
  <si>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</si>
  <si>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</si>
  <si>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</si>
  <si>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</si>
  <si>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</si>
  <si>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</si>
  <si>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</si>
  <si>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</si>
  <si>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</si>
  <si>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</si>
  <si>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</si>
  <si>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</si>
  <si>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</si>
  <si>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</si>
  <si>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</si>
  <si>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</si>
  <si>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</si>
  <si>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</si>
  <si>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</si>
  <si>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</si>
  <si>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</si>
  <si>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</si>
  <si>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</si>
  <si>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</si>
  <si>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</si>
  <si>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</si>
  <si>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</si>
  <si>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</si>
  <si>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</si>
  <si>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</si>
  <si>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</si>
  <si>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</si>
  <si>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</si>
  <si>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</si>
  <si>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2 (min = 2)</t>
  </si>
  <si>
    <t>* = 2 (min = 1)</t>
  </si>
  <si>
    <t>* = 2 (min = 0.2)</t>
  </si>
  <si>
    <t>* = 3 (min = 2)</t>
  </si>
  <si>
    <t>* = 3 (min = 1)</t>
  </si>
  <si>
    <t>* = 3 (min = 0.2)</t>
  </si>
  <si>
    <t>Low Severity Wind</t>
  </si>
  <si>
    <t>Moderate Severity Wind</t>
  </si>
  <si>
    <t>High Severity Wind</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</si>
  <si>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</si>
  <si>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</si>
  <si>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</si>
  <si>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</si>
  <si>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</si>
  <si>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</si>
  <si>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</si>
  <si>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</si>
  <si>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</si>
  <si>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</si>
  <si>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</si>
  <si>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</si>
  <si>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</si>
  <si>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</si>
  <si>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</si>
  <si>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</si>
  <si>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</si>
  <si>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</si>
  <si>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</si>
  <si>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</si>
  <si>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</si>
  <si>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</si>
  <si>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</si>
  <si>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</si>
  <si>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</si>
  <si>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</si>
  <si>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</si>
  <si>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</si>
  <si>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</si>
  <si>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</si>
  <si>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</si>
  <si>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</si>
  <si>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</si>
  <si>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</si>
  <si>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</si>
  <si>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</si>
  <si>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</si>
  <si>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</si>
  <si>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</si>
  <si>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</si>
  <si>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</si>
  <si>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</si>
  <si>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</si>
  <si>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</si>
  <si>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</si>
  <si>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</si>
  <si>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</si>
  <si>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</si>
  <si>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</si>
  <si>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</si>
  <si>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</si>
  <si>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</si>
  <si>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</si>
  <si>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</si>
  <si>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</si>
  <si>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</si>
  <si>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</si>
  <si>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</si>
  <si>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</si>
  <si>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</si>
  <si>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</si>
  <si>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</si>
  <si>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</si>
  <si>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</si>
  <si>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</si>
  <si>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</si>
  <si>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</si>
  <si>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</si>
  <si>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</si>
  <si>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</si>
  <si>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</si>
  <si>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</si>
  <si>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</si>
  <si>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</si>
  <si>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</si>
  <si>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</si>
  <si>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</si>
  <si>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</si>
  <si>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</si>
  <si>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</si>
  <si>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</si>
  <si>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</si>
  <si>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</si>
  <si>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</si>
  <si>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</si>
  <si>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</si>
  <si>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</si>
  <si>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</si>
  <si>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</si>
  <si>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</si>
  <si>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</si>
  <si>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2 (If OTree_Diameter or MTree_Diameter &lt; 3 = 0)</t>
  </si>
  <si>
    <t>* = 2 (If OTree_Diameter or MTree_Diameter &lt; 20 = 0)</t>
  </si>
  <si>
    <t>* = 2 (If OTree_Diameter or MTree_Diameter &lt; 9 = 0)</t>
  </si>
  <si>
    <t>* = 0.75</t>
  </si>
  <si>
    <t>* = 1.5 (min = 1)</t>
  </si>
  <si>
    <t>* = 1.5 (min = 75%)</t>
  </si>
  <si>
    <t>* = 2 (min = 75%)</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</si>
  <si>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</si>
  <si>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</si>
  <si>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</si>
  <si>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</si>
  <si>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</si>
  <si>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</si>
  <si>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xml:space="preserve"> + = 0.25 * SWood_1000hr</t>
  </si>
  <si>
    <t xml:space="preserve"> + = 0.25 * SWood_10_000hr</t>
  </si>
  <si>
    <t xml:space="preserve"> + = 0.25 * SWood_GT10_000hr</t>
  </si>
  <si>
    <t xml:space="preserve"> * = 1.3</t>
  </si>
  <si>
    <t xml:space="preserve"> * = 1.5</t>
  </si>
  <si>
    <t xml:space="preserve"> * = 0.75</t>
  </si>
  <si>
    <t xml:space="preserve"> + = 0.5 * SWood_1000hr</t>
  </si>
  <si>
    <t xml:space="preserve"> + = 0.5 * SWood_10_000hr</t>
  </si>
  <si>
    <t xml:space="preserve"> + = 0.5 * SWood_GT10_000hr</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</si>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</sst>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7">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2" fillId="3" borderId="1" xfId="2" applyFont="1" applyBorder="1"/>
    <xf numFmtId="0" fontId="2" fillId="4" borderId="0" xfId="3" applyFont="1" applyBorder="1"/>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5" fillId="2" borderId="0" xfId="1"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2" fillId="4" borderId="0" xfId="3" applyFont="1"/>
    <xf numFmtId="0" fontId="2" fillId="3" borderId="0" xfId="2" applyFont="1" applyBorder="1"/>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5"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240</v>
      </c>
    </row>
    <row r="3" spans="1:4" x14ac:dyDescent="0.25">
      <c r="A3">
        <v>2</v>
      </c>
      <c r="B3" t="s">
        <v>3</v>
      </c>
      <c r="C3" t="s">
        <v>7</v>
      </c>
    </row>
    <row r="4" spans="1:4" x14ac:dyDescent="0.25">
      <c r="A4">
        <v>3</v>
      </c>
      <c r="B4" t="s">
        <v>4</v>
      </c>
      <c r="C4" t="s">
        <v>8</v>
      </c>
    </row>
    <row r="6" spans="1:4" x14ac:dyDescent="0.25">
      <c r="A6" t="s">
        <v>31</v>
      </c>
      <c r="B6" t="s">
        <v>33</v>
      </c>
      <c r="C6" t="s">
        <v>32</v>
      </c>
      <c r="D6" t="s">
        <v>37</v>
      </c>
    </row>
    <row r="7" spans="1:4" x14ac:dyDescent="0.25">
      <c r="A7">
        <v>411</v>
      </c>
      <c r="B7" t="s">
        <v>239</v>
      </c>
      <c r="C7" t="s">
        <v>34</v>
      </c>
      <c r="D7">
        <v>1</v>
      </c>
    </row>
    <row r="8" spans="1:4" x14ac:dyDescent="0.25">
      <c r="A8">
        <v>412</v>
      </c>
      <c r="B8" t="s">
        <v>239</v>
      </c>
      <c r="C8" t="s">
        <v>34</v>
      </c>
      <c r="D8">
        <v>2</v>
      </c>
    </row>
    <row r="9" spans="1:4" x14ac:dyDescent="0.25">
      <c r="A9">
        <v>413</v>
      </c>
      <c r="B9" t="s">
        <v>239</v>
      </c>
      <c r="C9" t="s">
        <v>34</v>
      </c>
      <c r="D9">
        <v>3</v>
      </c>
    </row>
    <row r="10" spans="1:4" x14ac:dyDescent="0.25">
      <c r="A10">
        <v>421</v>
      </c>
      <c r="B10" t="s">
        <v>239</v>
      </c>
      <c r="C10" t="s">
        <v>35</v>
      </c>
      <c r="D10">
        <v>1</v>
      </c>
    </row>
    <row r="11" spans="1:4" x14ac:dyDescent="0.25">
      <c r="A11">
        <v>422</v>
      </c>
      <c r="B11" t="s">
        <v>239</v>
      </c>
      <c r="C11" t="s">
        <v>35</v>
      </c>
      <c r="D11">
        <v>2</v>
      </c>
    </row>
    <row r="12" spans="1:4" x14ac:dyDescent="0.25">
      <c r="A12">
        <v>423</v>
      </c>
      <c r="B12" t="s">
        <v>239</v>
      </c>
      <c r="C12" t="s">
        <v>35</v>
      </c>
      <c r="D12">
        <v>3</v>
      </c>
    </row>
    <row r="13" spans="1:4" x14ac:dyDescent="0.25">
      <c r="A13">
        <v>431</v>
      </c>
      <c r="B13" t="s">
        <v>239</v>
      </c>
      <c r="C13" t="s">
        <v>36</v>
      </c>
      <c r="D13">
        <v>1</v>
      </c>
    </row>
    <row r="14" spans="1:4" x14ac:dyDescent="0.25">
      <c r="A14">
        <v>432</v>
      </c>
      <c r="B14" t="s">
        <v>239</v>
      </c>
      <c r="C14" t="s">
        <v>36</v>
      </c>
      <c r="D14">
        <v>2</v>
      </c>
    </row>
    <row r="15" spans="1:4" x14ac:dyDescent="0.25">
      <c r="A15">
        <v>433</v>
      </c>
      <c r="B15" t="s">
        <v>239</v>
      </c>
      <c r="C15" t="s">
        <v>36</v>
      </c>
      <c r="D15">
        <v>3</v>
      </c>
    </row>
    <row r="17" spans="1:1" x14ac:dyDescent="0.25">
      <c r="A17" s="1" t="s">
        <v>15</v>
      </c>
    </row>
    <row r="18" spans="1:1" x14ac:dyDescent="0.25">
      <c r="A18" t="s">
        <v>231</v>
      </c>
    </row>
    <row r="19" spans="1:1" x14ac:dyDescent="0.25">
      <c r="A19" t="s">
        <v>230</v>
      </c>
    </row>
    <row r="20" spans="1:1" x14ac:dyDescent="0.25">
      <c r="A20" t="s">
        <v>236</v>
      </c>
    </row>
    <row r="22" spans="1:1" x14ac:dyDescent="0.25">
      <c r="A22" s="1" t="s">
        <v>235</v>
      </c>
    </row>
    <row r="23" spans="1:1" x14ac:dyDescent="0.25">
      <c r="A23" t="s">
        <v>232</v>
      </c>
    </row>
    <row r="24" spans="1:1" x14ac:dyDescent="0.25">
      <c r="A24" t="s">
        <v>233</v>
      </c>
    </row>
    <row r="25" spans="1:1" x14ac:dyDescent="0.25">
      <c r="A25" t="s">
        <v>234</v>
      </c>
    </row>
    <row r="26" spans="1:1" x14ac:dyDescent="0.25">
      <c r="A26" t="s">
        <v>237</v>
      </c>
    </row>
    <row r="28" spans="1:1" x14ac:dyDescent="0.25">
      <c r="A28" t="s">
        <v>241</v>
      </c>
    </row>
    <row r="29" spans="1:1" x14ac:dyDescent="0.25">
      <c r="A29" t="s">
        <v>242</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topLeftCell="B1" zoomScale="75" zoomScaleNormal="75" workbookViewId="0">
      <selection activeCell="B11" sqref="B11"/>
    </sheetView>
  </sheetViews>
  <sheetFormatPr defaultRowHeight="15" x14ac:dyDescent="0.25"/>
  <cols>
    <col min="1" max="1" width="101.28515625" style="32" hidden="1" customWidth="1"/>
    <col min="2" max="2" width="28" customWidth="1"/>
    <col min="3" max="3" width="49.28515625" style="26" bestFit="1" customWidth="1"/>
    <col min="4" max="4" width="28.7109375" style="30" bestFit="1" customWidth="1"/>
    <col min="5" max="5" width="28.28515625" style="31" customWidth="1"/>
    <col min="6" max="6" width="60.5703125" style="26" bestFit="1" customWidth="1"/>
    <col min="7" max="7" width="13.28515625" style="30" customWidth="1"/>
    <col min="8" max="8" width="25.85546875" style="31" bestFit="1" customWidth="1"/>
    <col min="9" max="9" width="39" style="26" bestFit="1" customWidth="1"/>
    <col min="10" max="10" width="16.140625" style="30" customWidth="1"/>
    <col min="11" max="11" width="16.85546875" style="31" customWidth="1"/>
    <col min="12" max="16384" width="9.140625" style="32"/>
  </cols>
  <sheetData>
    <row r="1" spans="1:11" s="20" customFormat="1" x14ac:dyDescent="0.25">
      <c r="B1"/>
      <c r="C1" s="21" t="s">
        <v>254</v>
      </c>
      <c r="D1" s="22"/>
      <c r="E1" s="23"/>
      <c r="F1" s="24" t="s">
        <v>255</v>
      </c>
      <c r="G1" s="22"/>
      <c r="H1" s="31"/>
      <c r="I1" s="24" t="s">
        <v>256</v>
      </c>
      <c r="J1" s="22"/>
      <c r="K1" s="23"/>
    </row>
    <row r="2" spans="1:11" s="25" customFormat="1" x14ac:dyDescent="0.25">
      <c r="B2" s="1" t="s">
        <v>258</v>
      </c>
      <c r="C2" s="26" t="s">
        <v>12</v>
      </c>
      <c r="D2" s="27" t="s">
        <v>13</v>
      </c>
      <c r="E2" s="28" t="s">
        <v>14</v>
      </c>
      <c r="F2" s="26" t="s">
        <v>12</v>
      </c>
      <c r="G2" s="27" t="s">
        <v>13</v>
      </c>
      <c r="H2" s="31" t="s">
        <v>14</v>
      </c>
      <c r="I2" s="26" t="s">
        <v>12</v>
      </c>
      <c r="J2" s="27" t="s">
        <v>13</v>
      </c>
      <c r="K2" s="28" t="s">
        <v>14</v>
      </c>
    </row>
    <row r="3" spans="1:11" x14ac:dyDescent="0.25">
      <c r="A3" s="29" t="s">
        <v>95</v>
      </c>
      <c r="B3" t="s">
        <v>259</v>
      </c>
      <c r="C3" s="26" t="s">
        <v>243</v>
      </c>
      <c r="D3" s="27"/>
      <c r="F3" s="26" t="s">
        <v>244</v>
      </c>
      <c r="I3" s="26" t="s">
        <v>1</v>
      </c>
    </row>
    <row r="4" spans="1:11" x14ac:dyDescent="0.25">
      <c r="A4" s="29" t="s">
        <v>90</v>
      </c>
      <c r="B4" t="s">
        <v>260</v>
      </c>
    </row>
    <row r="5" spans="1:11" x14ac:dyDescent="0.25">
      <c r="A5" s="29" t="s">
        <v>92</v>
      </c>
      <c r="B5" t="s">
        <v>261</v>
      </c>
    </row>
    <row r="6" spans="1:11" x14ac:dyDescent="0.25">
      <c r="A6" s="29" t="s">
        <v>91</v>
      </c>
      <c r="B6" t="s">
        <v>262</v>
      </c>
    </row>
    <row r="7" spans="1:11" x14ac:dyDescent="0.25">
      <c r="A7" s="29" t="s">
        <v>93</v>
      </c>
      <c r="B7" t="s">
        <v>263</v>
      </c>
      <c r="C7" s="26" t="s">
        <v>243</v>
      </c>
      <c r="D7" s="27"/>
      <c r="F7" s="26" t="s">
        <v>244</v>
      </c>
      <c r="I7" s="26" t="s">
        <v>1</v>
      </c>
    </row>
    <row r="8" spans="1:11" x14ac:dyDescent="0.25">
      <c r="A8" s="29" t="s">
        <v>94</v>
      </c>
      <c r="B8" t="s">
        <v>264</v>
      </c>
      <c r="C8" s="26" t="s">
        <v>243</v>
      </c>
      <c r="D8" s="27"/>
      <c r="F8" s="26" t="s">
        <v>244</v>
      </c>
      <c r="I8" s="26" t="s">
        <v>1</v>
      </c>
    </row>
    <row r="9" spans="1:11" x14ac:dyDescent="0.25">
      <c r="A9" s="29" t="s">
        <v>85</v>
      </c>
      <c r="B9" t="s">
        <v>265</v>
      </c>
    </row>
    <row r="10" spans="1:11" x14ac:dyDescent="0.25">
      <c r="A10" s="29" t="s">
        <v>87</v>
      </c>
      <c r="B10" t="s">
        <v>266</v>
      </c>
    </row>
    <row r="11" spans="1:11" x14ac:dyDescent="0.25">
      <c r="A11" s="29" t="s">
        <v>86</v>
      </c>
      <c r="B11" t="s">
        <v>267</v>
      </c>
    </row>
    <row r="12" spans="1:11" x14ac:dyDescent="0.25">
      <c r="A12" s="29" t="s">
        <v>88</v>
      </c>
      <c r="B12" t="s">
        <v>268</v>
      </c>
      <c r="C12" s="26" t="s">
        <v>243</v>
      </c>
      <c r="D12" s="27"/>
      <c r="F12" s="26" t="s">
        <v>244</v>
      </c>
      <c r="I12" s="26" t="s">
        <v>1</v>
      </c>
    </row>
    <row r="13" spans="1:11" x14ac:dyDescent="0.25">
      <c r="A13" s="29" t="s">
        <v>89</v>
      </c>
      <c r="B13" t="s">
        <v>269</v>
      </c>
      <c r="C13" s="26" t="s">
        <v>243</v>
      </c>
      <c r="D13" s="27"/>
      <c r="F13" s="26" t="s">
        <v>244</v>
      </c>
      <c r="I13" s="26" t="s">
        <v>1</v>
      </c>
    </row>
    <row r="14" spans="1:11" x14ac:dyDescent="0.25">
      <c r="A14" s="29" t="s">
        <v>96</v>
      </c>
      <c r="B14" t="s">
        <v>270</v>
      </c>
    </row>
    <row r="15" spans="1:11" x14ac:dyDescent="0.25">
      <c r="A15" s="29" t="s">
        <v>98</v>
      </c>
      <c r="B15" t="s">
        <v>271</v>
      </c>
    </row>
    <row r="16" spans="1:11" x14ac:dyDescent="0.25">
      <c r="A16" s="29" t="s">
        <v>97</v>
      </c>
      <c r="B16" t="s">
        <v>272</v>
      </c>
    </row>
    <row r="17" spans="1:10" x14ac:dyDescent="0.25">
      <c r="A17" s="29" t="s">
        <v>99</v>
      </c>
      <c r="B17" t="s">
        <v>273</v>
      </c>
    </row>
    <row r="18" spans="1:10" x14ac:dyDescent="0.25">
      <c r="A18" s="29" t="s">
        <v>100</v>
      </c>
      <c r="B18" t="s">
        <v>274</v>
      </c>
    </row>
    <row r="19" spans="1:10" x14ac:dyDescent="0.25">
      <c r="A19" s="29" t="s">
        <v>71</v>
      </c>
      <c r="B19" t="s">
        <v>275</v>
      </c>
    </row>
    <row r="20" spans="1:10" x14ac:dyDescent="0.25">
      <c r="A20" s="29" t="s">
        <v>72</v>
      </c>
      <c r="B20" t="s">
        <v>276</v>
      </c>
    </row>
    <row r="21" spans="1:10" x14ac:dyDescent="0.25">
      <c r="A21" s="29" t="s">
        <v>73</v>
      </c>
      <c r="B21" t="s">
        <v>277</v>
      </c>
      <c r="C21" s="26" t="s">
        <v>243</v>
      </c>
      <c r="F21" s="26" t="s">
        <v>244</v>
      </c>
      <c r="I21" s="26" t="s">
        <v>1</v>
      </c>
    </row>
    <row r="22" spans="1:10" x14ac:dyDescent="0.25">
      <c r="A22" s="29" t="s">
        <v>76</v>
      </c>
      <c r="B22" t="s">
        <v>278</v>
      </c>
      <c r="E22" s="28"/>
    </row>
    <row r="23" spans="1:10" x14ac:dyDescent="0.25">
      <c r="A23" s="29" t="s">
        <v>74</v>
      </c>
      <c r="B23" t="s">
        <v>279</v>
      </c>
      <c r="D23" s="27"/>
      <c r="E23" s="28"/>
      <c r="G23" s="27"/>
      <c r="J23" s="27"/>
    </row>
    <row r="24" spans="1:10" x14ac:dyDescent="0.25">
      <c r="A24" s="29" t="s">
        <v>75</v>
      </c>
      <c r="B24" t="s">
        <v>280</v>
      </c>
      <c r="E24" s="28"/>
      <c r="G24" s="27"/>
      <c r="J24" s="27"/>
    </row>
    <row r="25" spans="1:10" x14ac:dyDescent="0.25">
      <c r="A25" s="29" t="s">
        <v>77</v>
      </c>
      <c r="B25" t="s">
        <v>281</v>
      </c>
      <c r="C25" s="26" t="s">
        <v>243</v>
      </c>
      <c r="D25" s="27"/>
      <c r="E25" s="28"/>
      <c r="F25" s="26" t="s">
        <v>244</v>
      </c>
      <c r="I25" s="26" t="s">
        <v>1</v>
      </c>
    </row>
    <row r="26" spans="1:10" x14ac:dyDescent="0.25">
      <c r="A26" s="29" t="s">
        <v>78</v>
      </c>
      <c r="B26" t="s">
        <v>282</v>
      </c>
      <c r="C26" s="26" t="s">
        <v>243</v>
      </c>
      <c r="E26" s="28"/>
      <c r="F26" s="26" t="s">
        <v>244</v>
      </c>
      <c r="I26" s="26" t="s">
        <v>1</v>
      </c>
    </row>
    <row r="27" spans="1:10" x14ac:dyDescent="0.25">
      <c r="A27" s="29" t="s">
        <v>79</v>
      </c>
      <c r="B27" t="s">
        <v>283</v>
      </c>
    </row>
    <row r="28" spans="1:10" x14ac:dyDescent="0.25">
      <c r="A28" s="29" t="s">
        <v>80</v>
      </c>
      <c r="B28" t="s">
        <v>284</v>
      </c>
    </row>
    <row r="29" spans="1:10" x14ac:dyDescent="0.25">
      <c r="A29" s="29" t="s">
        <v>81</v>
      </c>
      <c r="B29" t="s">
        <v>285</v>
      </c>
      <c r="C29" s="26" t="s">
        <v>243</v>
      </c>
      <c r="F29" s="26" t="s">
        <v>244</v>
      </c>
      <c r="I29" s="26" t="s">
        <v>1</v>
      </c>
    </row>
    <row r="30" spans="1:10" x14ac:dyDescent="0.25">
      <c r="A30" s="29" t="s">
        <v>82</v>
      </c>
      <c r="B30" t="s">
        <v>286</v>
      </c>
    </row>
    <row r="31" spans="1:10" x14ac:dyDescent="0.25">
      <c r="A31" s="29" t="s">
        <v>83</v>
      </c>
      <c r="B31" t="s">
        <v>287</v>
      </c>
    </row>
    <row r="32" spans="1:10" x14ac:dyDescent="0.25">
      <c r="A32" s="29" t="s">
        <v>84</v>
      </c>
      <c r="B32" t="s">
        <v>288</v>
      </c>
      <c r="C32" s="26" t="s">
        <v>243</v>
      </c>
      <c r="F32" s="26" t="s">
        <v>244</v>
      </c>
      <c r="I32" s="26" t="s">
        <v>1</v>
      </c>
    </row>
    <row r="33" spans="1:11" x14ac:dyDescent="0.25">
      <c r="A33" s="29" t="s">
        <v>69</v>
      </c>
      <c r="B33" t="s">
        <v>289</v>
      </c>
    </row>
    <row r="34" spans="1:11" x14ac:dyDescent="0.25">
      <c r="A34" s="29" t="s">
        <v>70</v>
      </c>
      <c r="B34" t="s">
        <v>290</v>
      </c>
    </row>
    <row r="35" spans="1:11" x14ac:dyDescent="0.25">
      <c r="A35" s="29" t="s">
        <v>132</v>
      </c>
      <c r="B35" t="s">
        <v>291</v>
      </c>
      <c r="E35" s="28"/>
      <c r="J35" s="27"/>
      <c r="K35" s="28"/>
    </row>
    <row r="36" spans="1:11" x14ac:dyDescent="0.25">
      <c r="A36" s="29" t="s">
        <v>133</v>
      </c>
      <c r="B36" t="s">
        <v>292</v>
      </c>
      <c r="C36" s="26" t="s">
        <v>247</v>
      </c>
      <c r="D36" s="27" t="s">
        <v>0</v>
      </c>
      <c r="E36" s="28"/>
      <c r="F36" s="26" t="s">
        <v>246</v>
      </c>
      <c r="G36" s="27" t="s">
        <v>257</v>
      </c>
      <c r="H36" s="28" t="s">
        <v>364</v>
      </c>
      <c r="I36" s="26" t="s">
        <v>245</v>
      </c>
      <c r="J36" s="27" t="s">
        <v>11</v>
      </c>
      <c r="K36" s="28" t="s">
        <v>365</v>
      </c>
    </row>
    <row r="37" spans="1:11" x14ac:dyDescent="0.25">
      <c r="A37" s="29" t="s">
        <v>134</v>
      </c>
      <c r="B37" t="s">
        <v>293</v>
      </c>
      <c r="C37" s="26" t="s">
        <v>247</v>
      </c>
      <c r="D37" s="27" t="s">
        <v>0</v>
      </c>
      <c r="E37" s="28"/>
      <c r="F37" s="26" t="s">
        <v>246</v>
      </c>
      <c r="G37" s="27" t="s">
        <v>257</v>
      </c>
      <c r="H37" s="28"/>
      <c r="I37" s="26" t="s">
        <v>245</v>
      </c>
      <c r="J37" s="27" t="s">
        <v>11</v>
      </c>
      <c r="K37" s="28"/>
    </row>
    <row r="38" spans="1:11" x14ac:dyDescent="0.25">
      <c r="A38" s="29" t="s">
        <v>135</v>
      </c>
      <c r="B38" t="s">
        <v>294</v>
      </c>
      <c r="E38" s="28"/>
      <c r="K38" s="28"/>
    </row>
    <row r="39" spans="1:11" x14ac:dyDescent="0.25">
      <c r="A39" s="29" t="s">
        <v>136</v>
      </c>
      <c r="B39" t="s">
        <v>295</v>
      </c>
      <c r="C39" s="26" t="s">
        <v>247</v>
      </c>
      <c r="D39" s="27" t="s">
        <v>0</v>
      </c>
      <c r="E39" s="28" t="s">
        <v>372</v>
      </c>
      <c r="F39" s="26" t="s">
        <v>246</v>
      </c>
      <c r="G39" s="27" t="s">
        <v>257</v>
      </c>
      <c r="H39" s="28" t="s">
        <v>364</v>
      </c>
      <c r="I39" s="26" t="s">
        <v>245</v>
      </c>
      <c r="J39" s="27" t="s">
        <v>11</v>
      </c>
      <c r="K39" s="28"/>
    </row>
    <row r="40" spans="1:11" x14ac:dyDescent="0.25">
      <c r="A40" s="29" t="s">
        <v>137</v>
      </c>
      <c r="B40" t="s">
        <v>296</v>
      </c>
      <c r="C40" s="26" t="s">
        <v>247</v>
      </c>
      <c r="D40" s="27" t="s">
        <v>0</v>
      </c>
      <c r="E40" s="28" t="s">
        <v>372</v>
      </c>
      <c r="F40" s="26" t="s">
        <v>246</v>
      </c>
      <c r="G40" s="27" t="s">
        <v>257</v>
      </c>
      <c r="H40" s="28" t="s">
        <v>364</v>
      </c>
      <c r="I40" s="26" t="s">
        <v>245</v>
      </c>
      <c r="J40" s="27" t="s">
        <v>11</v>
      </c>
      <c r="K40" s="28"/>
    </row>
    <row r="41" spans="1:11" x14ac:dyDescent="0.25">
      <c r="A41" s="29" t="s">
        <v>111</v>
      </c>
      <c r="B41" t="s">
        <v>297</v>
      </c>
      <c r="D41" s="27"/>
      <c r="G41" s="27"/>
      <c r="J41" s="27"/>
      <c r="K41" s="28"/>
    </row>
    <row r="42" spans="1:11" x14ac:dyDescent="0.25">
      <c r="A42" s="29" t="s">
        <v>112</v>
      </c>
      <c r="B42" t="s">
        <v>298</v>
      </c>
      <c r="D42" s="27" t="s">
        <v>0</v>
      </c>
      <c r="G42" s="27" t="s">
        <v>10</v>
      </c>
      <c r="J42" s="27" t="s">
        <v>11</v>
      </c>
      <c r="K42" s="28"/>
    </row>
    <row r="43" spans="1:11" x14ac:dyDescent="0.25">
      <c r="A43" s="29" t="s">
        <v>113</v>
      </c>
      <c r="B43" t="s">
        <v>299</v>
      </c>
      <c r="D43" s="27" t="s">
        <v>0</v>
      </c>
      <c r="G43" s="27" t="s">
        <v>10</v>
      </c>
      <c r="J43" s="27" t="s">
        <v>11</v>
      </c>
      <c r="K43" s="28"/>
    </row>
    <row r="44" spans="1:11" x14ac:dyDescent="0.25">
      <c r="A44" s="29" t="s">
        <v>114</v>
      </c>
      <c r="B44" t="s">
        <v>300</v>
      </c>
      <c r="D44" s="27"/>
      <c r="G44" s="27"/>
      <c r="J44" s="27"/>
      <c r="K44" s="28"/>
    </row>
    <row r="45" spans="1:11" x14ac:dyDescent="0.25">
      <c r="A45" s="29" t="s">
        <v>115</v>
      </c>
      <c r="B45" t="s">
        <v>301</v>
      </c>
      <c r="D45" s="27"/>
      <c r="J45" s="27"/>
      <c r="K45" s="28"/>
    </row>
    <row r="46" spans="1:11" x14ac:dyDescent="0.25">
      <c r="A46" s="29" t="s">
        <v>116</v>
      </c>
      <c r="B46" t="s">
        <v>302</v>
      </c>
      <c r="D46" s="27" t="s">
        <v>0</v>
      </c>
      <c r="G46" s="27" t="s">
        <v>10</v>
      </c>
      <c r="J46" s="27" t="s">
        <v>11</v>
      </c>
      <c r="K46" s="28"/>
    </row>
    <row r="47" spans="1:11" x14ac:dyDescent="0.25">
      <c r="A47" s="29" t="s">
        <v>117</v>
      </c>
      <c r="B47" t="s">
        <v>303</v>
      </c>
      <c r="D47" s="27" t="s">
        <v>0</v>
      </c>
      <c r="G47" s="27" t="s">
        <v>10</v>
      </c>
      <c r="J47" s="27" t="s">
        <v>11</v>
      </c>
      <c r="K47" s="28"/>
    </row>
    <row r="48" spans="1:11" x14ac:dyDescent="0.25">
      <c r="A48" s="29" t="s">
        <v>118</v>
      </c>
      <c r="B48" t="s">
        <v>304</v>
      </c>
      <c r="D48" s="27"/>
      <c r="G48" s="27"/>
      <c r="J48" s="27"/>
      <c r="K48" s="28"/>
    </row>
    <row r="49" spans="1:11" x14ac:dyDescent="0.25">
      <c r="A49" s="29" t="s">
        <v>138</v>
      </c>
      <c r="B49" t="s">
        <v>305</v>
      </c>
      <c r="C49" s="26" t="s">
        <v>9</v>
      </c>
      <c r="D49" s="65" t="s">
        <v>366</v>
      </c>
      <c r="E49" s="66" t="s">
        <v>371</v>
      </c>
      <c r="F49" s="26" t="s">
        <v>352</v>
      </c>
      <c r="G49" s="27"/>
      <c r="I49" s="26" t="s">
        <v>249</v>
      </c>
      <c r="J49" s="27"/>
    </row>
    <row r="50" spans="1:11" x14ac:dyDescent="0.25">
      <c r="A50" s="29" t="s">
        <v>139</v>
      </c>
      <c r="B50" t="s">
        <v>306</v>
      </c>
      <c r="C50" s="26" t="s">
        <v>9</v>
      </c>
      <c r="D50" s="65" t="s">
        <v>366</v>
      </c>
      <c r="E50" s="66" t="s">
        <v>371</v>
      </c>
      <c r="F50" s="26" t="s">
        <v>353</v>
      </c>
      <c r="G50" s="27"/>
      <c r="I50" s="26" t="s">
        <v>354</v>
      </c>
      <c r="J50" s="27"/>
    </row>
    <row r="51" spans="1:11" x14ac:dyDescent="0.25">
      <c r="A51" s="29" t="s">
        <v>143</v>
      </c>
      <c r="B51" t="s">
        <v>307</v>
      </c>
      <c r="C51" s="64" t="s">
        <v>11</v>
      </c>
      <c r="D51" s="65" t="s">
        <v>366</v>
      </c>
      <c r="E51" s="66" t="s">
        <v>371</v>
      </c>
      <c r="F51" s="64" t="s">
        <v>248</v>
      </c>
      <c r="G51" s="65" t="s">
        <v>366</v>
      </c>
      <c r="H51" s="66" t="s">
        <v>371</v>
      </c>
      <c r="I51" s="64" t="s">
        <v>251</v>
      </c>
      <c r="J51" s="65" t="s">
        <v>366</v>
      </c>
      <c r="K51" s="66" t="s">
        <v>371</v>
      </c>
    </row>
    <row r="52" spans="1:11" x14ac:dyDescent="0.25">
      <c r="A52" s="29" t="s">
        <v>144</v>
      </c>
      <c r="B52" t="s">
        <v>308</v>
      </c>
      <c r="C52" s="64" t="s">
        <v>11</v>
      </c>
      <c r="D52" s="65" t="s">
        <v>366</v>
      </c>
      <c r="E52" s="66" t="s">
        <v>371</v>
      </c>
      <c r="F52" s="64" t="s">
        <v>249</v>
      </c>
      <c r="G52" s="65" t="s">
        <v>366</v>
      </c>
      <c r="H52" s="66" t="s">
        <v>371</v>
      </c>
      <c r="I52" s="64" t="s">
        <v>252</v>
      </c>
      <c r="J52" s="65" t="s">
        <v>366</v>
      </c>
      <c r="K52" s="66" t="s">
        <v>371</v>
      </c>
    </row>
    <row r="53" spans="1:11" x14ac:dyDescent="0.25">
      <c r="A53" s="29" t="s">
        <v>145</v>
      </c>
      <c r="B53" t="s">
        <v>309</v>
      </c>
      <c r="C53" s="64" t="s">
        <v>11</v>
      </c>
      <c r="D53" s="65" t="s">
        <v>366</v>
      </c>
      <c r="E53" s="66" t="s">
        <v>371</v>
      </c>
      <c r="F53" s="64" t="s">
        <v>250</v>
      </c>
      <c r="G53" s="65" t="s">
        <v>366</v>
      </c>
      <c r="H53" s="66" t="s">
        <v>371</v>
      </c>
      <c r="I53" s="64" t="s">
        <v>253</v>
      </c>
      <c r="J53" s="65" t="s">
        <v>366</v>
      </c>
      <c r="K53" s="66" t="s">
        <v>371</v>
      </c>
    </row>
    <row r="54" spans="1:11" x14ac:dyDescent="0.25">
      <c r="A54" s="29" t="s">
        <v>188</v>
      </c>
      <c r="B54" t="s">
        <v>310</v>
      </c>
      <c r="C54" s="26" t="s">
        <v>348</v>
      </c>
      <c r="D54" s="27" t="s">
        <v>366</v>
      </c>
      <c r="E54" s="28" t="s">
        <v>245</v>
      </c>
      <c r="F54" s="26" t="s">
        <v>355</v>
      </c>
      <c r="G54" s="27" t="s">
        <v>366</v>
      </c>
      <c r="H54" s="28" t="s">
        <v>245</v>
      </c>
      <c r="I54" s="26" t="s">
        <v>358</v>
      </c>
      <c r="J54" s="27" t="s">
        <v>366</v>
      </c>
      <c r="K54" s="28" t="s">
        <v>245</v>
      </c>
    </row>
    <row r="55" spans="1:11" x14ac:dyDescent="0.25">
      <c r="A55" s="29" t="s">
        <v>189</v>
      </c>
      <c r="B55" t="s">
        <v>311</v>
      </c>
      <c r="C55" s="26" t="s">
        <v>350</v>
      </c>
      <c r="D55" s="27" t="s">
        <v>366</v>
      </c>
      <c r="E55" s="28" t="s">
        <v>245</v>
      </c>
      <c r="F55" s="26" t="s">
        <v>356</v>
      </c>
      <c r="G55" s="27" t="s">
        <v>366</v>
      </c>
      <c r="H55" s="28" t="s">
        <v>245</v>
      </c>
      <c r="I55" s="26" t="s">
        <v>359</v>
      </c>
      <c r="J55" s="27" t="s">
        <v>366</v>
      </c>
      <c r="K55" s="28" t="s">
        <v>245</v>
      </c>
    </row>
    <row r="56" spans="1:11" x14ac:dyDescent="0.25">
      <c r="A56" s="29" t="s">
        <v>190</v>
      </c>
      <c r="B56" t="s">
        <v>312</v>
      </c>
      <c r="C56" s="26" t="s">
        <v>349</v>
      </c>
      <c r="D56" s="27" t="s">
        <v>366</v>
      </c>
      <c r="E56" s="28" t="s">
        <v>245</v>
      </c>
      <c r="F56" s="26" t="s">
        <v>357</v>
      </c>
      <c r="G56" s="27" t="s">
        <v>366</v>
      </c>
      <c r="H56" s="28" t="s">
        <v>245</v>
      </c>
      <c r="I56" s="26" t="s">
        <v>360</v>
      </c>
      <c r="J56" s="27" t="s">
        <v>366</v>
      </c>
      <c r="K56" s="28" t="s">
        <v>245</v>
      </c>
    </row>
    <row r="57" spans="1:11" x14ac:dyDescent="0.25">
      <c r="A57" s="29" t="s">
        <v>191</v>
      </c>
      <c r="B57" t="s">
        <v>313</v>
      </c>
      <c r="D57" s="51" t="s">
        <v>361</v>
      </c>
      <c r="E57" s="28" t="s">
        <v>367</v>
      </c>
      <c r="G57" s="51" t="s">
        <v>361</v>
      </c>
      <c r="H57" s="28" t="s">
        <v>367</v>
      </c>
      <c r="J57" s="51" t="s">
        <v>361</v>
      </c>
      <c r="K57" s="28" t="s">
        <v>367</v>
      </c>
    </row>
    <row r="58" spans="1:11" x14ac:dyDescent="0.25">
      <c r="A58" s="29" t="s">
        <v>192</v>
      </c>
      <c r="B58" t="s">
        <v>314</v>
      </c>
      <c r="D58" s="51" t="s">
        <v>362</v>
      </c>
      <c r="E58" s="28" t="s">
        <v>368</v>
      </c>
      <c r="G58" s="51" t="s">
        <v>362</v>
      </c>
      <c r="H58" s="28" t="s">
        <v>368</v>
      </c>
      <c r="J58" s="51" t="s">
        <v>362</v>
      </c>
      <c r="K58" s="28" t="s">
        <v>368</v>
      </c>
    </row>
    <row r="59" spans="1:11" x14ac:dyDescent="0.25">
      <c r="A59" s="29" t="s">
        <v>193</v>
      </c>
      <c r="B59" t="s">
        <v>315</v>
      </c>
      <c r="D59" s="51" t="s">
        <v>363</v>
      </c>
      <c r="E59" s="28" t="s">
        <v>369</v>
      </c>
      <c r="G59" s="51" t="s">
        <v>363</v>
      </c>
      <c r="H59" s="28" t="s">
        <v>369</v>
      </c>
      <c r="J59" s="51" t="s">
        <v>363</v>
      </c>
      <c r="K59" s="28" t="s">
        <v>369</v>
      </c>
    </row>
    <row r="60" spans="1:11" x14ac:dyDescent="0.25">
      <c r="A60" s="29" t="s">
        <v>152</v>
      </c>
      <c r="B60" t="s">
        <v>316</v>
      </c>
    </row>
    <row r="61" spans="1:11" x14ac:dyDescent="0.25">
      <c r="A61" s="29" t="s">
        <v>153</v>
      </c>
      <c r="B61" t="s">
        <v>317</v>
      </c>
    </row>
    <row r="62" spans="1:11" x14ac:dyDescent="0.25">
      <c r="A62" s="29" t="s">
        <v>154</v>
      </c>
      <c r="B62" t="s">
        <v>318</v>
      </c>
    </row>
    <row r="63" spans="1:11" x14ac:dyDescent="0.25">
      <c r="A63" s="29" t="s">
        <v>149</v>
      </c>
      <c r="B63" t="s">
        <v>319</v>
      </c>
    </row>
    <row r="64" spans="1:11" x14ac:dyDescent="0.25">
      <c r="A64" s="29" t="s">
        <v>150</v>
      </c>
      <c r="B64" t="s">
        <v>320</v>
      </c>
    </row>
    <row r="65" spans="1:10" x14ac:dyDescent="0.25">
      <c r="A65" s="29" t="s">
        <v>151</v>
      </c>
      <c r="B65" t="s">
        <v>321</v>
      </c>
    </row>
    <row r="66" spans="1:10" x14ac:dyDescent="0.25">
      <c r="A66" s="29" t="s">
        <v>146</v>
      </c>
      <c r="B66" t="s">
        <v>319</v>
      </c>
    </row>
    <row r="67" spans="1:10" x14ac:dyDescent="0.25">
      <c r="A67" s="29" t="s">
        <v>147</v>
      </c>
      <c r="B67" t="s">
        <v>320</v>
      </c>
    </row>
    <row r="68" spans="1:10" x14ac:dyDescent="0.25">
      <c r="A68" s="29" t="s">
        <v>148</v>
      </c>
      <c r="B68" t="s">
        <v>321</v>
      </c>
    </row>
    <row r="69" spans="1:10" x14ac:dyDescent="0.25">
      <c r="A69" s="29" t="s">
        <v>140</v>
      </c>
      <c r="B69" t="s">
        <v>322</v>
      </c>
    </row>
    <row r="70" spans="1:10" x14ac:dyDescent="0.25">
      <c r="A70" s="29" t="s">
        <v>141</v>
      </c>
      <c r="B70" t="s">
        <v>323</v>
      </c>
    </row>
    <row r="71" spans="1:10" x14ac:dyDescent="0.25">
      <c r="A71" s="29" t="s">
        <v>142</v>
      </c>
      <c r="B71" t="s">
        <v>324</v>
      </c>
    </row>
    <row r="72" spans="1:10" x14ac:dyDescent="0.25">
      <c r="A72" s="29" t="s">
        <v>119</v>
      </c>
      <c r="B72" t="s">
        <v>325</v>
      </c>
    </row>
    <row r="73" spans="1:10" x14ac:dyDescent="0.25">
      <c r="A73" s="29" t="s">
        <v>120</v>
      </c>
      <c r="B73" t="s">
        <v>326</v>
      </c>
    </row>
    <row r="74" spans="1:10" x14ac:dyDescent="0.25">
      <c r="A74" s="29" t="s">
        <v>121</v>
      </c>
      <c r="B74" t="s">
        <v>327</v>
      </c>
    </row>
    <row r="75" spans="1:10" x14ac:dyDescent="0.25">
      <c r="A75" s="29" t="s">
        <v>122</v>
      </c>
      <c r="B75" t="s">
        <v>328</v>
      </c>
    </row>
    <row r="76" spans="1:10" x14ac:dyDescent="0.25">
      <c r="A76" s="29" t="s">
        <v>123</v>
      </c>
      <c r="B76" t="s">
        <v>329</v>
      </c>
    </row>
    <row r="77" spans="1:10" x14ac:dyDescent="0.25">
      <c r="A77" s="29" t="s">
        <v>124</v>
      </c>
      <c r="B77" t="s">
        <v>330</v>
      </c>
    </row>
    <row r="78" spans="1:10" x14ac:dyDescent="0.25">
      <c r="A78" s="29" t="s">
        <v>125</v>
      </c>
      <c r="B78" t="s">
        <v>331</v>
      </c>
    </row>
    <row r="79" spans="1:10" x14ac:dyDescent="0.25">
      <c r="A79" s="29" t="s">
        <v>126</v>
      </c>
      <c r="B79" t="s">
        <v>332</v>
      </c>
      <c r="D79" s="27"/>
      <c r="J79" s="27"/>
    </row>
    <row r="80" spans="1:10" x14ac:dyDescent="0.25">
      <c r="A80" s="29" t="s">
        <v>127</v>
      </c>
      <c r="B80" t="s">
        <v>333</v>
      </c>
      <c r="D80" s="27"/>
      <c r="J80" s="27"/>
    </row>
    <row r="81" spans="1:11" x14ac:dyDescent="0.25">
      <c r="A81" s="29" t="s">
        <v>128</v>
      </c>
      <c r="B81" t="s">
        <v>334</v>
      </c>
      <c r="C81" s="26" t="s">
        <v>9</v>
      </c>
      <c r="E81" s="52" t="s">
        <v>370</v>
      </c>
      <c r="F81" s="26" t="s">
        <v>11</v>
      </c>
      <c r="H81" s="28" t="s">
        <v>351</v>
      </c>
      <c r="I81" s="26" t="s">
        <v>238</v>
      </c>
      <c r="J81" s="27"/>
      <c r="K81" s="28" t="s">
        <v>351</v>
      </c>
    </row>
    <row r="82" spans="1:11" x14ac:dyDescent="0.25">
      <c r="A82" s="29" t="s">
        <v>129</v>
      </c>
      <c r="B82" t="s">
        <v>335</v>
      </c>
      <c r="C82" s="26" t="s">
        <v>9</v>
      </c>
      <c r="E82" s="52" t="s">
        <v>370</v>
      </c>
      <c r="F82" s="26" t="s">
        <v>11</v>
      </c>
      <c r="H82" s="28" t="s">
        <v>351</v>
      </c>
      <c r="I82" s="26" t="s">
        <v>238</v>
      </c>
      <c r="J82" s="27"/>
      <c r="K82" s="28" t="s">
        <v>351</v>
      </c>
    </row>
    <row r="83" spans="1:11" x14ac:dyDescent="0.25">
      <c r="A83" s="29" t="s">
        <v>130</v>
      </c>
      <c r="B83" t="s">
        <v>336</v>
      </c>
      <c r="D83" s="27"/>
      <c r="J83" s="27"/>
    </row>
    <row r="84" spans="1:11" x14ac:dyDescent="0.25">
      <c r="A84" s="29" t="s">
        <v>131</v>
      </c>
      <c r="B84" t="s">
        <v>337</v>
      </c>
      <c r="D84" s="27"/>
      <c r="J84" s="27"/>
    </row>
    <row r="85" spans="1:11" x14ac:dyDescent="0.25">
      <c r="A85" s="29" t="s">
        <v>104</v>
      </c>
      <c r="B85" t="s">
        <v>338</v>
      </c>
      <c r="D85" s="27"/>
    </row>
    <row r="86" spans="1:11" x14ac:dyDescent="0.25">
      <c r="A86" s="29" t="s">
        <v>105</v>
      </c>
      <c r="B86" t="s">
        <v>339</v>
      </c>
      <c r="D86" s="27"/>
    </row>
    <row r="87" spans="1:11" x14ac:dyDescent="0.25">
      <c r="A87" s="29" t="s">
        <v>106</v>
      </c>
      <c r="B87" t="s">
        <v>340</v>
      </c>
      <c r="D87" s="27" t="s">
        <v>9</v>
      </c>
      <c r="E87" s="28"/>
      <c r="G87" s="27" t="s">
        <v>11</v>
      </c>
      <c r="H87" s="28"/>
      <c r="J87" s="27" t="s">
        <v>238</v>
      </c>
      <c r="K87" s="28"/>
    </row>
    <row r="88" spans="1:11" x14ac:dyDescent="0.25">
      <c r="A88" s="29" t="s">
        <v>107</v>
      </c>
      <c r="B88" t="s">
        <v>341</v>
      </c>
      <c r="D88" s="27" t="s">
        <v>9</v>
      </c>
      <c r="G88" s="27" t="s">
        <v>11</v>
      </c>
      <c r="H88" s="28"/>
      <c r="J88" s="27" t="s">
        <v>238</v>
      </c>
      <c r="K88" s="28"/>
    </row>
    <row r="89" spans="1:11" x14ac:dyDescent="0.25">
      <c r="A89" s="29" t="s">
        <v>101</v>
      </c>
      <c r="B89" t="s">
        <v>342</v>
      </c>
      <c r="D89" s="27"/>
    </row>
    <row r="90" spans="1:11" x14ac:dyDescent="0.25">
      <c r="A90" s="29" t="s">
        <v>102</v>
      </c>
      <c r="B90" t="s">
        <v>343</v>
      </c>
      <c r="D90" s="27"/>
    </row>
    <row r="91" spans="1:11" x14ac:dyDescent="0.25">
      <c r="A91" s="29" t="s">
        <v>103</v>
      </c>
      <c r="B91" t="s">
        <v>344</v>
      </c>
      <c r="D91" s="27"/>
    </row>
    <row r="92" spans="1:11" x14ac:dyDescent="0.25">
      <c r="A92" s="29" t="s">
        <v>108</v>
      </c>
      <c r="B92" t="s">
        <v>345</v>
      </c>
      <c r="D92" s="27"/>
    </row>
    <row r="93" spans="1:11" x14ac:dyDescent="0.25">
      <c r="A93" s="29" t="s">
        <v>109</v>
      </c>
      <c r="B93" t="s">
        <v>346</v>
      </c>
      <c r="D93" s="27"/>
    </row>
    <row r="94" spans="1:11" x14ac:dyDescent="0.25">
      <c r="A94" s="29" t="s">
        <v>110</v>
      </c>
      <c r="B94" t="s">
        <v>347</v>
      </c>
      <c r="D94" s="27"/>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173</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174</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183</v>
      </c>
      <c r="B55">
        <v>6</v>
      </c>
      <c r="C55">
        <v>0</v>
      </c>
      <c r="E55">
        <v>1</v>
      </c>
      <c r="F55">
        <v>1.2</v>
      </c>
      <c r="G55">
        <v>0.5</v>
      </c>
      <c r="I55">
        <v>4</v>
      </c>
      <c r="J55">
        <v>0</v>
      </c>
      <c r="K55">
        <v>0.4</v>
      </c>
      <c r="L55">
        <v>4</v>
      </c>
      <c r="M55">
        <v>1.8</v>
      </c>
      <c r="N55">
        <v>0.2</v>
      </c>
    </row>
    <row r="56" spans="1:14" x14ac:dyDescent="0.25">
      <c r="A56" s="18" t="s">
        <v>182</v>
      </c>
      <c r="B56">
        <v>12</v>
      </c>
      <c r="C56">
        <v>0</v>
      </c>
      <c r="E56">
        <v>0</v>
      </c>
      <c r="F56">
        <v>0.5</v>
      </c>
      <c r="G56">
        <v>0</v>
      </c>
      <c r="I56">
        <v>2</v>
      </c>
      <c r="J56">
        <v>0</v>
      </c>
      <c r="K56">
        <v>0</v>
      </c>
      <c r="L56">
        <v>1</v>
      </c>
      <c r="M56">
        <v>1.8</v>
      </c>
      <c r="N56">
        <v>0.1</v>
      </c>
    </row>
    <row r="57" spans="1:14" x14ac:dyDescent="0.25">
      <c r="A57" s="18" t="s">
        <v>181</v>
      </c>
      <c r="B57">
        <v>0</v>
      </c>
      <c r="C57">
        <v>0</v>
      </c>
      <c r="E57">
        <v>0</v>
      </c>
      <c r="F57">
        <v>0.5</v>
      </c>
      <c r="G57">
        <v>0</v>
      </c>
      <c r="I57">
        <v>0</v>
      </c>
      <c r="J57">
        <v>0</v>
      </c>
      <c r="K57">
        <v>0</v>
      </c>
      <c r="L57">
        <v>6</v>
      </c>
      <c r="M57">
        <v>0</v>
      </c>
      <c r="N57">
        <v>0</v>
      </c>
    </row>
    <row r="58" spans="1:14" x14ac:dyDescent="0.25">
      <c r="A58" s="18" t="s">
        <v>180</v>
      </c>
      <c r="B58">
        <v>5</v>
      </c>
      <c r="E58">
        <v>0.5</v>
      </c>
      <c r="F58">
        <v>0.75</v>
      </c>
      <c r="I58">
        <v>1.6</v>
      </c>
      <c r="K58">
        <v>0.5</v>
      </c>
      <c r="L58">
        <v>2</v>
      </c>
      <c r="M58">
        <v>0.5</v>
      </c>
    </row>
    <row r="59" spans="1:14" x14ac:dyDescent="0.25">
      <c r="A59" s="18" t="s">
        <v>179</v>
      </c>
      <c r="B59">
        <v>11</v>
      </c>
      <c r="E59">
        <v>0</v>
      </c>
      <c r="F59">
        <v>0.3</v>
      </c>
      <c r="I59">
        <v>1</v>
      </c>
      <c r="K59">
        <v>0</v>
      </c>
      <c r="L59">
        <v>0.5</v>
      </c>
      <c r="M59">
        <v>0</v>
      </c>
    </row>
    <row r="60" spans="1:14" x14ac:dyDescent="0.25">
      <c r="A60" s="18" t="s">
        <v>178</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175</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176</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177</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184</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185</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186</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187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activeCell="D27" sqref="D27"/>
    </sheetView>
  </sheetViews>
  <sheetFormatPr defaultRowHeight="15" x14ac:dyDescent="0.25"/>
  <cols>
    <col min="1" max="1" width="131.140625" style="32" customWidth="1"/>
    <col min="2" max="2" width="28" customWidth="1"/>
    <col min="3" max="3" width="26" bestFit="1" customWidth="1"/>
    <col min="4" max="4" width="25.28515625" customWidth="1"/>
    <col min="5" max="5" width="21.140625" customWidth="1"/>
    <col min="6" max="25" width="9.140625" customWidth="1"/>
    <col min="27" max="29" width="9.140625" customWidth="1"/>
  </cols>
  <sheetData>
    <row r="1" spans="1:29" s="13" customFormat="1" x14ac:dyDescent="0.25">
      <c r="A1" s="25"/>
      <c r="B1" s="1" t="s">
        <v>258</v>
      </c>
      <c r="C1" s="33" t="s">
        <v>379</v>
      </c>
      <c r="D1" s="2" t="s">
        <v>380</v>
      </c>
      <c r="E1" s="3" t="s">
        <v>381</v>
      </c>
      <c r="F1" s="13" t="s">
        <v>16</v>
      </c>
      <c r="G1" s="15">
        <v>411</v>
      </c>
      <c r="H1" s="34">
        <v>412</v>
      </c>
      <c r="I1" s="35">
        <v>413</v>
      </c>
      <c r="J1" s="13" t="s">
        <v>17</v>
      </c>
      <c r="K1" s="15">
        <v>411</v>
      </c>
      <c r="L1" s="34">
        <v>412</v>
      </c>
      <c r="M1" s="35">
        <v>413</v>
      </c>
      <c r="N1" s="13" t="s">
        <v>18</v>
      </c>
      <c r="O1" s="15">
        <v>411</v>
      </c>
      <c r="P1" s="34">
        <v>412</v>
      </c>
      <c r="Q1" s="35">
        <v>413</v>
      </c>
      <c r="R1" s="13" t="s">
        <v>23</v>
      </c>
      <c r="S1" s="15">
        <v>411</v>
      </c>
      <c r="T1" s="34">
        <v>412</v>
      </c>
      <c r="U1" s="35">
        <v>413</v>
      </c>
      <c r="V1" s="13" t="s">
        <v>24</v>
      </c>
      <c r="W1" s="15">
        <v>411</v>
      </c>
      <c r="X1" s="34">
        <v>412</v>
      </c>
      <c r="Y1" s="35">
        <v>413</v>
      </c>
      <c r="Z1" s="13" t="s">
        <v>29</v>
      </c>
      <c r="AA1" s="15">
        <v>411</v>
      </c>
      <c r="AB1" s="34">
        <v>412</v>
      </c>
      <c r="AC1" s="35">
        <v>413</v>
      </c>
    </row>
    <row r="2" spans="1:29" s="11" customFormat="1" x14ac:dyDescent="0.25">
      <c r="A2" s="29" t="s">
        <v>95</v>
      </c>
      <c r="B2" t="s">
        <v>259</v>
      </c>
      <c r="C2" s="4">
        <v>0.85</v>
      </c>
      <c r="D2" s="5"/>
      <c r="E2" s="6"/>
      <c r="F2" s="11">
        <v>40</v>
      </c>
      <c r="G2" s="12">
        <f>$C2*F2</f>
        <v>34</v>
      </c>
      <c r="H2" s="16">
        <f>G2</f>
        <v>34</v>
      </c>
      <c r="I2" s="17">
        <f>H2</f>
        <v>34</v>
      </c>
      <c r="K2" s="12">
        <f>$C2*J2</f>
        <v>0</v>
      </c>
      <c r="L2" s="16">
        <f>K2</f>
        <v>0</v>
      </c>
      <c r="M2" s="17">
        <f>L2</f>
        <v>0</v>
      </c>
      <c r="O2" s="12">
        <f>$C2*N2</f>
        <v>0</v>
      </c>
      <c r="P2" s="16">
        <f>O2</f>
        <v>0</v>
      </c>
      <c r="Q2" s="17">
        <f>P2</f>
        <v>0</v>
      </c>
      <c r="R2" s="11">
        <v>80</v>
      </c>
      <c r="S2" s="12">
        <f>$C2*R2</f>
        <v>68</v>
      </c>
      <c r="T2" s="16">
        <f>S2</f>
        <v>68</v>
      </c>
      <c r="U2" s="17">
        <f>T2</f>
        <v>68</v>
      </c>
      <c r="V2" s="11">
        <v>85</v>
      </c>
      <c r="W2" s="12">
        <f>$C2*V2</f>
        <v>72.25</v>
      </c>
      <c r="X2" s="16">
        <f>W2</f>
        <v>72.25</v>
      </c>
      <c r="Y2" s="17">
        <f>X2</f>
        <v>72.25</v>
      </c>
      <c r="Z2" s="11">
        <v>60</v>
      </c>
      <c r="AA2" s="12">
        <f>$C2*Z2</f>
        <v>51</v>
      </c>
      <c r="AB2" s="16">
        <f>AA2</f>
        <v>51</v>
      </c>
      <c r="AC2" s="17">
        <f>AB2</f>
        <v>51</v>
      </c>
    </row>
    <row r="3" spans="1:29" s="11" customFormat="1" x14ac:dyDescent="0.25">
      <c r="A3" s="29" t="s">
        <v>90</v>
      </c>
      <c r="B3" t="s">
        <v>260</v>
      </c>
      <c r="C3" s="4"/>
      <c r="D3" s="5"/>
      <c r="E3" s="6"/>
      <c r="F3" s="11">
        <v>9.6</v>
      </c>
      <c r="G3" s="12">
        <f>F3</f>
        <v>9.6</v>
      </c>
      <c r="H3" s="16">
        <f t="shared" ref="H3:H34" si="0">G3</f>
        <v>9.6</v>
      </c>
      <c r="I3" s="17">
        <f t="shared" ref="I3:I66" si="1">H3</f>
        <v>9.6</v>
      </c>
      <c r="K3" s="12">
        <f>J3</f>
        <v>0</v>
      </c>
      <c r="L3" s="16">
        <f t="shared" ref="L3:L34" si="2">K3</f>
        <v>0</v>
      </c>
      <c r="M3" s="17">
        <f t="shared" ref="M3:M47" si="3">L3</f>
        <v>0</v>
      </c>
      <c r="O3" s="12">
        <f>N3</f>
        <v>0</v>
      </c>
      <c r="P3" s="16">
        <f t="shared" ref="P3:P34" si="4">O3</f>
        <v>0</v>
      </c>
      <c r="Q3" s="17">
        <f t="shared" ref="Q3:Q47" si="5">P3</f>
        <v>0</v>
      </c>
      <c r="R3" s="11">
        <v>2.9</v>
      </c>
      <c r="S3" s="12">
        <f>R3</f>
        <v>2.9</v>
      </c>
      <c r="T3" s="16">
        <f t="shared" ref="T3:T34" si="6">S3</f>
        <v>2.9</v>
      </c>
      <c r="U3" s="17">
        <f t="shared" ref="U3:U47" si="7">T3</f>
        <v>2.9</v>
      </c>
      <c r="V3" s="11">
        <v>14</v>
      </c>
      <c r="W3" s="12">
        <f>V3</f>
        <v>14</v>
      </c>
      <c r="X3" s="16">
        <f t="shared" ref="X3:X34" si="8">W3</f>
        <v>14</v>
      </c>
      <c r="Y3" s="17">
        <f t="shared" ref="Y3:Y47" si="9">X3</f>
        <v>14</v>
      </c>
      <c r="Z3" s="11">
        <v>12</v>
      </c>
      <c r="AA3" s="12">
        <f>Z3</f>
        <v>12</v>
      </c>
      <c r="AB3" s="16">
        <f t="shared" ref="AB3:AB34" si="10">AA3</f>
        <v>12</v>
      </c>
      <c r="AC3" s="17">
        <f t="shared" ref="AC3:AC47" si="11">AB3</f>
        <v>12</v>
      </c>
    </row>
    <row r="4" spans="1:29" s="11" customFormat="1" x14ac:dyDescent="0.25">
      <c r="A4" s="29" t="s">
        <v>92</v>
      </c>
      <c r="B4" t="s">
        <v>261</v>
      </c>
      <c r="C4" s="4"/>
      <c r="D4" s="5"/>
      <c r="E4" s="6"/>
      <c r="F4" s="11">
        <v>20</v>
      </c>
      <c r="G4" s="12">
        <f>F4</f>
        <v>20</v>
      </c>
      <c r="H4" s="16">
        <f t="shared" si="0"/>
        <v>20</v>
      </c>
      <c r="I4" s="17">
        <f t="shared" si="1"/>
        <v>20</v>
      </c>
      <c r="K4" s="12">
        <f>J4</f>
        <v>0</v>
      </c>
      <c r="L4" s="16">
        <f t="shared" si="2"/>
        <v>0</v>
      </c>
      <c r="M4" s="17">
        <f t="shared" si="3"/>
        <v>0</v>
      </c>
      <c r="O4" s="12">
        <f>N4</f>
        <v>0</v>
      </c>
      <c r="P4" s="16">
        <f t="shared" si="4"/>
        <v>0</v>
      </c>
      <c r="Q4" s="17">
        <f t="shared" si="5"/>
        <v>0</v>
      </c>
      <c r="R4" s="11">
        <v>4</v>
      </c>
      <c r="S4" s="12">
        <f>R4</f>
        <v>4</v>
      </c>
      <c r="T4" s="16">
        <f t="shared" si="6"/>
        <v>4</v>
      </c>
      <c r="U4" s="17">
        <f t="shared" si="7"/>
        <v>4</v>
      </c>
      <c r="V4" s="11">
        <v>20</v>
      </c>
      <c r="W4" s="12">
        <f>V4</f>
        <v>20</v>
      </c>
      <c r="X4" s="16">
        <f t="shared" si="8"/>
        <v>20</v>
      </c>
      <c r="Y4" s="17">
        <f t="shared" si="9"/>
        <v>20</v>
      </c>
      <c r="Z4" s="11">
        <v>55</v>
      </c>
      <c r="AA4" s="12">
        <f>Z4</f>
        <v>55</v>
      </c>
      <c r="AB4" s="16">
        <f t="shared" si="10"/>
        <v>55</v>
      </c>
      <c r="AC4" s="17">
        <f t="shared" si="11"/>
        <v>55</v>
      </c>
    </row>
    <row r="5" spans="1:29" s="11" customFormat="1" x14ac:dyDescent="0.25">
      <c r="A5" s="29" t="s">
        <v>91</v>
      </c>
      <c r="B5" t="s">
        <v>262</v>
      </c>
      <c r="C5" s="4"/>
      <c r="D5" s="5"/>
      <c r="E5" s="6"/>
      <c r="F5" s="11">
        <v>100</v>
      </c>
      <c r="G5" s="12">
        <f>F5</f>
        <v>100</v>
      </c>
      <c r="H5" s="16">
        <f t="shared" si="0"/>
        <v>100</v>
      </c>
      <c r="I5" s="17">
        <f t="shared" si="1"/>
        <v>100</v>
      </c>
      <c r="K5" s="12">
        <f>J5</f>
        <v>0</v>
      </c>
      <c r="L5" s="16">
        <f t="shared" si="2"/>
        <v>0</v>
      </c>
      <c r="M5" s="17">
        <f t="shared" si="3"/>
        <v>0</v>
      </c>
      <c r="O5" s="12">
        <f>N5</f>
        <v>0</v>
      </c>
      <c r="P5" s="16">
        <f t="shared" si="4"/>
        <v>0</v>
      </c>
      <c r="Q5" s="17">
        <f t="shared" si="5"/>
        <v>0</v>
      </c>
      <c r="R5" s="11">
        <v>25</v>
      </c>
      <c r="S5" s="12">
        <f>R5</f>
        <v>25</v>
      </c>
      <c r="T5" s="16">
        <f t="shared" si="6"/>
        <v>25</v>
      </c>
      <c r="U5" s="17">
        <f t="shared" si="7"/>
        <v>25</v>
      </c>
      <c r="V5" s="11">
        <v>60</v>
      </c>
      <c r="W5" s="12">
        <f>V5</f>
        <v>60</v>
      </c>
      <c r="X5" s="16">
        <f t="shared" si="8"/>
        <v>60</v>
      </c>
      <c r="Y5" s="17">
        <f t="shared" si="9"/>
        <v>60</v>
      </c>
      <c r="Z5" s="11">
        <v>78</v>
      </c>
      <c r="AA5" s="12">
        <f>Z5</f>
        <v>78</v>
      </c>
      <c r="AB5" s="16">
        <f t="shared" si="10"/>
        <v>78</v>
      </c>
      <c r="AC5" s="17">
        <f t="shared" si="11"/>
        <v>78</v>
      </c>
    </row>
    <row r="6" spans="1:29" s="11" customFormat="1" x14ac:dyDescent="0.25">
      <c r="A6" s="29" t="s">
        <v>93</v>
      </c>
      <c r="B6" t="s">
        <v>263</v>
      </c>
      <c r="C6" s="4">
        <v>0.85</v>
      </c>
      <c r="D6" s="5"/>
      <c r="E6" s="6"/>
      <c r="F6" s="11">
        <v>40</v>
      </c>
      <c r="G6" s="12">
        <f>$C6*F6</f>
        <v>34</v>
      </c>
      <c r="H6" s="16">
        <f t="shared" si="0"/>
        <v>34</v>
      </c>
      <c r="I6" s="17">
        <f t="shared" si="1"/>
        <v>34</v>
      </c>
      <c r="K6" s="12">
        <f>$C6*J6</f>
        <v>0</v>
      </c>
      <c r="L6" s="16">
        <f t="shared" si="2"/>
        <v>0</v>
      </c>
      <c r="M6" s="17">
        <f t="shared" si="3"/>
        <v>0</v>
      </c>
      <c r="O6" s="12">
        <f>$C6*N6</f>
        <v>0</v>
      </c>
      <c r="P6" s="16">
        <f t="shared" si="4"/>
        <v>0</v>
      </c>
      <c r="Q6" s="17">
        <f t="shared" si="5"/>
        <v>0</v>
      </c>
      <c r="R6" s="11">
        <v>80</v>
      </c>
      <c r="S6" s="12">
        <f>$C6*R6</f>
        <v>68</v>
      </c>
      <c r="T6" s="16">
        <f t="shared" si="6"/>
        <v>68</v>
      </c>
      <c r="U6" s="17">
        <f t="shared" si="7"/>
        <v>68</v>
      </c>
      <c r="V6" s="11">
        <v>50</v>
      </c>
      <c r="W6" s="12">
        <f>$C6*V6</f>
        <v>42.5</v>
      </c>
      <c r="X6" s="16">
        <f t="shared" si="8"/>
        <v>42.5</v>
      </c>
      <c r="Y6" s="17">
        <f t="shared" si="9"/>
        <v>42.5</v>
      </c>
      <c r="Z6" s="11">
        <v>50</v>
      </c>
      <c r="AA6" s="12">
        <f>$C6*Z6</f>
        <v>42.5</v>
      </c>
      <c r="AB6" s="16">
        <f t="shared" si="10"/>
        <v>42.5</v>
      </c>
      <c r="AC6" s="17">
        <f t="shared" si="11"/>
        <v>42.5</v>
      </c>
    </row>
    <row r="7" spans="1:29" s="11" customFormat="1" x14ac:dyDescent="0.25">
      <c r="A7" s="29" t="s">
        <v>94</v>
      </c>
      <c r="B7" t="s">
        <v>264</v>
      </c>
      <c r="C7" s="4">
        <v>0.85</v>
      </c>
      <c r="D7" s="5"/>
      <c r="E7" s="6"/>
      <c r="F7" s="11">
        <v>12</v>
      </c>
      <c r="G7" s="12">
        <f>$C7*F7</f>
        <v>10.199999999999999</v>
      </c>
      <c r="H7" s="16">
        <f t="shared" si="0"/>
        <v>10.199999999999999</v>
      </c>
      <c r="I7" s="17">
        <f t="shared" si="1"/>
        <v>10.199999999999999</v>
      </c>
      <c r="K7" s="12">
        <f>$C7*J7</f>
        <v>0</v>
      </c>
      <c r="L7" s="16">
        <f t="shared" si="2"/>
        <v>0</v>
      </c>
      <c r="M7" s="17">
        <f t="shared" si="3"/>
        <v>0</v>
      </c>
      <c r="O7" s="12">
        <f>$C7*N7</f>
        <v>0</v>
      </c>
      <c r="P7" s="16">
        <f t="shared" si="4"/>
        <v>0</v>
      </c>
      <c r="Q7" s="17">
        <f t="shared" si="5"/>
        <v>0</v>
      </c>
      <c r="R7" s="11">
        <v>3500</v>
      </c>
      <c r="S7" s="12">
        <f>$C7*R7</f>
        <v>2975</v>
      </c>
      <c r="T7" s="16">
        <f t="shared" si="6"/>
        <v>2975</v>
      </c>
      <c r="U7" s="17">
        <f t="shared" si="7"/>
        <v>2975</v>
      </c>
      <c r="V7" s="11">
        <v>45</v>
      </c>
      <c r="W7" s="12">
        <f>$C7*V7</f>
        <v>38.25</v>
      </c>
      <c r="X7" s="16">
        <f t="shared" si="8"/>
        <v>38.25</v>
      </c>
      <c r="Y7" s="17">
        <f t="shared" si="9"/>
        <v>38.25</v>
      </c>
      <c r="Z7" s="11">
        <v>100</v>
      </c>
      <c r="AA7" s="12">
        <f>$C7*Z7</f>
        <v>85</v>
      </c>
      <c r="AB7" s="16">
        <f t="shared" si="10"/>
        <v>85</v>
      </c>
      <c r="AC7" s="17">
        <f t="shared" si="11"/>
        <v>85</v>
      </c>
    </row>
    <row r="8" spans="1:29" s="11" customFormat="1" x14ac:dyDescent="0.25">
      <c r="A8" s="29" t="s">
        <v>85</v>
      </c>
      <c r="B8" t="s">
        <v>265</v>
      </c>
      <c r="C8" s="4"/>
      <c r="D8" s="5"/>
      <c r="E8" s="6"/>
      <c r="G8" s="12">
        <f>F8</f>
        <v>0</v>
      </c>
      <c r="H8" s="16">
        <f t="shared" si="0"/>
        <v>0</v>
      </c>
      <c r="I8" s="17">
        <f t="shared" si="1"/>
        <v>0</v>
      </c>
      <c r="K8" s="12">
        <f>J8</f>
        <v>0</v>
      </c>
      <c r="L8" s="16">
        <f t="shared" si="2"/>
        <v>0</v>
      </c>
      <c r="M8" s="17">
        <f t="shared" si="3"/>
        <v>0</v>
      </c>
      <c r="O8" s="12">
        <f>N8</f>
        <v>0</v>
      </c>
      <c r="P8" s="16">
        <f t="shared" si="4"/>
        <v>0</v>
      </c>
      <c r="Q8" s="17">
        <f t="shared" si="5"/>
        <v>0</v>
      </c>
      <c r="S8" s="12">
        <f>R8</f>
        <v>0</v>
      </c>
      <c r="T8" s="16">
        <f t="shared" si="6"/>
        <v>0</v>
      </c>
      <c r="U8" s="17">
        <f t="shared" si="7"/>
        <v>0</v>
      </c>
      <c r="V8" s="11">
        <v>7.5</v>
      </c>
      <c r="W8" s="12">
        <f>V8</f>
        <v>7.5</v>
      </c>
      <c r="X8" s="16">
        <f t="shared" si="8"/>
        <v>7.5</v>
      </c>
      <c r="Y8" s="17">
        <f t="shared" si="9"/>
        <v>7.5</v>
      </c>
      <c r="AA8" s="12">
        <f>Z8</f>
        <v>0</v>
      </c>
      <c r="AB8" s="16">
        <f t="shared" si="10"/>
        <v>0</v>
      </c>
      <c r="AC8" s="17">
        <f t="shared" si="11"/>
        <v>0</v>
      </c>
    </row>
    <row r="9" spans="1:29" s="11" customFormat="1" x14ac:dyDescent="0.25">
      <c r="A9" s="29" t="s">
        <v>87</v>
      </c>
      <c r="B9" t="s">
        <v>266</v>
      </c>
      <c r="C9" s="4"/>
      <c r="D9" s="5"/>
      <c r="E9" s="6"/>
      <c r="G9" s="12">
        <f>F9</f>
        <v>0</v>
      </c>
      <c r="H9" s="16">
        <f t="shared" si="0"/>
        <v>0</v>
      </c>
      <c r="I9" s="17">
        <f t="shared" si="1"/>
        <v>0</v>
      </c>
      <c r="K9" s="12">
        <f>J9</f>
        <v>0</v>
      </c>
      <c r="L9" s="16">
        <f t="shared" si="2"/>
        <v>0</v>
      </c>
      <c r="M9" s="17">
        <f t="shared" si="3"/>
        <v>0</v>
      </c>
      <c r="O9" s="12">
        <f>N9</f>
        <v>0</v>
      </c>
      <c r="P9" s="16">
        <f t="shared" si="4"/>
        <v>0</v>
      </c>
      <c r="Q9" s="17">
        <f t="shared" si="5"/>
        <v>0</v>
      </c>
      <c r="S9" s="12">
        <f>R9</f>
        <v>0</v>
      </c>
      <c r="T9" s="16">
        <f t="shared" si="6"/>
        <v>0</v>
      </c>
      <c r="U9" s="17">
        <f t="shared" si="7"/>
        <v>0</v>
      </c>
      <c r="V9" s="11">
        <v>10</v>
      </c>
      <c r="W9" s="12">
        <f>V9</f>
        <v>10</v>
      </c>
      <c r="X9" s="16">
        <f t="shared" si="8"/>
        <v>10</v>
      </c>
      <c r="Y9" s="17">
        <f t="shared" si="9"/>
        <v>10</v>
      </c>
      <c r="AA9" s="12">
        <f>Z9</f>
        <v>0</v>
      </c>
      <c r="AB9" s="16">
        <f t="shared" si="10"/>
        <v>0</v>
      </c>
      <c r="AC9" s="17">
        <f t="shared" si="11"/>
        <v>0</v>
      </c>
    </row>
    <row r="10" spans="1:29" s="11" customFormat="1" x14ac:dyDescent="0.25">
      <c r="A10" s="29" t="s">
        <v>86</v>
      </c>
      <c r="B10" t="s">
        <v>267</v>
      </c>
      <c r="C10" s="4"/>
      <c r="D10" s="5"/>
      <c r="E10" s="6"/>
      <c r="G10" s="12">
        <f>F10</f>
        <v>0</v>
      </c>
      <c r="H10" s="16">
        <f t="shared" si="0"/>
        <v>0</v>
      </c>
      <c r="I10" s="17">
        <f t="shared" si="1"/>
        <v>0</v>
      </c>
      <c r="K10" s="12">
        <f>J10</f>
        <v>0</v>
      </c>
      <c r="L10" s="16">
        <f t="shared" si="2"/>
        <v>0</v>
      </c>
      <c r="M10" s="17">
        <f t="shared" si="3"/>
        <v>0</v>
      </c>
      <c r="O10" s="12">
        <f>N10</f>
        <v>0</v>
      </c>
      <c r="P10" s="16">
        <f t="shared" si="4"/>
        <v>0</v>
      </c>
      <c r="Q10" s="17">
        <f t="shared" si="5"/>
        <v>0</v>
      </c>
      <c r="S10" s="12">
        <f>R10</f>
        <v>0</v>
      </c>
      <c r="T10" s="16">
        <f t="shared" si="6"/>
        <v>0</v>
      </c>
      <c r="U10" s="17">
        <f t="shared" si="7"/>
        <v>0</v>
      </c>
      <c r="V10" s="11">
        <v>44</v>
      </c>
      <c r="W10" s="12">
        <f>V10</f>
        <v>44</v>
      </c>
      <c r="X10" s="16">
        <f t="shared" si="8"/>
        <v>44</v>
      </c>
      <c r="Y10" s="17">
        <f t="shared" si="9"/>
        <v>44</v>
      </c>
      <c r="AA10" s="12">
        <f>Z10</f>
        <v>0</v>
      </c>
      <c r="AB10" s="16">
        <f t="shared" si="10"/>
        <v>0</v>
      </c>
      <c r="AC10" s="17">
        <f t="shared" si="11"/>
        <v>0</v>
      </c>
    </row>
    <row r="11" spans="1:29" s="11" customFormat="1" x14ac:dyDescent="0.25">
      <c r="A11" s="29" t="s">
        <v>88</v>
      </c>
      <c r="B11" t="s">
        <v>268</v>
      </c>
      <c r="C11" s="4">
        <v>0.85</v>
      </c>
      <c r="D11" s="5"/>
      <c r="E11" s="6"/>
      <c r="G11" s="12">
        <f>$C11*F11</f>
        <v>0</v>
      </c>
      <c r="H11" s="16">
        <f t="shared" si="0"/>
        <v>0</v>
      </c>
      <c r="I11" s="17">
        <f t="shared" si="1"/>
        <v>0</v>
      </c>
      <c r="K11" s="12">
        <f>$C11*J11</f>
        <v>0</v>
      </c>
      <c r="L11" s="16">
        <f t="shared" si="2"/>
        <v>0</v>
      </c>
      <c r="M11" s="17">
        <f t="shared" si="3"/>
        <v>0</v>
      </c>
      <c r="O11" s="12">
        <f>$C11*N11</f>
        <v>0</v>
      </c>
      <c r="P11" s="16">
        <f t="shared" si="4"/>
        <v>0</v>
      </c>
      <c r="Q11" s="17">
        <f t="shared" si="5"/>
        <v>0</v>
      </c>
      <c r="S11" s="12">
        <f>$C11*R11</f>
        <v>0</v>
      </c>
      <c r="T11" s="16">
        <f t="shared" si="6"/>
        <v>0</v>
      </c>
      <c r="U11" s="17">
        <f t="shared" si="7"/>
        <v>0</v>
      </c>
      <c r="V11" s="11">
        <v>50</v>
      </c>
      <c r="W11" s="12">
        <f>$C11*V11</f>
        <v>42.5</v>
      </c>
      <c r="X11" s="16">
        <f t="shared" si="8"/>
        <v>42.5</v>
      </c>
      <c r="Y11" s="17">
        <f t="shared" si="9"/>
        <v>42.5</v>
      </c>
      <c r="AA11" s="12">
        <f>$C11*Z11</f>
        <v>0</v>
      </c>
      <c r="AB11" s="16">
        <f t="shared" si="10"/>
        <v>0</v>
      </c>
      <c r="AC11" s="17">
        <f t="shared" si="11"/>
        <v>0</v>
      </c>
    </row>
    <row r="12" spans="1:29" s="11" customFormat="1" x14ac:dyDescent="0.25">
      <c r="A12" s="29" t="s">
        <v>89</v>
      </c>
      <c r="B12" t="s">
        <v>269</v>
      </c>
      <c r="C12" s="4">
        <v>0.85</v>
      </c>
      <c r="D12" s="5"/>
      <c r="E12" s="6"/>
      <c r="G12" s="12">
        <f>$C12*F12</f>
        <v>0</v>
      </c>
      <c r="H12" s="16">
        <f t="shared" si="0"/>
        <v>0</v>
      </c>
      <c r="I12" s="17">
        <f t="shared" si="1"/>
        <v>0</v>
      </c>
      <c r="K12" s="12">
        <f>$C12*J12</f>
        <v>0</v>
      </c>
      <c r="L12" s="16">
        <f t="shared" si="2"/>
        <v>0</v>
      </c>
      <c r="M12" s="17">
        <f t="shared" si="3"/>
        <v>0</v>
      </c>
      <c r="O12" s="12">
        <f>$C12*N12</f>
        <v>0</v>
      </c>
      <c r="P12" s="16">
        <f t="shared" si="4"/>
        <v>0</v>
      </c>
      <c r="Q12" s="17">
        <f t="shared" si="5"/>
        <v>0</v>
      </c>
      <c r="S12" s="12">
        <f>$C12*R12</f>
        <v>0</v>
      </c>
      <c r="T12" s="16">
        <f t="shared" si="6"/>
        <v>0</v>
      </c>
      <c r="U12" s="17">
        <f t="shared" si="7"/>
        <v>0</v>
      </c>
      <c r="V12" s="11">
        <v>150</v>
      </c>
      <c r="W12" s="12">
        <f>$C12*V12</f>
        <v>127.5</v>
      </c>
      <c r="X12" s="16">
        <f t="shared" si="8"/>
        <v>127.5</v>
      </c>
      <c r="Y12" s="17">
        <f t="shared" si="9"/>
        <v>127.5</v>
      </c>
      <c r="AA12" s="12">
        <f>$C12*Z12</f>
        <v>0</v>
      </c>
      <c r="AB12" s="16">
        <f t="shared" si="10"/>
        <v>0</v>
      </c>
      <c r="AC12" s="17">
        <f t="shared" si="11"/>
        <v>0</v>
      </c>
    </row>
    <row r="13" spans="1:29" s="11" customFormat="1" x14ac:dyDescent="0.25">
      <c r="A13" s="29" t="s">
        <v>96</v>
      </c>
      <c r="B13" t="s">
        <v>270</v>
      </c>
      <c r="C13" s="4"/>
      <c r="D13" s="5"/>
      <c r="E13" s="6"/>
      <c r="G13" s="12">
        <f t="shared" ref="G13:G19" si="12">F13</f>
        <v>0</v>
      </c>
      <c r="H13" s="16">
        <f t="shared" si="0"/>
        <v>0</v>
      </c>
      <c r="I13" s="17">
        <f t="shared" si="1"/>
        <v>0</v>
      </c>
      <c r="K13" s="12">
        <f t="shared" ref="K13:K19" si="13">J13</f>
        <v>0</v>
      </c>
      <c r="L13" s="16">
        <f t="shared" si="2"/>
        <v>0</v>
      </c>
      <c r="M13" s="17">
        <f t="shared" si="3"/>
        <v>0</v>
      </c>
      <c r="O13" s="12">
        <f t="shared" ref="O13:O19" si="14">N13</f>
        <v>0</v>
      </c>
      <c r="P13" s="16">
        <f t="shared" si="4"/>
        <v>0</v>
      </c>
      <c r="Q13" s="17">
        <f t="shared" si="5"/>
        <v>0</v>
      </c>
      <c r="R13" s="11">
        <v>0.5</v>
      </c>
      <c r="S13" s="12">
        <f t="shared" ref="S13:S19" si="15">R13</f>
        <v>0.5</v>
      </c>
      <c r="T13" s="16">
        <f t="shared" si="6"/>
        <v>0.5</v>
      </c>
      <c r="U13" s="17">
        <f t="shared" si="7"/>
        <v>0.5</v>
      </c>
      <c r="V13" s="11">
        <v>1.7</v>
      </c>
      <c r="W13" s="12">
        <f t="shared" ref="W13:W19" si="16">V13</f>
        <v>1.7</v>
      </c>
      <c r="X13" s="16">
        <f t="shared" si="8"/>
        <v>1.7</v>
      </c>
      <c r="Y13" s="17">
        <f t="shared" si="9"/>
        <v>1.7</v>
      </c>
      <c r="Z13" s="11">
        <v>1</v>
      </c>
      <c r="AA13" s="12">
        <f t="shared" ref="AA13:AA19" si="17">Z13</f>
        <v>1</v>
      </c>
      <c r="AB13" s="16">
        <f t="shared" si="10"/>
        <v>1</v>
      </c>
      <c r="AC13" s="17">
        <f t="shared" si="11"/>
        <v>1</v>
      </c>
    </row>
    <row r="14" spans="1:29" s="11" customFormat="1" x14ac:dyDescent="0.25">
      <c r="A14" s="29" t="s">
        <v>98</v>
      </c>
      <c r="B14" t="s">
        <v>271</v>
      </c>
      <c r="C14" s="4"/>
      <c r="D14" s="5"/>
      <c r="E14" s="6"/>
      <c r="G14" s="12">
        <f t="shared" si="12"/>
        <v>0</v>
      </c>
      <c r="H14" s="16">
        <f t="shared" si="0"/>
        <v>0</v>
      </c>
      <c r="I14" s="17">
        <f t="shared" si="1"/>
        <v>0</v>
      </c>
      <c r="K14" s="12">
        <f t="shared" si="13"/>
        <v>0</v>
      </c>
      <c r="L14" s="16">
        <f t="shared" si="2"/>
        <v>0</v>
      </c>
      <c r="M14" s="17">
        <f t="shared" si="3"/>
        <v>0</v>
      </c>
      <c r="O14" s="12">
        <f t="shared" si="14"/>
        <v>0</v>
      </c>
      <c r="P14" s="16">
        <f t="shared" si="4"/>
        <v>0</v>
      </c>
      <c r="Q14" s="17">
        <f t="shared" si="5"/>
        <v>0</v>
      </c>
      <c r="R14" s="11">
        <v>0</v>
      </c>
      <c r="S14" s="12">
        <f t="shared" si="15"/>
        <v>0</v>
      </c>
      <c r="T14" s="16">
        <f t="shared" si="6"/>
        <v>0</v>
      </c>
      <c r="U14" s="17">
        <f t="shared" si="7"/>
        <v>0</v>
      </c>
      <c r="V14" s="11">
        <v>2</v>
      </c>
      <c r="W14" s="12">
        <f t="shared" si="16"/>
        <v>2</v>
      </c>
      <c r="X14" s="16">
        <f t="shared" si="8"/>
        <v>2</v>
      </c>
      <c r="Y14" s="17">
        <f t="shared" si="9"/>
        <v>2</v>
      </c>
      <c r="Z14" s="11">
        <v>2</v>
      </c>
      <c r="AA14" s="12">
        <f t="shared" si="17"/>
        <v>2</v>
      </c>
      <c r="AB14" s="16">
        <f t="shared" si="10"/>
        <v>2</v>
      </c>
      <c r="AC14" s="17">
        <f t="shared" si="11"/>
        <v>2</v>
      </c>
    </row>
    <row r="15" spans="1:29" s="11" customFormat="1" x14ac:dyDescent="0.25">
      <c r="A15" s="29" t="s">
        <v>97</v>
      </c>
      <c r="B15" t="s">
        <v>272</v>
      </c>
      <c r="C15" s="4"/>
      <c r="D15" s="5"/>
      <c r="E15" s="6"/>
      <c r="G15" s="12">
        <f t="shared" si="12"/>
        <v>0</v>
      </c>
      <c r="H15" s="16">
        <f t="shared" si="0"/>
        <v>0</v>
      </c>
      <c r="I15" s="17">
        <f t="shared" si="1"/>
        <v>0</v>
      </c>
      <c r="K15" s="12">
        <f t="shared" si="13"/>
        <v>0</v>
      </c>
      <c r="L15" s="16">
        <f t="shared" si="2"/>
        <v>0</v>
      </c>
      <c r="M15" s="17">
        <f t="shared" si="3"/>
        <v>0</v>
      </c>
      <c r="O15" s="12">
        <f t="shared" si="14"/>
        <v>0</v>
      </c>
      <c r="P15" s="16">
        <f t="shared" si="4"/>
        <v>0</v>
      </c>
      <c r="Q15" s="17">
        <f t="shared" si="5"/>
        <v>0</v>
      </c>
      <c r="R15" s="11">
        <v>1.5</v>
      </c>
      <c r="S15" s="12">
        <f t="shared" si="15"/>
        <v>1.5</v>
      </c>
      <c r="T15" s="16">
        <f t="shared" si="6"/>
        <v>1.5</v>
      </c>
      <c r="U15" s="17">
        <f t="shared" si="7"/>
        <v>1.5</v>
      </c>
      <c r="V15" s="11">
        <v>10</v>
      </c>
      <c r="W15" s="12">
        <f t="shared" si="16"/>
        <v>10</v>
      </c>
      <c r="X15" s="16">
        <f t="shared" si="8"/>
        <v>10</v>
      </c>
      <c r="Y15" s="17">
        <f t="shared" si="9"/>
        <v>10</v>
      </c>
      <c r="Z15" s="11">
        <v>5</v>
      </c>
      <c r="AA15" s="12">
        <f t="shared" si="17"/>
        <v>5</v>
      </c>
      <c r="AB15" s="16">
        <f t="shared" si="10"/>
        <v>5</v>
      </c>
      <c r="AC15" s="17">
        <f t="shared" si="11"/>
        <v>5</v>
      </c>
    </row>
    <row r="16" spans="1:29" s="11" customFormat="1" x14ac:dyDescent="0.25">
      <c r="A16" s="29" t="s">
        <v>99</v>
      </c>
      <c r="B16" t="s">
        <v>273</v>
      </c>
      <c r="C16" s="4"/>
      <c r="D16" s="5"/>
      <c r="E16" s="6"/>
      <c r="G16" s="12">
        <f t="shared" si="12"/>
        <v>0</v>
      </c>
      <c r="H16" s="16">
        <f t="shared" si="0"/>
        <v>0</v>
      </c>
      <c r="I16" s="17">
        <f t="shared" si="1"/>
        <v>0</v>
      </c>
      <c r="K16" s="12">
        <f t="shared" si="13"/>
        <v>0</v>
      </c>
      <c r="L16" s="16">
        <f t="shared" si="2"/>
        <v>0</v>
      </c>
      <c r="M16" s="17">
        <f t="shared" si="3"/>
        <v>0</v>
      </c>
      <c r="O16" s="12">
        <f t="shared" si="14"/>
        <v>0</v>
      </c>
      <c r="P16" s="16">
        <f t="shared" si="4"/>
        <v>0</v>
      </c>
      <c r="Q16" s="17">
        <f t="shared" si="5"/>
        <v>0</v>
      </c>
      <c r="R16" s="11">
        <v>3</v>
      </c>
      <c r="S16" s="12">
        <f t="shared" si="15"/>
        <v>3</v>
      </c>
      <c r="T16" s="16">
        <f t="shared" si="6"/>
        <v>3</v>
      </c>
      <c r="U16" s="17">
        <f t="shared" si="7"/>
        <v>3</v>
      </c>
      <c r="V16" s="11">
        <v>30</v>
      </c>
      <c r="W16" s="12">
        <f t="shared" si="16"/>
        <v>30</v>
      </c>
      <c r="X16" s="16">
        <f t="shared" si="8"/>
        <v>30</v>
      </c>
      <c r="Y16" s="17">
        <f t="shared" si="9"/>
        <v>30</v>
      </c>
      <c r="Z16" s="11">
        <v>5</v>
      </c>
      <c r="AA16" s="12">
        <f t="shared" si="17"/>
        <v>5</v>
      </c>
      <c r="AB16" s="16">
        <f t="shared" si="10"/>
        <v>5</v>
      </c>
      <c r="AC16" s="17">
        <f t="shared" si="11"/>
        <v>5</v>
      </c>
    </row>
    <row r="17" spans="1:29" s="11" customFormat="1" x14ac:dyDescent="0.25">
      <c r="A17" s="29" t="s">
        <v>100</v>
      </c>
      <c r="B17" t="s">
        <v>274</v>
      </c>
      <c r="C17" s="4"/>
      <c r="D17" s="5"/>
      <c r="E17" s="6"/>
      <c r="G17" s="12">
        <f t="shared" si="12"/>
        <v>0</v>
      </c>
      <c r="H17" s="16">
        <f t="shared" si="0"/>
        <v>0</v>
      </c>
      <c r="I17" s="17">
        <f t="shared" si="1"/>
        <v>0</v>
      </c>
      <c r="K17" s="12">
        <f t="shared" si="13"/>
        <v>0</v>
      </c>
      <c r="L17" s="16">
        <f t="shared" si="2"/>
        <v>0</v>
      </c>
      <c r="M17" s="17">
        <f t="shared" si="3"/>
        <v>0</v>
      </c>
      <c r="O17" s="12">
        <f t="shared" si="14"/>
        <v>0</v>
      </c>
      <c r="P17" s="16">
        <f t="shared" si="4"/>
        <v>0</v>
      </c>
      <c r="Q17" s="17">
        <f t="shared" si="5"/>
        <v>0</v>
      </c>
      <c r="R17" s="11">
        <v>1000</v>
      </c>
      <c r="S17" s="12">
        <f t="shared" si="15"/>
        <v>1000</v>
      </c>
      <c r="T17" s="16">
        <f t="shared" si="6"/>
        <v>1000</v>
      </c>
      <c r="U17" s="17">
        <f t="shared" si="7"/>
        <v>1000</v>
      </c>
      <c r="V17" s="11">
        <v>1000</v>
      </c>
      <c r="W17" s="12">
        <f t="shared" si="16"/>
        <v>1000</v>
      </c>
      <c r="X17" s="16">
        <f t="shared" si="8"/>
        <v>1000</v>
      </c>
      <c r="Y17" s="17">
        <f t="shared" si="9"/>
        <v>1000</v>
      </c>
      <c r="Z17" s="11">
        <v>25</v>
      </c>
      <c r="AA17" s="12">
        <f t="shared" si="17"/>
        <v>25</v>
      </c>
      <c r="AB17" s="16">
        <f t="shared" si="10"/>
        <v>25</v>
      </c>
      <c r="AC17" s="17">
        <f t="shared" si="11"/>
        <v>25</v>
      </c>
    </row>
    <row r="18" spans="1:29" s="11" customFormat="1" x14ac:dyDescent="0.25">
      <c r="A18" s="29" t="s">
        <v>71</v>
      </c>
      <c r="B18" t="s">
        <v>275</v>
      </c>
      <c r="C18" s="4"/>
      <c r="D18" s="5"/>
      <c r="E18" s="6"/>
      <c r="G18" s="12">
        <f t="shared" si="12"/>
        <v>0</v>
      </c>
      <c r="H18" s="16">
        <f t="shared" si="0"/>
        <v>0</v>
      </c>
      <c r="I18" s="17">
        <f t="shared" si="1"/>
        <v>0</v>
      </c>
      <c r="K18" s="12">
        <f t="shared" si="13"/>
        <v>0</v>
      </c>
      <c r="L18" s="16">
        <f t="shared" si="2"/>
        <v>0</v>
      </c>
      <c r="M18" s="17">
        <f t="shared" si="3"/>
        <v>0</v>
      </c>
      <c r="O18" s="12">
        <f t="shared" si="14"/>
        <v>0</v>
      </c>
      <c r="P18" s="16">
        <f t="shared" si="4"/>
        <v>0</v>
      </c>
      <c r="Q18" s="17">
        <f t="shared" si="5"/>
        <v>0</v>
      </c>
      <c r="R18" s="11">
        <v>3.5</v>
      </c>
      <c r="S18" s="12">
        <f t="shared" si="15"/>
        <v>3.5</v>
      </c>
      <c r="T18" s="16">
        <f t="shared" si="6"/>
        <v>3.5</v>
      </c>
      <c r="U18" s="17">
        <f t="shared" si="7"/>
        <v>3.5</v>
      </c>
      <c r="V18" s="11">
        <v>13</v>
      </c>
      <c r="W18" s="12">
        <f t="shared" si="16"/>
        <v>13</v>
      </c>
      <c r="X18" s="16">
        <f t="shared" si="8"/>
        <v>13</v>
      </c>
      <c r="Y18" s="17">
        <f t="shared" si="9"/>
        <v>13</v>
      </c>
      <c r="AA18" s="12">
        <f t="shared" si="17"/>
        <v>0</v>
      </c>
      <c r="AB18" s="16">
        <f t="shared" si="10"/>
        <v>0</v>
      </c>
      <c r="AC18" s="17">
        <f t="shared" si="11"/>
        <v>0</v>
      </c>
    </row>
    <row r="19" spans="1:29" s="11" customFormat="1" x14ac:dyDescent="0.25">
      <c r="A19" s="29" t="s">
        <v>72</v>
      </c>
      <c r="B19" t="s">
        <v>276</v>
      </c>
      <c r="C19" s="4"/>
      <c r="D19" s="5"/>
      <c r="E19" s="6"/>
      <c r="G19" s="12">
        <f t="shared" si="12"/>
        <v>0</v>
      </c>
      <c r="H19" s="16">
        <f t="shared" si="0"/>
        <v>0</v>
      </c>
      <c r="I19" s="17">
        <f t="shared" si="1"/>
        <v>0</v>
      </c>
      <c r="K19" s="12">
        <f t="shared" si="13"/>
        <v>0</v>
      </c>
      <c r="L19" s="16">
        <f t="shared" si="2"/>
        <v>0</v>
      </c>
      <c r="M19" s="17">
        <f t="shared" si="3"/>
        <v>0</v>
      </c>
      <c r="O19" s="12">
        <f t="shared" si="14"/>
        <v>0</v>
      </c>
      <c r="P19" s="16">
        <f t="shared" si="4"/>
        <v>0</v>
      </c>
      <c r="Q19" s="17">
        <f t="shared" si="5"/>
        <v>0</v>
      </c>
      <c r="R19" s="11">
        <v>25</v>
      </c>
      <c r="S19" s="12">
        <f t="shared" si="15"/>
        <v>25</v>
      </c>
      <c r="T19" s="16">
        <f t="shared" si="6"/>
        <v>25</v>
      </c>
      <c r="U19" s="17">
        <f t="shared" si="7"/>
        <v>25</v>
      </c>
      <c r="V19" s="11">
        <v>55</v>
      </c>
      <c r="W19" s="12">
        <f t="shared" si="16"/>
        <v>55</v>
      </c>
      <c r="X19" s="16">
        <f t="shared" si="8"/>
        <v>55</v>
      </c>
      <c r="Y19" s="17">
        <f t="shared" si="9"/>
        <v>55</v>
      </c>
      <c r="AA19" s="12">
        <f t="shared" si="17"/>
        <v>0</v>
      </c>
      <c r="AB19" s="16">
        <f t="shared" si="10"/>
        <v>0</v>
      </c>
      <c r="AC19" s="17">
        <f t="shared" si="11"/>
        <v>0</v>
      </c>
    </row>
    <row r="20" spans="1:29" s="11" customFormat="1" x14ac:dyDescent="0.25">
      <c r="A20" s="29" t="s">
        <v>73</v>
      </c>
      <c r="B20" t="s">
        <v>277</v>
      </c>
      <c r="C20" s="4">
        <v>0.85</v>
      </c>
      <c r="D20" s="5"/>
      <c r="E20" s="6"/>
      <c r="G20" s="12">
        <f>$C20*F20</f>
        <v>0</v>
      </c>
      <c r="H20" s="16">
        <f t="shared" si="0"/>
        <v>0</v>
      </c>
      <c r="I20" s="17">
        <f t="shared" si="1"/>
        <v>0</v>
      </c>
      <c r="K20" s="12">
        <f>$C20*J20</f>
        <v>0</v>
      </c>
      <c r="L20" s="16">
        <f t="shared" si="2"/>
        <v>0</v>
      </c>
      <c r="M20" s="17">
        <f t="shared" si="3"/>
        <v>0</v>
      </c>
      <c r="O20" s="12">
        <f>$C20*N20</f>
        <v>0</v>
      </c>
      <c r="P20" s="16">
        <f t="shared" si="4"/>
        <v>0</v>
      </c>
      <c r="Q20" s="17">
        <f t="shared" si="5"/>
        <v>0</v>
      </c>
      <c r="R20" s="11">
        <v>100</v>
      </c>
      <c r="S20" s="12">
        <f>$C20*R20</f>
        <v>85</v>
      </c>
      <c r="T20" s="16">
        <f t="shared" si="6"/>
        <v>85</v>
      </c>
      <c r="U20" s="17">
        <f t="shared" si="7"/>
        <v>85</v>
      </c>
      <c r="V20" s="11">
        <v>5</v>
      </c>
      <c r="W20" s="12">
        <f>$C20*V20</f>
        <v>4.25</v>
      </c>
      <c r="X20" s="16">
        <f t="shared" si="8"/>
        <v>4.25</v>
      </c>
      <c r="Y20" s="17">
        <f t="shared" si="9"/>
        <v>4.25</v>
      </c>
      <c r="AA20" s="12">
        <f>$C20*Z20</f>
        <v>0</v>
      </c>
      <c r="AB20" s="16">
        <f t="shared" si="10"/>
        <v>0</v>
      </c>
      <c r="AC20" s="17">
        <f t="shared" si="11"/>
        <v>0</v>
      </c>
    </row>
    <row r="21" spans="1:29" s="11" customFormat="1" x14ac:dyDescent="0.25">
      <c r="A21" s="29" t="s">
        <v>76</v>
      </c>
      <c r="B21" t="s">
        <v>278</v>
      </c>
      <c r="C21" s="4"/>
      <c r="D21" s="5"/>
      <c r="E21" s="6"/>
      <c r="G21" s="12">
        <f>F21</f>
        <v>0</v>
      </c>
      <c r="H21" s="16">
        <f t="shared" si="0"/>
        <v>0</v>
      </c>
      <c r="I21" s="17">
        <f t="shared" si="1"/>
        <v>0</v>
      </c>
      <c r="K21" s="12">
        <f>J21</f>
        <v>0</v>
      </c>
      <c r="L21" s="16">
        <f t="shared" si="2"/>
        <v>0</v>
      </c>
      <c r="M21" s="17">
        <f t="shared" si="3"/>
        <v>0</v>
      </c>
      <c r="O21" s="12">
        <f>N21</f>
        <v>0</v>
      </c>
      <c r="P21" s="16">
        <f t="shared" si="4"/>
        <v>0</v>
      </c>
      <c r="Q21" s="17">
        <f t="shared" si="5"/>
        <v>0</v>
      </c>
      <c r="S21" s="12">
        <f>R21</f>
        <v>0</v>
      </c>
      <c r="T21" s="16">
        <f t="shared" si="6"/>
        <v>0</v>
      </c>
      <c r="U21" s="17">
        <f t="shared" si="7"/>
        <v>0</v>
      </c>
      <c r="V21" s="11">
        <v>33.35</v>
      </c>
      <c r="W21" s="12">
        <f>V21</f>
        <v>33.35</v>
      </c>
      <c r="X21" s="16">
        <f t="shared" si="8"/>
        <v>33.35</v>
      </c>
      <c r="Y21" s="17">
        <f t="shared" si="9"/>
        <v>33.35</v>
      </c>
      <c r="AA21" s="12">
        <f>Z21</f>
        <v>0</v>
      </c>
      <c r="AB21" s="16">
        <f t="shared" si="10"/>
        <v>0</v>
      </c>
      <c r="AC21" s="17">
        <f t="shared" si="11"/>
        <v>0</v>
      </c>
    </row>
    <row r="22" spans="1:29" s="11" customFormat="1" x14ac:dyDescent="0.25">
      <c r="A22" s="29" t="s">
        <v>74</v>
      </c>
      <c r="B22" t="s">
        <v>279</v>
      </c>
      <c r="C22" s="4"/>
      <c r="D22" s="5"/>
      <c r="E22" s="6"/>
      <c r="G22" s="12">
        <f>F22</f>
        <v>0</v>
      </c>
      <c r="H22" s="16">
        <f t="shared" si="0"/>
        <v>0</v>
      </c>
      <c r="I22" s="17">
        <f t="shared" si="1"/>
        <v>0</v>
      </c>
      <c r="K22" s="12">
        <f>J22</f>
        <v>0</v>
      </c>
      <c r="L22" s="16">
        <f t="shared" si="2"/>
        <v>0</v>
      </c>
      <c r="M22" s="17">
        <f t="shared" si="3"/>
        <v>0</v>
      </c>
      <c r="O22" s="12">
        <f>N22</f>
        <v>0</v>
      </c>
      <c r="P22" s="16">
        <f t="shared" si="4"/>
        <v>0</v>
      </c>
      <c r="Q22" s="17">
        <f t="shared" si="5"/>
        <v>0</v>
      </c>
      <c r="S22" s="12">
        <f>R22</f>
        <v>0</v>
      </c>
      <c r="T22" s="16">
        <f t="shared" si="6"/>
        <v>0</v>
      </c>
      <c r="U22" s="17">
        <f t="shared" si="7"/>
        <v>0</v>
      </c>
      <c r="V22" s="11">
        <v>9</v>
      </c>
      <c r="W22" s="12">
        <f>V22</f>
        <v>9</v>
      </c>
      <c r="X22" s="16">
        <f t="shared" si="8"/>
        <v>9</v>
      </c>
      <c r="Y22" s="17">
        <f t="shared" si="9"/>
        <v>9</v>
      </c>
      <c r="AA22" s="12">
        <f>Z22</f>
        <v>0</v>
      </c>
      <c r="AB22" s="16">
        <f t="shared" si="10"/>
        <v>0</v>
      </c>
      <c r="AC22" s="17">
        <f t="shared" si="11"/>
        <v>0</v>
      </c>
    </row>
    <row r="23" spans="1:29" s="11" customFormat="1" x14ac:dyDescent="0.25">
      <c r="A23" s="29" t="s">
        <v>75</v>
      </c>
      <c r="B23" t="s">
        <v>280</v>
      </c>
      <c r="C23" s="4"/>
      <c r="D23" s="5"/>
      <c r="E23" s="6"/>
      <c r="G23" s="12">
        <f>F23</f>
        <v>0</v>
      </c>
      <c r="H23" s="16">
        <f t="shared" si="0"/>
        <v>0</v>
      </c>
      <c r="I23" s="17">
        <f t="shared" si="1"/>
        <v>0</v>
      </c>
      <c r="K23" s="12">
        <f>J23</f>
        <v>0</v>
      </c>
      <c r="L23" s="16">
        <f t="shared" si="2"/>
        <v>0</v>
      </c>
      <c r="M23" s="17">
        <f t="shared" si="3"/>
        <v>0</v>
      </c>
      <c r="O23" s="12">
        <f>N23</f>
        <v>0</v>
      </c>
      <c r="P23" s="16">
        <f t="shared" si="4"/>
        <v>0</v>
      </c>
      <c r="Q23" s="17">
        <f t="shared" si="5"/>
        <v>0</v>
      </c>
      <c r="S23" s="12">
        <f>R23</f>
        <v>0</v>
      </c>
      <c r="T23" s="16">
        <f t="shared" si="6"/>
        <v>0</v>
      </c>
      <c r="U23" s="17">
        <f t="shared" si="7"/>
        <v>0</v>
      </c>
      <c r="V23" s="11">
        <v>50</v>
      </c>
      <c r="W23" s="12">
        <f>V23</f>
        <v>50</v>
      </c>
      <c r="X23" s="16">
        <f t="shared" si="8"/>
        <v>50</v>
      </c>
      <c r="Y23" s="17">
        <f t="shared" si="9"/>
        <v>50</v>
      </c>
      <c r="AA23" s="12">
        <f>Z23</f>
        <v>0</v>
      </c>
      <c r="AB23" s="16">
        <f t="shared" si="10"/>
        <v>0</v>
      </c>
      <c r="AC23" s="17">
        <f t="shared" si="11"/>
        <v>0</v>
      </c>
    </row>
    <row r="24" spans="1:29" s="11" customFormat="1" x14ac:dyDescent="0.25">
      <c r="A24" s="29" t="s">
        <v>77</v>
      </c>
      <c r="B24" t="s">
        <v>281</v>
      </c>
      <c r="C24" s="4">
        <v>0.85</v>
      </c>
      <c r="D24" s="5"/>
      <c r="E24" s="6"/>
      <c r="G24" s="12">
        <f>$C24*F24</f>
        <v>0</v>
      </c>
      <c r="H24" s="16">
        <f t="shared" si="0"/>
        <v>0</v>
      </c>
      <c r="I24" s="17">
        <f t="shared" si="1"/>
        <v>0</v>
      </c>
      <c r="K24" s="12">
        <f>$C24*J24</f>
        <v>0</v>
      </c>
      <c r="L24" s="16">
        <f t="shared" si="2"/>
        <v>0</v>
      </c>
      <c r="M24" s="17">
        <f t="shared" si="3"/>
        <v>0</v>
      </c>
      <c r="O24" s="12">
        <f>$C24*N24</f>
        <v>0</v>
      </c>
      <c r="P24" s="16">
        <f t="shared" si="4"/>
        <v>0</v>
      </c>
      <c r="Q24" s="17">
        <f t="shared" si="5"/>
        <v>0</v>
      </c>
      <c r="S24" s="12">
        <f>$C24*R24</f>
        <v>0</v>
      </c>
      <c r="T24" s="16">
        <f t="shared" si="6"/>
        <v>0</v>
      </c>
      <c r="U24" s="17">
        <f t="shared" si="7"/>
        <v>0</v>
      </c>
      <c r="V24" s="11">
        <v>0.5071</v>
      </c>
      <c r="W24" s="12">
        <f>$C24*V24</f>
        <v>0.431035</v>
      </c>
      <c r="X24" s="16">
        <f t="shared" si="8"/>
        <v>0.431035</v>
      </c>
      <c r="Y24" s="17">
        <f t="shared" si="9"/>
        <v>0.431035</v>
      </c>
      <c r="AA24" s="12">
        <f>$C24*Z24</f>
        <v>0</v>
      </c>
      <c r="AB24" s="16">
        <f t="shared" si="10"/>
        <v>0</v>
      </c>
      <c r="AC24" s="17">
        <f t="shared" si="11"/>
        <v>0</v>
      </c>
    </row>
    <row r="25" spans="1:29" s="11" customFormat="1" x14ac:dyDescent="0.25">
      <c r="A25" s="29" t="s">
        <v>78</v>
      </c>
      <c r="B25" t="s">
        <v>282</v>
      </c>
      <c r="C25" s="4">
        <v>0.85</v>
      </c>
      <c r="D25" s="5"/>
      <c r="E25" s="6"/>
      <c r="G25" s="12">
        <f>$C25*F25</f>
        <v>0</v>
      </c>
      <c r="H25" s="16">
        <f t="shared" si="0"/>
        <v>0</v>
      </c>
      <c r="I25" s="17">
        <f t="shared" si="1"/>
        <v>0</v>
      </c>
      <c r="K25" s="12">
        <f>$C25*J25</f>
        <v>0</v>
      </c>
      <c r="L25" s="16">
        <f t="shared" si="2"/>
        <v>0</v>
      </c>
      <c r="M25" s="17">
        <f t="shared" si="3"/>
        <v>0</v>
      </c>
      <c r="O25" s="12">
        <f>$C25*N25</f>
        <v>0</v>
      </c>
      <c r="P25" s="16">
        <f t="shared" si="4"/>
        <v>0</v>
      </c>
      <c r="Q25" s="17">
        <f t="shared" si="5"/>
        <v>0</v>
      </c>
      <c r="S25" s="12">
        <f>$C25*R25</f>
        <v>0</v>
      </c>
      <c r="T25" s="16">
        <f t="shared" si="6"/>
        <v>0</v>
      </c>
      <c r="U25" s="17">
        <f t="shared" si="7"/>
        <v>0</v>
      </c>
      <c r="V25" s="11">
        <v>5</v>
      </c>
      <c r="W25" s="12">
        <f>$C25*V25</f>
        <v>4.25</v>
      </c>
      <c r="X25" s="16">
        <f t="shared" si="8"/>
        <v>4.25</v>
      </c>
      <c r="Y25" s="17">
        <f t="shared" si="9"/>
        <v>4.25</v>
      </c>
      <c r="AA25" s="12">
        <f>$C25*Z25</f>
        <v>0</v>
      </c>
      <c r="AB25" s="16">
        <f t="shared" si="10"/>
        <v>0</v>
      </c>
      <c r="AC25" s="17">
        <f t="shared" si="11"/>
        <v>0</v>
      </c>
    </row>
    <row r="26" spans="1:29" s="11" customFormat="1" x14ac:dyDescent="0.25">
      <c r="A26" s="29" t="s">
        <v>79</v>
      </c>
      <c r="B26" t="s">
        <v>283</v>
      </c>
      <c r="C26" s="4"/>
      <c r="D26" s="5"/>
      <c r="E26" s="6"/>
      <c r="G26" s="12">
        <f>F26</f>
        <v>0</v>
      </c>
      <c r="H26" s="16">
        <f t="shared" si="0"/>
        <v>0</v>
      </c>
      <c r="I26" s="17">
        <f t="shared" si="1"/>
        <v>0</v>
      </c>
      <c r="K26" s="12">
        <f>J26</f>
        <v>0</v>
      </c>
      <c r="L26" s="16">
        <f t="shared" si="2"/>
        <v>0</v>
      </c>
      <c r="M26" s="17">
        <f t="shared" si="3"/>
        <v>0</v>
      </c>
      <c r="O26" s="12">
        <f>N26</f>
        <v>0</v>
      </c>
      <c r="P26" s="16">
        <f t="shared" si="4"/>
        <v>0</v>
      </c>
      <c r="Q26" s="17">
        <f t="shared" si="5"/>
        <v>0</v>
      </c>
      <c r="R26" s="11">
        <v>3.5</v>
      </c>
      <c r="S26" s="12">
        <f>R26</f>
        <v>3.5</v>
      </c>
      <c r="T26" s="16">
        <f t="shared" si="6"/>
        <v>3.5</v>
      </c>
      <c r="U26" s="17">
        <f t="shared" si="7"/>
        <v>3.5</v>
      </c>
      <c r="V26" s="11">
        <v>11</v>
      </c>
      <c r="W26" s="12">
        <f>V26</f>
        <v>11</v>
      </c>
      <c r="X26" s="16">
        <f t="shared" si="8"/>
        <v>11</v>
      </c>
      <c r="Y26" s="17">
        <f t="shared" si="9"/>
        <v>11</v>
      </c>
      <c r="Z26" s="11">
        <v>12</v>
      </c>
      <c r="AA26" s="12">
        <f>Z26</f>
        <v>12</v>
      </c>
      <c r="AB26" s="16">
        <f t="shared" si="10"/>
        <v>12</v>
      </c>
      <c r="AC26" s="17">
        <f t="shared" si="11"/>
        <v>12</v>
      </c>
    </row>
    <row r="27" spans="1:29" s="11" customFormat="1" x14ac:dyDescent="0.25">
      <c r="A27" s="29" t="s">
        <v>80</v>
      </c>
      <c r="B27" t="s">
        <v>284</v>
      </c>
      <c r="C27" s="4"/>
      <c r="D27" s="5"/>
      <c r="E27" s="6"/>
      <c r="G27" s="12">
        <f>F27</f>
        <v>0</v>
      </c>
      <c r="H27" s="16">
        <f t="shared" si="0"/>
        <v>0</v>
      </c>
      <c r="I27" s="17">
        <f t="shared" si="1"/>
        <v>0</v>
      </c>
      <c r="K27" s="12">
        <f>J27</f>
        <v>0</v>
      </c>
      <c r="L27" s="16">
        <f t="shared" si="2"/>
        <v>0</v>
      </c>
      <c r="M27" s="17">
        <f t="shared" si="3"/>
        <v>0</v>
      </c>
      <c r="O27" s="12">
        <f>N27</f>
        <v>0</v>
      </c>
      <c r="P27" s="16">
        <f t="shared" si="4"/>
        <v>0</v>
      </c>
      <c r="Q27" s="17">
        <f t="shared" si="5"/>
        <v>0</v>
      </c>
      <c r="R27" s="11">
        <v>20</v>
      </c>
      <c r="S27" s="12">
        <f>R27</f>
        <v>20</v>
      </c>
      <c r="T27" s="16">
        <f t="shared" si="6"/>
        <v>20</v>
      </c>
      <c r="U27" s="17">
        <f t="shared" si="7"/>
        <v>20</v>
      </c>
      <c r="V27" s="11">
        <v>50</v>
      </c>
      <c r="W27" s="12">
        <f>V27</f>
        <v>50</v>
      </c>
      <c r="X27" s="16">
        <f t="shared" si="8"/>
        <v>50</v>
      </c>
      <c r="Y27" s="17">
        <f t="shared" si="9"/>
        <v>50</v>
      </c>
      <c r="Z27" s="11">
        <v>70</v>
      </c>
      <c r="AA27" s="12">
        <f>Z27</f>
        <v>70</v>
      </c>
      <c r="AB27" s="16">
        <f t="shared" si="10"/>
        <v>70</v>
      </c>
      <c r="AC27" s="17">
        <f t="shared" si="11"/>
        <v>70</v>
      </c>
    </row>
    <row r="28" spans="1:29" s="11" customFormat="1" x14ac:dyDescent="0.25">
      <c r="A28" s="29" t="s">
        <v>81</v>
      </c>
      <c r="B28" t="s">
        <v>285</v>
      </c>
      <c r="C28" s="4">
        <v>0.85</v>
      </c>
      <c r="D28" s="5"/>
      <c r="E28" s="6"/>
      <c r="G28" s="12">
        <f>$C28*F28</f>
        <v>0</v>
      </c>
      <c r="H28" s="16">
        <f t="shared" si="0"/>
        <v>0</v>
      </c>
      <c r="I28" s="17">
        <f t="shared" si="1"/>
        <v>0</v>
      </c>
      <c r="K28" s="12">
        <f>$C28*J28</f>
        <v>0</v>
      </c>
      <c r="L28" s="16">
        <f t="shared" si="2"/>
        <v>0</v>
      </c>
      <c r="M28" s="17">
        <f t="shared" si="3"/>
        <v>0</v>
      </c>
      <c r="O28" s="12">
        <f>$C28*N28</f>
        <v>0</v>
      </c>
      <c r="P28" s="16">
        <f t="shared" si="4"/>
        <v>0</v>
      </c>
      <c r="Q28" s="17">
        <f t="shared" si="5"/>
        <v>0</v>
      </c>
      <c r="R28" s="11">
        <v>150</v>
      </c>
      <c r="S28" s="12">
        <f>$C28*R28</f>
        <v>127.5</v>
      </c>
      <c r="T28" s="16">
        <f t="shared" si="6"/>
        <v>127.5</v>
      </c>
      <c r="U28" s="17">
        <f t="shared" si="7"/>
        <v>127.5</v>
      </c>
      <c r="V28" s="11">
        <v>10</v>
      </c>
      <c r="W28" s="12">
        <f>$C28*V28</f>
        <v>8.5</v>
      </c>
      <c r="X28" s="16">
        <f t="shared" si="8"/>
        <v>8.5</v>
      </c>
      <c r="Y28" s="17">
        <f t="shared" si="9"/>
        <v>8.5</v>
      </c>
      <c r="Z28" s="11">
        <v>3</v>
      </c>
      <c r="AA28" s="12">
        <f>$C28*Z28</f>
        <v>2.5499999999999998</v>
      </c>
      <c r="AB28" s="16">
        <f t="shared" si="10"/>
        <v>2.5499999999999998</v>
      </c>
      <c r="AC28" s="17">
        <f t="shared" si="11"/>
        <v>2.5499999999999998</v>
      </c>
    </row>
    <row r="29" spans="1:29" s="11" customFormat="1" x14ac:dyDescent="0.25">
      <c r="A29" s="29" t="s">
        <v>82</v>
      </c>
      <c r="B29" t="s">
        <v>286</v>
      </c>
      <c r="C29" s="4"/>
      <c r="D29" s="5"/>
      <c r="E29" s="6"/>
      <c r="F29" s="11">
        <v>9</v>
      </c>
      <c r="G29" s="12">
        <f>F29</f>
        <v>9</v>
      </c>
      <c r="H29" s="16">
        <f t="shared" si="0"/>
        <v>9</v>
      </c>
      <c r="I29" s="17">
        <f t="shared" si="1"/>
        <v>9</v>
      </c>
      <c r="K29" s="12">
        <f>J29</f>
        <v>0</v>
      </c>
      <c r="L29" s="16">
        <f t="shared" si="2"/>
        <v>0</v>
      </c>
      <c r="M29" s="17">
        <f t="shared" si="3"/>
        <v>0</v>
      </c>
      <c r="O29" s="12">
        <f>N29</f>
        <v>0</v>
      </c>
      <c r="P29" s="16">
        <f t="shared" si="4"/>
        <v>0</v>
      </c>
      <c r="Q29" s="17">
        <f t="shared" si="5"/>
        <v>0</v>
      </c>
      <c r="R29" s="11">
        <v>3.5</v>
      </c>
      <c r="S29" s="12">
        <f>R29</f>
        <v>3.5</v>
      </c>
      <c r="T29" s="16">
        <f t="shared" si="6"/>
        <v>3.5</v>
      </c>
      <c r="U29" s="17">
        <f t="shared" si="7"/>
        <v>3.5</v>
      </c>
      <c r="V29" s="11">
        <v>11</v>
      </c>
      <c r="W29" s="12">
        <f>V29</f>
        <v>11</v>
      </c>
      <c r="X29" s="16">
        <f t="shared" si="8"/>
        <v>11</v>
      </c>
      <c r="Y29" s="17">
        <f t="shared" si="9"/>
        <v>11</v>
      </c>
      <c r="Z29" s="11">
        <v>10</v>
      </c>
      <c r="AA29" s="12">
        <f>Z29</f>
        <v>10</v>
      </c>
      <c r="AB29" s="16">
        <f t="shared" si="10"/>
        <v>10</v>
      </c>
      <c r="AC29" s="17">
        <f t="shared" si="11"/>
        <v>10</v>
      </c>
    </row>
    <row r="30" spans="1:29" s="11" customFormat="1" x14ac:dyDescent="0.25">
      <c r="A30" s="29" t="s">
        <v>83</v>
      </c>
      <c r="B30" t="s">
        <v>287</v>
      </c>
      <c r="C30" s="4"/>
      <c r="D30" s="5"/>
      <c r="E30" s="6"/>
      <c r="F30" s="11">
        <v>60</v>
      </c>
      <c r="G30" s="12">
        <f>F30</f>
        <v>60</v>
      </c>
      <c r="H30" s="16">
        <f t="shared" si="0"/>
        <v>60</v>
      </c>
      <c r="I30" s="17">
        <f t="shared" si="1"/>
        <v>60</v>
      </c>
      <c r="K30" s="12">
        <f>J30</f>
        <v>0</v>
      </c>
      <c r="L30" s="16">
        <f t="shared" si="2"/>
        <v>0</v>
      </c>
      <c r="M30" s="17">
        <f t="shared" si="3"/>
        <v>0</v>
      </c>
      <c r="O30" s="12">
        <f>N30</f>
        <v>0</v>
      </c>
      <c r="P30" s="16">
        <f t="shared" si="4"/>
        <v>0</v>
      </c>
      <c r="Q30" s="17">
        <f t="shared" si="5"/>
        <v>0</v>
      </c>
      <c r="R30" s="11">
        <v>15</v>
      </c>
      <c r="S30" s="12">
        <f>R30</f>
        <v>15</v>
      </c>
      <c r="T30" s="16">
        <f t="shared" si="6"/>
        <v>15</v>
      </c>
      <c r="U30" s="17">
        <f t="shared" si="7"/>
        <v>15</v>
      </c>
      <c r="V30" s="11">
        <v>40</v>
      </c>
      <c r="W30" s="12">
        <f>V30</f>
        <v>40</v>
      </c>
      <c r="X30" s="16">
        <f t="shared" si="8"/>
        <v>40</v>
      </c>
      <c r="Y30" s="17">
        <f t="shared" si="9"/>
        <v>40</v>
      </c>
      <c r="Z30" s="11">
        <v>60</v>
      </c>
      <c r="AA30" s="12">
        <f>Z30</f>
        <v>60</v>
      </c>
      <c r="AB30" s="16">
        <f t="shared" si="10"/>
        <v>60</v>
      </c>
      <c r="AC30" s="17">
        <f t="shared" si="11"/>
        <v>60</v>
      </c>
    </row>
    <row r="31" spans="1:29" s="11" customFormat="1" x14ac:dyDescent="0.25">
      <c r="A31" s="29" t="s">
        <v>84</v>
      </c>
      <c r="B31" t="s">
        <v>288</v>
      </c>
      <c r="C31" s="4">
        <v>0.85</v>
      </c>
      <c r="D31" s="5"/>
      <c r="E31" s="6"/>
      <c r="F31" s="11">
        <v>3</v>
      </c>
      <c r="G31" s="12">
        <f>$C31*F31</f>
        <v>2.5499999999999998</v>
      </c>
      <c r="H31" s="16">
        <f t="shared" si="0"/>
        <v>2.5499999999999998</v>
      </c>
      <c r="I31" s="17">
        <f t="shared" si="1"/>
        <v>2.5499999999999998</v>
      </c>
      <c r="K31" s="12">
        <f>$C31*J31</f>
        <v>0</v>
      </c>
      <c r="L31" s="16">
        <f t="shared" si="2"/>
        <v>0</v>
      </c>
      <c r="M31" s="17">
        <f t="shared" si="3"/>
        <v>0</v>
      </c>
      <c r="O31" s="12">
        <f>$C31*N31</f>
        <v>0</v>
      </c>
      <c r="P31" s="16">
        <f t="shared" si="4"/>
        <v>0</v>
      </c>
      <c r="Q31" s="17">
        <f t="shared" si="5"/>
        <v>0</v>
      </c>
      <c r="R31" s="11">
        <v>150</v>
      </c>
      <c r="S31" s="12">
        <f>$C31*R31</f>
        <v>127.5</v>
      </c>
      <c r="T31" s="16">
        <f t="shared" si="6"/>
        <v>127.5</v>
      </c>
      <c r="U31" s="17">
        <f t="shared" si="7"/>
        <v>127.5</v>
      </c>
      <c r="V31" s="11">
        <v>5</v>
      </c>
      <c r="W31" s="12">
        <f>$C31*V31</f>
        <v>4.25</v>
      </c>
      <c r="X31" s="16">
        <f t="shared" si="8"/>
        <v>4.25</v>
      </c>
      <c r="Y31" s="17">
        <f t="shared" si="9"/>
        <v>4.25</v>
      </c>
      <c r="Z31" s="11">
        <v>3</v>
      </c>
      <c r="AA31" s="12">
        <f>$C31*Z31</f>
        <v>2.5499999999999998</v>
      </c>
      <c r="AB31" s="16">
        <f t="shared" si="10"/>
        <v>2.5499999999999998</v>
      </c>
      <c r="AC31" s="17">
        <f t="shared" si="11"/>
        <v>2.5499999999999998</v>
      </c>
    </row>
    <row r="32" spans="1:29" s="11" customFormat="1" x14ac:dyDescent="0.25">
      <c r="A32" s="29" t="s">
        <v>69</v>
      </c>
      <c r="B32" t="s">
        <v>289</v>
      </c>
      <c r="C32" s="4"/>
      <c r="D32" s="5"/>
      <c r="E32" s="6"/>
      <c r="G32" s="12">
        <f>F32</f>
        <v>0</v>
      </c>
      <c r="H32" s="16">
        <f t="shared" si="0"/>
        <v>0</v>
      </c>
      <c r="I32" s="17">
        <f t="shared" si="1"/>
        <v>0</v>
      </c>
      <c r="K32" s="12">
        <f>J32</f>
        <v>0</v>
      </c>
      <c r="L32" s="16">
        <f t="shared" si="2"/>
        <v>0</v>
      </c>
      <c r="M32" s="17">
        <f t="shared" si="3"/>
        <v>0</v>
      </c>
      <c r="O32" s="12">
        <f>N32</f>
        <v>0</v>
      </c>
      <c r="P32" s="16">
        <f t="shared" si="4"/>
        <v>0</v>
      </c>
      <c r="Q32" s="17">
        <f t="shared" si="5"/>
        <v>0</v>
      </c>
      <c r="R32" s="11">
        <v>4</v>
      </c>
      <c r="S32" s="12">
        <f>R32</f>
        <v>4</v>
      </c>
      <c r="T32" s="16">
        <f t="shared" si="6"/>
        <v>4</v>
      </c>
      <c r="U32" s="17">
        <f t="shared" si="7"/>
        <v>4</v>
      </c>
      <c r="V32" s="11">
        <v>15</v>
      </c>
      <c r="W32" s="12">
        <f>V32</f>
        <v>15</v>
      </c>
      <c r="X32" s="16">
        <f t="shared" si="8"/>
        <v>15</v>
      </c>
      <c r="Y32" s="17">
        <f t="shared" si="9"/>
        <v>15</v>
      </c>
      <c r="AA32" s="12">
        <f>Z32</f>
        <v>0</v>
      </c>
      <c r="AB32" s="16">
        <f t="shared" si="10"/>
        <v>0</v>
      </c>
      <c r="AC32" s="17">
        <f t="shared" si="11"/>
        <v>0</v>
      </c>
    </row>
    <row r="33" spans="1:29" s="11" customFormat="1" x14ac:dyDescent="0.25">
      <c r="A33" s="29" t="s">
        <v>70</v>
      </c>
      <c r="B33" t="s">
        <v>290</v>
      </c>
      <c r="C33" s="4"/>
      <c r="D33" s="5"/>
      <c r="E33" s="6"/>
      <c r="G33" s="12">
        <f>F33</f>
        <v>0</v>
      </c>
      <c r="H33" s="16">
        <f t="shared" si="0"/>
        <v>0</v>
      </c>
      <c r="I33" s="17">
        <f t="shared" si="1"/>
        <v>0</v>
      </c>
      <c r="K33" s="12">
        <f>J33</f>
        <v>0</v>
      </c>
      <c r="L33" s="16">
        <f t="shared" si="2"/>
        <v>0</v>
      </c>
      <c r="M33" s="17">
        <f t="shared" si="3"/>
        <v>0</v>
      </c>
      <c r="O33" s="12">
        <f>N33</f>
        <v>0</v>
      </c>
      <c r="P33" s="16">
        <f t="shared" si="4"/>
        <v>0</v>
      </c>
      <c r="Q33" s="17">
        <f t="shared" si="5"/>
        <v>0</v>
      </c>
      <c r="R33" s="11">
        <v>0</v>
      </c>
      <c r="S33" s="12">
        <f>R33</f>
        <v>0</v>
      </c>
      <c r="T33" s="16">
        <f t="shared" si="6"/>
        <v>0</v>
      </c>
      <c r="U33" s="17">
        <f t="shared" si="7"/>
        <v>0</v>
      </c>
      <c r="V33" s="11">
        <v>5</v>
      </c>
      <c r="W33" s="12">
        <f>V33</f>
        <v>5</v>
      </c>
      <c r="X33" s="16">
        <f t="shared" si="8"/>
        <v>5</v>
      </c>
      <c r="Y33" s="17">
        <f t="shared" si="9"/>
        <v>5</v>
      </c>
      <c r="AA33" s="12">
        <f>Z33</f>
        <v>0</v>
      </c>
      <c r="AB33" s="16">
        <f t="shared" si="10"/>
        <v>0</v>
      </c>
      <c r="AC33" s="17">
        <f t="shared" si="11"/>
        <v>0</v>
      </c>
    </row>
    <row r="34" spans="1:29" s="11" customFormat="1" x14ac:dyDescent="0.25">
      <c r="A34" s="29" t="s">
        <v>132</v>
      </c>
      <c r="B34" t="s">
        <v>291</v>
      </c>
      <c r="C34" s="4"/>
      <c r="D34" s="5"/>
      <c r="E34" s="6"/>
      <c r="F34" s="11">
        <v>2.2000000000000002</v>
      </c>
      <c r="G34" s="12">
        <f>F34</f>
        <v>2.2000000000000002</v>
      </c>
      <c r="H34" s="16">
        <f t="shared" si="0"/>
        <v>2.2000000000000002</v>
      </c>
      <c r="I34" s="17">
        <f t="shared" si="1"/>
        <v>2.2000000000000002</v>
      </c>
      <c r="J34" s="11">
        <v>5</v>
      </c>
      <c r="K34" s="12">
        <f>J34</f>
        <v>5</v>
      </c>
      <c r="L34" s="16">
        <f t="shared" si="2"/>
        <v>5</v>
      </c>
      <c r="M34" s="17">
        <f t="shared" si="3"/>
        <v>5</v>
      </c>
      <c r="N34" s="11">
        <v>3</v>
      </c>
      <c r="O34" s="12">
        <f>N34</f>
        <v>3</v>
      </c>
      <c r="P34" s="16">
        <f t="shared" si="4"/>
        <v>3</v>
      </c>
      <c r="Q34" s="17">
        <f t="shared" si="5"/>
        <v>3</v>
      </c>
      <c r="R34" s="11">
        <v>5</v>
      </c>
      <c r="S34" s="12">
        <f>R34</f>
        <v>5</v>
      </c>
      <c r="T34" s="16">
        <f t="shared" si="6"/>
        <v>5</v>
      </c>
      <c r="U34" s="17">
        <f t="shared" si="7"/>
        <v>5</v>
      </c>
      <c r="V34" s="11">
        <v>6</v>
      </c>
      <c r="W34" s="12">
        <f>V34</f>
        <v>6</v>
      </c>
      <c r="X34" s="16">
        <f t="shared" si="8"/>
        <v>6</v>
      </c>
      <c r="Y34" s="17">
        <f t="shared" si="9"/>
        <v>6</v>
      </c>
      <c r="Z34" s="11">
        <v>5</v>
      </c>
      <c r="AA34" s="12">
        <f>Z34</f>
        <v>5</v>
      </c>
      <c r="AB34" s="16">
        <f t="shared" si="10"/>
        <v>5</v>
      </c>
      <c r="AC34" s="17">
        <f t="shared" si="11"/>
        <v>5</v>
      </c>
    </row>
    <row r="35" spans="1:29" s="11" customFormat="1" x14ac:dyDescent="0.25">
      <c r="A35" s="29" t="s">
        <v>133</v>
      </c>
      <c r="B35" t="s">
        <v>292</v>
      </c>
      <c r="C35" s="4">
        <v>0.9</v>
      </c>
      <c r="D35" s="5">
        <v>1.1000000000000001</v>
      </c>
      <c r="E35" s="6"/>
      <c r="F35" s="11">
        <v>21.6</v>
      </c>
      <c r="G35" s="12">
        <f>$C35*F35</f>
        <v>19.440000000000001</v>
      </c>
      <c r="H35" s="16">
        <f>MIN(100,G35*$D35)</f>
        <v>21.384000000000004</v>
      </c>
      <c r="I35" s="17">
        <f t="shared" si="1"/>
        <v>21.384000000000004</v>
      </c>
      <c r="J35" s="11">
        <v>70</v>
      </c>
      <c r="K35" s="12">
        <f>$C35*J35</f>
        <v>63</v>
      </c>
      <c r="L35" s="16">
        <f>MIN(100,K35*$D35)</f>
        <v>69.300000000000011</v>
      </c>
      <c r="M35" s="17">
        <f t="shared" si="3"/>
        <v>69.300000000000011</v>
      </c>
      <c r="N35" s="11">
        <v>2</v>
      </c>
      <c r="O35" s="12">
        <f>$C35*N35</f>
        <v>1.8</v>
      </c>
      <c r="P35" s="16">
        <f>MIN(100,O35*$D35)</f>
        <v>1.9800000000000002</v>
      </c>
      <c r="Q35" s="17">
        <f t="shared" si="5"/>
        <v>1.9800000000000002</v>
      </c>
      <c r="R35" s="11">
        <v>10</v>
      </c>
      <c r="S35" s="12">
        <f>$C35*R35</f>
        <v>9</v>
      </c>
      <c r="T35" s="16">
        <f>MIN(100,S35*$D35)</f>
        <v>9.9</v>
      </c>
      <c r="U35" s="17">
        <f t="shared" si="7"/>
        <v>9.9</v>
      </c>
      <c r="V35" s="11">
        <v>30</v>
      </c>
      <c r="W35" s="12">
        <f>$C35*V35</f>
        <v>27</v>
      </c>
      <c r="X35" s="16">
        <f>MIN(100,W35*$D35)</f>
        <v>29.700000000000003</v>
      </c>
      <c r="Y35" s="17">
        <f t="shared" si="9"/>
        <v>29.700000000000003</v>
      </c>
      <c r="Z35" s="11">
        <v>80</v>
      </c>
      <c r="AA35" s="12">
        <f>$C35*Z35</f>
        <v>72</v>
      </c>
      <c r="AB35" s="16">
        <f>MIN(100,AA35*$D35)</f>
        <v>79.2</v>
      </c>
      <c r="AC35" s="17">
        <f t="shared" si="11"/>
        <v>79.2</v>
      </c>
    </row>
    <row r="36" spans="1:29" s="11" customFormat="1" x14ac:dyDescent="0.25">
      <c r="A36" s="29" t="s">
        <v>134</v>
      </c>
      <c r="B36" t="s">
        <v>293</v>
      </c>
      <c r="C36" s="4">
        <v>0.9</v>
      </c>
      <c r="D36" s="5">
        <v>1.1000000000000001</v>
      </c>
      <c r="E36" s="6"/>
      <c r="F36" s="11">
        <v>85</v>
      </c>
      <c r="G36" s="12">
        <f>$C36*F36</f>
        <v>76.5</v>
      </c>
      <c r="H36" s="16">
        <f>MIN(100,G36*$D36)</f>
        <v>84.15</v>
      </c>
      <c r="I36" s="17">
        <f t="shared" si="1"/>
        <v>84.15</v>
      </c>
      <c r="J36" s="11">
        <v>85</v>
      </c>
      <c r="K36" s="12">
        <f>$C36*J36</f>
        <v>76.5</v>
      </c>
      <c r="L36" s="16">
        <f>MIN(100,K36*$D36)</f>
        <v>84.15</v>
      </c>
      <c r="M36" s="17">
        <f t="shared" si="3"/>
        <v>84.15</v>
      </c>
      <c r="N36" s="11">
        <v>100</v>
      </c>
      <c r="O36" s="12">
        <f>$C36*N36</f>
        <v>90</v>
      </c>
      <c r="P36" s="16">
        <f>MIN(100,O36*$D36)</f>
        <v>99.000000000000014</v>
      </c>
      <c r="Q36" s="17">
        <f t="shared" si="5"/>
        <v>99.000000000000014</v>
      </c>
      <c r="R36" s="11">
        <v>90</v>
      </c>
      <c r="S36" s="12">
        <f>$C36*R36</f>
        <v>81</v>
      </c>
      <c r="T36" s="16">
        <f>MIN(100,S36*$D36)</f>
        <v>89.100000000000009</v>
      </c>
      <c r="U36" s="17">
        <f t="shared" si="7"/>
        <v>89.100000000000009</v>
      </c>
      <c r="V36" s="11">
        <v>85</v>
      </c>
      <c r="W36" s="12">
        <f>$C36*V36</f>
        <v>76.5</v>
      </c>
      <c r="X36" s="16">
        <f>MIN(100,W36*$D36)</f>
        <v>84.15</v>
      </c>
      <c r="Y36" s="17">
        <f t="shared" si="9"/>
        <v>84.15</v>
      </c>
      <c r="Z36" s="11">
        <v>90</v>
      </c>
      <c r="AA36" s="12">
        <f>$C36*Z36</f>
        <v>81</v>
      </c>
      <c r="AB36" s="16">
        <f>MIN(100,AA36*$D36)</f>
        <v>89.100000000000009</v>
      </c>
      <c r="AC36" s="17">
        <f t="shared" si="11"/>
        <v>89.100000000000009</v>
      </c>
    </row>
    <row r="37" spans="1:29" s="11" customFormat="1" x14ac:dyDescent="0.25">
      <c r="A37" s="29" t="s">
        <v>135</v>
      </c>
      <c r="B37" t="s">
        <v>294</v>
      </c>
      <c r="C37" s="4"/>
      <c r="D37" s="5"/>
      <c r="E37" s="6"/>
      <c r="F37" s="11">
        <v>0.3</v>
      </c>
      <c r="G37" s="12">
        <f>F37</f>
        <v>0.3</v>
      </c>
      <c r="H37" s="16">
        <f>G37</f>
        <v>0.3</v>
      </c>
      <c r="I37" s="17">
        <f t="shared" si="1"/>
        <v>0.3</v>
      </c>
      <c r="J37" s="11">
        <v>2</v>
      </c>
      <c r="K37" s="12">
        <f>J37</f>
        <v>2</v>
      </c>
      <c r="L37" s="16">
        <f>K37</f>
        <v>2</v>
      </c>
      <c r="M37" s="17">
        <f t="shared" si="3"/>
        <v>2</v>
      </c>
      <c r="O37" s="12">
        <f>N37</f>
        <v>0</v>
      </c>
      <c r="P37" s="16">
        <f>O37</f>
        <v>0</v>
      </c>
      <c r="Q37" s="17">
        <f t="shared" si="5"/>
        <v>0</v>
      </c>
      <c r="R37" s="11">
        <v>1</v>
      </c>
      <c r="S37" s="12">
        <f>R37</f>
        <v>1</v>
      </c>
      <c r="T37" s="16">
        <f>S37</f>
        <v>1</v>
      </c>
      <c r="U37" s="17">
        <f t="shared" si="7"/>
        <v>1</v>
      </c>
      <c r="W37" s="12">
        <f>V37</f>
        <v>0</v>
      </c>
      <c r="X37" s="16">
        <f>W37</f>
        <v>0</v>
      </c>
      <c r="Y37" s="17">
        <f t="shared" si="9"/>
        <v>0</v>
      </c>
      <c r="AA37" s="12">
        <f>Z37</f>
        <v>0</v>
      </c>
      <c r="AB37" s="16">
        <f>AA37</f>
        <v>0</v>
      </c>
      <c r="AC37" s="17">
        <f t="shared" si="11"/>
        <v>0</v>
      </c>
    </row>
    <row r="38" spans="1:29" s="11" customFormat="1" x14ac:dyDescent="0.25">
      <c r="A38" s="29" t="s">
        <v>136</v>
      </c>
      <c r="B38" t="s">
        <v>295</v>
      </c>
      <c r="C38" s="4">
        <v>0.9</v>
      </c>
      <c r="D38" s="5">
        <v>1.1000000000000001</v>
      </c>
      <c r="E38" s="6"/>
      <c r="F38" s="11">
        <v>1.2</v>
      </c>
      <c r="G38" s="12">
        <f>$C38*F38</f>
        <v>1.08</v>
      </c>
      <c r="H38" s="16">
        <f>MIN(100,G38*$D38)</f>
        <v>1.1880000000000002</v>
      </c>
      <c r="I38" s="17">
        <f t="shared" si="1"/>
        <v>1.1880000000000002</v>
      </c>
      <c r="J38" s="11">
        <v>5</v>
      </c>
      <c r="K38" s="12">
        <f>$C38*J38</f>
        <v>4.5</v>
      </c>
      <c r="L38" s="16">
        <f>MIN(100,K38*$D38)</f>
        <v>4.95</v>
      </c>
      <c r="M38" s="17">
        <f t="shared" si="3"/>
        <v>4.95</v>
      </c>
      <c r="O38" s="12">
        <f>$C38*N38</f>
        <v>0</v>
      </c>
      <c r="P38" s="16">
        <f>MIN(100,O38*$D38)</f>
        <v>0</v>
      </c>
      <c r="Q38" s="17">
        <f t="shared" si="5"/>
        <v>0</v>
      </c>
      <c r="R38" s="11">
        <v>20</v>
      </c>
      <c r="S38" s="12">
        <f>$C38*R38</f>
        <v>18</v>
      </c>
      <c r="T38" s="16">
        <f>MIN(100,S38*$D38)</f>
        <v>19.8</v>
      </c>
      <c r="U38" s="17">
        <f t="shared" si="7"/>
        <v>19.8</v>
      </c>
      <c r="W38" s="12">
        <f>$C38*V38</f>
        <v>0</v>
      </c>
      <c r="X38" s="16">
        <f>MIN(100,W38*$D38)</f>
        <v>0</v>
      </c>
      <c r="Y38" s="17">
        <f t="shared" si="9"/>
        <v>0</v>
      </c>
      <c r="AA38" s="12">
        <f>$C38*Z38</f>
        <v>0</v>
      </c>
      <c r="AB38" s="16">
        <f>MIN(100,AA38*$D38)</f>
        <v>0</v>
      </c>
      <c r="AC38" s="17">
        <f t="shared" si="11"/>
        <v>0</v>
      </c>
    </row>
    <row r="39" spans="1:29" s="11" customFormat="1" x14ac:dyDescent="0.25">
      <c r="A39" s="29" t="s">
        <v>137</v>
      </c>
      <c r="B39" t="s">
        <v>296</v>
      </c>
      <c r="C39" s="4">
        <v>0.9</v>
      </c>
      <c r="D39" s="5">
        <v>1.1000000000000001</v>
      </c>
      <c r="E39" s="6"/>
      <c r="F39" s="11">
        <v>95</v>
      </c>
      <c r="G39" s="12">
        <f>$C39*F39</f>
        <v>85.5</v>
      </c>
      <c r="H39" s="16">
        <f>MIN(100,G39*$D39)</f>
        <v>94.050000000000011</v>
      </c>
      <c r="I39" s="17">
        <f t="shared" si="1"/>
        <v>94.050000000000011</v>
      </c>
      <c r="J39" s="11">
        <v>85</v>
      </c>
      <c r="K39" s="12">
        <f>$C39*J39</f>
        <v>76.5</v>
      </c>
      <c r="L39" s="16">
        <f>MIN(100,K39*$D39)</f>
        <v>84.15</v>
      </c>
      <c r="M39" s="17">
        <f t="shared" si="3"/>
        <v>84.15</v>
      </c>
      <c r="O39" s="12">
        <f>$C39*N39</f>
        <v>0</v>
      </c>
      <c r="P39" s="16">
        <f>MIN(100,O39*$D39)</f>
        <v>0</v>
      </c>
      <c r="Q39" s="17">
        <f t="shared" si="5"/>
        <v>0</v>
      </c>
      <c r="R39" s="11">
        <v>90</v>
      </c>
      <c r="S39" s="12">
        <f>$C39*R39</f>
        <v>81</v>
      </c>
      <c r="T39" s="16">
        <f>MIN(100,S39*$D39)</f>
        <v>89.100000000000009</v>
      </c>
      <c r="U39" s="17">
        <f t="shared" si="7"/>
        <v>89.100000000000009</v>
      </c>
      <c r="W39" s="12">
        <f>$C39*V39</f>
        <v>0</v>
      </c>
      <c r="X39" s="16">
        <f>MIN(100,W39*$D39)</f>
        <v>0</v>
      </c>
      <c r="Y39" s="17">
        <f t="shared" si="9"/>
        <v>0</v>
      </c>
      <c r="AA39" s="12">
        <f>$C39*Z39</f>
        <v>0</v>
      </c>
      <c r="AB39" s="16">
        <f>MIN(100,AA39*$D39)</f>
        <v>0</v>
      </c>
      <c r="AC39" s="17">
        <f t="shared" si="11"/>
        <v>0</v>
      </c>
    </row>
    <row r="40" spans="1:29" s="11" customFormat="1" x14ac:dyDescent="0.25">
      <c r="A40" s="29" t="s">
        <v>111</v>
      </c>
      <c r="B40" t="s">
        <v>297</v>
      </c>
      <c r="C40" s="4"/>
      <c r="D40" s="5"/>
      <c r="E40" s="6"/>
      <c r="F40" s="11">
        <v>0.9</v>
      </c>
      <c r="G40" s="12">
        <f>F40</f>
        <v>0.9</v>
      </c>
      <c r="H40" s="16">
        <f>G40</f>
        <v>0.9</v>
      </c>
      <c r="I40" s="17">
        <f t="shared" si="1"/>
        <v>0.9</v>
      </c>
      <c r="K40" s="12">
        <f>J40</f>
        <v>0</v>
      </c>
      <c r="L40" s="16">
        <f>K40</f>
        <v>0</v>
      </c>
      <c r="M40" s="17">
        <f t="shared" si="3"/>
        <v>0</v>
      </c>
      <c r="N40" s="11">
        <v>2</v>
      </c>
      <c r="O40" s="12">
        <f>N40</f>
        <v>2</v>
      </c>
      <c r="P40" s="16">
        <f>O40</f>
        <v>2</v>
      </c>
      <c r="Q40" s="17">
        <f t="shared" si="5"/>
        <v>2</v>
      </c>
      <c r="R40" s="11">
        <v>1</v>
      </c>
      <c r="S40" s="12">
        <f>R40</f>
        <v>1</v>
      </c>
      <c r="T40" s="16">
        <f>S40</f>
        <v>1</v>
      </c>
      <c r="U40" s="17">
        <f t="shared" si="7"/>
        <v>1</v>
      </c>
      <c r="V40" s="11">
        <v>2.5</v>
      </c>
      <c r="W40" s="12">
        <f>V40</f>
        <v>2.5</v>
      </c>
      <c r="X40" s="16">
        <f>W40</f>
        <v>2.5</v>
      </c>
      <c r="Y40" s="17">
        <f t="shared" si="9"/>
        <v>2.5</v>
      </c>
      <c r="Z40" s="11">
        <v>2</v>
      </c>
      <c r="AA40" s="12">
        <f>Z40</f>
        <v>2</v>
      </c>
      <c r="AB40" s="16">
        <f>AA40</f>
        <v>2</v>
      </c>
      <c r="AC40" s="17">
        <f t="shared" si="11"/>
        <v>2</v>
      </c>
    </row>
    <row r="41" spans="1:29" s="11" customFormat="1" x14ac:dyDescent="0.25">
      <c r="A41" s="29" t="s">
        <v>112</v>
      </c>
      <c r="B41" t="s">
        <v>298</v>
      </c>
      <c r="C41" s="4"/>
      <c r="D41" s="5">
        <v>1.1000000000000001</v>
      </c>
      <c r="E41" s="6"/>
      <c r="F41" s="11">
        <v>0.1</v>
      </c>
      <c r="G41" s="12">
        <f t="shared" ref="G41:G47" si="18">F41</f>
        <v>0.1</v>
      </c>
      <c r="H41" s="16">
        <f>G41*$D41</f>
        <v>0.11000000000000001</v>
      </c>
      <c r="I41" s="17">
        <f t="shared" si="1"/>
        <v>0.11000000000000001</v>
      </c>
      <c r="K41" s="12">
        <f t="shared" ref="K41:K47" si="19">J41</f>
        <v>0</v>
      </c>
      <c r="L41" s="16">
        <f>K41*$D41</f>
        <v>0</v>
      </c>
      <c r="M41" s="17">
        <f t="shared" si="3"/>
        <v>0</v>
      </c>
      <c r="N41" s="11">
        <v>1</v>
      </c>
      <c r="O41" s="12">
        <f t="shared" ref="O41:O47" si="20">N41</f>
        <v>1</v>
      </c>
      <c r="P41" s="16">
        <f>O41*$D41</f>
        <v>1.1000000000000001</v>
      </c>
      <c r="Q41" s="17">
        <f t="shared" si="5"/>
        <v>1.1000000000000001</v>
      </c>
      <c r="R41" s="11">
        <v>0.01</v>
      </c>
      <c r="S41" s="12">
        <f t="shared" ref="S41:S47" si="21">R41</f>
        <v>0.01</v>
      </c>
      <c r="T41" s="16">
        <f>S41*$D41</f>
        <v>1.1000000000000001E-2</v>
      </c>
      <c r="U41" s="17">
        <f t="shared" si="7"/>
        <v>1.1000000000000001E-2</v>
      </c>
      <c r="V41" s="11">
        <v>0.4</v>
      </c>
      <c r="W41" s="12">
        <f t="shared" ref="W41:W47" si="22">V41</f>
        <v>0.4</v>
      </c>
      <c r="X41" s="16">
        <f>W41*$D41</f>
        <v>0.44000000000000006</v>
      </c>
      <c r="Y41" s="17">
        <f t="shared" si="9"/>
        <v>0.44000000000000006</v>
      </c>
      <c r="Z41" s="11">
        <v>0.1</v>
      </c>
      <c r="AA41" s="12">
        <f t="shared" ref="AA41:AA47" si="23">Z41</f>
        <v>0.1</v>
      </c>
      <c r="AB41" s="16">
        <f>AA41*$D41</f>
        <v>0.11000000000000001</v>
      </c>
      <c r="AC41" s="17">
        <f t="shared" si="11"/>
        <v>0.11000000000000001</v>
      </c>
    </row>
    <row r="42" spans="1:29" s="11" customFormat="1" x14ac:dyDescent="0.25">
      <c r="A42" s="29" t="s">
        <v>113</v>
      </c>
      <c r="B42" t="s">
        <v>299</v>
      </c>
      <c r="C42" s="4"/>
      <c r="D42" s="5">
        <v>1.1000000000000001</v>
      </c>
      <c r="E42" s="6"/>
      <c r="F42" s="11">
        <v>0.7</v>
      </c>
      <c r="G42" s="12">
        <f t="shared" si="18"/>
        <v>0.7</v>
      </c>
      <c r="H42" s="16">
        <f>G42*$D42</f>
        <v>0.77</v>
      </c>
      <c r="I42" s="17">
        <f t="shared" si="1"/>
        <v>0.77</v>
      </c>
      <c r="K42" s="12">
        <f t="shared" si="19"/>
        <v>0</v>
      </c>
      <c r="L42" s="16">
        <f>K42*$D42</f>
        <v>0</v>
      </c>
      <c r="M42" s="17">
        <f t="shared" si="3"/>
        <v>0</v>
      </c>
      <c r="N42" s="11">
        <v>90</v>
      </c>
      <c r="O42" s="12">
        <f t="shared" si="20"/>
        <v>90</v>
      </c>
      <c r="P42" s="16">
        <f>O42*$D42</f>
        <v>99.000000000000014</v>
      </c>
      <c r="Q42" s="17">
        <f t="shared" si="5"/>
        <v>99.000000000000014</v>
      </c>
      <c r="R42" s="11">
        <v>2</v>
      </c>
      <c r="S42" s="12">
        <f t="shared" si="21"/>
        <v>2</v>
      </c>
      <c r="T42" s="16">
        <f>S42*$D42</f>
        <v>2.2000000000000002</v>
      </c>
      <c r="U42" s="17">
        <f t="shared" si="7"/>
        <v>2.2000000000000002</v>
      </c>
      <c r="V42" s="11">
        <v>30</v>
      </c>
      <c r="W42" s="12">
        <f t="shared" si="22"/>
        <v>30</v>
      </c>
      <c r="X42" s="16">
        <f>W42*$D42</f>
        <v>33</v>
      </c>
      <c r="Y42" s="17">
        <f t="shared" si="9"/>
        <v>33</v>
      </c>
      <c r="Z42" s="11">
        <v>20</v>
      </c>
      <c r="AA42" s="12">
        <f t="shared" si="23"/>
        <v>20</v>
      </c>
      <c r="AB42" s="16">
        <f>AA42*$D42</f>
        <v>22</v>
      </c>
      <c r="AC42" s="17">
        <f t="shared" si="11"/>
        <v>22</v>
      </c>
    </row>
    <row r="43" spans="1:29" s="11" customFormat="1" x14ac:dyDescent="0.25">
      <c r="A43" s="29" t="s">
        <v>114</v>
      </c>
      <c r="B43" t="s">
        <v>300</v>
      </c>
      <c r="C43" s="4"/>
      <c r="D43" s="5"/>
      <c r="E43" s="6"/>
      <c r="F43" s="11">
        <v>95</v>
      </c>
      <c r="G43" s="12">
        <f t="shared" si="18"/>
        <v>95</v>
      </c>
      <c r="H43" s="16">
        <f>G43</f>
        <v>95</v>
      </c>
      <c r="I43" s="17">
        <f t="shared" si="1"/>
        <v>95</v>
      </c>
      <c r="K43" s="12">
        <f t="shared" si="19"/>
        <v>0</v>
      </c>
      <c r="L43" s="16">
        <f>K43</f>
        <v>0</v>
      </c>
      <c r="M43" s="17">
        <f t="shared" si="3"/>
        <v>0</v>
      </c>
      <c r="N43" s="11">
        <v>85</v>
      </c>
      <c r="O43" s="12">
        <f t="shared" si="20"/>
        <v>85</v>
      </c>
      <c r="P43" s="16">
        <f>O43</f>
        <v>85</v>
      </c>
      <c r="Q43" s="17">
        <f t="shared" si="5"/>
        <v>85</v>
      </c>
      <c r="R43" s="11">
        <v>90</v>
      </c>
      <c r="S43" s="12">
        <f t="shared" si="21"/>
        <v>90</v>
      </c>
      <c r="T43" s="16">
        <f>S43</f>
        <v>90</v>
      </c>
      <c r="U43" s="17">
        <f t="shared" si="7"/>
        <v>90</v>
      </c>
      <c r="V43" s="11">
        <v>80</v>
      </c>
      <c r="W43" s="12">
        <f t="shared" si="22"/>
        <v>80</v>
      </c>
      <c r="X43" s="16">
        <f>W43</f>
        <v>80</v>
      </c>
      <c r="Y43" s="17">
        <f t="shared" si="9"/>
        <v>80</v>
      </c>
      <c r="Z43" s="11">
        <v>60</v>
      </c>
      <c r="AA43" s="12">
        <f t="shared" si="23"/>
        <v>60</v>
      </c>
      <c r="AB43" s="16">
        <f>AA43</f>
        <v>60</v>
      </c>
      <c r="AC43" s="17">
        <f t="shared" si="11"/>
        <v>60</v>
      </c>
    </row>
    <row r="44" spans="1:29" s="11" customFormat="1" x14ac:dyDescent="0.25">
      <c r="A44" s="29" t="s">
        <v>115</v>
      </c>
      <c r="B44" t="s">
        <v>301</v>
      </c>
      <c r="C44" s="4"/>
      <c r="D44" s="5"/>
      <c r="E44" s="6"/>
      <c r="F44" s="11">
        <v>0.9</v>
      </c>
      <c r="G44" s="12">
        <f t="shared" si="18"/>
        <v>0.9</v>
      </c>
      <c r="H44" s="16">
        <f>G44</f>
        <v>0.9</v>
      </c>
      <c r="I44" s="17">
        <f t="shared" si="1"/>
        <v>0.9</v>
      </c>
      <c r="K44" s="12">
        <f t="shared" si="19"/>
        <v>0</v>
      </c>
      <c r="L44" s="16">
        <f>K44</f>
        <v>0</v>
      </c>
      <c r="M44" s="17">
        <f t="shared" si="3"/>
        <v>0</v>
      </c>
      <c r="N44" s="11">
        <v>1</v>
      </c>
      <c r="O44" s="12">
        <f t="shared" si="20"/>
        <v>1</v>
      </c>
      <c r="P44" s="16">
        <f>O44</f>
        <v>1</v>
      </c>
      <c r="Q44" s="17">
        <f t="shared" si="5"/>
        <v>1</v>
      </c>
      <c r="R44" s="11">
        <v>0.5</v>
      </c>
      <c r="S44" s="12">
        <f t="shared" si="21"/>
        <v>0.5</v>
      </c>
      <c r="T44" s="16">
        <f>S44</f>
        <v>0.5</v>
      </c>
      <c r="U44" s="17">
        <f t="shared" si="7"/>
        <v>0.5</v>
      </c>
      <c r="W44" s="12">
        <f t="shared" si="22"/>
        <v>0</v>
      </c>
      <c r="X44" s="16">
        <f>W44</f>
        <v>0</v>
      </c>
      <c r="Y44" s="17">
        <f t="shared" si="9"/>
        <v>0</v>
      </c>
      <c r="Z44" s="11">
        <v>1</v>
      </c>
      <c r="AA44" s="12">
        <f t="shared" si="23"/>
        <v>1</v>
      </c>
      <c r="AB44" s="16">
        <f>AA44</f>
        <v>1</v>
      </c>
      <c r="AC44" s="17">
        <f t="shared" si="11"/>
        <v>1</v>
      </c>
    </row>
    <row r="45" spans="1:29" s="11" customFormat="1" x14ac:dyDescent="0.25">
      <c r="A45" s="29" t="s">
        <v>116</v>
      </c>
      <c r="B45" t="s">
        <v>302</v>
      </c>
      <c r="C45" s="4"/>
      <c r="D45" s="5">
        <v>1.1000000000000001</v>
      </c>
      <c r="E45" s="6"/>
      <c r="F45" s="11">
        <v>0.1</v>
      </c>
      <c r="G45" s="12">
        <f t="shared" si="18"/>
        <v>0.1</v>
      </c>
      <c r="H45" s="16">
        <f>MIN(100,G45*$D45)</f>
        <v>0.11000000000000001</v>
      </c>
      <c r="I45" s="17">
        <f t="shared" si="1"/>
        <v>0.11000000000000001</v>
      </c>
      <c r="K45" s="12">
        <f t="shared" si="19"/>
        <v>0</v>
      </c>
      <c r="L45" s="16">
        <f>MIN(100,K45*$D45)</f>
        <v>0</v>
      </c>
      <c r="M45" s="17">
        <f t="shared" si="3"/>
        <v>0</v>
      </c>
      <c r="N45" s="11">
        <v>0.01</v>
      </c>
      <c r="O45" s="12">
        <f t="shared" si="20"/>
        <v>0.01</v>
      </c>
      <c r="P45" s="16">
        <f>MIN(100,O45*$D45)</f>
        <v>1.1000000000000001E-2</v>
      </c>
      <c r="Q45" s="17">
        <f t="shared" si="5"/>
        <v>1.1000000000000001E-2</v>
      </c>
      <c r="R45" s="11">
        <v>0.02</v>
      </c>
      <c r="S45" s="12">
        <f t="shared" si="21"/>
        <v>0.02</v>
      </c>
      <c r="T45" s="16">
        <f>MIN(100,S45*$D45)</f>
        <v>2.2000000000000002E-2</v>
      </c>
      <c r="U45" s="17">
        <f t="shared" si="7"/>
        <v>2.2000000000000002E-2</v>
      </c>
      <c r="W45" s="12">
        <f t="shared" si="22"/>
        <v>0</v>
      </c>
      <c r="X45" s="16">
        <f>MIN(100,W45*$D45)</f>
        <v>0</v>
      </c>
      <c r="Y45" s="17">
        <f t="shared" si="9"/>
        <v>0</v>
      </c>
      <c r="Z45" s="11">
        <v>0.1</v>
      </c>
      <c r="AA45" s="12">
        <f t="shared" si="23"/>
        <v>0.1</v>
      </c>
      <c r="AB45" s="16">
        <f>MIN(100,AA45*$D45)</f>
        <v>0.11000000000000001</v>
      </c>
      <c r="AC45" s="17">
        <f t="shared" si="11"/>
        <v>0.11000000000000001</v>
      </c>
    </row>
    <row r="46" spans="1:29" s="11" customFormat="1" x14ac:dyDescent="0.25">
      <c r="A46" s="29" t="s">
        <v>117</v>
      </c>
      <c r="B46" t="s">
        <v>303</v>
      </c>
      <c r="C46" s="4"/>
      <c r="D46" s="5">
        <v>1.1000000000000001</v>
      </c>
      <c r="E46" s="6"/>
      <c r="F46" s="11">
        <v>0.2</v>
      </c>
      <c r="G46" s="12">
        <f t="shared" si="18"/>
        <v>0.2</v>
      </c>
      <c r="H46" s="16">
        <f>MIN(100,G46*$D46)</f>
        <v>0.22000000000000003</v>
      </c>
      <c r="I46" s="17">
        <f t="shared" si="1"/>
        <v>0.22000000000000003</v>
      </c>
      <c r="K46" s="12">
        <f t="shared" si="19"/>
        <v>0</v>
      </c>
      <c r="L46" s="16">
        <f>MIN(100,K46*$D46)</f>
        <v>0</v>
      </c>
      <c r="M46" s="17">
        <f t="shared" si="3"/>
        <v>0</v>
      </c>
      <c r="N46" s="11">
        <v>8</v>
      </c>
      <c r="O46" s="12">
        <f t="shared" si="20"/>
        <v>8</v>
      </c>
      <c r="P46" s="16">
        <f>MIN(100,O46*$D46)</f>
        <v>8.8000000000000007</v>
      </c>
      <c r="Q46" s="17">
        <f t="shared" si="5"/>
        <v>8.8000000000000007</v>
      </c>
      <c r="R46" s="11">
        <v>5</v>
      </c>
      <c r="S46" s="12">
        <f t="shared" si="21"/>
        <v>5</v>
      </c>
      <c r="T46" s="16">
        <f>MIN(100,S46*$D46)</f>
        <v>5.5</v>
      </c>
      <c r="U46" s="17">
        <f t="shared" si="7"/>
        <v>5.5</v>
      </c>
      <c r="W46" s="12">
        <f t="shared" si="22"/>
        <v>0</v>
      </c>
      <c r="X46" s="16">
        <f>MIN(100,W46*$D46)</f>
        <v>0</v>
      </c>
      <c r="Y46" s="17">
        <f t="shared" si="9"/>
        <v>0</v>
      </c>
      <c r="Z46" s="11">
        <v>20</v>
      </c>
      <c r="AA46" s="12">
        <f t="shared" si="23"/>
        <v>20</v>
      </c>
      <c r="AB46" s="16">
        <f>MIN(100,AA46*$D46)</f>
        <v>22</v>
      </c>
      <c r="AC46" s="17">
        <f t="shared" si="11"/>
        <v>22</v>
      </c>
    </row>
    <row r="47" spans="1:29" s="11" customFormat="1" x14ac:dyDescent="0.25">
      <c r="A47" s="29" t="s">
        <v>118</v>
      </c>
      <c r="B47" t="s">
        <v>304</v>
      </c>
      <c r="C47" s="4"/>
      <c r="D47" s="5"/>
      <c r="E47" s="6"/>
      <c r="F47" s="11">
        <v>85</v>
      </c>
      <c r="G47" s="12">
        <f t="shared" si="18"/>
        <v>85</v>
      </c>
      <c r="H47" s="16">
        <f t="shared" ref="H47:H93" si="24">G47</f>
        <v>85</v>
      </c>
      <c r="I47" s="17">
        <f t="shared" si="1"/>
        <v>85</v>
      </c>
      <c r="K47" s="12">
        <f t="shared" si="19"/>
        <v>0</v>
      </c>
      <c r="L47" s="16">
        <f t="shared" ref="L47" si="25">K47</f>
        <v>0</v>
      </c>
      <c r="M47" s="17">
        <f t="shared" si="3"/>
        <v>0</v>
      </c>
      <c r="N47" s="11">
        <v>70</v>
      </c>
      <c r="O47" s="12">
        <f t="shared" si="20"/>
        <v>70</v>
      </c>
      <c r="P47" s="16">
        <f t="shared" ref="P47" si="26">O47</f>
        <v>70</v>
      </c>
      <c r="Q47" s="17">
        <f t="shared" si="5"/>
        <v>70</v>
      </c>
      <c r="R47" s="11">
        <v>90</v>
      </c>
      <c r="S47" s="12">
        <f t="shared" si="21"/>
        <v>90</v>
      </c>
      <c r="T47" s="16">
        <f t="shared" ref="T47" si="27">S47</f>
        <v>90</v>
      </c>
      <c r="U47" s="17">
        <f t="shared" si="7"/>
        <v>90</v>
      </c>
      <c r="W47" s="12">
        <f t="shared" si="22"/>
        <v>0</v>
      </c>
      <c r="X47" s="16">
        <f t="shared" ref="X47" si="28">W47</f>
        <v>0</v>
      </c>
      <c r="Y47" s="17">
        <f t="shared" si="9"/>
        <v>0</v>
      </c>
      <c r="Z47" s="11">
        <v>60</v>
      </c>
      <c r="AA47" s="12">
        <f t="shared" si="23"/>
        <v>60</v>
      </c>
      <c r="AB47" s="16">
        <f t="shared" ref="AB47" si="29">AA47</f>
        <v>60</v>
      </c>
      <c r="AC47" s="17">
        <f t="shared" si="11"/>
        <v>60</v>
      </c>
    </row>
    <row r="48" spans="1:29" s="11" customFormat="1" x14ac:dyDescent="0.25">
      <c r="A48" s="29" t="s">
        <v>138</v>
      </c>
      <c r="B48" t="s">
        <v>305</v>
      </c>
      <c r="C48" s="4">
        <v>1.25</v>
      </c>
      <c r="D48" s="5">
        <v>0.75</v>
      </c>
      <c r="E48" s="6">
        <v>0.25</v>
      </c>
      <c r="F48" s="11">
        <v>4</v>
      </c>
      <c r="G48" s="12">
        <f>MAX(1,$C48*F48)</f>
        <v>5</v>
      </c>
      <c r="H48" s="16">
        <f>$D48*G48</f>
        <v>3.75</v>
      </c>
      <c r="I48" s="53">
        <f t="shared" ref="I48:I55" si="30">$E48*H48</f>
        <v>0.9375</v>
      </c>
      <c r="J48" s="11">
        <v>1</v>
      </c>
      <c r="K48" s="12">
        <f>MAX(1,$C48*J48)</f>
        <v>1.25</v>
      </c>
      <c r="L48" s="16">
        <f>$D48*K48</f>
        <v>0.9375</v>
      </c>
      <c r="M48" s="53">
        <f t="shared" ref="M48:M55" si="31">$E48*L48</f>
        <v>0.234375</v>
      </c>
      <c r="O48" s="12">
        <f>MAX(1,$C48*N48)</f>
        <v>1</v>
      </c>
      <c r="P48" s="16">
        <f>$D48*O48</f>
        <v>0.75</v>
      </c>
      <c r="Q48" s="53">
        <f t="shared" ref="Q48:Q55" si="32">$E48*P48</f>
        <v>0.1875</v>
      </c>
      <c r="R48" s="11">
        <v>0.5</v>
      </c>
      <c r="S48" s="12">
        <f>MAX(1,$C48*R48)</f>
        <v>1</v>
      </c>
      <c r="T48" s="16">
        <f>$D48*S48</f>
        <v>0.75</v>
      </c>
      <c r="U48" s="53">
        <f t="shared" ref="U48:U55" si="33">$E48*T48</f>
        <v>0.1875</v>
      </c>
      <c r="V48" s="11">
        <v>1</v>
      </c>
      <c r="W48" s="12">
        <f>MAX(1,$C48*V48)</f>
        <v>1.25</v>
      </c>
      <c r="X48" s="16">
        <f>$D48*W48</f>
        <v>0.9375</v>
      </c>
      <c r="Y48" s="53">
        <f t="shared" ref="Y48:Y55" si="34">$E48*X48</f>
        <v>0.234375</v>
      </c>
      <c r="Z48" s="11">
        <v>0.5</v>
      </c>
      <c r="AA48" s="12">
        <f>MAX(1,$C48*Z48)</f>
        <v>1</v>
      </c>
      <c r="AB48" s="16">
        <f>$D48*AA48</f>
        <v>0.75</v>
      </c>
      <c r="AC48" s="53">
        <f t="shared" ref="AC48:AC55" si="35">$E48*AB48</f>
        <v>0.1875</v>
      </c>
    </row>
    <row r="49" spans="1:29" s="11" customFormat="1" x14ac:dyDescent="0.25">
      <c r="A49" s="29" t="s">
        <v>139</v>
      </c>
      <c r="B49" t="s">
        <v>306</v>
      </c>
      <c r="C49" s="4">
        <v>1.25</v>
      </c>
      <c r="D49" s="5">
        <v>0.75</v>
      </c>
      <c r="E49" s="6">
        <v>0.25</v>
      </c>
      <c r="F49" s="11">
        <v>70</v>
      </c>
      <c r="G49" s="12">
        <f>MIN(100,MAX(25,$C49*F49))</f>
        <v>87.5</v>
      </c>
      <c r="H49" s="16">
        <f>MIN(100,G49*$D49)</f>
        <v>65.625</v>
      </c>
      <c r="I49" s="53">
        <f t="shared" si="30"/>
        <v>16.40625</v>
      </c>
      <c r="J49" s="11">
        <v>50</v>
      </c>
      <c r="K49" s="12">
        <f>MIN(100,MAX(25,$C49*J49))</f>
        <v>62.5</v>
      </c>
      <c r="L49" s="16">
        <f>MIN(100,K49*$D49)</f>
        <v>46.875</v>
      </c>
      <c r="M49" s="53">
        <f t="shared" si="31"/>
        <v>11.71875</v>
      </c>
      <c r="O49" s="12">
        <f>MIN(100,MAX(25,$C49*N49))</f>
        <v>25</v>
      </c>
      <c r="P49" s="16">
        <f>MIN(100,O49*$D49)</f>
        <v>18.75</v>
      </c>
      <c r="Q49" s="53">
        <f t="shared" si="32"/>
        <v>4.6875</v>
      </c>
      <c r="R49" s="11">
        <v>30</v>
      </c>
      <c r="S49" s="12">
        <f>MIN(100,MAX(25,$C49*R49))</f>
        <v>37.5</v>
      </c>
      <c r="T49" s="16">
        <f>MIN(100,S49*$D49)</f>
        <v>28.125</v>
      </c>
      <c r="U49" s="53">
        <f t="shared" si="33"/>
        <v>7.03125</v>
      </c>
      <c r="V49" s="11">
        <v>40</v>
      </c>
      <c r="W49" s="12">
        <f>MIN(100,MAX(25,$C49*V49))</f>
        <v>50</v>
      </c>
      <c r="X49" s="16">
        <f>MIN(100,W49*$D49)</f>
        <v>37.5</v>
      </c>
      <c r="Y49" s="53">
        <f t="shared" si="34"/>
        <v>9.375</v>
      </c>
      <c r="Z49" s="11">
        <v>15</v>
      </c>
      <c r="AA49" s="12">
        <f>MIN(100,MAX(25,$C49*Z49))</f>
        <v>25</v>
      </c>
      <c r="AB49" s="16">
        <f>MIN(100,AA49*$D49)</f>
        <v>18.75</v>
      </c>
      <c r="AC49" s="53">
        <f t="shared" si="35"/>
        <v>4.6875</v>
      </c>
    </row>
    <row r="50" spans="1:29" s="11" customFormat="1" x14ac:dyDescent="0.25">
      <c r="A50" s="29" t="s">
        <v>143</v>
      </c>
      <c r="B50" t="s">
        <v>307</v>
      </c>
      <c r="C50" s="4">
        <v>1.5</v>
      </c>
      <c r="D50" s="5">
        <v>0.75</v>
      </c>
      <c r="E50" s="6">
        <v>0.25</v>
      </c>
      <c r="F50" s="11">
        <v>2</v>
      </c>
      <c r="G50" s="12">
        <f>$C50*F50</f>
        <v>3</v>
      </c>
      <c r="H50" s="16">
        <f t="shared" ref="H50:H55" si="36">$D50*G50</f>
        <v>2.25</v>
      </c>
      <c r="I50" s="53">
        <f t="shared" si="30"/>
        <v>0.5625</v>
      </c>
      <c r="J50" s="11">
        <v>1</v>
      </c>
      <c r="K50" s="12">
        <f>$C50*J50</f>
        <v>1.5</v>
      </c>
      <c r="L50" s="16">
        <f t="shared" ref="L50:L55" si="37">$D50*K50</f>
        <v>1.125</v>
      </c>
      <c r="M50" s="53">
        <f t="shared" si="31"/>
        <v>0.28125</v>
      </c>
      <c r="O50" s="12">
        <f>$C50*N50</f>
        <v>0</v>
      </c>
      <c r="P50" s="16">
        <f t="shared" ref="P50:P55" si="38">$D50*O50</f>
        <v>0</v>
      </c>
      <c r="Q50" s="53">
        <f t="shared" si="32"/>
        <v>0</v>
      </c>
      <c r="R50" s="11">
        <v>0.5</v>
      </c>
      <c r="S50" s="12">
        <f>$C50*R50</f>
        <v>0.75</v>
      </c>
      <c r="T50" s="16">
        <f t="shared" ref="T50:T55" si="39">$D50*S50</f>
        <v>0.5625</v>
      </c>
      <c r="U50" s="53">
        <f t="shared" si="33"/>
        <v>0.140625</v>
      </c>
      <c r="V50" s="11">
        <v>1</v>
      </c>
      <c r="W50" s="12">
        <f>$C50*V50</f>
        <v>1.5</v>
      </c>
      <c r="X50" s="16">
        <f t="shared" ref="X50:X55" si="40">$D50*W50</f>
        <v>1.125</v>
      </c>
      <c r="Y50" s="53">
        <f t="shared" si="34"/>
        <v>0.28125</v>
      </c>
      <c r="Z50" s="11">
        <v>0.3</v>
      </c>
      <c r="AA50" s="12">
        <f>$C50*Z50</f>
        <v>0.44999999999999996</v>
      </c>
      <c r="AB50" s="16">
        <f t="shared" ref="AB50:AB55" si="41">$D50*AA50</f>
        <v>0.33749999999999997</v>
      </c>
      <c r="AC50" s="53">
        <f t="shared" si="35"/>
        <v>8.4374999999999992E-2</v>
      </c>
    </row>
    <row r="51" spans="1:29" s="11" customFormat="1" x14ac:dyDescent="0.25">
      <c r="A51" s="29" t="s">
        <v>144</v>
      </c>
      <c r="B51" t="s">
        <v>308</v>
      </c>
      <c r="C51" s="4">
        <v>1.5</v>
      </c>
      <c r="D51" s="5">
        <v>0.75</v>
      </c>
      <c r="E51" s="6">
        <v>0.25</v>
      </c>
      <c r="F51" s="11">
        <v>1.5</v>
      </c>
      <c r="G51" s="12">
        <f>$C51*F51</f>
        <v>2.25</v>
      </c>
      <c r="H51" s="16">
        <f t="shared" si="36"/>
        <v>1.6875</v>
      </c>
      <c r="I51" s="53">
        <f t="shared" si="30"/>
        <v>0.421875</v>
      </c>
      <c r="J51" s="11">
        <v>1</v>
      </c>
      <c r="K51" s="12">
        <f>$C51*J51</f>
        <v>1.5</v>
      </c>
      <c r="L51" s="16">
        <f t="shared" si="37"/>
        <v>1.125</v>
      </c>
      <c r="M51" s="53">
        <f t="shared" si="31"/>
        <v>0.28125</v>
      </c>
      <c r="O51" s="12">
        <f>$C51*N51</f>
        <v>0</v>
      </c>
      <c r="P51" s="16">
        <f t="shared" si="38"/>
        <v>0</v>
      </c>
      <c r="Q51" s="53">
        <f t="shared" si="32"/>
        <v>0</v>
      </c>
      <c r="R51" s="11">
        <v>0.2</v>
      </c>
      <c r="S51" s="12">
        <f>$C51*R51</f>
        <v>0.30000000000000004</v>
      </c>
      <c r="T51" s="16">
        <f t="shared" si="39"/>
        <v>0.22500000000000003</v>
      </c>
      <c r="U51" s="53">
        <f t="shared" si="33"/>
        <v>5.6250000000000008E-2</v>
      </c>
      <c r="V51" s="11">
        <v>0.5</v>
      </c>
      <c r="W51" s="12">
        <f>$C51*V51</f>
        <v>0.75</v>
      </c>
      <c r="X51" s="16">
        <f t="shared" si="40"/>
        <v>0.5625</v>
      </c>
      <c r="Y51" s="53">
        <f t="shared" si="34"/>
        <v>0.140625</v>
      </c>
      <c r="Z51" s="11">
        <v>0.4</v>
      </c>
      <c r="AA51" s="12">
        <f>$C51*Z51</f>
        <v>0.60000000000000009</v>
      </c>
      <c r="AB51" s="16">
        <f t="shared" si="41"/>
        <v>0.45000000000000007</v>
      </c>
      <c r="AC51" s="53">
        <f t="shared" si="35"/>
        <v>0.11250000000000002</v>
      </c>
    </row>
    <row r="52" spans="1:29" s="11" customFormat="1" x14ac:dyDescent="0.25">
      <c r="A52" s="29" t="s">
        <v>145</v>
      </c>
      <c r="B52" t="s">
        <v>309</v>
      </c>
      <c r="C52" s="4">
        <v>1.5</v>
      </c>
      <c r="D52" s="5">
        <v>0.75</v>
      </c>
      <c r="E52" s="6">
        <v>0.25</v>
      </c>
      <c r="F52" s="11">
        <v>1</v>
      </c>
      <c r="G52" s="12">
        <f>$C52*F52</f>
        <v>1.5</v>
      </c>
      <c r="H52" s="16">
        <f t="shared" si="36"/>
        <v>1.125</v>
      </c>
      <c r="I52" s="53">
        <f t="shared" si="30"/>
        <v>0.28125</v>
      </c>
      <c r="J52" s="11">
        <v>0.5</v>
      </c>
      <c r="K52" s="12">
        <f>$C52*J52</f>
        <v>0.75</v>
      </c>
      <c r="L52" s="16">
        <f t="shared" si="37"/>
        <v>0.5625</v>
      </c>
      <c r="M52" s="53">
        <f t="shared" si="31"/>
        <v>0.140625</v>
      </c>
      <c r="O52" s="12">
        <f>$C52*N52</f>
        <v>0</v>
      </c>
      <c r="P52" s="16">
        <f t="shared" si="38"/>
        <v>0</v>
      </c>
      <c r="Q52" s="53">
        <f t="shared" si="32"/>
        <v>0</v>
      </c>
      <c r="R52" s="11">
        <v>0.1</v>
      </c>
      <c r="S52" s="12">
        <f>$C52*R52</f>
        <v>0.15000000000000002</v>
      </c>
      <c r="T52" s="16">
        <f t="shared" si="39"/>
        <v>0.11250000000000002</v>
      </c>
      <c r="U52" s="53">
        <f t="shared" si="33"/>
        <v>2.8125000000000004E-2</v>
      </c>
      <c r="V52" s="11">
        <v>0.3</v>
      </c>
      <c r="W52" s="12">
        <f>$C52*V52</f>
        <v>0.44999999999999996</v>
      </c>
      <c r="X52" s="16">
        <f t="shared" si="40"/>
        <v>0.33749999999999997</v>
      </c>
      <c r="Y52" s="53">
        <f t="shared" si="34"/>
        <v>8.4374999999999992E-2</v>
      </c>
      <c r="Z52" s="11">
        <v>0.02</v>
      </c>
      <c r="AA52" s="12">
        <f>$C52*Z52</f>
        <v>0.03</v>
      </c>
      <c r="AB52" s="16">
        <f t="shared" si="41"/>
        <v>2.2499999999999999E-2</v>
      </c>
      <c r="AC52" s="53">
        <f t="shared" si="35"/>
        <v>5.6249999999999998E-3</v>
      </c>
    </row>
    <row r="53" spans="1:29" s="11" customFormat="1" x14ac:dyDescent="0.25">
      <c r="A53" s="29" t="s">
        <v>188</v>
      </c>
      <c r="B53" t="s">
        <v>310</v>
      </c>
      <c r="C53" s="4">
        <v>2</v>
      </c>
      <c r="D53" s="5">
        <v>0.75</v>
      </c>
      <c r="E53" s="6">
        <v>0.5</v>
      </c>
      <c r="F53" s="11">
        <v>6</v>
      </c>
      <c r="G53" s="12">
        <f>IF(AND(F3&lt;3,F8&lt;3),F53+0,$C53*F53)</f>
        <v>12</v>
      </c>
      <c r="H53" s="16">
        <f t="shared" si="36"/>
        <v>9</v>
      </c>
      <c r="I53" s="53">
        <f t="shared" si="30"/>
        <v>4.5</v>
      </c>
      <c r="J53" s="11">
        <v>0</v>
      </c>
      <c r="K53" s="12">
        <f>IF(AND(J3&lt;3,J8&lt;3),J53+0,$C53*J53)</f>
        <v>0</v>
      </c>
      <c r="L53" s="16">
        <f t="shared" si="37"/>
        <v>0</v>
      </c>
      <c r="M53" s="53">
        <f t="shared" si="31"/>
        <v>0</v>
      </c>
      <c r="O53" s="12">
        <f>IF(AND(N3&lt;3,N8&lt;3),N53+0,$C53*N53)</f>
        <v>0</v>
      </c>
      <c r="P53" s="16">
        <f t="shared" si="38"/>
        <v>0</v>
      </c>
      <c r="Q53" s="53">
        <f t="shared" si="32"/>
        <v>0</v>
      </c>
      <c r="R53" s="11">
        <v>1</v>
      </c>
      <c r="S53" s="12">
        <f>IF(AND(R3&lt;3,R8&lt;3),R53+0,$C53*R53)</f>
        <v>1</v>
      </c>
      <c r="T53" s="16">
        <f t="shared" si="39"/>
        <v>0.75</v>
      </c>
      <c r="U53" s="53">
        <f t="shared" si="33"/>
        <v>0.375</v>
      </c>
      <c r="V53" s="11">
        <v>1.2</v>
      </c>
      <c r="W53" s="12">
        <f>IF(AND(V3&lt;3,V8&lt;3),V53+0,$C53*V53)</f>
        <v>2.4</v>
      </c>
      <c r="X53" s="16">
        <f t="shared" si="40"/>
        <v>1.7999999999999998</v>
      </c>
      <c r="Y53" s="53">
        <f t="shared" si="34"/>
        <v>0.89999999999999991</v>
      </c>
      <c r="Z53" s="11">
        <v>0.5</v>
      </c>
      <c r="AA53" s="12">
        <f>IF(AND(Z3&lt;3,Z8&lt;3),Z53+0,$C53*Z53)</f>
        <v>1</v>
      </c>
      <c r="AB53" s="16">
        <f t="shared" si="41"/>
        <v>0.75</v>
      </c>
      <c r="AC53" s="53">
        <f t="shared" si="35"/>
        <v>0.375</v>
      </c>
    </row>
    <row r="54" spans="1:29" s="11" customFormat="1" x14ac:dyDescent="0.25">
      <c r="A54" s="29" t="s">
        <v>189</v>
      </c>
      <c r="B54" t="s">
        <v>311</v>
      </c>
      <c r="C54" s="4">
        <v>2</v>
      </c>
      <c r="D54" s="5">
        <v>0.75</v>
      </c>
      <c r="E54" s="6">
        <v>0.5</v>
      </c>
      <c r="F54" s="11">
        <v>12</v>
      </c>
      <c r="G54" s="12">
        <f>IF(AND(F4&lt;9,F9&lt;9),F54+0,$C54*F54)</f>
        <v>24</v>
      </c>
      <c r="H54" s="16">
        <f t="shared" si="36"/>
        <v>18</v>
      </c>
      <c r="I54" s="53">
        <f t="shared" si="30"/>
        <v>9</v>
      </c>
      <c r="J54" s="11">
        <v>0</v>
      </c>
      <c r="K54" s="12">
        <f>IF(AND(J4&lt;9,J9&lt;9),J54+0,$C54*J54)</f>
        <v>0</v>
      </c>
      <c r="L54" s="16">
        <f t="shared" si="37"/>
        <v>0</v>
      </c>
      <c r="M54" s="53">
        <f t="shared" si="31"/>
        <v>0</v>
      </c>
      <c r="O54" s="12">
        <f>IF(AND(N4&lt;9,N9&lt;9),N54+0,$C54*N54)</f>
        <v>0</v>
      </c>
      <c r="P54" s="16">
        <f t="shared" si="38"/>
        <v>0</v>
      </c>
      <c r="Q54" s="53">
        <f t="shared" si="32"/>
        <v>0</v>
      </c>
      <c r="R54" s="11">
        <v>0</v>
      </c>
      <c r="S54" s="12">
        <f>IF(AND(R4&lt;9,R9&lt;9),R54+0,$C54*R54)</f>
        <v>0</v>
      </c>
      <c r="T54" s="16">
        <f t="shared" si="39"/>
        <v>0</v>
      </c>
      <c r="U54" s="53">
        <f t="shared" si="33"/>
        <v>0</v>
      </c>
      <c r="V54" s="11">
        <v>0.5</v>
      </c>
      <c r="W54" s="12">
        <f>IF(AND(V4&lt;9,V9&lt;9),V54+0,$C54*V54)</f>
        <v>1</v>
      </c>
      <c r="X54" s="16">
        <f t="shared" si="40"/>
        <v>0.75</v>
      </c>
      <c r="Y54" s="53">
        <f t="shared" si="34"/>
        <v>0.375</v>
      </c>
      <c r="Z54" s="11">
        <v>0</v>
      </c>
      <c r="AA54" s="12">
        <f>IF(AND(Z4&lt;9,Z9&lt;9),Z54+0,$C54*Z54)</f>
        <v>0</v>
      </c>
      <c r="AB54" s="16">
        <f t="shared" si="41"/>
        <v>0</v>
      </c>
      <c r="AC54" s="53">
        <f t="shared" si="35"/>
        <v>0</v>
      </c>
    </row>
    <row r="55" spans="1:29" s="11" customFormat="1" x14ac:dyDescent="0.25">
      <c r="A55" s="29" t="s">
        <v>190</v>
      </c>
      <c r="B55" t="s">
        <v>312</v>
      </c>
      <c r="C55" s="4">
        <v>2</v>
      </c>
      <c r="D55" s="5">
        <v>0.75</v>
      </c>
      <c r="E55" s="6">
        <v>0.5</v>
      </c>
      <c r="F55" s="11">
        <v>0</v>
      </c>
      <c r="G55" s="12">
        <f>IF(AND(F5&lt;20,F10&lt;20),F55+0,$C55*F55)</f>
        <v>0</v>
      </c>
      <c r="H55" s="16">
        <f t="shared" si="36"/>
        <v>0</v>
      </c>
      <c r="I55" s="53">
        <f t="shared" si="30"/>
        <v>0</v>
      </c>
      <c r="J55" s="11">
        <v>0</v>
      </c>
      <c r="K55" s="12">
        <f>IF(AND(J5&lt;20,J10&lt;20),J55+0,$C55*J55)</f>
        <v>0</v>
      </c>
      <c r="L55" s="16">
        <f t="shared" si="37"/>
        <v>0</v>
      </c>
      <c r="M55" s="53">
        <f t="shared" si="31"/>
        <v>0</v>
      </c>
      <c r="O55" s="12">
        <f>IF(AND(N5&lt;20,N10&lt;20),N55+0,$C55*N55)</f>
        <v>0</v>
      </c>
      <c r="P55" s="16">
        <f t="shared" si="38"/>
        <v>0</v>
      </c>
      <c r="Q55" s="53">
        <f t="shared" si="32"/>
        <v>0</v>
      </c>
      <c r="R55" s="11">
        <v>0</v>
      </c>
      <c r="S55" s="12">
        <f>IF(AND(R5&lt;20,R10&lt;20),R55+0,$C55*R55)</f>
        <v>0</v>
      </c>
      <c r="T55" s="16">
        <f t="shared" si="39"/>
        <v>0</v>
      </c>
      <c r="U55" s="53">
        <f t="shared" si="33"/>
        <v>0</v>
      </c>
      <c r="V55" s="11">
        <v>0.5</v>
      </c>
      <c r="W55" s="12">
        <f>IF(AND(V5&lt;20,V10&lt;20),V55+0,$C55*V55)</f>
        <v>1</v>
      </c>
      <c r="X55" s="16">
        <f t="shared" si="40"/>
        <v>0.75</v>
      </c>
      <c r="Y55" s="53">
        <f t="shared" si="34"/>
        <v>0.375</v>
      </c>
      <c r="Z55" s="11">
        <v>0</v>
      </c>
      <c r="AA55" s="12">
        <f>IF(AND(Z5&lt;20,Z10&lt;20),Z55+0,$C55*Z55)</f>
        <v>0</v>
      </c>
      <c r="AB55" s="16">
        <f t="shared" si="41"/>
        <v>0</v>
      </c>
      <c r="AC55" s="53">
        <f t="shared" si="35"/>
        <v>0</v>
      </c>
    </row>
    <row r="56" spans="1:29" s="11" customFormat="1" x14ac:dyDescent="0.25">
      <c r="A56" s="29" t="s">
        <v>191</v>
      </c>
      <c r="B56" t="s">
        <v>313</v>
      </c>
      <c r="C56" s="4"/>
      <c r="D56" s="5">
        <v>0.25</v>
      </c>
      <c r="E56" s="6">
        <v>0.5</v>
      </c>
      <c r="F56" s="11">
        <v>5</v>
      </c>
      <c r="G56" s="12">
        <f t="shared" ref="G56:G72" si="42">F56</f>
        <v>5</v>
      </c>
      <c r="H56" s="16">
        <f>G56+($D56*G53)</f>
        <v>8</v>
      </c>
      <c r="I56" s="17">
        <f>H56+(H53*$E56)</f>
        <v>12.5</v>
      </c>
      <c r="K56" s="12">
        <f t="shared" ref="K56:K79" si="43">J56</f>
        <v>0</v>
      </c>
      <c r="L56" s="16">
        <f>K56+($D56*K53)</f>
        <v>0</v>
      </c>
      <c r="M56" s="17">
        <f>L56+(L53*$E56)</f>
        <v>0</v>
      </c>
      <c r="O56" s="12">
        <f t="shared" ref="O56:O79" si="44">N56</f>
        <v>0</v>
      </c>
      <c r="P56" s="16">
        <f>O56+($D56*O53)</f>
        <v>0</v>
      </c>
      <c r="Q56" s="17">
        <f>P56+(P53*$E56)</f>
        <v>0</v>
      </c>
      <c r="R56" s="11">
        <v>0.5</v>
      </c>
      <c r="S56" s="12">
        <f t="shared" ref="S56:S79" si="45">R56</f>
        <v>0.5</v>
      </c>
      <c r="T56" s="16">
        <f>S56+($D56*S53)</f>
        <v>0.75</v>
      </c>
      <c r="U56" s="17">
        <f>T56+(T53*$E56)</f>
        <v>1.125</v>
      </c>
      <c r="V56" s="11">
        <v>0.75</v>
      </c>
      <c r="W56" s="12">
        <f t="shared" ref="W56:W79" si="46">V56</f>
        <v>0.75</v>
      </c>
      <c r="X56" s="16">
        <f>W56+($D56*W53)</f>
        <v>1.35</v>
      </c>
      <c r="Y56" s="17">
        <f>X56+(X53*$E56)</f>
        <v>2.25</v>
      </c>
      <c r="AA56" s="12">
        <f t="shared" ref="AA56:AA79" si="47">Z56</f>
        <v>0</v>
      </c>
      <c r="AB56" s="16">
        <f>AA56+($D56*AA53)</f>
        <v>0.25</v>
      </c>
      <c r="AC56" s="17">
        <f>AB56+(AB53*$E56)</f>
        <v>0.625</v>
      </c>
    </row>
    <row r="57" spans="1:29" s="11" customFormat="1" x14ac:dyDescent="0.25">
      <c r="A57" s="29" t="s">
        <v>192</v>
      </c>
      <c r="B57" t="s">
        <v>314</v>
      </c>
      <c r="C57" s="4"/>
      <c r="D57" s="5">
        <v>0.25</v>
      </c>
      <c r="E57" s="6">
        <v>0.5</v>
      </c>
      <c r="F57" s="11">
        <v>11</v>
      </c>
      <c r="G57" s="12">
        <f t="shared" si="42"/>
        <v>11</v>
      </c>
      <c r="H57" s="16">
        <f>G57+($D57*G54)</f>
        <v>17</v>
      </c>
      <c r="I57" s="17">
        <f>H57+(H54*$E57)</f>
        <v>26</v>
      </c>
      <c r="K57" s="12">
        <f t="shared" si="43"/>
        <v>0</v>
      </c>
      <c r="L57" s="16">
        <f>K57+($D57*K54)</f>
        <v>0</v>
      </c>
      <c r="M57" s="17">
        <f>L57+(L54*$E57)</f>
        <v>0</v>
      </c>
      <c r="O57" s="12">
        <f t="shared" si="44"/>
        <v>0</v>
      </c>
      <c r="P57" s="16">
        <f>O57+($D57*O54)</f>
        <v>0</v>
      </c>
      <c r="Q57" s="17">
        <f>P57+(P54*$E57)</f>
        <v>0</v>
      </c>
      <c r="R57" s="11">
        <v>0</v>
      </c>
      <c r="S57" s="12">
        <f t="shared" si="45"/>
        <v>0</v>
      </c>
      <c r="T57" s="16">
        <f>S57+($D57*S54)</f>
        <v>0</v>
      </c>
      <c r="U57" s="17">
        <f>T57+(T54*$E57)</f>
        <v>0</v>
      </c>
      <c r="V57" s="11">
        <v>0.3</v>
      </c>
      <c r="W57" s="12">
        <f t="shared" si="46"/>
        <v>0.3</v>
      </c>
      <c r="X57" s="16">
        <f>W57+($D57*W54)</f>
        <v>0.55000000000000004</v>
      </c>
      <c r="Y57" s="17">
        <f>X57+(X54*$E57)</f>
        <v>0.92500000000000004</v>
      </c>
      <c r="AA57" s="12">
        <f t="shared" si="47"/>
        <v>0</v>
      </c>
      <c r="AB57" s="16">
        <f>AA57+($D57*AA54)</f>
        <v>0</v>
      </c>
      <c r="AC57" s="17">
        <f>AB57+(AB54*$E57)</f>
        <v>0</v>
      </c>
    </row>
    <row r="58" spans="1:29" s="11" customFormat="1" x14ac:dyDescent="0.25">
      <c r="A58" s="29" t="s">
        <v>193</v>
      </c>
      <c r="B58" t="s">
        <v>315</v>
      </c>
      <c r="C58" s="4"/>
      <c r="D58" s="5">
        <v>0.25</v>
      </c>
      <c r="E58" s="6">
        <v>0.5</v>
      </c>
      <c r="F58" s="11">
        <v>0</v>
      </c>
      <c r="G58" s="12">
        <f t="shared" si="42"/>
        <v>0</v>
      </c>
      <c r="H58" s="16">
        <f>G58+($D58*G55)</f>
        <v>0</v>
      </c>
      <c r="I58" s="17">
        <f>H58+(H55*$E58)</f>
        <v>0</v>
      </c>
      <c r="K58" s="12">
        <f t="shared" si="43"/>
        <v>0</v>
      </c>
      <c r="L58" s="16">
        <f>K58+($D58*K55)</f>
        <v>0</v>
      </c>
      <c r="M58" s="17">
        <f>L58+(L55*$E58)</f>
        <v>0</v>
      </c>
      <c r="O58" s="12">
        <f t="shared" si="44"/>
        <v>0</v>
      </c>
      <c r="P58" s="16">
        <f>O58+($D58*O55)</f>
        <v>0</v>
      </c>
      <c r="Q58" s="17">
        <f>P58+(P55*$E58)</f>
        <v>0</v>
      </c>
      <c r="R58" s="11">
        <v>0</v>
      </c>
      <c r="S58" s="12">
        <f t="shared" si="45"/>
        <v>0</v>
      </c>
      <c r="T58" s="16">
        <f>S58+($D58*S55)</f>
        <v>0</v>
      </c>
      <c r="U58" s="17">
        <f>T58+(T55*$E58)</f>
        <v>0</v>
      </c>
      <c r="V58" s="11">
        <v>0</v>
      </c>
      <c r="W58" s="12">
        <f t="shared" si="46"/>
        <v>0</v>
      </c>
      <c r="X58" s="16">
        <f>W58+($D58*W55)</f>
        <v>0.25</v>
      </c>
      <c r="Y58" s="17">
        <f>X58+(X55*$E58)</f>
        <v>0.625</v>
      </c>
      <c r="AA58" s="12">
        <f t="shared" si="47"/>
        <v>0</v>
      </c>
      <c r="AB58" s="16">
        <f>AA58+($D58*AA55)</f>
        <v>0</v>
      </c>
      <c r="AC58" s="17">
        <f>AB58+(AB55*$E58)</f>
        <v>0</v>
      </c>
    </row>
    <row r="59" spans="1:29" s="11" customFormat="1" x14ac:dyDescent="0.25">
      <c r="A59" s="29" t="s">
        <v>152</v>
      </c>
      <c r="B59" t="s">
        <v>316</v>
      </c>
      <c r="C59" s="4"/>
      <c r="D59" s="5"/>
      <c r="E59" s="6"/>
      <c r="F59" s="11">
        <v>9.6</v>
      </c>
      <c r="G59" s="12">
        <f t="shared" si="42"/>
        <v>9.6</v>
      </c>
      <c r="H59" s="16">
        <f>G59+(D59*G54)</f>
        <v>9.6</v>
      </c>
      <c r="I59" s="17">
        <f t="shared" si="1"/>
        <v>9.6</v>
      </c>
      <c r="K59" s="12">
        <f t="shared" si="43"/>
        <v>0</v>
      </c>
      <c r="L59" s="16">
        <f>K59+(H59*K54)</f>
        <v>0</v>
      </c>
      <c r="M59" s="17">
        <f t="shared" ref="M59:M79" si="48">L59</f>
        <v>0</v>
      </c>
      <c r="O59" s="12">
        <f t="shared" si="44"/>
        <v>0</v>
      </c>
      <c r="P59" s="16">
        <f>O59+(L59*O54)</f>
        <v>0</v>
      </c>
      <c r="Q59" s="17">
        <f t="shared" ref="Q59:Q79" si="49">P59</f>
        <v>0</v>
      </c>
      <c r="R59" s="11">
        <v>3.5</v>
      </c>
      <c r="S59" s="12">
        <f t="shared" si="45"/>
        <v>3.5</v>
      </c>
      <c r="T59" s="16">
        <f>S59+(P59*S54)</f>
        <v>3.5</v>
      </c>
      <c r="U59" s="17">
        <f t="shared" ref="U59:U79" si="50">T59</f>
        <v>3.5</v>
      </c>
      <c r="W59" s="12">
        <f t="shared" si="46"/>
        <v>0</v>
      </c>
      <c r="X59" s="16">
        <f>W59+(T59*W54)</f>
        <v>3.5</v>
      </c>
      <c r="Y59" s="17">
        <f t="shared" ref="Y59:Y79" si="51">X59</f>
        <v>3.5</v>
      </c>
      <c r="AA59" s="12">
        <f t="shared" si="47"/>
        <v>0</v>
      </c>
      <c r="AB59" s="16">
        <f>AA59+(X59*AA54)</f>
        <v>0</v>
      </c>
      <c r="AC59" s="17">
        <f t="shared" ref="AC59:AC79" si="52">AB59</f>
        <v>0</v>
      </c>
    </row>
    <row r="60" spans="1:29" s="11" customFormat="1" x14ac:dyDescent="0.25">
      <c r="A60" s="29" t="s">
        <v>153</v>
      </c>
      <c r="B60" t="s">
        <v>317</v>
      </c>
      <c r="C60" s="4"/>
      <c r="D60" s="5"/>
      <c r="E60" s="6"/>
      <c r="F60" s="11">
        <v>0.4</v>
      </c>
      <c r="G60" s="12">
        <f t="shared" si="42"/>
        <v>0.4</v>
      </c>
      <c r="H60" s="16">
        <f>G60+D60*G55</f>
        <v>0.4</v>
      </c>
      <c r="I60" s="17">
        <f t="shared" si="1"/>
        <v>0.4</v>
      </c>
      <c r="K60" s="12">
        <f t="shared" si="43"/>
        <v>0</v>
      </c>
      <c r="L60" s="16">
        <f>K60+H60*K55</f>
        <v>0</v>
      </c>
      <c r="M60" s="17">
        <f t="shared" si="48"/>
        <v>0</v>
      </c>
      <c r="O60" s="12">
        <f t="shared" si="44"/>
        <v>0</v>
      </c>
      <c r="P60" s="16">
        <f>O60+L60*O55</f>
        <v>0</v>
      </c>
      <c r="Q60" s="17">
        <f t="shared" si="49"/>
        <v>0</v>
      </c>
      <c r="R60" s="11">
        <v>2</v>
      </c>
      <c r="S60" s="12">
        <f t="shared" si="45"/>
        <v>2</v>
      </c>
      <c r="T60" s="16">
        <f>S60+P60*S55</f>
        <v>2</v>
      </c>
      <c r="U60" s="17">
        <f t="shared" si="50"/>
        <v>2</v>
      </c>
      <c r="W60" s="12">
        <f t="shared" si="46"/>
        <v>0</v>
      </c>
      <c r="X60" s="16">
        <f>W60+T60*W55</f>
        <v>2</v>
      </c>
      <c r="Y60" s="17">
        <f t="shared" si="51"/>
        <v>2</v>
      </c>
      <c r="AA60" s="12">
        <f t="shared" si="47"/>
        <v>0</v>
      </c>
      <c r="AB60" s="16">
        <f>AA60+X60*AA55</f>
        <v>0</v>
      </c>
      <c r="AC60" s="17">
        <f t="shared" si="52"/>
        <v>0</v>
      </c>
    </row>
    <row r="61" spans="1:29" s="11" customFormat="1" x14ac:dyDescent="0.25">
      <c r="A61" s="29" t="s">
        <v>154</v>
      </c>
      <c r="B61" t="s">
        <v>318</v>
      </c>
      <c r="C61" s="4"/>
      <c r="D61" s="5"/>
      <c r="E61" s="6"/>
      <c r="F61" s="11">
        <v>115</v>
      </c>
      <c r="G61" s="12">
        <f t="shared" si="42"/>
        <v>115</v>
      </c>
      <c r="H61" s="16">
        <f t="shared" si="24"/>
        <v>115</v>
      </c>
      <c r="I61" s="17">
        <f t="shared" si="1"/>
        <v>115</v>
      </c>
      <c r="K61" s="12">
        <f t="shared" si="43"/>
        <v>0</v>
      </c>
      <c r="L61" s="16">
        <f t="shared" ref="L61:L85" si="53">K61</f>
        <v>0</v>
      </c>
      <c r="M61" s="17">
        <f t="shared" si="48"/>
        <v>0</v>
      </c>
      <c r="O61" s="12">
        <f t="shared" si="44"/>
        <v>0</v>
      </c>
      <c r="P61" s="16">
        <f t="shared" ref="P61:P85" si="54">O61</f>
        <v>0</v>
      </c>
      <c r="Q61" s="17">
        <f t="shared" si="49"/>
        <v>0</v>
      </c>
      <c r="R61" s="11">
        <v>50</v>
      </c>
      <c r="S61" s="12">
        <f t="shared" si="45"/>
        <v>50</v>
      </c>
      <c r="T61" s="16">
        <f t="shared" ref="T61:T85" si="55">S61</f>
        <v>50</v>
      </c>
      <c r="U61" s="17">
        <f t="shared" si="50"/>
        <v>50</v>
      </c>
      <c r="W61" s="12">
        <f t="shared" si="46"/>
        <v>0</v>
      </c>
      <c r="X61" s="16">
        <f t="shared" ref="X61:X85" si="56">W61</f>
        <v>0</v>
      </c>
      <c r="Y61" s="17">
        <f t="shared" si="51"/>
        <v>0</v>
      </c>
      <c r="AA61" s="12">
        <f t="shared" si="47"/>
        <v>0</v>
      </c>
      <c r="AB61" s="16">
        <f t="shared" ref="AB61:AB85" si="57">AA61</f>
        <v>0</v>
      </c>
      <c r="AC61" s="17">
        <f t="shared" si="52"/>
        <v>0</v>
      </c>
    </row>
    <row r="62" spans="1:29" s="11" customFormat="1" x14ac:dyDescent="0.25">
      <c r="A62" s="29" t="s">
        <v>149</v>
      </c>
      <c r="B62" t="s">
        <v>319</v>
      </c>
      <c r="C62" s="4"/>
      <c r="D62" s="5"/>
      <c r="E62" s="6"/>
      <c r="F62" s="11">
        <v>9.6</v>
      </c>
      <c r="G62" s="12">
        <f t="shared" si="42"/>
        <v>9.6</v>
      </c>
      <c r="H62" s="16">
        <f t="shared" si="24"/>
        <v>9.6</v>
      </c>
      <c r="I62" s="17">
        <f t="shared" si="1"/>
        <v>9.6</v>
      </c>
      <c r="K62" s="12">
        <f t="shared" si="43"/>
        <v>0</v>
      </c>
      <c r="L62" s="16">
        <f t="shared" si="53"/>
        <v>0</v>
      </c>
      <c r="M62" s="17">
        <f t="shared" si="48"/>
        <v>0</v>
      </c>
      <c r="O62" s="12">
        <f t="shared" si="44"/>
        <v>0</v>
      </c>
      <c r="P62" s="16">
        <f t="shared" si="54"/>
        <v>0</v>
      </c>
      <c r="Q62" s="17">
        <f t="shared" si="49"/>
        <v>0</v>
      </c>
      <c r="R62" s="11">
        <v>3.5</v>
      </c>
      <c r="S62" s="12">
        <f t="shared" si="45"/>
        <v>3.5</v>
      </c>
      <c r="T62" s="16">
        <f t="shared" si="55"/>
        <v>3.5</v>
      </c>
      <c r="U62" s="17">
        <f t="shared" si="50"/>
        <v>3.5</v>
      </c>
      <c r="V62" s="11">
        <v>10</v>
      </c>
      <c r="W62" s="12">
        <f t="shared" si="46"/>
        <v>10</v>
      </c>
      <c r="X62" s="16">
        <f t="shared" si="56"/>
        <v>10</v>
      </c>
      <c r="Y62" s="17">
        <f t="shared" si="51"/>
        <v>10</v>
      </c>
      <c r="Z62" s="11">
        <v>10</v>
      </c>
      <c r="AA62" s="12">
        <f t="shared" si="47"/>
        <v>10</v>
      </c>
      <c r="AB62" s="16">
        <f t="shared" si="57"/>
        <v>10</v>
      </c>
      <c r="AC62" s="17">
        <f t="shared" si="52"/>
        <v>10</v>
      </c>
    </row>
    <row r="63" spans="1:29" s="11" customFormat="1" x14ac:dyDescent="0.25">
      <c r="A63" s="29" t="s">
        <v>150</v>
      </c>
      <c r="B63" t="s">
        <v>320</v>
      </c>
      <c r="C63" s="4"/>
      <c r="D63" s="5"/>
      <c r="E63" s="6"/>
      <c r="F63" s="11">
        <v>0.4</v>
      </c>
      <c r="G63" s="12">
        <f t="shared" si="42"/>
        <v>0.4</v>
      </c>
      <c r="H63" s="16">
        <f t="shared" si="24"/>
        <v>0.4</v>
      </c>
      <c r="I63" s="17">
        <f t="shared" si="1"/>
        <v>0.4</v>
      </c>
      <c r="K63" s="12">
        <f t="shared" si="43"/>
        <v>0</v>
      </c>
      <c r="L63" s="16">
        <f t="shared" si="53"/>
        <v>0</v>
      </c>
      <c r="M63" s="17">
        <f t="shared" si="48"/>
        <v>0</v>
      </c>
      <c r="O63" s="12">
        <f t="shared" si="44"/>
        <v>0</v>
      </c>
      <c r="P63" s="16">
        <f t="shared" si="54"/>
        <v>0</v>
      </c>
      <c r="Q63" s="17">
        <f t="shared" si="49"/>
        <v>0</v>
      </c>
      <c r="R63" s="11">
        <v>2</v>
      </c>
      <c r="S63" s="12">
        <f t="shared" si="45"/>
        <v>2</v>
      </c>
      <c r="T63" s="16">
        <f t="shared" si="55"/>
        <v>2</v>
      </c>
      <c r="U63" s="17">
        <f t="shared" si="50"/>
        <v>2</v>
      </c>
      <c r="V63" s="11">
        <v>1</v>
      </c>
      <c r="W63" s="12">
        <f t="shared" si="46"/>
        <v>1</v>
      </c>
      <c r="X63" s="16">
        <f t="shared" si="56"/>
        <v>1</v>
      </c>
      <c r="Y63" s="17">
        <f t="shared" si="51"/>
        <v>1</v>
      </c>
      <c r="Z63" s="11">
        <v>1</v>
      </c>
      <c r="AA63" s="12">
        <f t="shared" si="47"/>
        <v>1</v>
      </c>
      <c r="AB63" s="16">
        <f t="shared" si="57"/>
        <v>1</v>
      </c>
      <c r="AC63" s="17">
        <f t="shared" si="52"/>
        <v>1</v>
      </c>
    </row>
    <row r="64" spans="1:29" s="11" customFormat="1" x14ac:dyDescent="0.25">
      <c r="A64" s="29" t="s">
        <v>151</v>
      </c>
      <c r="B64" t="s">
        <v>321</v>
      </c>
      <c r="C64" s="4"/>
      <c r="D64" s="5"/>
      <c r="E64" s="6"/>
      <c r="F64" s="11">
        <v>115</v>
      </c>
      <c r="G64" s="12">
        <f t="shared" si="42"/>
        <v>115</v>
      </c>
      <c r="H64" s="16">
        <f t="shared" si="24"/>
        <v>115</v>
      </c>
      <c r="I64" s="17">
        <f t="shared" si="1"/>
        <v>115</v>
      </c>
      <c r="K64" s="12">
        <f t="shared" si="43"/>
        <v>0</v>
      </c>
      <c r="L64" s="16">
        <f t="shared" si="53"/>
        <v>0</v>
      </c>
      <c r="M64" s="17">
        <f t="shared" si="48"/>
        <v>0</v>
      </c>
      <c r="O64" s="12">
        <f t="shared" si="44"/>
        <v>0</v>
      </c>
      <c r="P64" s="16">
        <f t="shared" si="54"/>
        <v>0</v>
      </c>
      <c r="Q64" s="17">
        <f t="shared" si="49"/>
        <v>0</v>
      </c>
      <c r="R64" s="11">
        <v>50</v>
      </c>
      <c r="S64" s="12">
        <f t="shared" si="45"/>
        <v>50</v>
      </c>
      <c r="T64" s="16">
        <f t="shared" si="55"/>
        <v>50</v>
      </c>
      <c r="U64" s="17">
        <f t="shared" si="50"/>
        <v>50</v>
      </c>
      <c r="V64" s="11">
        <v>5</v>
      </c>
      <c r="W64" s="12">
        <f t="shared" si="46"/>
        <v>5</v>
      </c>
      <c r="X64" s="16">
        <f t="shared" si="56"/>
        <v>5</v>
      </c>
      <c r="Y64" s="17">
        <f t="shared" si="51"/>
        <v>5</v>
      </c>
      <c r="Z64" s="11">
        <v>3</v>
      </c>
      <c r="AA64" s="12">
        <f t="shared" si="47"/>
        <v>3</v>
      </c>
      <c r="AB64" s="16">
        <f t="shared" si="57"/>
        <v>3</v>
      </c>
      <c r="AC64" s="17">
        <f t="shared" si="52"/>
        <v>3</v>
      </c>
    </row>
    <row r="65" spans="1:29" s="11" customFormat="1" x14ac:dyDescent="0.25">
      <c r="A65" s="29" t="s">
        <v>146</v>
      </c>
      <c r="B65" t="s">
        <v>319</v>
      </c>
      <c r="C65" s="4"/>
      <c r="D65" s="5"/>
      <c r="E65" s="6"/>
      <c r="G65" s="12">
        <f t="shared" si="42"/>
        <v>0</v>
      </c>
      <c r="H65" s="16">
        <f t="shared" si="24"/>
        <v>0</v>
      </c>
      <c r="I65" s="17">
        <f t="shared" si="1"/>
        <v>0</v>
      </c>
      <c r="K65" s="12">
        <f t="shared" si="43"/>
        <v>0</v>
      </c>
      <c r="L65" s="16">
        <f t="shared" si="53"/>
        <v>0</v>
      </c>
      <c r="M65" s="17">
        <f t="shared" si="48"/>
        <v>0</v>
      </c>
      <c r="O65" s="12">
        <f t="shared" si="44"/>
        <v>0</v>
      </c>
      <c r="P65" s="16">
        <f t="shared" si="54"/>
        <v>0</v>
      </c>
      <c r="Q65" s="17">
        <f t="shared" si="49"/>
        <v>0</v>
      </c>
      <c r="S65" s="12">
        <f t="shared" si="45"/>
        <v>0</v>
      </c>
      <c r="T65" s="16">
        <f t="shared" si="55"/>
        <v>0</v>
      </c>
      <c r="U65" s="17">
        <f t="shared" si="50"/>
        <v>0</v>
      </c>
      <c r="W65" s="12">
        <f t="shared" si="46"/>
        <v>0</v>
      </c>
      <c r="X65" s="16">
        <f t="shared" si="56"/>
        <v>0</v>
      </c>
      <c r="Y65" s="17">
        <f t="shared" si="51"/>
        <v>0</v>
      </c>
      <c r="AA65" s="12">
        <f t="shared" si="47"/>
        <v>0</v>
      </c>
      <c r="AB65" s="16">
        <f t="shared" si="57"/>
        <v>0</v>
      </c>
      <c r="AC65" s="17">
        <f t="shared" si="52"/>
        <v>0</v>
      </c>
    </row>
    <row r="66" spans="1:29" s="11" customFormat="1" x14ac:dyDescent="0.25">
      <c r="A66" s="29" t="s">
        <v>147</v>
      </c>
      <c r="B66" t="s">
        <v>320</v>
      </c>
      <c r="C66" s="4"/>
      <c r="D66" s="5"/>
      <c r="E66" s="6"/>
      <c r="G66" s="12">
        <f t="shared" si="42"/>
        <v>0</v>
      </c>
      <c r="H66" s="16">
        <f t="shared" si="24"/>
        <v>0</v>
      </c>
      <c r="I66" s="17">
        <f t="shared" si="1"/>
        <v>0</v>
      </c>
      <c r="K66" s="12">
        <f t="shared" si="43"/>
        <v>0</v>
      </c>
      <c r="L66" s="16">
        <f t="shared" si="53"/>
        <v>0</v>
      </c>
      <c r="M66" s="17">
        <f t="shared" si="48"/>
        <v>0</v>
      </c>
      <c r="O66" s="12">
        <f t="shared" si="44"/>
        <v>0</v>
      </c>
      <c r="P66" s="16">
        <f t="shared" si="54"/>
        <v>0</v>
      </c>
      <c r="Q66" s="17">
        <f t="shared" si="49"/>
        <v>0</v>
      </c>
      <c r="S66" s="12">
        <f t="shared" si="45"/>
        <v>0</v>
      </c>
      <c r="T66" s="16">
        <f t="shared" si="55"/>
        <v>0</v>
      </c>
      <c r="U66" s="17">
        <f t="shared" si="50"/>
        <v>0</v>
      </c>
      <c r="W66" s="12">
        <f t="shared" si="46"/>
        <v>0</v>
      </c>
      <c r="X66" s="16">
        <f t="shared" si="56"/>
        <v>0</v>
      </c>
      <c r="Y66" s="17">
        <f t="shared" si="51"/>
        <v>0</v>
      </c>
      <c r="AA66" s="12">
        <f t="shared" si="47"/>
        <v>0</v>
      </c>
      <c r="AB66" s="16">
        <f t="shared" si="57"/>
        <v>0</v>
      </c>
      <c r="AC66" s="17">
        <f t="shared" si="52"/>
        <v>0</v>
      </c>
    </row>
    <row r="67" spans="1:29" s="11" customFormat="1" x14ac:dyDescent="0.25">
      <c r="A67" s="29" t="s">
        <v>148</v>
      </c>
      <c r="B67" t="s">
        <v>321</v>
      </c>
      <c r="C67" s="4"/>
      <c r="D67" s="5"/>
      <c r="E67" s="6"/>
      <c r="G67" s="12">
        <f t="shared" si="42"/>
        <v>0</v>
      </c>
      <c r="H67" s="16">
        <f t="shared" si="24"/>
        <v>0</v>
      </c>
      <c r="I67" s="17">
        <f t="shared" ref="I67:I93" si="58">H67</f>
        <v>0</v>
      </c>
      <c r="K67" s="12">
        <f t="shared" si="43"/>
        <v>0</v>
      </c>
      <c r="L67" s="16">
        <f t="shared" si="53"/>
        <v>0</v>
      </c>
      <c r="M67" s="17">
        <f t="shared" si="48"/>
        <v>0</v>
      </c>
      <c r="O67" s="12">
        <f t="shared" si="44"/>
        <v>0</v>
      </c>
      <c r="P67" s="16">
        <f t="shared" si="54"/>
        <v>0</v>
      </c>
      <c r="Q67" s="17">
        <f t="shared" si="49"/>
        <v>0</v>
      </c>
      <c r="S67" s="12">
        <f t="shared" si="45"/>
        <v>0</v>
      </c>
      <c r="T67" s="16">
        <f t="shared" si="55"/>
        <v>0</v>
      </c>
      <c r="U67" s="17">
        <f t="shared" si="50"/>
        <v>0</v>
      </c>
      <c r="W67" s="12">
        <f t="shared" si="46"/>
        <v>0</v>
      </c>
      <c r="X67" s="16">
        <f t="shared" si="56"/>
        <v>0</v>
      </c>
      <c r="Y67" s="17">
        <f t="shared" si="51"/>
        <v>0</v>
      </c>
      <c r="AA67" s="12">
        <f t="shared" si="47"/>
        <v>0</v>
      </c>
      <c r="AB67" s="16">
        <f t="shared" si="57"/>
        <v>0</v>
      </c>
      <c r="AC67" s="17">
        <f t="shared" si="52"/>
        <v>0</v>
      </c>
    </row>
    <row r="68" spans="1:29" s="11" customFormat="1" x14ac:dyDescent="0.25">
      <c r="A68" s="29" t="s">
        <v>140</v>
      </c>
      <c r="B68" t="s">
        <v>322</v>
      </c>
      <c r="C68" s="4"/>
      <c r="D68" s="5"/>
      <c r="E68" s="6"/>
      <c r="F68" s="11">
        <v>7.8118999999999994E-2</v>
      </c>
      <c r="G68" s="12">
        <f t="shared" si="42"/>
        <v>7.8118999999999994E-2</v>
      </c>
      <c r="H68" s="16">
        <f t="shared" si="24"/>
        <v>7.8118999999999994E-2</v>
      </c>
      <c r="I68" s="17">
        <f t="shared" si="58"/>
        <v>7.8118999999999994E-2</v>
      </c>
      <c r="J68" s="11">
        <v>0</v>
      </c>
      <c r="K68" s="12">
        <f t="shared" si="43"/>
        <v>0</v>
      </c>
      <c r="L68" s="16">
        <f t="shared" si="53"/>
        <v>0</v>
      </c>
      <c r="M68" s="17">
        <f t="shared" si="48"/>
        <v>0</v>
      </c>
      <c r="N68" s="11">
        <v>0</v>
      </c>
      <c r="O68" s="12">
        <f t="shared" si="44"/>
        <v>0</v>
      </c>
      <c r="P68" s="16">
        <f t="shared" si="54"/>
        <v>0</v>
      </c>
      <c r="Q68" s="17">
        <f t="shared" si="49"/>
        <v>0</v>
      </c>
      <c r="R68" s="11">
        <v>8.1810999999999995E-2</v>
      </c>
      <c r="S68" s="12">
        <f t="shared" si="45"/>
        <v>8.1810999999999995E-2</v>
      </c>
      <c r="T68" s="16">
        <f t="shared" si="55"/>
        <v>8.1810999999999995E-2</v>
      </c>
      <c r="U68" s="17">
        <f t="shared" si="50"/>
        <v>8.1810999999999995E-2</v>
      </c>
      <c r="V68" s="11">
        <v>0.13589300000000001</v>
      </c>
      <c r="W68" s="12">
        <f t="shared" si="46"/>
        <v>0.13589300000000001</v>
      </c>
      <c r="X68" s="16">
        <f t="shared" si="56"/>
        <v>0.13589300000000001</v>
      </c>
      <c r="Y68" s="17">
        <f t="shared" si="51"/>
        <v>0.13589300000000001</v>
      </c>
      <c r="Z68" s="11">
        <v>0</v>
      </c>
      <c r="AA68" s="12">
        <f t="shared" si="47"/>
        <v>0</v>
      </c>
      <c r="AB68" s="16">
        <f t="shared" si="57"/>
        <v>0</v>
      </c>
      <c r="AC68" s="17">
        <f t="shared" si="52"/>
        <v>0</v>
      </c>
    </row>
    <row r="69" spans="1:29" s="11" customFormat="1" ht="16.5" customHeight="1" x14ac:dyDescent="0.25">
      <c r="A69" s="29" t="s">
        <v>141</v>
      </c>
      <c r="B69" t="s">
        <v>323</v>
      </c>
      <c r="C69" s="4"/>
      <c r="D69" s="5"/>
      <c r="E69" s="6"/>
      <c r="F69" s="11">
        <v>0</v>
      </c>
      <c r="G69" s="12">
        <f t="shared" si="42"/>
        <v>0</v>
      </c>
      <c r="H69" s="16">
        <f t="shared" si="24"/>
        <v>0</v>
      </c>
      <c r="I69" s="17">
        <f t="shared" si="58"/>
        <v>0</v>
      </c>
      <c r="J69" s="11">
        <v>0</v>
      </c>
      <c r="K69" s="12">
        <f t="shared" si="43"/>
        <v>0</v>
      </c>
      <c r="L69" s="16">
        <f t="shared" si="53"/>
        <v>0</v>
      </c>
      <c r="M69" s="17">
        <f t="shared" si="48"/>
        <v>0</v>
      </c>
      <c r="N69" s="11">
        <v>0</v>
      </c>
      <c r="O69" s="12">
        <f t="shared" si="44"/>
        <v>0</v>
      </c>
      <c r="P69" s="16">
        <f t="shared" si="54"/>
        <v>0</v>
      </c>
      <c r="Q69" s="17">
        <f t="shared" si="49"/>
        <v>0</v>
      </c>
      <c r="R69" s="11">
        <v>0</v>
      </c>
      <c r="S69" s="12">
        <f t="shared" si="45"/>
        <v>0</v>
      </c>
      <c r="T69" s="16">
        <f t="shared" si="55"/>
        <v>0</v>
      </c>
      <c r="U69" s="17">
        <f t="shared" si="50"/>
        <v>0</v>
      </c>
      <c r="V69" s="11">
        <v>0</v>
      </c>
      <c r="W69" s="12">
        <f t="shared" si="46"/>
        <v>0</v>
      </c>
      <c r="X69" s="16">
        <f t="shared" si="56"/>
        <v>0</v>
      </c>
      <c r="Y69" s="17">
        <f t="shared" si="51"/>
        <v>0</v>
      </c>
      <c r="Z69" s="11">
        <v>0</v>
      </c>
      <c r="AA69" s="12">
        <f t="shared" si="47"/>
        <v>0</v>
      </c>
      <c r="AB69" s="16">
        <f t="shared" si="57"/>
        <v>0</v>
      </c>
      <c r="AC69" s="17">
        <f t="shared" si="52"/>
        <v>0</v>
      </c>
    </row>
    <row r="70" spans="1:29" s="11" customFormat="1" x14ac:dyDescent="0.25">
      <c r="A70" s="29" t="s">
        <v>142</v>
      </c>
      <c r="B70" t="s">
        <v>324</v>
      </c>
      <c r="C70" s="4"/>
      <c r="D70" s="5"/>
      <c r="E70" s="6"/>
      <c r="F70" s="11">
        <v>0</v>
      </c>
      <c r="G70" s="12">
        <f t="shared" si="42"/>
        <v>0</v>
      </c>
      <c r="H70" s="16">
        <f t="shared" si="24"/>
        <v>0</v>
      </c>
      <c r="I70" s="17">
        <f t="shared" si="58"/>
        <v>0</v>
      </c>
      <c r="J70" s="11">
        <v>0</v>
      </c>
      <c r="K70" s="12">
        <f t="shared" si="43"/>
        <v>0</v>
      </c>
      <c r="L70" s="16">
        <f t="shared" si="53"/>
        <v>0</v>
      </c>
      <c r="M70" s="17">
        <f t="shared" si="48"/>
        <v>0</v>
      </c>
      <c r="N70" s="11">
        <v>0</v>
      </c>
      <c r="O70" s="12">
        <f t="shared" si="44"/>
        <v>0</v>
      </c>
      <c r="P70" s="16">
        <f t="shared" si="54"/>
        <v>0</v>
      </c>
      <c r="Q70" s="17">
        <f t="shared" si="49"/>
        <v>0</v>
      </c>
      <c r="R70" s="11">
        <v>0</v>
      </c>
      <c r="S70" s="12">
        <f t="shared" si="45"/>
        <v>0</v>
      </c>
      <c r="T70" s="16">
        <f t="shared" si="55"/>
        <v>0</v>
      </c>
      <c r="U70" s="17">
        <f t="shared" si="50"/>
        <v>0</v>
      </c>
      <c r="V70" s="11">
        <v>0</v>
      </c>
      <c r="W70" s="12">
        <f t="shared" si="46"/>
        <v>0</v>
      </c>
      <c r="X70" s="16">
        <f t="shared" si="56"/>
        <v>0</v>
      </c>
      <c r="Y70" s="17">
        <f t="shared" si="51"/>
        <v>0</v>
      </c>
      <c r="Z70" s="11">
        <v>0</v>
      </c>
      <c r="AA70" s="12">
        <f t="shared" si="47"/>
        <v>0</v>
      </c>
      <c r="AB70" s="16">
        <f t="shared" si="57"/>
        <v>0</v>
      </c>
      <c r="AC70" s="17">
        <f t="shared" si="52"/>
        <v>0</v>
      </c>
    </row>
    <row r="71" spans="1:29" s="11" customFormat="1" x14ac:dyDescent="0.25">
      <c r="A71" s="29" t="s">
        <v>119</v>
      </c>
      <c r="B71" t="s">
        <v>325</v>
      </c>
      <c r="C71" s="4"/>
      <c r="D71" s="5"/>
      <c r="E71" s="6"/>
      <c r="G71" s="12">
        <f t="shared" si="42"/>
        <v>0</v>
      </c>
      <c r="H71" s="16">
        <f t="shared" si="24"/>
        <v>0</v>
      </c>
      <c r="I71" s="17">
        <f t="shared" si="58"/>
        <v>0</v>
      </c>
      <c r="K71" s="12">
        <f t="shared" si="43"/>
        <v>0</v>
      </c>
      <c r="L71" s="16">
        <f t="shared" si="53"/>
        <v>0</v>
      </c>
      <c r="M71" s="17">
        <f t="shared" si="48"/>
        <v>0</v>
      </c>
      <c r="O71" s="12">
        <f t="shared" si="44"/>
        <v>0</v>
      </c>
      <c r="P71" s="16">
        <f t="shared" si="54"/>
        <v>0</v>
      </c>
      <c r="Q71" s="17">
        <f t="shared" si="49"/>
        <v>0</v>
      </c>
      <c r="S71" s="12">
        <f t="shared" si="45"/>
        <v>0</v>
      </c>
      <c r="T71" s="16">
        <f t="shared" si="55"/>
        <v>0</v>
      </c>
      <c r="U71" s="17">
        <f t="shared" si="50"/>
        <v>0</v>
      </c>
      <c r="V71" s="11">
        <v>90</v>
      </c>
      <c r="W71" s="12">
        <f t="shared" si="46"/>
        <v>90</v>
      </c>
      <c r="X71" s="16">
        <f t="shared" si="56"/>
        <v>90</v>
      </c>
      <c r="Y71" s="17">
        <f t="shared" si="51"/>
        <v>90</v>
      </c>
      <c r="AA71" s="12">
        <f t="shared" si="47"/>
        <v>0</v>
      </c>
      <c r="AB71" s="16">
        <f t="shared" si="57"/>
        <v>0</v>
      </c>
      <c r="AC71" s="17">
        <f t="shared" si="52"/>
        <v>0</v>
      </c>
    </row>
    <row r="72" spans="1:29" s="11" customFormat="1" x14ac:dyDescent="0.25">
      <c r="A72" s="29" t="s">
        <v>120</v>
      </c>
      <c r="B72" t="s">
        <v>326</v>
      </c>
      <c r="C72" s="4"/>
      <c r="D72" s="5"/>
      <c r="E72" s="6"/>
      <c r="G72" s="12">
        <f t="shared" si="42"/>
        <v>0</v>
      </c>
      <c r="H72" s="16">
        <f t="shared" si="24"/>
        <v>0</v>
      </c>
      <c r="I72" s="17">
        <f t="shared" si="58"/>
        <v>0</v>
      </c>
      <c r="J72" s="11">
        <v>100</v>
      </c>
      <c r="K72" s="12">
        <f t="shared" si="43"/>
        <v>100</v>
      </c>
      <c r="L72" s="16">
        <f t="shared" si="53"/>
        <v>100</v>
      </c>
      <c r="M72" s="17">
        <f t="shared" si="48"/>
        <v>100</v>
      </c>
      <c r="O72" s="12">
        <f t="shared" si="44"/>
        <v>0</v>
      </c>
      <c r="P72" s="16">
        <f t="shared" si="54"/>
        <v>0</v>
      </c>
      <c r="Q72" s="17">
        <f t="shared" si="49"/>
        <v>0</v>
      </c>
      <c r="S72" s="12">
        <f t="shared" si="45"/>
        <v>0</v>
      </c>
      <c r="T72" s="16">
        <f t="shared" si="55"/>
        <v>0</v>
      </c>
      <c r="U72" s="17">
        <f t="shared" si="50"/>
        <v>0</v>
      </c>
      <c r="W72" s="12">
        <f t="shared" si="46"/>
        <v>0</v>
      </c>
      <c r="X72" s="16">
        <f t="shared" si="56"/>
        <v>0</v>
      </c>
      <c r="Y72" s="17">
        <f t="shared" si="51"/>
        <v>0</v>
      </c>
      <c r="AA72" s="12">
        <f t="shared" si="47"/>
        <v>0</v>
      </c>
      <c r="AB72" s="16">
        <f t="shared" si="57"/>
        <v>0</v>
      </c>
      <c r="AC72" s="17">
        <f t="shared" si="52"/>
        <v>0</v>
      </c>
    </row>
    <row r="73" spans="1:29" s="11" customFormat="1" x14ac:dyDescent="0.25">
      <c r="A73" s="29" t="s">
        <v>121</v>
      </c>
      <c r="B73" t="s">
        <v>327</v>
      </c>
      <c r="C73" s="4"/>
      <c r="D73" s="5"/>
      <c r="E73" s="6"/>
      <c r="G73" s="12">
        <f t="shared" ref="G73:G93" si="59">F73</f>
        <v>0</v>
      </c>
      <c r="H73" s="16">
        <f t="shared" si="24"/>
        <v>0</v>
      </c>
      <c r="I73" s="17">
        <f t="shared" si="58"/>
        <v>0</v>
      </c>
      <c r="K73" s="12">
        <f t="shared" si="43"/>
        <v>0</v>
      </c>
      <c r="L73" s="16">
        <f t="shared" si="53"/>
        <v>0</v>
      </c>
      <c r="M73" s="17">
        <f t="shared" si="48"/>
        <v>0</v>
      </c>
      <c r="N73" s="11">
        <v>100</v>
      </c>
      <c r="O73" s="12">
        <f t="shared" si="44"/>
        <v>100</v>
      </c>
      <c r="P73" s="16">
        <f t="shared" si="54"/>
        <v>100</v>
      </c>
      <c r="Q73" s="17">
        <f t="shared" si="49"/>
        <v>100</v>
      </c>
      <c r="S73" s="12">
        <f t="shared" si="45"/>
        <v>0</v>
      </c>
      <c r="T73" s="16">
        <f t="shared" si="55"/>
        <v>0</v>
      </c>
      <c r="U73" s="17">
        <f t="shared" si="50"/>
        <v>0</v>
      </c>
      <c r="W73" s="12">
        <f t="shared" si="46"/>
        <v>0</v>
      </c>
      <c r="X73" s="16">
        <f t="shared" si="56"/>
        <v>0</v>
      </c>
      <c r="Y73" s="17">
        <f t="shared" si="51"/>
        <v>0</v>
      </c>
      <c r="AA73" s="12">
        <f t="shared" si="47"/>
        <v>0</v>
      </c>
      <c r="AB73" s="16">
        <f t="shared" si="57"/>
        <v>0</v>
      </c>
      <c r="AC73" s="17">
        <f t="shared" si="52"/>
        <v>0</v>
      </c>
    </row>
    <row r="74" spans="1:29" s="11" customFormat="1" x14ac:dyDescent="0.25">
      <c r="A74" s="29" t="s">
        <v>122</v>
      </c>
      <c r="B74" t="s">
        <v>328</v>
      </c>
      <c r="C74" s="4"/>
      <c r="D74" s="5"/>
      <c r="E74" s="6"/>
      <c r="F74" s="13">
        <v>50</v>
      </c>
      <c r="G74" s="12">
        <f t="shared" si="59"/>
        <v>50</v>
      </c>
      <c r="H74" s="16">
        <f t="shared" si="24"/>
        <v>50</v>
      </c>
      <c r="I74" s="17">
        <f t="shared" si="58"/>
        <v>50</v>
      </c>
      <c r="K74" s="12">
        <f t="shared" si="43"/>
        <v>0</v>
      </c>
      <c r="L74" s="16">
        <f t="shared" si="53"/>
        <v>0</v>
      </c>
      <c r="M74" s="17">
        <f t="shared" si="48"/>
        <v>0</v>
      </c>
      <c r="O74" s="12">
        <f t="shared" si="44"/>
        <v>0</v>
      </c>
      <c r="P74" s="16">
        <f t="shared" si="54"/>
        <v>0</v>
      </c>
      <c r="Q74" s="17">
        <f t="shared" si="49"/>
        <v>0</v>
      </c>
      <c r="S74" s="12">
        <f t="shared" si="45"/>
        <v>0</v>
      </c>
      <c r="T74" s="16">
        <f t="shared" si="55"/>
        <v>0</v>
      </c>
      <c r="U74" s="17">
        <f t="shared" si="50"/>
        <v>0</v>
      </c>
      <c r="V74" s="11">
        <v>10</v>
      </c>
      <c r="W74" s="12">
        <f t="shared" si="46"/>
        <v>10</v>
      </c>
      <c r="X74" s="16">
        <f t="shared" si="56"/>
        <v>10</v>
      </c>
      <c r="Y74" s="17">
        <f t="shared" si="51"/>
        <v>10</v>
      </c>
      <c r="Z74" s="11">
        <v>40</v>
      </c>
      <c r="AA74" s="12">
        <f t="shared" si="47"/>
        <v>40</v>
      </c>
      <c r="AB74" s="16">
        <f t="shared" si="57"/>
        <v>40</v>
      </c>
      <c r="AC74" s="17">
        <f t="shared" si="52"/>
        <v>40</v>
      </c>
    </row>
    <row r="75" spans="1:29" s="11" customFormat="1" x14ac:dyDescent="0.25">
      <c r="A75" s="29" t="s">
        <v>123</v>
      </c>
      <c r="B75" t="s">
        <v>329</v>
      </c>
      <c r="C75" s="4"/>
      <c r="D75" s="5"/>
      <c r="E75" s="6"/>
      <c r="F75" s="13">
        <v>50</v>
      </c>
      <c r="G75" s="12">
        <f t="shared" si="59"/>
        <v>50</v>
      </c>
      <c r="H75" s="16">
        <f t="shared" si="24"/>
        <v>50</v>
      </c>
      <c r="I75" s="17">
        <f t="shared" si="58"/>
        <v>50</v>
      </c>
      <c r="K75" s="12">
        <f t="shared" si="43"/>
        <v>0</v>
      </c>
      <c r="L75" s="16">
        <f t="shared" si="53"/>
        <v>0</v>
      </c>
      <c r="M75" s="17">
        <f t="shared" si="48"/>
        <v>0</v>
      </c>
      <c r="O75" s="12">
        <f t="shared" si="44"/>
        <v>0</v>
      </c>
      <c r="P75" s="16">
        <f t="shared" si="54"/>
        <v>0</v>
      </c>
      <c r="Q75" s="17">
        <f t="shared" si="49"/>
        <v>0</v>
      </c>
      <c r="R75" s="11">
        <v>100</v>
      </c>
      <c r="S75" s="12">
        <f t="shared" si="45"/>
        <v>100</v>
      </c>
      <c r="T75" s="16">
        <f t="shared" si="55"/>
        <v>100</v>
      </c>
      <c r="U75" s="17">
        <f t="shared" si="50"/>
        <v>100</v>
      </c>
      <c r="W75" s="12">
        <f t="shared" si="46"/>
        <v>0</v>
      </c>
      <c r="X75" s="16">
        <f t="shared" si="56"/>
        <v>0</v>
      </c>
      <c r="Y75" s="17">
        <f t="shared" si="51"/>
        <v>0</v>
      </c>
      <c r="AA75" s="12">
        <f t="shared" si="47"/>
        <v>0</v>
      </c>
      <c r="AB75" s="16">
        <f t="shared" si="57"/>
        <v>0</v>
      </c>
      <c r="AC75" s="17">
        <f t="shared" si="52"/>
        <v>0</v>
      </c>
    </row>
    <row r="76" spans="1:29" s="11" customFormat="1" x14ac:dyDescent="0.25">
      <c r="A76" s="29" t="s">
        <v>124</v>
      </c>
      <c r="B76" t="s">
        <v>330</v>
      </c>
      <c r="C76" s="4"/>
      <c r="D76" s="5"/>
      <c r="E76" s="6"/>
      <c r="G76" s="12">
        <f t="shared" si="59"/>
        <v>0</v>
      </c>
      <c r="H76" s="16">
        <f t="shared" si="24"/>
        <v>0</v>
      </c>
      <c r="I76" s="17">
        <f t="shared" si="58"/>
        <v>0</v>
      </c>
      <c r="K76" s="12">
        <f t="shared" si="43"/>
        <v>0</v>
      </c>
      <c r="L76" s="16">
        <f t="shared" si="53"/>
        <v>0</v>
      </c>
      <c r="M76" s="17">
        <f t="shared" si="48"/>
        <v>0</v>
      </c>
      <c r="O76" s="12">
        <f t="shared" si="44"/>
        <v>0</v>
      </c>
      <c r="P76" s="16">
        <f t="shared" si="54"/>
        <v>0</v>
      </c>
      <c r="Q76" s="17">
        <f t="shared" si="49"/>
        <v>0</v>
      </c>
      <c r="S76" s="12">
        <f t="shared" si="45"/>
        <v>0</v>
      </c>
      <c r="T76" s="16">
        <f t="shared" si="55"/>
        <v>0</v>
      </c>
      <c r="U76" s="17">
        <f t="shared" si="50"/>
        <v>0</v>
      </c>
      <c r="W76" s="12">
        <f t="shared" si="46"/>
        <v>0</v>
      </c>
      <c r="X76" s="16">
        <f t="shared" si="56"/>
        <v>0</v>
      </c>
      <c r="Y76" s="17">
        <f t="shared" si="51"/>
        <v>0</v>
      </c>
      <c r="Z76" s="11">
        <v>60</v>
      </c>
      <c r="AA76" s="12">
        <f t="shared" si="47"/>
        <v>60</v>
      </c>
      <c r="AB76" s="16">
        <f t="shared" si="57"/>
        <v>60</v>
      </c>
      <c r="AC76" s="17">
        <f t="shared" si="52"/>
        <v>60</v>
      </c>
    </row>
    <row r="77" spans="1:29" s="11" customFormat="1" x14ac:dyDescent="0.25">
      <c r="A77" s="29" t="s">
        <v>125</v>
      </c>
      <c r="B77" t="s">
        <v>331</v>
      </c>
      <c r="C77" s="4"/>
      <c r="D77" s="5"/>
      <c r="E77" s="6"/>
      <c r="G77" s="12">
        <f t="shared" si="59"/>
        <v>0</v>
      </c>
      <c r="H77" s="16">
        <f t="shared" si="24"/>
        <v>0</v>
      </c>
      <c r="I77" s="17">
        <f t="shared" si="58"/>
        <v>0</v>
      </c>
      <c r="K77" s="12">
        <f t="shared" si="43"/>
        <v>0</v>
      </c>
      <c r="L77" s="16">
        <f t="shared" si="53"/>
        <v>0</v>
      </c>
      <c r="M77" s="17">
        <f t="shared" si="48"/>
        <v>0</v>
      </c>
      <c r="O77" s="12">
        <f t="shared" si="44"/>
        <v>0</v>
      </c>
      <c r="P77" s="16">
        <f t="shared" si="54"/>
        <v>0</v>
      </c>
      <c r="Q77" s="17">
        <f t="shared" si="49"/>
        <v>0</v>
      </c>
      <c r="S77" s="12">
        <f t="shared" si="45"/>
        <v>0</v>
      </c>
      <c r="T77" s="16">
        <f t="shared" si="55"/>
        <v>0</v>
      </c>
      <c r="U77" s="17">
        <f t="shared" si="50"/>
        <v>0</v>
      </c>
      <c r="W77" s="12">
        <f t="shared" si="46"/>
        <v>0</v>
      </c>
      <c r="X77" s="16">
        <f t="shared" si="56"/>
        <v>0</v>
      </c>
      <c r="Y77" s="17">
        <f t="shared" si="51"/>
        <v>0</v>
      </c>
      <c r="AA77" s="12">
        <f t="shared" si="47"/>
        <v>0</v>
      </c>
      <c r="AB77" s="16">
        <f t="shared" si="57"/>
        <v>0</v>
      </c>
      <c r="AC77" s="17">
        <f t="shared" si="52"/>
        <v>0</v>
      </c>
    </row>
    <row r="78" spans="1:29" s="11" customFormat="1" x14ac:dyDescent="0.25">
      <c r="A78" s="29" t="s">
        <v>126</v>
      </c>
      <c r="B78" t="s">
        <v>332</v>
      </c>
      <c r="C78" s="4"/>
      <c r="D78" s="5"/>
      <c r="E78" s="6"/>
      <c r="G78" s="12">
        <f t="shared" si="59"/>
        <v>0</v>
      </c>
      <c r="H78" s="16">
        <f t="shared" si="24"/>
        <v>0</v>
      </c>
      <c r="I78" s="17">
        <f t="shared" si="58"/>
        <v>0</v>
      </c>
      <c r="K78" s="12">
        <f t="shared" si="43"/>
        <v>0</v>
      </c>
      <c r="L78" s="16">
        <f t="shared" si="53"/>
        <v>0</v>
      </c>
      <c r="M78" s="17">
        <f t="shared" si="48"/>
        <v>0</v>
      </c>
      <c r="O78" s="12">
        <f t="shared" si="44"/>
        <v>0</v>
      </c>
      <c r="P78" s="16">
        <f t="shared" si="54"/>
        <v>0</v>
      </c>
      <c r="Q78" s="17">
        <f t="shared" si="49"/>
        <v>0</v>
      </c>
      <c r="R78" s="11">
        <v>2</v>
      </c>
      <c r="S78" s="12">
        <f t="shared" si="45"/>
        <v>2</v>
      </c>
      <c r="T78" s="16">
        <f t="shared" si="55"/>
        <v>2</v>
      </c>
      <c r="U78" s="17">
        <f t="shared" si="50"/>
        <v>2</v>
      </c>
      <c r="W78" s="12">
        <f t="shared" si="46"/>
        <v>0</v>
      </c>
      <c r="X78" s="16">
        <f t="shared" si="56"/>
        <v>0</v>
      </c>
      <c r="Y78" s="17">
        <f t="shared" si="51"/>
        <v>0</v>
      </c>
      <c r="AA78" s="12">
        <f t="shared" si="47"/>
        <v>0</v>
      </c>
      <c r="AB78" s="16">
        <f t="shared" si="57"/>
        <v>0</v>
      </c>
      <c r="AC78" s="17">
        <f t="shared" si="52"/>
        <v>0</v>
      </c>
    </row>
    <row r="79" spans="1:29" s="11" customFormat="1" x14ac:dyDescent="0.25">
      <c r="A79" s="29" t="s">
        <v>127</v>
      </c>
      <c r="B79" t="s">
        <v>333</v>
      </c>
      <c r="C79" s="4"/>
      <c r="D79" s="5"/>
      <c r="E79" s="6"/>
      <c r="G79" s="12">
        <f t="shared" si="59"/>
        <v>0</v>
      </c>
      <c r="H79" s="16">
        <f t="shared" si="24"/>
        <v>0</v>
      </c>
      <c r="I79" s="17">
        <f t="shared" si="58"/>
        <v>0</v>
      </c>
      <c r="K79" s="12">
        <f t="shared" si="43"/>
        <v>0</v>
      </c>
      <c r="L79" s="16">
        <f t="shared" si="53"/>
        <v>0</v>
      </c>
      <c r="M79" s="17">
        <f t="shared" si="48"/>
        <v>0</v>
      </c>
      <c r="O79" s="12">
        <f t="shared" si="44"/>
        <v>0</v>
      </c>
      <c r="P79" s="16">
        <f t="shared" si="54"/>
        <v>0</v>
      </c>
      <c r="Q79" s="17">
        <f t="shared" si="49"/>
        <v>0</v>
      </c>
      <c r="R79" s="11">
        <v>5</v>
      </c>
      <c r="S79" s="12">
        <f t="shared" si="45"/>
        <v>5</v>
      </c>
      <c r="T79" s="16">
        <f t="shared" si="55"/>
        <v>5</v>
      </c>
      <c r="U79" s="17">
        <f t="shared" si="50"/>
        <v>5</v>
      </c>
      <c r="W79" s="12">
        <f t="shared" si="46"/>
        <v>0</v>
      </c>
      <c r="X79" s="16">
        <f t="shared" si="56"/>
        <v>0</v>
      </c>
      <c r="Y79" s="17">
        <f t="shared" si="51"/>
        <v>0</v>
      </c>
      <c r="AA79" s="12">
        <f t="shared" si="47"/>
        <v>0</v>
      </c>
      <c r="AB79" s="16">
        <f t="shared" si="57"/>
        <v>0</v>
      </c>
      <c r="AC79" s="17">
        <f t="shared" si="52"/>
        <v>0</v>
      </c>
    </row>
    <row r="80" spans="1:29" s="11" customFormat="1" x14ac:dyDescent="0.25">
      <c r="A80" s="29" t="s">
        <v>128</v>
      </c>
      <c r="B80" t="s">
        <v>334</v>
      </c>
      <c r="C80" s="4">
        <v>1.25</v>
      </c>
      <c r="D80" s="5"/>
      <c r="E80" s="6">
        <f>1/1.25</f>
        <v>0.8</v>
      </c>
      <c r="F80" s="11">
        <v>0.2</v>
      </c>
      <c r="G80" s="12">
        <f>$C80*F80</f>
        <v>0.25</v>
      </c>
      <c r="H80" s="16">
        <f t="shared" si="24"/>
        <v>0.25</v>
      </c>
      <c r="I80" s="17">
        <f>$E80*H80</f>
        <v>0.2</v>
      </c>
      <c r="J80" s="11">
        <v>1</v>
      </c>
      <c r="K80" s="12">
        <f>$C80*J80</f>
        <v>1.25</v>
      </c>
      <c r="L80" s="16">
        <f t="shared" si="53"/>
        <v>1.25</v>
      </c>
      <c r="M80" s="17">
        <f>$E80*L80</f>
        <v>1</v>
      </c>
      <c r="N80" s="11">
        <v>2.5</v>
      </c>
      <c r="O80" s="12">
        <f>$C80*N80</f>
        <v>3.125</v>
      </c>
      <c r="P80" s="16">
        <f t="shared" si="54"/>
        <v>3.125</v>
      </c>
      <c r="Q80" s="17">
        <f>$E80*P80</f>
        <v>2.5</v>
      </c>
      <c r="R80" s="11">
        <v>1</v>
      </c>
      <c r="S80" s="12">
        <f>$C80*R80</f>
        <v>1.25</v>
      </c>
      <c r="T80" s="16">
        <f t="shared" si="55"/>
        <v>1.25</v>
      </c>
      <c r="U80" s="17">
        <f>$E80*T80</f>
        <v>1</v>
      </c>
      <c r="V80" s="11">
        <v>1.5</v>
      </c>
      <c r="W80" s="12">
        <f>$C80*V80</f>
        <v>1.875</v>
      </c>
      <c r="X80" s="16">
        <f t="shared" si="56"/>
        <v>1.875</v>
      </c>
      <c r="Y80" s="17">
        <f>$E80*X80</f>
        <v>1.5</v>
      </c>
      <c r="Z80" s="11">
        <v>2</v>
      </c>
      <c r="AA80" s="12">
        <f>$C80*Z80</f>
        <v>2.5</v>
      </c>
      <c r="AB80" s="16">
        <f t="shared" si="57"/>
        <v>2.5</v>
      </c>
      <c r="AC80" s="17">
        <f>$E80*AB80</f>
        <v>2</v>
      </c>
    </row>
    <row r="81" spans="1:29" s="11" customFormat="1" x14ac:dyDescent="0.25">
      <c r="A81" s="29" t="s">
        <v>129</v>
      </c>
      <c r="B81" t="s">
        <v>335</v>
      </c>
      <c r="C81" s="4">
        <v>1.25</v>
      </c>
      <c r="D81" s="5"/>
      <c r="E81" s="6">
        <f>1/1.25</f>
        <v>0.8</v>
      </c>
      <c r="F81" s="11">
        <v>70</v>
      </c>
      <c r="G81" s="12">
        <f>MIN(100,$C81*F81)</f>
        <v>87.5</v>
      </c>
      <c r="H81" s="16">
        <f t="shared" si="24"/>
        <v>87.5</v>
      </c>
      <c r="I81" s="17">
        <f>$E81*H81</f>
        <v>70</v>
      </c>
      <c r="J81" s="11">
        <v>60</v>
      </c>
      <c r="K81" s="12">
        <f>MIN(100,$C81*J81)</f>
        <v>75</v>
      </c>
      <c r="L81" s="16">
        <f t="shared" si="53"/>
        <v>75</v>
      </c>
      <c r="M81" s="17">
        <f>$E81*L81</f>
        <v>60</v>
      </c>
      <c r="N81" s="11">
        <v>5</v>
      </c>
      <c r="O81" s="12">
        <f>MIN(100,$C81*N81)</f>
        <v>6.25</v>
      </c>
      <c r="P81" s="16">
        <f t="shared" si="54"/>
        <v>6.25</v>
      </c>
      <c r="Q81" s="17">
        <f>$E81*P81</f>
        <v>5</v>
      </c>
      <c r="R81" s="11">
        <v>15</v>
      </c>
      <c r="S81" s="12">
        <f>MIN(100,$C81*R81)</f>
        <v>18.75</v>
      </c>
      <c r="T81" s="16">
        <f t="shared" si="55"/>
        <v>18.75</v>
      </c>
      <c r="U81" s="17">
        <f>$E81*T81</f>
        <v>15</v>
      </c>
      <c r="V81" s="11">
        <v>90</v>
      </c>
      <c r="W81" s="12">
        <f>MIN(100,$C81*V81)</f>
        <v>100</v>
      </c>
      <c r="X81" s="16">
        <f t="shared" si="56"/>
        <v>100</v>
      </c>
      <c r="Y81" s="17">
        <f>$E81*X81</f>
        <v>80</v>
      </c>
      <c r="Z81" s="11">
        <v>70</v>
      </c>
      <c r="AA81" s="12">
        <f>MIN(100,$C81*Z81)</f>
        <v>87.5</v>
      </c>
      <c r="AB81" s="16">
        <f t="shared" si="57"/>
        <v>87.5</v>
      </c>
      <c r="AC81" s="17">
        <f>$E81*AB81</f>
        <v>70</v>
      </c>
    </row>
    <row r="82" spans="1:29" s="11" customFormat="1" x14ac:dyDescent="0.25">
      <c r="A82" s="29" t="s">
        <v>130</v>
      </c>
      <c r="B82" t="s">
        <v>336</v>
      </c>
      <c r="C82" s="4"/>
      <c r="D82" s="5"/>
      <c r="E82" s="6"/>
      <c r="G82" s="12">
        <f t="shared" si="59"/>
        <v>0</v>
      </c>
      <c r="H82" s="16">
        <f t="shared" si="24"/>
        <v>0</v>
      </c>
      <c r="I82" s="17">
        <f t="shared" si="58"/>
        <v>0</v>
      </c>
      <c r="K82" s="12">
        <f t="shared" ref="K82:K85" si="60">J82</f>
        <v>0</v>
      </c>
      <c r="L82" s="16">
        <f t="shared" si="53"/>
        <v>0</v>
      </c>
      <c r="M82" s="17">
        <f t="shared" ref="M82:M93" si="61">L82</f>
        <v>0</v>
      </c>
      <c r="O82" s="12">
        <f t="shared" ref="O82:O85" si="62">N82</f>
        <v>0</v>
      </c>
      <c r="P82" s="16">
        <f t="shared" si="54"/>
        <v>0</v>
      </c>
      <c r="Q82" s="17">
        <f t="shared" ref="Q82:Q93" si="63">P82</f>
        <v>0</v>
      </c>
      <c r="R82" s="11">
        <v>2.5</v>
      </c>
      <c r="S82" s="12">
        <f t="shared" ref="S82:S85" si="64">R82</f>
        <v>2.5</v>
      </c>
      <c r="T82" s="16">
        <f t="shared" si="55"/>
        <v>2.5</v>
      </c>
      <c r="U82" s="17">
        <f t="shared" ref="U82:U93" si="65">T82</f>
        <v>2.5</v>
      </c>
      <c r="V82" s="11">
        <v>1</v>
      </c>
      <c r="W82" s="12">
        <f t="shared" ref="W82:W85" si="66">V82</f>
        <v>1</v>
      </c>
      <c r="X82" s="16">
        <f t="shared" si="56"/>
        <v>1</v>
      </c>
      <c r="Y82" s="17">
        <f t="shared" ref="Y82:Y93" si="67">X82</f>
        <v>1</v>
      </c>
      <c r="AA82" s="12">
        <f t="shared" ref="AA82:AA85" si="68">Z82</f>
        <v>0</v>
      </c>
      <c r="AB82" s="16">
        <f t="shared" si="57"/>
        <v>0</v>
      </c>
      <c r="AC82" s="17">
        <f t="shared" ref="AC82:AC93" si="69">AB82</f>
        <v>0</v>
      </c>
    </row>
    <row r="83" spans="1:29" s="11" customFormat="1" x14ac:dyDescent="0.25">
      <c r="A83" s="29" t="s">
        <v>131</v>
      </c>
      <c r="B83" t="s">
        <v>337</v>
      </c>
      <c r="C83" s="4"/>
      <c r="D83" s="5"/>
      <c r="E83" s="6"/>
      <c r="G83" s="12">
        <f t="shared" si="59"/>
        <v>0</v>
      </c>
      <c r="H83" s="16">
        <f t="shared" si="24"/>
        <v>0</v>
      </c>
      <c r="I83" s="17">
        <f t="shared" si="58"/>
        <v>0</v>
      </c>
      <c r="K83" s="12">
        <f t="shared" si="60"/>
        <v>0</v>
      </c>
      <c r="L83" s="16">
        <f t="shared" si="53"/>
        <v>0</v>
      </c>
      <c r="M83" s="17">
        <f t="shared" si="61"/>
        <v>0</v>
      </c>
      <c r="O83" s="12">
        <f t="shared" si="62"/>
        <v>0</v>
      </c>
      <c r="P83" s="16">
        <f t="shared" si="54"/>
        <v>0</v>
      </c>
      <c r="Q83" s="17">
        <f t="shared" si="63"/>
        <v>0</v>
      </c>
      <c r="R83" s="11">
        <v>80</v>
      </c>
      <c r="S83" s="12">
        <f t="shared" si="64"/>
        <v>80</v>
      </c>
      <c r="T83" s="16">
        <f t="shared" si="55"/>
        <v>80</v>
      </c>
      <c r="U83" s="17">
        <f t="shared" si="65"/>
        <v>80</v>
      </c>
      <c r="V83" s="11">
        <v>5</v>
      </c>
      <c r="W83" s="12">
        <f t="shared" si="66"/>
        <v>5</v>
      </c>
      <c r="X83" s="16">
        <f t="shared" si="56"/>
        <v>5</v>
      </c>
      <c r="Y83" s="17">
        <f t="shared" si="67"/>
        <v>5</v>
      </c>
      <c r="AA83" s="12">
        <f t="shared" si="68"/>
        <v>0</v>
      </c>
      <c r="AB83" s="16">
        <f t="shared" si="57"/>
        <v>0</v>
      </c>
      <c r="AC83" s="17">
        <f t="shared" si="69"/>
        <v>0</v>
      </c>
    </row>
    <row r="84" spans="1:29" s="11" customFormat="1" x14ac:dyDescent="0.25">
      <c r="A84" s="29" t="s">
        <v>104</v>
      </c>
      <c r="B84" t="s">
        <v>338</v>
      </c>
      <c r="C84" s="4"/>
      <c r="D84" s="5"/>
      <c r="E84" s="6"/>
      <c r="G84" s="12">
        <f t="shared" si="59"/>
        <v>0</v>
      </c>
      <c r="H84" s="16">
        <f t="shared" si="24"/>
        <v>0</v>
      </c>
      <c r="I84" s="17">
        <f t="shared" si="58"/>
        <v>0</v>
      </c>
      <c r="J84" s="11">
        <v>0.2</v>
      </c>
      <c r="K84" s="12">
        <f t="shared" si="60"/>
        <v>0.2</v>
      </c>
      <c r="L84" s="16">
        <f t="shared" si="53"/>
        <v>0.2</v>
      </c>
      <c r="M84" s="17">
        <f t="shared" si="61"/>
        <v>0.2</v>
      </c>
      <c r="O84" s="12">
        <f t="shared" si="62"/>
        <v>0</v>
      </c>
      <c r="P84" s="16">
        <f t="shared" si="54"/>
        <v>0</v>
      </c>
      <c r="Q84" s="17">
        <f t="shared" si="63"/>
        <v>0</v>
      </c>
      <c r="R84" s="11">
        <v>2</v>
      </c>
      <c r="S84" s="12">
        <f t="shared" si="64"/>
        <v>2</v>
      </c>
      <c r="T84" s="16">
        <f t="shared" si="55"/>
        <v>2</v>
      </c>
      <c r="U84" s="17">
        <f t="shared" si="65"/>
        <v>2</v>
      </c>
      <c r="W84" s="12">
        <f t="shared" si="66"/>
        <v>0</v>
      </c>
      <c r="X84" s="16">
        <f t="shared" si="56"/>
        <v>0</v>
      </c>
      <c r="Y84" s="17">
        <f t="shared" si="67"/>
        <v>0</v>
      </c>
      <c r="AA84" s="12">
        <f t="shared" si="68"/>
        <v>0</v>
      </c>
      <c r="AB84" s="16">
        <f t="shared" si="57"/>
        <v>0</v>
      </c>
      <c r="AC84" s="17">
        <f t="shared" si="69"/>
        <v>0</v>
      </c>
    </row>
    <row r="85" spans="1:29" s="11" customFormat="1" x14ac:dyDescent="0.25">
      <c r="A85" s="29" t="s">
        <v>105</v>
      </c>
      <c r="B85" t="s">
        <v>339</v>
      </c>
      <c r="C85" s="4"/>
      <c r="D85" s="5"/>
      <c r="E85" s="6"/>
      <c r="G85" s="12">
        <f t="shared" si="59"/>
        <v>0</v>
      </c>
      <c r="H85" s="16">
        <f t="shared" si="24"/>
        <v>0</v>
      </c>
      <c r="I85" s="17">
        <f t="shared" si="58"/>
        <v>0</v>
      </c>
      <c r="J85" s="11">
        <v>60</v>
      </c>
      <c r="K85" s="12">
        <f t="shared" si="60"/>
        <v>60</v>
      </c>
      <c r="L85" s="16">
        <f t="shared" si="53"/>
        <v>60</v>
      </c>
      <c r="M85" s="17">
        <f t="shared" si="61"/>
        <v>60</v>
      </c>
      <c r="O85" s="12">
        <f t="shared" si="62"/>
        <v>0</v>
      </c>
      <c r="P85" s="16">
        <f t="shared" si="54"/>
        <v>0</v>
      </c>
      <c r="Q85" s="17">
        <f t="shared" si="63"/>
        <v>0</v>
      </c>
      <c r="R85" s="11">
        <v>90</v>
      </c>
      <c r="S85" s="12">
        <f t="shared" si="64"/>
        <v>90</v>
      </c>
      <c r="T85" s="16">
        <f t="shared" si="55"/>
        <v>90</v>
      </c>
      <c r="U85" s="17">
        <f t="shared" si="65"/>
        <v>90</v>
      </c>
      <c r="W85" s="12">
        <f t="shared" si="66"/>
        <v>0</v>
      </c>
      <c r="X85" s="16">
        <f t="shared" si="56"/>
        <v>0</v>
      </c>
      <c r="Y85" s="17">
        <f t="shared" si="67"/>
        <v>0</v>
      </c>
      <c r="AA85" s="12">
        <f t="shared" si="68"/>
        <v>0</v>
      </c>
      <c r="AB85" s="16">
        <f t="shared" si="57"/>
        <v>0</v>
      </c>
      <c r="AC85" s="17">
        <f t="shared" si="69"/>
        <v>0</v>
      </c>
    </row>
    <row r="86" spans="1:29" s="11" customFormat="1" x14ac:dyDescent="0.25">
      <c r="A86" s="29" t="s">
        <v>106</v>
      </c>
      <c r="B86" t="s">
        <v>340</v>
      </c>
      <c r="C86" s="4"/>
      <c r="D86" s="5">
        <v>1.25</v>
      </c>
      <c r="E86" s="6"/>
      <c r="F86" s="11">
        <v>0.5</v>
      </c>
      <c r="G86" s="12">
        <f>$C86*F86</f>
        <v>0</v>
      </c>
      <c r="H86" s="16">
        <f>$D86*F86</f>
        <v>0.625</v>
      </c>
      <c r="I86" s="17">
        <f t="shared" si="58"/>
        <v>0.625</v>
      </c>
      <c r="J86" s="11">
        <v>0.4</v>
      </c>
      <c r="K86" s="12">
        <f>$C86*J86</f>
        <v>0</v>
      </c>
      <c r="L86" s="16">
        <f>$D86*J86</f>
        <v>0.5</v>
      </c>
      <c r="M86" s="17">
        <f t="shared" si="61"/>
        <v>0.5</v>
      </c>
      <c r="N86" s="11">
        <v>0.2</v>
      </c>
      <c r="O86" s="12">
        <f>$C86*N86</f>
        <v>0</v>
      </c>
      <c r="P86" s="16">
        <f>$D86*N86</f>
        <v>0.25</v>
      </c>
      <c r="Q86" s="17">
        <f t="shared" si="63"/>
        <v>0.25</v>
      </c>
      <c r="R86" s="11">
        <v>4</v>
      </c>
      <c r="S86" s="12">
        <f>$C86*R86</f>
        <v>0</v>
      </c>
      <c r="T86" s="16">
        <f>$D86*R86</f>
        <v>5</v>
      </c>
      <c r="U86" s="17">
        <f t="shared" si="65"/>
        <v>5</v>
      </c>
      <c r="V86" s="11">
        <v>1</v>
      </c>
      <c r="W86" s="12">
        <f>$C86*V86</f>
        <v>0</v>
      </c>
      <c r="X86" s="16">
        <f>$D86*V86</f>
        <v>1.25</v>
      </c>
      <c r="Y86" s="17">
        <f t="shared" si="67"/>
        <v>1.25</v>
      </c>
      <c r="Z86" s="11">
        <v>1.5</v>
      </c>
      <c r="AA86" s="12">
        <f>$C86*Z86</f>
        <v>0</v>
      </c>
      <c r="AB86" s="16">
        <f>$D86*Z86</f>
        <v>1.875</v>
      </c>
      <c r="AC86" s="17">
        <f t="shared" si="69"/>
        <v>1.875</v>
      </c>
    </row>
    <row r="87" spans="1:29" s="11" customFormat="1" x14ac:dyDescent="0.25">
      <c r="A87" s="29" t="s">
        <v>107</v>
      </c>
      <c r="B87" t="s">
        <v>341</v>
      </c>
      <c r="C87" s="4"/>
      <c r="D87" s="5">
        <v>1.25</v>
      </c>
      <c r="E87" s="6"/>
      <c r="F87" s="11">
        <v>70</v>
      </c>
      <c r="G87" s="12">
        <f>$C87*F87</f>
        <v>0</v>
      </c>
      <c r="H87" s="16">
        <f>MIN(100,$D87*F87)</f>
        <v>87.5</v>
      </c>
      <c r="I87" s="17">
        <f t="shared" si="58"/>
        <v>87.5</v>
      </c>
      <c r="J87" s="11">
        <v>60</v>
      </c>
      <c r="K87" s="12">
        <f>$C87*J87</f>
        <v>0</v>
      </c>
      <c r="L87" s="16">
        <f>MIN(100,$D87*J87)</f>
        <v>75</v>
      </c>
      <c r="M87" s="17">
        <f t="shared" si="61"/>
        <v>75</v>
      </c>
      <c r="N87" s="11">
        <v>70</v>
      </c>
      <c r="O87" s="12">
        <f>$C87*N87</f>
        <v>0</v>
      </c>
      <c r="P87" s="16">
        <f>MIN(100,$D87*N87)</f>
        <v>87.5</v>
      </c>
      <c r="Q87" s="17">
        <f t="shared" si="63"/>
        <v>87.5</v>
      </c>
      <c r="R87" s="11">
        <v>100</v>
      </c>
      <c r="S87" s="12">
        <f>$C87*R87</f>
        <v>0</v>
      </c>
      <c r="T87" s="16">
        <f>MIN(100,$D87*R87)</f>
        <v>100</v>
      </c>
      <c r="U87" s="17">
        <f t="shared" si="65"/>
        <v>100</v>
      </c>
      <c r="V87" s="11">
        <v>90</v>
      </c>
      <c r="W87" s="12">
        <f>$C87*V87</f>
        <v>0</v>
      </c>
      <c r="X87" s="16">
        <f>MIN(100,$D87*V87)</f>
        <v>100</v>
      </c>
      <c r="Y87" s="17">
        <f t="shared" si="67"/>
        <v>100</v>
      </c>
      <c r="Z87" s="11">
        <v>70</v>
      </c>
      <c r="AA87" s="12">
        <f>$C87*Z87</f>
        <v>0</v>
      </c>
      <c r="AB87" s="16">
        <f>MIN(100,$D87*Z87)</f>
        <v>87.5</v>
      </c>
      <c r="AC87" s="17">
        <f t="shared" si="69"/>
        <v>87.5</v>
      </c>
    </row>
    <row r="88" spans="1:29" s="11" customFormat="1" x14ac:dyDescent="0.25">
      <c r="A88" s="29" t="s">
        <v>101</v>
      </c>
      <c r="B88" t="s">
        <v>342</v>
      </c>
      <c r="C88" s="4"/>
      <c r="D88" s="5"/>
      <c r="E88" s="6"/>
      <c r="G88" s="12">
        <f t="shared" si="59"/>
        <v>0</v>
      </c>
      <c r="H88" s="16">
        <f t="shared" si="24"/>
        <v>0</v>
      </c>
      <c r="I88" s="17">
        <f t="shared" si="58"/>
        <v>0</v>
      </c>
      <c r="K88" s="12">
        <f t="shared" ref="K88:K93" si="70">J88</f>
        <v>0</v>
      </c>
      <c r="L88" s="16">
        <f t="shared" ref="L88:L93" si="71">K88</f>
        <v>0</v>
      </c>
      <c r="M88" s="17">
        <f t="shared" si="61"/>
        <v>0</v>
      </c>
      <c r="O88" s="12">
        <f t="shared" ref="O88:O93" si="72">N88</f>
        <v>0</v>
      </c>
      <c r="P88" s="16">
        <f t="shared" ref="P88:P93" si="73">O88</f>
        <v>0</v>
      </c>
      <c r="Q88" s="17">
        <f t="shared" si="63"/>
        <v>0</v>
      </c>
      <c r="S88" s="12">
        <f t="shared" ref="S88:S93" si="74">R88</f>
        <v>0</v>
      </c>
      <c r="T88" s="16">
        <f t="shared" ref="T88:T93" si="75">S88</f>
        <v>0</v>
      </c>
      <c r="U88" s="17">
        <f t="shared" si="65"/>
        <v>0</v>
      </c>
      <c r="W88" s="12">
        <f t="shared" ref="W88:W93" si="76">V88</f>
        <v>0</v>
      </c>
      <c r="X88" s="16">
        <f t="shared" ref="X88:X93" si="77">W88</f>
        <v>0</v>
      </c>
      <c r="Y88" s="17">
        <f t="shared" si="67"/>
        <v>0</v>
      </c>
      <c r="AA88" s="12">
        <f t="shared" ref="AA88:AA93" si="78">Z88</f>
        <v>0</v>
      </c>
      <c r="AB88" s="16">
        <f t="shared" ref="AB88:AB93" si="79">AA88</f>
        <v>0</v>
      </c>
      <c r="AC88" s="17">
        <f t="shared" si="69"/>
        <v>0</v>
      </c>
    </row>
    <row r="89" spans="1:29" s="11" customFormat="1" x14ac:dyDescent="0.25">
      <c r="A89" s="29" t="s">
        <v>102</v>
      </c>
      <c r="B89" t="s">
        <v>343</v>
      </c>
      <c r="C89" s="4"/>
      <c r="D89" s="5"/>
      <c r="E89" s="6"/>
      <c r="G89" s="12">
        <f t="shared" si="59"/>
        <v>0</v>
      </c>
      <c r="H89" s="16">
        <f t="shared" si="24"/>
        <v>0</v>
      </c>
      <c r="I89" s="17">
        <f t="shared" si="58"/>
        <v>0</v>
      </c>
      <c r="K89" s="12">
        <f t="shared" si="70"/>
        <v>0</v>
      </c>
      <c r="L89" s="16">
        <f t="shared" si="71"/>
        <v>0</v>
      </c>
      <c r="M89" s="17">
        <f t="shared" si="61"/>
        <v>0</v>
      </c>
      <c r="O89" s="12">
        <f t="shared" si="72"/>
        <v>0</v>
      </c>
      <c r="P89" s="16">
        <f t="shared" si="73"/>
        <v>0</v>
      </c>
      <c r="Q89" s="17">
        <f t="shared" si="63"/>
        <v>0</v>
      </c>
      <c r="S89" s="12">
        <f t="shared" si="74"/>
        <v>0</v>
      </c>
      <c r="T89" s="16">
        <f t="shared" si="75"/>
        <v>0</v>
      </c>
      <c r="U89" s="17">
        <f t="shared" si="65"/>
        <v>0</v>
      </c>
      <c r="W89" s="12">
        <f t="shared" si="76"/>
        <v>0</v>
      </c>
      <c r="X89" s="16">
        <f t="shared" si="77"/>
        <v>0</v>
      </c>
      <c r="Y89" s="17">
        <f t="shared" si="67"/>
        <v>0</v>
      </c>
      <c r="AA89" s="12">
        <f t="shared" si="78"/>
        <v>0</v>
      </c>
      <c r="AB89" s="16">
        <f t="shared" si="79"/>
        <v>0</v>
      </c>
      <c r="AC89" s="17">
        <f t="shared" si="69"/>
        <v>0</v>
      </c>
    </row>
    <row r="90" spans="1:29" s="11" customFormat="1" x14ac:dyDescent="0.25">
      <c r="A90" s="29" t="s">
        <v>103</v>
      </c>
      <c r="B90" t="s">
        <v>344</v>
      </c>
      <c r="C90" s="4"/>
      <c r="D90" s="5"/>
      <c r="E90" s="6"/>
      <c r="G90" s="12">
        <f t="shared" si="59"/>
        <v>0</v>
      </c>
      <c r="H90" s="16">
        <f t="shared" si="24"/>
        <v>0</v>
      </c>
      <c r="I90" s="17">
        <f t="shared" si="58"/>
        <v>0</v>
      </c>
      <c r="K90" s="12">
        <f t="shared" si="70"/>
        <v>0</v>
      </c>
      <c r="L90" s="16">
        <f t="shared" si="71"/>
        <v>0</v>
      </c>
      <c r="M90" s="17">
        <f t="shared" si="61"/>
        <v>0</v>
      </c>
      <c r="O90" s="12">
        <f t="shared" si="72"/>
        <v>0</v>
      </c>
      <c r="P90" s="16">
        <f t="shared" si="73"/>
        <v>0</v>
      </c>
      <c r="Q90" s="17">
        <f t="shared" si="63"/>
        <v>0</v>
      </c>
      <c r="S90" s="12">
        <f t="shared" si="74"/>
        <v>0</v>
      </c>
      <c r="T90" s="16">
        <f t="shared" si="75"/>
        <v>0</v>
      </c>
      <c r="U90" s="17">
        <f t="shared" si="65"/>
        <v>0</v>
      </c>
      <c r="W90" s="12">
        <f t="shared" si="76"/>
        <v>0</v>
      </c>
      <c r="X90" s="16">
        <f t="shared" si="77"/>
        <v>0</v>
      </c>
      <c r="Y90" s="17">
        <f t="shared" si="67"/>
        <v>0</v>
      </c>
      <c r="AA90" s="12">
        <f t="shared" si="78"/>
        <v>0</v>
      </c>
      <c r="AB90" s="16">
        <f t="shared" si="79"/>
        <v>0</v>
      </c>
      <c r="AC90" s="17">
        <f t="shared" si="69"/>
        <v>0</v>
      </c>
    </row>
    <row r="91" spans="1:29" s="11" customFormat="1" x14ac:dyDescent="0.25">
      <c r="A91" s="29" t="s">
        <v>108</v>
      </c>
      <c r="B91" t="s">
        <v>345</v>
      </c>
      <c r="C91" s="4"/>
      <c r="D91" s="5"/>
      <c r="E91" s="6"/>
      <c r="G91" s="12">
        <f t="shared" si="59"/>
        <v>0</v>
      </c>
      <c r="H91" s="16">
        <f t="shared" si="24"/>
        <v>0</v>
      </c>
      <c r="I91" s="17">
        <f t="shared" si="58"/>
        <v>0</v>
      </c>
      <c r="K91" s="12">
        <f t="shared" si="70"/>
        <v>0</v>
      </c>
      <c r="L91" s="16">
        <f t="shared" si="71"/>
        <v>0</v>
      </c>
      <c r="M91" s="17">
        <f t="shared" si="61"/>
        <v>0</v>
      </c>
      <c r="O91" s="12">
        <f t="shared" si="72"/>
        <v>0</v>
      </c>
      <c r="P91" s="16">
        <f t="shared" si="73"/>
        <v>0</v>
      </c>
      <c r="Q91" s="17">
        <f t="shared" si="63"/>
        <v>0</v>
      </c>
      <c r="R91" s="11">
        <v>18</v>
      </c>
      <c r="S91" s="12">
        <f t="shared" si="74"/>
        <v>18</v>
      </c>
      <c r="T91" s="16">
        <f t="shared" si="75"/>
        <v>18</v>
      </c>
      <c r="U91" s="17">
        <f t="shared" si="65"/>
        <v>18</v>
      </c>
      <c r="W91" s="12">
        <f t="shared" si="76"/>
        <v>0</v>
      </c>
      <c r="X91" s="16">
        <f t="shared" si="77"/>
        <v>0</v>
      </c>
      <c r="Y91" s="17">
        <f t="shared" si="67"/>
        <v>0</v>
      </c>
      <c r="AA91" s="12">
        <f t="shared" si="78"/>
        <v>0</v>
      </c>
      <c r="AB91" s="16">
        <f t="shared" si="79"/>
        <v>0</v>
      </c>
      <c r="AC91" s="17">
        <f t="shared" si="69"/>
        <v>0</v>
      </c>
    </row>
    <row r="92" spans="1:29" s="11" customFormat="1" x14ac:dyDescent="0.25">
      <c r="A92" s="29" t="s">
        <v>109</v>
      </c>
      <c r="B92" t="s">
        <v>346</v>
      </c>
      <c r="C92" s="4"/>
      <c r="D92" s="5"/>
      <c r="E92" s="6"/>
      <c r="G92" s="12">
        <f t="shared" si="59"/>
        <v>0</v>
      </c>
      <c r="H92" s="16">
        <f t="shared" si="24"/>
        <v>0</v>
      </c>
      <c r="I92" s="17">
        <f t="shared" si="58"/>
        <v>0</v>
      </c>
      <c r="K92" s="12">
        <f t="shared" si="70"/>
        <v>0</v>
      </c>
      <c r="L92" s="16">
        <f t="shared" si="71"/>
        <v>0</v>
      </c>
      <c r="M92" s="17">
        <f t="shared" si="61"/>
        <v>0</v>
      </c>
      <c r="O92" s="12">
        <f t="shared" si="72"/>
        <v>0</v>
      </c>
      <c r="P92" s="16">
        <f t="shared" si="73"/>
        <v>0</v>
      </c>
      <c r="Q92" s="17">
        <f t="shared" si="63"/>
        <v>0</v>
      </c>
      <c r="R92" s="11">
        <v>1</v>
      </c>
      <c r="S92" s="12">
        <f t="shared" si="74"/>
        <v>1</v>
      </c>
      <c r="T92" s="16">
        <f t="shared" si="75"/>
        <v>1</v>
      </c>
      <c r="U92" s="17">
        <f t="shared" si="65"/>
        <v>1</v>
      </c>
      <c r="W92" s="12">
        <f t="shared" si="76"/>
        <v>0</v>
      </c>
      <c r="X92" s="16">
        <f t="shared" si="77"/>
        <v>0</v>
      </c>
      <c r="Y92" s="17">
        <f t="shared" si="67"/>
        <v>0</v>
      </c>
      <c r="AA92" s="12">
        <f t="shared" si="78"/>
        <v>0</v>
      </c>
      <c r="AB92" s="16">
        <f t="shared" si="79"/>
        <v>0</v>
      </c>
      <c r="AC92" s="17">
        <f t="shared" si="69"/>
        <v>0</v>
      </c>
    </row>
    <row r="93" spans="1:29" s="11" customFormat="1" x14ac:dyDescent="0.25">
      <c r="A93" s="29" t="s">
        <v>110</v>
      </c>
      <c r="B93" t="s">
        <v>347</v>
      </c>
      <c r="C93" s="4"/>
      <c r="D93" s="5"/>
      <c r="E93" s="6"/>
      <c r="G93" s="12">
        <f t="shared" si="59"/>
        <v>0</v>
      </c>
      <c r="H93" s="16">
        <f t="shared" si="24"/>
        <v>0</v>
      </c>
      <c r="I93" s="17">
        <f t="shared" si="58"/>
        <v>0</v>
      </c>
      <c r="K93" s="12">
        <f t="shared" si="70"/>
        <v>0</v>
      </c>
      <c r="L93" s="16">
        <f t="shared" si="71"/>
        <v>0</v>
      </c>
      <c r="M93" s="17">
        <f t="shared" si="61"/>
        <v>0</v>
      </c>
      <c r="O93" s="12">
        <f t="shared" si="72"/>
        <v>0</v>
      </c>
      <c r="P93" s="16">
        <f t="shared" si="73"/>
        <v>0</v>
      </c>
      <c r="Q93" s="17">
        <f t="shared" si="63"/>
        <v>0</v>
      </c>
      <c r="R93" s="11">
        <v>5</v>
      </c>
      <c r="S93" s="12">
        <f t="shared" si="74"/>
        <v>5</v>
      </c>
      <c r="T93" s="16">
        <f t="shared" si="75"/>
        <v>5</v>
      </c>
      <c r="U93" s="17">
        <f t="shared" si="65"/>
        <v>5</v>
      </c>
      <c r="W93" s="12">
        <f t="shared" si="76"/>
        <v>0</v>
      </c>
      <c r="X93" s="16">
        <f t="shared" si="77"/>
        <v>0</v>
      </c>
      <c r="Y93" s="17">
        <f t="shared" si="67"/>
        <v>0</v>
      </c>
      <c r="AA93" s="12">
        <f t="shared" si="78"/>
        <v>0</v>
      </c>
      <c r="AB93" s="16">
        <f t="shared" si="79"/>
        <v>0</v>
      </c>
      <c r="AC93" s="17">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sqref="A1:XFD1"/>
    </sheetView>
  </sheetViews>
  <sheetFormatPr defaultRowHeight="15" x14ac:dyDescent="0.25"/>
  <cols>
    <col min="1" max="1" width="101.28515625" style="32" bestFit="1" customWidth="1"/>
    <col min="2" max="2" width="28" customWidth="1"/>
    <col min="3" max="3" width="26.85546875" bestFit="1" customWidth="1"/>
    <col min="4" max="5" width="22" bestFit="1" customWidth="1"/>
    <col min="6" max="7" width="9.140625" customWidth="1"/>
    <col min="8" max="8" width="9.140625" style="60" customWidth="1"/>
    <col min="9" max="11" width="9.140625" customWidth="1"/>
    <col min="12" max="12" width="9.140625" style="60" customWidth="1"/>
    <col min="13" max="15" width="9.140625" customWidth="1"/>
    <col min="16" max="16" width="9.140625" style="60" customWidth="1"/>
    <col min="17" max="19" width="9.140625" customWidth="1"/>
    <col min="20" max="20" width="9.140625" style="60" customWidth="1"/>
    <col min="21" max="23" width="9.140625" customWidth="1"/>
    <col min="24" max="24" width="9.140625" style="60" customWidth="1"/>
    <col min="25" max="25" width="9.140625" customWidth="1"/>
    <col min="27" max="27" width="9.140625" customWidth="1"/>
    <col min="28" max="28" width="9.140625" style="60" customWidth="1"/>
    <col min="29" max="29" width="9.140625" customWidth="1"/>
  </cols>
  <sheetData>
    <row r="1" spans="1:29" s="13" customFormat="1" x14ac:dyDescent="0.25">
      <c r="A1" s="25"/>
      <c r="B1" s="1" t="s">
        <v>258</v>
      </c>
      <c r="C1" s="14" t="s">
        <v>376</v>
      </c>
      <c r="D1" s="2" t="s">
        <v>377</v>
      </c>
      <c r="E1" s="3" t="s">
        <v>378</v>
      </c>
      <c r="F1" s="13" t="s">
        <v>16</v>
      </c>
      <c r="G1" s="57">
        <v>421</v>
      </c>
      <c r="H1" s="50">
        <v>422</v>
      </c>
      <c r="I1" s="49">
        <v>423</v>
      </c>
      <c r="J1" s="13" t="s">
        <v>17</v>
      </c>
      <c r="K1" s="57">
        <v>421</v>
      </c>
      <c r="L1" s="50">
        <v>422</v>
      </c>
      <c r="M1" s="49">
        <v>423</v>
      </c>
      <c r="N1" s="13" t="s">
        <v>18</v>
      </c>
      <c r="O1" s="57">
        <v>421</v>
      </c>
      <c r="P1" s="50">
        <v>422</v>
      </c>
      <c r="Q1" s="49">
        <v>423</v>
      </c>
      <c r="R1" s="13" t="s">
        <v>23</v>
      </c>
      <c r="S1" s="57">
        <v>421</v>
      </c>
      <c r="T1" s="50">
        <v>422</v>
      </c>
      <c r="U1" s="49">
        <v>423</v>
      </c>
      <c r="V1" s="13" t="s">
        <v>24</v>
      </c>
      <c r="W1" s="57">
        <v>421</v>
      </c>
      <c r="X1" s="50">
        <v>422</v>
      </c>
      <c r="Y1" s="49">
        <v>423</v>
      </c>
      <c r="Z1" s="13" t="s">
        <v>29</v>
      </c>
      <c r="AA1" s="57">
        <v>421</v>
      </c>
      <c r="AB1" s="50">
        <v>422</v>
      </c>
      <c r="AC1" s="49">
        <v>423</v>
      </c>
    </row>
    <row r="2" spans="1:29" s="11" customFormat="1" x14ac:dyDescent="0.25">
      <c r="A2" s="29" t="s">
        <v>95</v>
      </c>
      <c r="B2" t="s">
        <v>259</v>
      </c>
      <c r="C2" s="4">
        <v>0.55000000000000004</v>
      </c>
      <c r="D2" s="8"/>
      <c r="E2" s="9"/>
      <c r="F2" s="11">
        <v>40</v>
      </c>
      <c r="G2" s="56">
        <f>$C2*F2</f>
        <v>22</v>
      </c>
      <c r="H2" s="41">
        <f>G2</f>
        <v>22</v>
      </c>
      <c r="I2" s="19">
        <f>H2</f>
        <v>22</v>
      </c>
      <c r="K2" s="56">
        <f>$C2*J2</f>
        <v>0</v>
      </c>
      <c r="L2" s="41">
        <f>K2</f>
        <v>0</v>
      </c>
      <c r="M2" s="19">
        <f>L2</f>
        <v>0</v>
      </c>
      <c r="O2" s="56">
        <f>$C2*N2</f>
        <v>0</v>
      </c>
      <c r="P2" s="41">
        <f>O2</f>
        <v>0</v>
      </c>
      <c r="Q2" s="19">
        <f>P2</f>
        <v>0</v>
      </c>
      <c r="R2" s="11">
        <v>80</v>
      </c>
      <c r="S2" s="56">
        <f>$C2*R2</f>
        <v>44</v>
      </c>
      <c r="T2" s="41">
        <f>S2</f>
        <v>44</v>
      </c>
      <c r="U2" s="19">
        <f>T2</f>
        <v>44</v>
      </c>
      <c r="V2" s="11">
        <v>85</v>
      </c>
      <c r="W2" s="56">
        <f>$C2*V2</f>
        <v>46.750000000000007</v>
      </c>
      <c r="X2" s="41">
        <f>W2</f>
        <v>46.750000000000007</v>
      </c>
      <c r="Y2" s="19">
        <f>X2</f>
        <v>46.750000000000007</v>
      </c>
      <c r="Z2" s="11">
        <v>60</v>
      </c>
      <c r="AA2" s="56">
        <f>$C2*Z2</f>
        <v>33</v>
      </c>
      <c r="AB2" s="41">
        <f>AA2</f>
        <v>33</v>
      </c>
      <c r="AC2" s="19">
        <f>AB2</f>
        <v>33</v>
      </c>
    </row>
    <row r="3" spans="1:29" s="11" customFormat="1" x14ac:dyDescent="0.25">
      <c r="A3" s="29" t="s">
        <v>90</v>
      </c>
      <c r="B3" t="s">
        <v>260</v>
      </c>
      <c r="C3" s="4"/>
      <c r="D3" s="8"/>
      <c r="E3" s="9"/>
      <c r="F3" s="11">
        <v>9.6</v>
      </c>
      <c r="G3" s="56">
        <f>F3</f>
        <v>9.6</v>
      </c>
      <c r="H3" s="41">
        <f>G3</f>
        <v>9.6</v>
      </c>
      <c r="I3" s="19">
        <f>H3</f>
        <v>9.6</v>
      </c>
      <c r="K3" s="56">
        <f>J3</f>
        <v>0</v>
      </c>
      <c r="L3" s="41">
        <f>K3</f>
        <v>0</v>
      </c>
      <c r="M3" s="19">
        <f>L3</f>
        <v>0</v>
      </c>
      <c r="O3" s="56">
        <f>N3</f>
        <v>0</v>
      </c>
      <c r="P3" s="41">
        <f>O3</f>
        <v>0</v>
      </c>
      <c r="Q3" s="19">
        <f>P3</f>
        <v>0</v>
      </c>
      <c r="R3" s="11">
        <v>2.9</v>
      </c>
      <c r="S3" s="56">
        <f>R3</f>
        <v>2.9</v>
      </c>
      <c r="T3" s="41">
        <f>S3</f>
        <v>2.9</v>
      </c>
      <c r="U3" s="19">
        <f>T3</f>
        <v>2.9</v>
      </c>
      <c r="V3" s="11">
        <v>14</v>
      </c>
      <c r="W3" s="56">
        <f>V3</f>
        <v>14</v>
      </c>
      <c r="X3" s="41">
        <f>W3</f>
        <v>14</v>
      </c>
      <c r="Y3" s="19">
        <f>X3</f>
        <v>14</v>
      </c>
      <c r="Z3" s="11">
        <v>12</v>
      </c>
      <c r="AA3" s="56">
        <f>Z3</f>
        <v>12</v>
      </c>
      <c r="AB3" s="41">
        <f>AA3</f>
        <v>12</v>
      </c>
      <c r="AC3" s="19">
        <f>AB3</f>
        <v>12</v>
      </c>
    </row>
    <row r="4" spans="1:29" s="11" customFormat="1" x14ac:dyDescent="0.25">
      <c r="A4" s="29" t="s">
        <v>92</v>
      </c>
      <c r="B4" t="s">
        <v>261</v>
      </c>
      <c r="C4" s="4"/>
      <c r="D4" s="8"/>
      <c r="E4" s="9"/>
      <c r="F4" s="11">
        <v>20</v>
      </c>
      <c r="G4" s="56">
        <f>F4</f>
        <v>20</v>
      </c>
      <c r="H4" s="41">
        <f t="shared" ref="H4:H34" si="0">G4</f>
        <v>20</v>
      </c>
      <c r="I4" s="19">
        <f t="shared" ref="I4:I67" si="1">H4</f>
        <v>20</v>
      </c>
      <c r="K4" s="56">
        <f>J4</f>
        <v>0</v>
      </c>
      <c r="L4" s="41">
        <f t="shared" ref="L4:L34" si="2">K4</f>
        <v>0</v>
      </c>
      <c r="M4" s="19">
        <f t="shared" ref="M4:M34" si="3">L4</f>
        <v>0</v>
      </c>
      <c r="O4" s="56">
        <f>N4</f>
        <v>0</v>
      </c>
      <c r="P4" s="41">
        <f t="shared" ref="P4:P34" si="4">O4</f>
        <v>0</v>
      </c>
      <c r="Q4" s="19">
        <f t="shared" ref="Q4:Q34" si="5">P4</f>
        <v>0</v>
      </c>
      <c r="R4" s="11">
        <v>4</v>
      </c>
      <c r="S4" s="56">
        <f>R4</f>
        <v>4</v>
      </c>
      <c r="T4" s="41">
        <f t="shared" ref="T4:T34" si="6">S4</f>
        <v>4</v>
      </c>
      <c r="U4" s="19">
        <f t="shared" ref="U4:U34" si="7">T4</f>
        <v>4</v>
      </c>
      <c r="V4" s="11">
        <v>20</v>
      </c>
      <c r="W4" s="56">
        <f>V4</f>
        <v>20</v>
      </c>
      <c r="X4" s="41">
        <f t="shared" ref="X4:X34" si="8">W4</f>
        <v>20</v>
      </c>
      <c r="Y4" s="19">
        <f t="shared" ref="Y4:Y34" si="9">X4</f>
        <v>20</v>
      </c>
      <c r="Z4" s="11">
        <v>55</v>
      </c>
      <c r="AA4" s="56">
        <f>Z4</f>
        <v>55</v>
      </c>
      <c r="AB4" s="41">
        <f t="shared" ref="AB4:AB34" si="10">AA4</f>
        <v>55</v>
      </c>
      <c r="AC4" s="19">
        <f t="shared" ref="AC4:AC34" si="11">AB4</f>
        <v>55</v>
      </c>
    </row>
    <row r="5" spans="1:29" s="11" customFormat="1" x14ac:dyDescent="0.25">
      <c r="A5" s="29" t="s">
        <v>91</v>
      </c>
      <c r="B5" t="s">
        <v>262</v>
      </c>
      <c r="C5" s="4"/>
      <c r="D5" s="8"/>
      <c r="E5" s="9"/>
      <c r="F5" s="11">
        <v>100</v>
      </c>
      <c r="G5" s="56">
        <f>F5</f>
        <v>100</v>
      </c>
      <c r="H5" s="41">
        <f t="shared" si="0"/>
        <v>100</v>
      </c>
      <c r="I5" s="19">
        <f t="shared" si="1"/>
        <v>100</v>
      </c>
      <c r="K5" s="56">
        <f>J5</f>
        <v>0</v>
      </c>
      <c r="L5" s="41">
        <f t="shared" si="2"/>
        <v>0</v>
      </c>
      <c r="M5" s="19">
        <f t="shared" si="3"/>
        <v>0</v>
      </c>
      <c r="O5" s="56">
        <f>N5</f>
        <v>0</v>
      </c>
      <c r="P5" s="41">
        <f t="shared" si="4"/>
        <v>0</v>
      </c>
      <c r="Q5" s="19">
        <f t="shared" si="5"/>
        <v>0</v>
      </c>
      <c r="R5" s="11">
        <v>25</v>
      </c>
      <c r="S5" s="56">
        <f>R5</f>
        <v>25</v>
      </c>
      <c r="T5" s="41">
        <f t="shared" si="6"/>
        <v>25</v>
      </c>
      <c r="U5" s="19">
        <f t="shared" si="7"/>
        <v>25</v>
      </c>
      <c r="V5" s="11">
        <v>60</v>
      </c>
      <c r="W5" s="56">
        <f>V5</f>
        <v>60</v>
      </c>
      <c r="X5" s="41">
        <f t="shared" si="8"/>
        <v>60</v>
      </c>
      <c r="Y5" s="19">
        <f t="shared" si="9"/>
        <v>60</v>
      </c>
      <c r="Z5" s="11">
        <v>78</v>
      </c>
      <c r="AA5" s="56">
        <f>Z5</f>
        <v>78</v>
      </c>
      <c r="AB5" s="41">
        <f t="shared" si="10"/>
        <v>78</v>
      </c>
      <c r="AC5" s="19">
        <f t="shared" si="11"/>
        <v>78</v>
      </c>
    </row>
    <row r="6" spans="1:29" s="11" customFormat="1" x14ac:dyDescent="0.25">
      <c r="A6" s="29" t="s">
        <v>93</v>
      </c>
      <c r="B6" t="s">
        <v>263</v>
      </c>
      <c r="C6" s="4">
        <v>0.55000000000000004</v>
      </c>
      <c r="D6" s="8"/>
      <c r="E6" s="9"/>
      <c r="F6" s="11">
        <v>40</v>
      </c>
      <c r="G6" s="56">
        <f>$C6*F6</f>
        <v>22</v>
      </c>
      <c r="H6" s="41">
        <f t="shared" si="0"/>
        <v>22</v>
      </c>
      <c r="I6" s="19">
        <f t="shared" si="1"/>
        <v>22</v>
      </c>
      <c r="K6" s="56">
        <f>$C6*J6</f>
        <v>0</v>
      </c>
      <c r="L6" s="41">
        <f t="shared" si="2"/>
        <v>0</v>
      </c>
      <c r="M6" s="19">
        <f t="shared" si="3"/>
        <v>0</v>
      </c>
      <c r="O6" s="56">
        <f>$C6*N6</f>
        <v>0</v>
      </c>
      <c r="P6" s="41">
        <f t="shared" si="4"/>
        <v>0</v>
      </c>
      <c r="Q6" s="19">
        <f t="shared" si="5"/>
        <v>0</v>
      </c>
      <c r="R6" s="11">
        <v>80</v>
      </c>
      <c r="S6" s="56">
        <f>$C6*R6</f>
        <v>44</v>
      </c>
      <c r="T6" s="41">
        <f t="shared" si="6"/>
        <v>44</v>
      </c>
      <c r="U6" s="19">
        <f t="shared" si="7"/>
        <v>44</v>
      </c>
      <c r="V6" s="11">
        <v>50</v>
      </c>
      <c r="W6" s="56">
        <f>$C6*V6</f>
        <v>27.500000000000004</v>
      </c>
      <c r="X6" s="41">
        <f t="shared" si="8"/>
        <v>27.500000000000004</v>
      </c>
      <c r="Y6" s="19">
        <f t="shared" si="9"/>
        <v>27.500000000000004</v>
      </c>
      <c r="Z6" s="11">
        <v>50</v>
      </c>
      <c r="AA6" s="56">
        <f>$C6*Z6</f>
        <v>27.500000000000004</v>
      </c>
      <c r="AB6" s="41">
        <f t="shared" si="10"/>
        <v>27.500000000000004</v>
      </c>
      <c r="AC6" s="19">
        <f t="shared" si="11"/>
        <v>27.500000000000004</v>
      </c>
    </row>
    <row r="7" spans="1:29" s="11" customFormat="1" x14ac:dyDescent="0.25">
      <c r="A7" s="29" t="s">
        <v>94</v>
      </c>
      <c r="B7" t="s">
        <v>264</v>
      </c>
      <c r="C7" s="4">
        <v>0.55000000000000004</v>
      </c>
      <c r="D7" s="8"/>
      <c r="E7" s="9"/>
      <c r="F7" s="11">
        <v>12</v>
      </c>
      <c r="G7" s="56">
        <f>$C7*F7</f>
        <v>6.6000000000000005</v>
      </c>
      <c r="H7" s="41">
        <f t="shared" si="0"/>
        <v>6.6000000000000005</v>
      </c>
      <c r="I7" s="19">
        <f t="shared" si="1"/>
        <v>6.6000000000000005</v>
      </c>
      <c r="K7" s="56">
        <f>$C7*J7</f>
        <v>0</v>
      </c>
      <c r="L7" s="41">
        <f t="shared" si="2"/>
        <v>0</v>
      </c>
      <c r="M7" s="19">
        <f t="shared" si="3"/>
        <v>0</v>
      </c>
      <c r="O7" s="56">
        <f>$C7*N7</f>
        <v>0</v>
      </c>
      <c r="P7" s="41">
        <f t="shared" si="4"/>
        <v>0</v>
      </c>
      <c r="Q7" s="19">
        <f t="shared" si="5"/>
        <v>0</v>
      </c>
      <c r="R7" s="11">
        <v>3500</v>
      </c>
      <c r="S7" s="56">
        <f>$C7*R7</f>
        <v>1925.0000000000002</v>
      </c>
      <c r="T7" s="41">
        <f t="shared" si="6"/>
        <v>1925.0000000000002</v>
      </c>
      <c r="U7" s="19">
        <f t="shared" si="7"/>
        <v>1925.0000000000002</v>
      </c>
      <c r="V7" s="11">
        <v>45</v>
      </c>
      <c r="W7" s="56">
        <f>$C7*V7</f>
        <v>24.750000000000004</v>
      </c>
      <c r="X7" s="41">
        <f t="shared" si="8"/>
        <v>24.750000000000004</v>
      </c>
      <c r="Y7" s="19">
        <f t="shared" si="9"/>
        <v>24.750000000000004</v>
      </c>
      <c r="Z7" s="11">
        <v>100</v>
      </c>
      <c r="AA7" s="56">
        <f>$C7*Z7</f>
        <v>55.000000000000007</v>
      </c>
      <c r="AB7" s="41">
        <f t="shared" si="10"/>
        <v>55.000000000000007</v>
      </c>
      <c r="AC7" s="19">
        <f t="shared" si="11"/>
        <v>55.000000000000007</v>
      </c>
    </row>
    <row r="8" spans="1:29" s="11" customFormat="1" x14ac:dyDescent="0.25">
      <c r="A8" s="29" t="s">
        <v>85</v>
      </c>
      <c r="B8" t="s">
        <v>265</v>
      </c>
      <c r="C8" s="4"/>
      <c r="D8" s="8"/>
      <c r="E8" s="9"/>
      <c r="G8" s="56">
        <f>F8</f>
        <v>0</v>
      </c>
      <c r="H8" s="41">
        <f t="shared" si="0"/>
        <v>0</v>
      </c>
      <c r="I8" s="19">
        <f t="shared" si="1"/>
        <v>0</v>
      </c>
      <c r="K8" s="56">
        <f>J8</f>
        <v>0</v>
      </c>
      <c r="L8" s="41">
        <f t="shared" si="2"/>
        <v>0</v>
      </c>
      <c r="M8" s="19">
        <f t="shared" si="3"/>
        <v>0</v>
      </c>
      <c r="O8" s="56">
        <f>N8</f>
        <v>0</v>
      </c>
      <c r="P8" s="41">
        <f t="shared" si="4"/>
        <v>0</v>
      </c>
      <c r="Q8" s="19">
        <f t="shared" si="5"/>
        <v>0</v>
      </c>
      <c r="S8" s="56">
        <f>R8</f>
        <v>0</v>
      </c>
      <c r="T8" s="41">
        <f t="shared" si="6"/>
        <v>0</v>
      </c>
      <c r="U8" s="19">
        <f t="shared" si="7"/>
        <v>0</v>
      </c>
      <c r="V8" s="11">
        <v>7.5</v>
      </c>
      <c r="W8" s="56">
        <f>V8</f>
        <v>7.5</v>
      </c>
      <c r="X8" s="41">
        <f t="shared" si="8"/>
        <v>7.5</v>
      </c>
      <c r="Y8" s="19">
        <f t="shared" si="9"/>
        <v>7.5</v>
      </c>
      <c r="AA8" s="56">
        <f>Z8</f>
        <v>0</v>
      </c>
      <c r="AB8" s="41">
        <f t="shared" si="10"/>
        <v>0</v>
      </c>
      <c r="AC8" s="19">
        <f t="shared" si="11"/>
        <v>0</v>
      </c>
    </row>
    <row r="9" spans="1:29" s="11" customFormat="1" x14ac:dyDescent="0.25">
      <c r="A9" s="29" t="s">
        <v>87</v>
      </c>
      <c r="B9" t="s">
        <v>266</v>
      </c>
      <c r="C9" s="4"/>
      <c r="D9" s="8"/>
      <c r="E9" s="9"/>
      <c r="G9" s="56">
        <f>F9</f>
        <v>0</v>
      </c>
      <c r="H9" s="41">
        <f t="shared" si="0"/>
        <v>0</v>
      </c>
      <c r="I9" s="19">
        <f t="shared" si="1"/>
        <v>0</v>
      </c>
      <c r="K9" s="56">
        <f>J9</f>
        <v>0</v>
      </c>
      <c r="L9" s="41">
        <f t="shared" si="2"/>
        <v>0</v>
      </c>
      <c r="M9" s="19">
        <f t="shared" si="3"/>
        <v>0</v>
      </c>
      <c r="O9" s="56">
        <f>N9</f>
        <v>0</v>
      </c>
      <c r="P9" s="41">
        <f t="shared" si="4"/>
        <v>0</v>
      </c>
      <c r="Q9" s="19">
        <f t="shared" si="5"/>
        <v>0</v>
      </c>
      <c r="S9" s="56">
        <f>R9</f>
        <v>0</v>
      </c>
      <c r="T9" s="41">
        <f t="shared" si="6"/>
        <v>0</v>
      </c>
      <c r="U9" s="19">
        <f t="shared" si="7"/>
        <v>0</v>
      </c>
      <c r="V9" s="11">
        <v>10</v>
      </c>
      <c r="W9" s="56">
        <f>V9</f>
        <v>10</v>
      </c>
      <c r="X9" s="41">
        <f t="shared" si="8"/>
        <v>10</v>
      </c>
      <c r="Y9" s="19">
        <f t="shared" si="9"/>
        <v>10</v>
      </c>
      <c r="AA9" s="56">
        <f>Z9</f>
        <v>0</v>
      </c>
      <c r="AB9" s="41">
        <f t="shared" si="10"/>
        <v>0</v>
      </c>
      <c r="AC9" s="19">
        <f t="shared" si="11"/>
        <v>0</v>
      </c>
    </row>
    <row r="10" spans="1:29" s="11" customFormat="1" x14ac:dyDescent="0.25">
      <c r="A10" s="29" t="s">
        <v>86</v>
      </c>
      <c r="B10" t="s">
        <v>267</v>
      </c>
      <c r="C10" s="4"/>
      <c r="D10" s="8"/>
      <c r="E10" s="9"/>
      <c r="G10" s="56">
        <f>F10</f>
        <v>0</v>
      </c>
      <c r="H10" s="41">
        <f t="shared" si="0"/>
        <v>0</v>
      </c>
      <c r="I10" s="19">
        <f t="shared" si="1"/>
        <v>0</v>
      </c>
      <c r="K10" s="56">
        <f>J10</f>
        <v>0</v>
      </c>
      <c r="L10" s="41">
        <f t="shared" si="2"/>
        <v>0</v>
      </c>
      <c r="M10" s="19">
        <f t="shared" si="3"/>
        <v>0</v>
      </c>
      <c r="O10" s="56">
        <f>N10</f>
        <v>0</v>
      </c>
      <c r="P10" s="41">
        <f t="shared" si="4"/>
        <v>0</v>
      </c>
      <c r="Q10" s="19">
        <f t="shared" si="5"/>
        <v>0</v>
      </c>
      <c r="S10" s="56">
        <f>R10</f>
        <v>0</v>
      </c>
      <c r="T10" s="41">
        <f t="shared" si="6"/>
        <v>0</v>
      </c>
      <c r="U10" s="19">
        <f t="shared" si="7"/>
        <v>0</v>
      </c>
      <c r="V10" s="11">
        <v>44</v>
      </c>
      <c r="W10" s="56">
        <f>V10</f>
        <v>44</v>
      </c>
      <c r="X10" s="41">
        <f t="shared" si="8"/>
        <v>44</v>
      </c>
      <c r="Y10" s="19">
        <f t="shared" si="9"/>
        <v>44</v>
      </c>
      <c r="AA10" s="56">
        <f>Z10</f>
        <v>0</v>
      </c>
      <c r="AB10" s="41">
        <f t="shared" si="10"/>
        <v>0</v>
      </c>
      <c r="AC10" s="19">
        <f t="shared" si="11"/>
        <v>0</v>
      </c>
    </row>
    <row r="11" spans="1:29" s="11" customFormat="1" x14ac:dyDescent="0.25">
      <c r="A11" s="29" t="s">
        <v>88</v>
      </c>
      <c r="B11" t="s">
        <v>268</v>
      </c>
      <c r="C11" s="4">
        <v>0.55000000000000004</v>
      </c>
      <c r="D11" s="8"/>
      <c r="E11" s="9"/>
      <c r="G11" s="56">
        <f>$C11*F11</f>
        <v>0</v>
      </c>
      <c r="H11" s="41">
        <f t="shared" si="0"/>
        <v>0</v>
      </c>
      <c r="I11" s="19">
        <f t="shared" si="1"/>
        <v>0</v>
      </c>
      <c r="K11" s="56">
        <f>$C11*J11</f>
        <v>0</v>
      </c>
      <c r="L11" s="41">
        <f t="shared" si="2"/>
        <v>0</v>
      </c>
      <c r="M11" s="19">
        <f t="shared" si="3"/>
        <v>0</v>
      </c>
      <c r="O11" s="56">
        <f>$C11*N11</f>
        <v>0</v>
      </c>
      <c r="P11" s="41">
        <f t="shared" si="4"/>
        <v>0</v>
      </c>
      <c r="Q11" s="19">
        <f t="shared" si="5"/>
        <v>0</v>
      </c>
      <c r="S11" s="56">
        <f>$C11*R11</f>
        <v>0</v>
      </c>
      <c r="T11" s="41">
        <f t="shared" si="6"/>
        <v>0</v>
      </c>
      <c r="U11" s="19">
        <f t="shared" si="7"/>
        <v>0</v>
      </c>
      <c r="V11" s="11">
        <v>50</v>
      </c>
      <c r="W11" s="56">
        <f>$C11*V11</f>
        <v>27.500000000000004</v>
      </c>
      <c r="X11" s="41">
        <f t="shared" si="8"/>
        <v>27.500000000000004</v>
      </c>
      <c r="Y11" s="19">
        <f t="shared" si="9"/>
        <v>27.500000000000004</v>
      </c>
      <c r="AA11" s="56">
        <f>$C11*Z11</f>
        <v>0</v>
      </c>
      <c r="AB11" s="41">
        <f t="shared" si="10"/>
        <v>0</v>
      </c>
      <c r="AC11" s="19">
        <f t="shared" si="11"/>
        <v>0</v>
      </c>
    </row>
    <row r="12" spans="1:29" s="11" customFormat="1" x14ac:dyDescent="0.25">
      <c r="A12" s="29" t="s">
        <v>89</v>
      </c>
      <c r="B12" t="s">
        <v>269</v>
      </c>
      <c r="C12" s="4">
        <v>0.55000000000000004</v>
      </c>
      <c r="D12" s="8"/>
      <c r="E12" s="9"/>
      <c r="G12" s="56">
        <f>$C12*F12</f>
        <v>0</v>
      </c>
      <c r="H12" s="41">
        <f t="shared" si="0"/>
        <v>0</v>
      </c>
      <c r="I12" s="19">
        <f t="shared" si="1"/>
        <v>0</v>
      </c>
      <c r="K12" s="56">
        <f>$C12*J12</f>
        <v>0</v>
      </c>
      <c r="L12" s="41">
        <f t="shared" si="2"/>
        <v>0</v>
      </c>
      <c r="M12" s="19">
        <f t="shared" si="3"/>
        <v>0</v>
      </c>
      <c r="O12" s="56">
        <f>$C12*N12</f>
        <v>0</v>
      </c>
      <c r="P12" s="41">
        <f t="shared" si="4"/>
        <v>0</v>
      </c>
      <c r="Q12" s="19">
        <f t="shared" si="5"/>
        <v>0</v>
      </c>
      <c r="S12" s="56">
        <f>$C12*R12</f>
        <v>0</v>
      </c>
      <c r="T12" s="41">
        <f t="shared" si="6"/>
        <v>0</v>
      </c>
      <c r="U12" s="19">
        <f t="shared" si="7"/>
        <v>0</v>
      </c>
      <c r="V12" s="11">
        <v>150</v>
      </c>
      <c r="W12" s="56">
        <f>$C12*V12</f>
        <v>82.5</v>
      </c>
      <c r="X12" s="41">
        <f t="shared" si="8"/>
        <v>82.5</v>
      </c>
      <c r="Y12" s="19">
        <f t="shared" si="9"/>
        <v>82.5</v>
      </c>
      <c r="AA12" s="56">
        <f>$C12*Z12</f>
        <v>0</v>
      </c>
      <c r="AB12" s="41">
        <f t="shared" si="10"/>
        <v>0</v>
      </c>
      <c r="AC12" s="19">
        <f t="shared" si="11"/>
        <v>0</v>
      </c>
    </row>
    <row r="13" spans="1:29" s="11" customFormat="1" x14ac:dyDescent="0.25">
      <c r="A13" s="29" t="s">
        <v>96</v>
      </c>
      <c r="B13" t="s">
        <v>270</v>
      </c>
      <c r="C13" s="4"/>
      <c r="D13" s="8"/>
      <c r="E13" s="9"/>
      <c r="G13" s="56">
        <f t="shared" ref="G13:G19" si="12">F13</f>
        <v>0</v>
      </c>
      <c r="H13" s="41">
        <f t="shared" si="0"/>
        <v>0</v>
      </c>
      <c r="I13" s="19">
        <f t="shared" si="1"/>
        <v>0</v>
      </c>
      <c r="K13" s="56">
        <f t="shared" ref="K13:K19" si="13">J13</f>
        <v>0</v>
      </c>
      <c r="L13" s="41">
        <f t="shared" si="2"/>
        <v>0</v>
      </c>
      <c r="M13" s="19">
        <f t="shared" si="3"/>
        <v>0</v>
      </c>
      <c r="O13" s="56">
        <f t="shared" ref="O13:O19" si="14">N13</f>
        <v>0</v>
      </c>
      <c r="P13" s="41">
        <f t="shared" si="4"/>
        <v>0</v>
      </c>
      <c r="Q13" s="19">
        <f t="shared" si="5"/>
        <v>0</v>
      </c>
      <c r="R13" s="11">
        <v>0.5</v>
      </c>
      <c r="S13" s="56">
        <f t="shared" ref="S13:S19" si="15">R13</f>
        <v>0.5</v>
      </c>
      <c r="T13" s="41">
        <f t="shared" si="6"/>
        <v>0.5</v>
      </c>
      <c r="U13" s="19">
        <f t="shared" si="7"/>
        <v>0.5</v>
      </c>
      <c r="V13" s="11">
        <v>1.7</v>
      </c>
      <c r="W13" s="56">
        <f t="shared" ref="W13:W19" si="16">V13</f>
        <v>1.7</v>
      </c>
      <c r="X13" s="41">
        <f t="shared" si="8"/>
        <v>1.7</v>
      </c>
      <c r="Y13" s="19">
        <f t="shared" si="9"/>
        <v>1.7</v>
      </c>
      <c r="Z13" s="11">
        <v>1</v>
      </c>
      <c r="AA13" s="56">
        <f t="shared" ref="AA13:AA19" si="17">Z13</f>
        <v>1</v>
      </c>
      <c r="AB13" s="41">
        <f t="shared" si="10"/>
        <v>1</v>
      </c>
      <c r="AC13" s="19">
        <f t="shared" si="11"/>
        <v>1</v>
      </c>
    </row>
    <row r="14" spans="1:29" s="11" customFormat="1" x14ac:dyDescent="0.25">
      <c r="A14" s="29" t="s">
        <v>98</v>
      </c>
      <c r="B14" t="s">
        <v>271</v>
      </c>
      <c r="C14" s="4"/>
      <c r="D14" s="8"/>
      <c r="E14" s="9"/>
      <c r="G14" s="56">
        <f t="shared" si="12"/>
        <v>0</v>
      </c>
      <c r="H14" s="41">
        <f t="shared" si="0"/>
        <v>0</v>
      </c>
      <c r="I14" s="19">
        <f t="shared" si="1"/>
        <v>0</v>
      </c>
      <c r="K14" s="56">
        <f t="shared" si="13"/>
        <v>0</v>
      </c>
      <c r="L14" s="41">
        <f t="shared" si="2"/>
        <v>0</v>
      </c>
      <c r="M14" s="19">
        <f t="shared" si="3"/>
        <v>0</v>
      </c>
      <c r="O14" s="56">
        <f t="shared" si="14"/>
        <v>0</v>
      </c>
      <c r="P14" s="41">
        <f t="shared" si="4"/>
        <v>0</v>
      </c>
      <c r="Q14" s="19">
        <f t="shared" si="5"/>
        <v>0</v>
      </c>
      <c r="R14" s="11">
        <v>0</v>
      </c>
      <c r="S14" s="56">
        <f t="shared" si="15"/>
        <v>0</v>
      </c>
      <c r="T14" s="41">
        <f t="shared" si="6"/>
        <v>0</v>
      </c>
      <c r="U14" s="19">
        <f t="shared" si="7"/>
        <v>0</v>
      </c>
      <c r="V14" s="11">
        <v>2</v>
      </c>
      <c r="W14" s="56">
        <f t="shared" si="16"/>
        <v>2</v>
      </c>
      <c r="X14" s="41">
        <f t="shared" si="8"/>
        <v>2</v>
      </c>
      <c r="Y14" s="19">
        <f t="shared" si="9"/>
        <v>2</v>
      </c>
      <c r="Z14" s="11">
        <v>2</v>
      </c>
      <c r="AA14" s="56">
        <f t="shared" si="17"/>
        <v>2</v>
      </c>
      <c r="AB14" s="41">
        <f t="shared" si="10"/>
        <v>2</v>
      </c>
      <c r="AC14" s="19">
        <f t="shared" si="11"/>
        <v>2</v>
      </c>
    </row>
    <row r="15" spans="1:29" s="11" customFormat="1" x14ac:dyDescent="0.25">
      <c r="A15" s="29" t="s">
        <v>97</v>
      </c>
      <c r="B15" t="s">
        <v>272</v>
      </c>
      <c r="C15" s="54"/>
      <c r="D15" s="8"/>
      <c r="E15" s="9"/>
      <c r="G15" s="56">
        <f t="shared" si="12"/>
        <v>0</v>
      </c>
      <c r="H15" s="41">
        <f t="shared" si="0"/>
        <v>0</v>
      </c>
      <c r="I15" s="19">
        <f t="shared" si="1"/>
        <v>0</v>
      </c>
      <c r="K15" s="56">
        <f t="shared" si="13"/>
        <v>0</v>
      </c>
      <c r="L15" s="41">
        <f t="shared" si="2"/>
        <v>0</v>
      </c>
      <c r="M15" s="19">
        <f t="shared" si="3"/>
        <v>0</v>
      </c>
      <c r="O15" s="56">
        <f t="shared" si="14"/>
        <v>0</v>
      </c>
      <c r="P15" s="41">
        <f t="shared" si="4"/>
        <v>0</v>
      </c>
      <c r="Q15" s="19">
        <f t="shared" si="5"/>
        <v>0</v>
      </c>
      <c r="R15" s="11">
        <v>1.5</v>
      </c>
      <c r="S15" s="56">
        <f t="shared" si="15"/>
        <v>1.5</v>
      </c>
      <c r="T15" s="41">
        <f t="shared" si="6"/>
        <v>1.5</v>
      </c>
      <c r="U15" s="19">
        <f t="shared" si="7"/>
        <v>1.5</v>
      </c>
      <c r="V15" s="11">
        <v>10</v>
      </c>
      <c r="W15" s="56">
        <f t="shared" si="16"/>
        <v>10</v>
      </c>
      <c r="X15" s="41">
        <f t="shared" si="8"/>
        <v>10</v>
      </c>
      <c r="Y15" s="19">
        <f t="shared" si="9"/>
        <v>10</v>
      </c>
      <c r="Z15" s="11">
        <v>5</v>
      </c>
      <c r="AA15" s="56">
        <f t="shared" si="17"/>
        <v>5</v>
      </c>
      <c r="AB15" s="41">
        <f t="shared" si="10"/>
        <v>5</v>
      </c>
      <c r="AC15" s="19">
        <f t="shared" si="11"/>
        <v>5</v>
      </c>
    </row>
    <row r="16" spans="1:29" s="11" customFormat="1" x14ac:dyDescent="0.25">
      <c r="A16" s="29" t="s">
        <v>99</v>
      </c>
      <c r="B16" t="s">
        <v>273</v>
      </c>
      <c r="C16" s="4"/>
      <c r="D16" s="8"/>
      <c r="E16" s="9"/>
      <c r="G16" s="56">
        <f t="shared" si="12"/>
        <v>0</v>
      </c>
      <c r="H16" s="41">
        <f t="shared" si="0"/>
        <v>0</v>
      </c>
      <c r="I16" s="19">
        <f t="shared" si="1"/>
        <v>0</v>
      </c>
      <c r="K16" s="56">
        <f t="shared" si="13"/>
        <v>0</v>
      </c>
      <c r="L16" s="41">
        <f t="shared" si="2"/>
        <v>0</v>
      </c>
      <c r="M16" s="19">
        <f t="shared" si="3"/>
        <v>0</v>
      </c>
      <c r="O16" s="56">
        <f t="shared" si="14"/>
        <v>0</v>
      </c>
      <c r="P16" s="41">
        <f t="shared" si="4"/>
        <v>0</v>
      </c>
      <c r="Q16" s="19">
        <f t="shared" si="5"/>
        <v>0</v>
      </c>
      <c r="R16" s="11">
        <v>3</v>
      </c>
      <c r="S16" s="56">
        <f t="shared" si="15"/>
        <v>3</v>
      </c>
      <c r="T16" s="41">
        <f t="shared" si="6"/>
        <v>3</v>
      </c>
      <c r="U16" s="19">
        <f t="shared" si="7"/>
        <v>3</v>
      </c>
      <c r="V16" s="11">
        <v>30</v>
      </c>
      <c r="W16" s="56">
        <f t="shared" si="16"/>
        <v>30</v>
      </c>
      <c r="X16" s="41">
        <f t="shared" si="8"/>
        <v>30</v>
      </c>
      <c r="Y16" s="19">
        <f t="shared" si="9"/>
        <v>30</v>
      </c>
      <c r="Z16" s="11">
        <v>5</v>
      </c>
      <c r="AA16" s="56">
        <f t="shared" si="17"/>
        <v>5</v>
      </c>
      <c r="AB16" s="41">
        <f t="shared" si="10"/>
        <v>5</v>
      </c>
      <c r="AC16" s="19">
        <f t="shared" si="11"/>
        <v>5</v>
      </c>
    </row>
    <row r="17" spans="1:29" s="11" customFormat="1" x14ac:dyDescent="0.25">
      <c r="A17" s="29" t="s">
        <v>100</v>
      </c>
      <c r="B17" t="s">
        <v>274</v>
      </c>
      <c r="C17" s="4"/>
      <c r="D17" s="8"/>
      <c r="E17" s="36"/>
      <c r="G17" s="56">
        <f t="shared" si="12"/>
        <v>0</v>
      </c>
      <c r="H17" s="41">
        <f t="shared" si="0"/>
        <v>0</v>
      </c>
      <c r="I17" s="19">
        <f t="shared" si="1"/>
        <v>0</v>
      </c>
      <c r="K17" s="56">
        <f t="shared" si="13"/>
        <v>0</v>
      </c>
      <c r="L17" s="41">
        <f t="shared" si="2"/>
        <v>0</v>
      </c>
      <c r="M17" s="19">
        <f t="shared" si="3"/>
        <v>0</v>
      </c>
      <c r="O17" s="56">
        <f t="shared" si="14"/>
        <v>0</v>
      </c>
      <c r="P17" s="41">
        <f t="shared" si="4"/>
        <v>0</v>
      </c>
      <c r="Q17" s="19">
        <f t="shared" si="5"/>
        <v>0</v>
      </c>
      <c r="R17" s="11">
        <v>1000</v>
      </c>
      <c r="S17" s="56">
        <f t="shared" si="15"/>
        <v>1000</v>
      </c>
      <c r="T17" s="41">
        <f t="shared" si="6"/>
        <v>1000</v>
      </c>
      <c r="U17" s="19">
        <f t="shared" si="7"/>
        <v>1000</v>
      </c>
      <c r="V17" s="11">
        <v>1000</v>
      </c>
      <c r="W17" s="56">
        <f t="shared" si="16"/>
        <v>1000</v>
      </c>
      <c r="X17" s="41">
        <f t="shared" si="8"/>
        <v>1000</v>
      </c>
      <c r="Y17" s="19">
        <f t="shared" si="9"/>
        <v>1000</v>
      </c>
      <c r="Z17" s="11">
        <v>25</v>
      </c>
      <c r="AA17" s="56">
        <f t="shared" si="17"/>
        <v>25</v>
      </c>
      <c r="AB17" s="41">
        <f t="shared" si="10"/>
        <v>25</v>
      </c>
      <c r="AC17" s="19">
        <f t="shared" si="11"/>
        <v>25</v>
      </c>
    </row>
    <row r="18" spans="1:29" s="11" customFormat="1" x14ac:dyDescent="0.25">
      <c r="A18" s="29" t="s">
        <v>71</v>
      </c>
      <c r="B18" t="s">
        <v>275</v>
      </c>
      <c r="C18" s="4"/>
      <c r="D18" s="8"/>
      <c r="E18" s="36"/>
      <c r="G18" s="56">
        <f t="shared" si="12"/>
        <v>0</v>
      </c>
      <c r="H18" s="41">
        <f t="shared" si="0"/>
        <v>0</v>
      </c>
      <c r="I18" s="19">
        <f t="shared" si="1"/>
        <v>0</v>
      </c>
      <c r="K18" s="56">
        <f t="shared" si="13"/>
        <v>0</v>
      </c>
      <c r="L18" s="41">
        <f t="shared" si="2"/>
        <v>0</v>
      </c>
      <c r="M18" s="19">
        <f t="shared" si="3"/>
        <v>0</v>
      </c>
      <c r="O18" s="56">
        <f t="shared" si="14"/>
        <v>0</v>
      </c>
      <c r="P18" s="41">
        <f t="shared" si="4"/>
        <v>0</v>
      </c>
      <c r="Q18" s="19">
        <f t="shared" si="5"/>
        <v>0</v>
      </c>
      <c r="R18" s="11">
        <v>3.5</v>
      </c>
      <c r="S18" s="56">
        <f t="shared" si="15"/>
        <v>3.5</v>
      </c>
      <c r="T18" s="41">
        <f t="shared" si="6"/>
        <v>3.5</v>
      </c>
      <c r="U18" s="19">
        <f t="shared" si="7"/>
        <v>3.5</v>
      </c>
      <c r="V18" s="11">
        <v>13</v>
      </c>
      <c r="W18" s="56">
        <f t="shared" si="16"/>
        <v>13</v>
      </c>
      <c r="X18" s="41">
        <f t="shared" si="8"/>
        <v>13</v>
      </c>
      <c r="Y18" s="19">
        <f t="shared" si="9"/>
        <v>13</v>
      </c>
      <c r="AA18" s="56">
        <f t="shared" si="17"/>
        <v>0</v>
      </c>
      <c r="AB18" s="41">
        <f t="shared" si="10"/>
        <v>0</v>
      </c>
      <c r="AC18" s="19">
        <f t="shared" si="11"/>
        <v>0</v>
      </c>
    </row>
    <row r="19" spans="1:29" s="11" customFormat="1" x14ac:dyDescent="0.25">
      <c r="A19" s="29" t="s">
        <v>72</v>
      </c>
      <c r="B19" t="s">
        <v>276</v>
      </c>
      <c r="C19" s="4"/>
      <c r="D19" s="8"/>
      <c r="E19" s="36"/>
      <c r="G19" s="56">
        <f t="shared" si="12"/>
        <v>0</v>
      </c>
      <c r="H19" s="41">
        <f t="shared" si="0"/>
        <v>0</v>
      </c>
      <c r="I19" s="19">
        <f t="shared" si="1"/>
        <v>0</v>
      </c>
      <c r="K19" s="56">
        <f t="shared" si="13"/>
        <v>0</v>
      </c>
      <c r="L19" s="41">
        <f t="shared" si="2"/>
        <v>0</v>
      </c>
      <c r="M19" s="19">
        <f t="shared" si="3"/>
        <v>0</v>
      </c>
      <c r="O19" s="56">
        <f t="shared" si="14"/>
        <v>0</v>
      </c>
      <c r="P19" s="41">
        <f t="shared" si="4"/>
        <v>0</v>
      </c>
      <c r="Q19" s="19">
        <f t="shared" si="5"/>
        <v>0</v>
      </c>
      <c r="R19" s="11">
        <v>25</v>
      </c>
      <c r="S19" s="56">
        <f t="shared" si="15"/>
        <v>25</v>
      </c>
      <c r="T19" s="41">
        <f t="shared" si="6"/>
        <v>25</v>
      </c>
      <c r="U19" s="19">
        <f t="shared" si="7"/>
        <v>25</v>
      </c>
      <c r="V19" s="11">
        <v>55</v>
      </c>
      <c r="W19" s="56">
        <f t="shared" si="16"/>
        <v>55</v>
      </c>
      <c r="X19" s="41">
        <f t="shared" si="8"/>
        <v>55</v>
      </c>
      <c r="Y19" s="19">
        <f t="shared" si="9"/>
        <v>55</v>
      </c>
      <c r="AA19" s="56">
        <f t="shared" si="17"/>
        <v>0</v>
      </c>
      <c r="AB19" s="41">
        <f t="shared" si="10"/>
        <v>0</v>
      </c>
      <c r="AC19" s="19">
        <f t="shared" si="11"/>
        <v>0</v>
      </c>
    </row>
    <row r="20" spans="1:29" s="11" customFormat="1" x14ac:dyDescent="0.25">
      <c r="A20" s="29" t="s">
        <v>73</v>
      </c>
      <c r="B20" t="s">
        <v>277</v>
      </c>
      <c r="C20" s="4">
        <v>0.55000000000000004</v>
      </c>
      <c r="D20" s="8"/>
      <c r="E20" s="36"/>
      <c r="G20" s="56">
        <f>$C20*F20</f>
        <v>0</v>
      </c>
      <c r="H20" s="41">
        <f t="shared" si="0"/>
        <v>0</v>
      </c>
      <c r="I20" s="19">
        <f t="shared" si="1"/>
        <v>0</v>
      </c>
      <c r="K20" s="56">
        <f>$C20*J20</f>
        <v>0</v>
      </c>
      <c r="L20" s="41">
        <f t="shared" si="2"/>
        <v>0</v>
      </c>
      <c r="M20" s="19">
        <f t="shared" si="3"/>
        <v>0</v>
      </c>
      <c r="O20" s="56">
        <f>$C20*N20</f>
        <v>0</v>
      </c>
      <c r="P20" s="41">
        <f t="shared" si="4"/>
        <v>0</v>
      </c>
      <c r="Q20" s="19">
        <f t="shared" si="5"/>
        <v>0</v>
      </c>
      <c r="R20" s="11">
        <v>100</v>
      </c>
      <c r="S20" s="56">
        <f>$C20*R20</f>
        <v>55.000000000000007</v>
      </c>
      <c r="T20" s="41">
        <f t="shared" si="6"/>
        <v>55.000000000000007</v>
      </c>
      <c r="U20" s="19">
        <f t="shared" si="7"/>
        <v>55.000000000000007</v>
      </c>
      <c r="V20" s="11">
        <v>5</v>
      </c>
      <c r="W20" s="56">
        <f>$C20*V20</f>
        <v>2.75</v>
      </c>
      <c r="X20" s="41">
        <f t="shared" si="8"/>
        <v>2.75</v>
      </c>
      <c r="Y20" s="19">
        <f t="shared" si="9"/>
        <v>2.75</v>
      </c>
      <c r="AA20" s="56">
        <f>$C20*Z20</f>
        <v>0</v>
      </c>
      <c r="AB20" s="41">
        <f t="shared" si="10"/>
        <v>0</v>
      </c>
      <c r="AC20" s="19">
        <f t="shared" si="11"/>
        <v>0</v>
      </c>
    </row>
    <row r="21" spans="1:29" s="11" customFormat="1" x14ac:dyDescent="0.25">
      <c r="A21" s="29" t="s">
        <v>76</v>
      </c>
      <c r="B21" t="s">
        <v>278</v>
      </c>
      <c r="C21" s="4"/>
      <c r="D21" s="8"/>
      <c r="E21" s="9"/>
      <c r="G21" s="56">
        <f>F21</f>
        <v>0</v>
      </c>
      <c r="H21" s="41">
        <f t="shared" si="0"/>
        <v>0</v>
      </c>
      <c r="I21" s="19">
        <f t="shared" si="1"/>
        <v>0</v>
      </c>
      <c r="K21" s="56">
        <f>J21</f>
        <v>0</v>
      </c>
      <c r="L21" s="41">
        <f t="shared" si="2"/>
        <v>0</v>
      </c>
      <c r="M21" s="19">
        <f t="shared" si="3"/>
        <v>0</v>
      </c>
      <c r="O21" s="56">
        <f>N21</f>
        <v>0</v>
      </c>
      <c r="P21" s="41">
        <f t="shared" si="4"/>
        <v>0</v>
      </c>
      <c r="Q21" s="19">
        <f t="shared" si="5"/>
        <v>0</v>
      </c>
      <c r="S21" s="56">
        <f>R21</f>
        <v>0</v>
      </c>
      <c r="T21" s="41">
        <f t="shared" si="6"/>
        <v>0</v>
      </c>
      <c r="U21" s="19">
        <f t="shared" si="7"/>
        <v>0</v>
      </c>
      <c r="V21" s="11">
        <v>33.35</v>
      </c>
      <c r="W21" s="56">
        <f>V21</f>
        <v>33.35</v>
      </c>
      <c r="X21" s="41">
        <f t="shared" si="8"/>
        <v>33.35</v>
      </c>
      <c r="Y21" s="19">
        <f t="shared" si="9"/>
        <v>33.35</v>
      </c>
      <c r="AA21" s="56">
        <f>Z21</f>
        <v>0</v>
      </c>
      <c r="AB21" s="41">
        <f t="shared" si="10"/>
        <v>0</v>
      </c>
      <c r="AC21" s="19">
        <f t="shared" si="11"/>
        <v>0</v>
      </c>
    </row>
    <row r="22" spans="1:29" s="11" customFormat="1" x14ac:dyDescent="0.25">
      <c r="A22" s="29" t="s">
        <v>74</v>
      </c>
      <c r="B22" t="s">
        <v>279</v>
      </c>
      <c r="C22" s="4"/>
      <c r="D22" s="8"/>
      <c r="E22" s="9"/>
      <c r="G22" s="56">
        <f>F22</f>
        <v>0</v>
      </c>
      <c r="H22" s="41">
        <f t="shared" si="0"/>
        <v>0</v>
      </c>
      <c r="I22" s="19">
        <f t="shared" si="1"/>
        <v>0</v>
      </c>
      <c r="K22" s="56">
        <f>J22</f>
        <v>0</v>
      </c>
      <c r="L22" s="41">
        <f t="shared" si="2"/>
        <v>0</v>
      </c>
      <c r="M22" s="19">
        <f t="shared" si="3"/>
        <v>0</v>
      </c>
      <c r="O22" s="56">
        <f>N22</f>
        <v>0</v>
      </c>
      <c r="P22" s="41">
        <f t="shared" si="4"/>
        <v>0</v>
      </c>
      <c r="Q22" s="19">
        <f t="shared" si="5"/>
        <v>0</v>
      </c>
      <c r="S22" s="56">
        <f>R22</f>
        <v>0</v>
      </c>
      <c r="T22" s="41">
        <f t="shared" si="6"/>
        <v>0</v>
      </c>
      <c r="U22" s="19">
        <f t="shared" si="7"/>
        <v>0</v>
      </c>
      <c r="V22" s="11">
        <v>9</v>
      </c>
      <c r="W22" s="56">
        <f>V22</f>
        <v>9</v>
      </c>
      <c r="X22" s="41">
        <f t="shared" si="8"/>
        <v>9</v>
      </c>
      <c r="Y22" s="19">
        <f t="shared" si="9"/>
        <v>9</v>
      </c>
      <c r="AA22" s="56">
        <f>Z22</f>
        <v>0</v>
      </c>
      <c r="AB22" s="41">
        <f t="shared" si="10"/>
        <v>0</v>
      </c>
      <c r="AC22" s="19">
        <f t="shared" si="11"/>
        <v>0</v>
      </c>
    </row>
    <row r="23" spans="1:29" s="11" customFormat="1" x14ac:dyDescent="0.25">
      <c r="A23" s="29" t="s">
        <v>75</v>
      </c>
      <c r="B23" t="s">
        <v>280</v>
      </c>
      <c r="C23" s="4"/>
      <c r="D23" s="8"/>
      <c r="E23" s="9"/>
      <c r="G23" s="56">
        <f>F23</f>
        <v>0</v>
      </c>
      <c r="H23" s="41">
        <f t="shared" si="0"/>
        <v>0</v>
      </c>
      <c r="I23" s="19">
        <f t="shared" si="1"/>
        <v>0</v>
      </c>
      <c r="K23" s="56">
        <f>J23</f>
        <v>0</v>
      </c>
      <c r="L23" s="41">
        <f t="shared" si="2"/>
        <v>0</v>
      </c>
      <c r="M23" s="19">
        <f t="shared" si="3"/>
        <v>0</v>
      </c>
      <c r="O23" s="56">
        <f>N23</f>
        <v>0</v>
      </c>
      <c r="P23" s="41">
        <f t="shared" si="4"/>
        <v>0</v>
      </c>
      <c r="Q23" s="19">
        <f t="shared" si="5"/>
        <v>0</v>
      </c>
      <c r="S23" s="56">
        <f>R23</f>
        <v>0</v>
      </c>
      <c r="T23" s="41">
        <f t="shared" si="6"/>
        <v>0</v>
      </c>
      <c r="U23" s="19">
        <f t="shared" si="7"/>
        <v>0</v>
      </c>
      <c r="V23" s="11">
        <v>50</v>
      </c>
      <c r="W23" s="56">
        <f>V23</f>
        <v>50</v>
      </c>
      <c r="X23" s="41">
        <f t="shared" si="8"/>
        <v>50</v>
      </c>
      <c r="Y23" s="19">
        <f t="shared" si="9"/>
        <v>50</v>
      </c>
      <c r="AA23" s="56">
        <f>Z23</f>
        <v>0</v>
      </c>
      <c r="AB23" s="41">
        <f t="shared" si="10"/>
        <v>0</v>
      </c>
      <c r="AC23" s="19">
        <f t="shared" si="11"/>
        <v>0</v>
      </c>
    </row>
    <row r="24" spans="1:29" s="11" customFormat="1" x14ac:dyDescent="0.25">
      <c r="A24" s="29" t="s">
        <v>77</v>
      </c>
      <c r="B24" t="s">
        <v>281</v>
      </c>
      <c r="C24" s="4">
        <v>0.55000000000000004</v>
      </c>
      <c r="D24" s="8"/>
      <c r="E24" s="9"/>
      <c r="G24" s="56">
        <f>$C24*F24</f>
        <v>0</v>
      </c>
      <c r="H24" s="41">
        <f t="shared" si="0"/>
        <v>0</v>
      </c>
      <c r="I24" s="19">
        <f t="shared" si="1"/>
        <v>0</v>
      </c>
      <c r="K24" s="56">
        <f>$C24*J24</f>
        <v>0</v>
      </c>
      <c r="L24" s="41">
        <f t="shared" si="2"/>
        <v>0</v>
      </c>
      <c r="M24" s="19">
        <f t="shared" si="3"/>
        <v>0</v>
      </c>
      <c r="O24" s="56">
        <f>$C24*N24</f>
        <v>0</v>
      </c>
      <c r="P24" s="41">
        <f t="shared" si="4"/>
        <v>0</v>
      </c>
      <c r="Q24" s="19">
        <f t="shared" si="5"/>
        <v>0</v>
      </c>
      <c r="S24" s="56">
        <f>$C24*R24</f>
        <v>0</v>
      </c>
      <c r="T24" s="41">
        <f t="shared" si="6"/>
        <v>0</v>
      </c>
      <c r="U24" s="19">
        <f t="shared" si="7"/>
        <v>0</v>
      </c>
      <c r="V24" s="11">
        <v>0.5071</v>
      </c>
      <c r="W24" s="56">
        <f>$C24*V24</f>
        <v>0.27890500000000001</v>
      </c>
      <c r="X24" s="41">
        <f t="shared" si="8"/>
        <v>0.27890500000000001</v>
      </c>
      <c r="Y24" s="19">
        <f t="shared" si="9"/>
        <v>0.27890500000000001</v>
      </c>
      <c r="AA24" s="56">
        <f>$C24*Z24</f>
        <v>0</v>
      </c>
      <c r="AB24" s="41">
        <f t="shared" si="10"/>
        <v>0</v>
      </c>
      <c r="AC24" s="19">
        <f t="shared" si="11"/>
        <v>0</v>
      </c>
    </row>
    <row r="25" spans="1:29" s="11" customFormat="1" x14ac:dyDescent="0.25">
      <c r="A25" s="29" t="s">
        <v>78</v>
      </c>
      <c r="B25" t="s">
        <v>282</v>
      </c>
      <c r="C25" s="4">
        <v>0.55000000000000004</v>
      </c>
      <c r="D25" s="8"/>
      <c r="E25" s="9"/>
      <c r="G25" s="56">
        <f>$C25*F25</f>
        <v>0</v>
      </c>
      <c r="H25" s="41">
        <f t="shared" si="0"/>
        <v>0</v>
      </c>
      <c r="I25" s="19">
        <f t="shared" si="1"/>
        <v>0</v>
      </c>
      <c r="K25" s="56">
        <f>$C25*J25</f>
        <v>0</v>
      </c>
      <c r="L25" s="41">
        <f t="shared" si="2"/>
        <v>0</v>
      </c>
      <c r="M25" s="19">
        <f t="shared" si="3"/>
        <v>0</v>
      </c>
      <c r="O25" s="56">
        <f>$C25*N25</f>
        <v>0</v>
      </c>
      <c r="P25" s="41">
        <f t="shared" si="4"/>
        <v>0</v>
      </c>
      <c r="Q25" s="19">
        <f t="shared" si="5"/>
        <v>0</v>
      </c>
      <c r="S25" s="56">
        <f>$C25*R25</f>
        <v>0</v>
      </c>
      <c r="T25" s="41">
        <f t="shared" si="6"/>
        <v>0</v>
      </c>
      <c r="U25" s="19">
        <f t="shared" si="7"/>
        <v>0</v>
      </c>
      <c r="V25" s="11">
        <v>5</v>
      </c>
      <c r="W25" s="56">
        <f>$C25*V25</f>
        <v>2.75</v>
      </c>
      <c r="X25" s="41">
        <f t="shared" si="8"/>
        <v>2.75</v>
      </c>
      <c r="Y25" s="19">
        <f t="shared" si="9"/>
        <v>2.75</v>
      </c>
      <c r="AA25" s="56">
        <f>$C25*Z25</f>
        <v>0</v>
      </c>
      <c r="AB25" s="41">
        <f t="shared" si="10"/>
        <v>0</v>
      </c>
      <c r="AC25" s="19">
        <f t="shared" si="11"/>
        <v>0</v>
      </c>
    </row>
    <row r="26" spans="1:29" s="11" customFormat="1" x14ac:dyDescent="0.25">
      <c r="A26" s="29" t="s">
        <v>79</v>
      </c>
      <c r="B26" t="s">
        <v>283</v>
      </c>
      <c r="C26" s="4"/>
      <c r="D26" s="8"/>
      <c r="E26" s="9"/>
      <c r="G26" s="56">
        <f>F26</f>
        <v>0</v>
      </c>
      <c r="H26" s="41">
        <f t="shared" si="0"/>
        <v>0</v>
      </c>
      <c r="I26" s="19">
        <f t="shared" si="1"/>
        <v>0</v>
      </c>
      <c r="K26" s="56">
        <f>J26</f>
        <v>0</v>
      </c>
      <c r="L26" s="41">
        <f t="shared" si="2"/>
        <v>0</v>
      </c>
      <c r="M26" s="19">
        <f t="shared" si="3"/>
        <v>0</v>
      </c>
      <c r="O26" s="56">
        <f>N26</f>
        <v>0</v>
      </c>
      <c r="P26" s="41">
        <f t="shared" si="4"/>
        <v>0</v>
      </c>
      <c r="Q26" s="19">
        <f t="shared" si="5"/>
        <v>0</v>
      </c>
      <c r="R26" s="11">
        <v>3.5</v>
      </c>
      <c r="S26" s="56">
        <f>R26</f>
        <v>3.5</v>
      </c>
      <c r="T26" s="41">
        <f t="shared" si="6"/>
        <v>3.5</v>
      </c>
      <c r="U26" s="19">
        <f t="shared" si="7"/>
        <v>3.5</v>
      </c>
      <c r="V26" s="11">
        <v>11</v>
      </c>
      <c r="W26" s="56">
        <f>V26</f>
        <v>11</v>
      </c>
      <c r="X26" s="41">
        <f t="shared" si="8"/>
        <v>11</v>
      </c>
      <c r="Y26" s="19">
        <f t="shared" si="9"/>
        <v>11</v>
      </c>
      <c r="Z26" s="11">
        <v>12</v>
      </c>
      <c r="AA26" s="56">
        <f>Z26</f>
        <v>12</v>
      </c>
      <c r="AB26" s="41">
        <f t="shared" si="10"/>
        <v>12</v>
      </c>
      <c r="AC26" s="19">
        <f t="shared" si="11"/>
        <v>12</v>
      </c>
    </row>
    <row r="27" spans="1:29" s="11" customFormat="1" x14ac:dyDescent="0.25">
      <c r="A27" s="29" t="s">
        <v>80</v>
      </c>
      <c r="B27" t="s">
        <v>284</v>
      </c>
      <c r="C27" s="4"/>
      <c r="D27" s="8"/>
      <c r="E27" s="9"/>
      <c r="G27" s="56">
        <f>F27</f>
        <v>0</v>
      </c>
      <c r="H27" s="41">
        <f t="shared" si="0"/>
        <v>0</v>
      </c>
      <c r="I27" s="19">
        <f t="shared" si="1"/>
        <v>0</v>
      </c>
      <c r="K27" s="56">
        <f>J27</f>
        <v>0</v>
      </c>
      <c r="L27" s="41">
        <f t="shared" si="2"/>
        <v>0</v>
      </c>
      <c r="M27" s="19">
        <f t="shared" si="3"/>
        <v>0</v>
      </c>
      <c r="O27" s="56">
        <f>N27</f>
        <v>0</v>
      </c>
      <c r="P27" s="41">
        <f t="shared" si="4"/>
        <v>0</v>
      </c>
      <c r="Q27" s="19">
        <f t="shared" si="5"/>
        <v>0</v>
      </c>
      <c r="R27" s="11">
        <v>20</v>
      </c>
      <c r="S27" s="56">
        <f>R27</f>
        <v>20</v>
      </c>
      <c r="T27" s="41">
        <f t="shared" si="6"/>
        <v>20</v>
      </c>
      <c r="U27" s="19">
        <f t="shared" si="7"/>
        <v>20</v>
      </c>
      <c r="V27" s="11">
        <v>50</v>
      </c>
      <c r="W27" s="56">
        <f>V27</f>
        <v>50</v>
      </c>
      <c r="X27" s="41">
        <f t="shared" si="8"/>
        <v>50</v>
      </c>
      <c r="Y27" s="19">
        <f t="shared" si="9"/>
        <v>50</v>
      </c>
      <c r="Z27" s="11">
        <v>70</v>
      </c>
      <c r="AA27" s="56">
        <f>Z27</f>
        <v>70</v>
      </c>
      <c r="AB27" s="41">
        <f t="shared" si="10"/>
        <v>70</v>
      </c>
      <c r="AC27" s="19">
        <f t="shared" si="11"/>
        <v>70</v>
      </c>
    </row>
    <row r="28" spans="1:29" s="11" customFormat="1" x14ac:dyDescent="0.25">
      <c r="A28" s="29" t="s">
        <v>81</v>
      </c>
      <c r="B28" t="s">
        <v>285</v>
      </c>
      <c r="C28" s="4">
        <v>0.55000000000000004</v>
      </c>
      <c r="D28" s="8"/>
      <c r="E28" s="9"/>
      <c r="G28" s="56">
        <f>$C28*F28</f>
        <v>0</v>
      </c>
      <c r="H28" s="41">
        <f t="shared" si="0"/>
        <v>0</v>
      </c>
      <c r="I28" s="19">
        <f t="shared" si="1"/>
        <v>0</v>
      </c>
      <c r="K28" s="56">
        <f>$C28*J28</f>
        <v>0</v>
      </c>
      <c r="L28" s="41">
        <f t="shared" si="2"/>
        <v>0</v>
      </c>
      <c r="M28" s="19">
        <f t="shared" si="3"/>
        <v>0</v>
      </c>
      <c r="O28" s="56">
        <f>$C28*N28</f>
        <v>0</v>
      </c>
      <c r="P28" s="41">
        <f t="shared" si="4"/>
        <v>0</v>
      </c>
      <c r="Q28" s="19">
        <f t="shared" si="5"/>
        <v>0</v>
      </c>
      <c r="R28" s="11">
        <v>150</v>
      </c>
      <c r="S28" s="56">
        <f>$C28*R28</f>
        <v>82.5</v>
      </c>
      <c r="T28" s="41">
        <f t="shared" si="6"/>
        <v>82.5</v>
      </c>
      <c r="U28" s="19">
        <f t="shared" si="7"/>
        <v>82.5</v>
      </c>
      <c r="V28" s="11">
        <v>10</v>
      </c>
      <c r="W28" s="56">
        <f>$C28*V28</f>
        <v>5.5</v>
      </c>
      <c r="X28" s="41">
        <f t="shared" si="8"/>
        <v>5.5</v>
      </c>
      <c r="Y28" s="19">
        <f t="shared" si="9"/>
        <v>5.5</v>
      </c>
      <c r="Z28" s="11">
        <v>3</v>
      </c>
      <c r="AA28" s="56">
        <f>$C28*Z28</f>
        <v>1.6500000000000001</v>
      </c>
      <c r="AB28" s="41">
        <f t="shared" si="10"/>
        <v>1.6500000000000001</v>
      </c>
      <c r="AC28" s="19">
        <f t="shared" si="11"/>
        <v>1.6500000000000001</v>
      </c>
    </row>
    <row r="29" spans="1:29" s="11" customFormat="1" x14ac:dyDescent="0.25">
      <c r="A29" s="29" t="s">
        <v>82</v>
      </c>
      <c r="B29" t="s">
        <v>286</v>
      </c>
      <c r="C29" s="4"/>
      <c r="D29" s="8"/>
      <c r="E29" s="9"/>
      <c r="F29" s="11">
        <v>9</v>
      </c>
      <c r="G29" s="56">
        <f>F29</f>
        <v>9</v>
      </c>
      <c r="H29" s="41">
        <f t="shared" si="0"/>
        <v>9</v>
      </c>
      <c r="I29" s="19">
        <f t="shared" si="1"/>
        <v>9</v>
      </c>
      <c r="K29" s="56">
        <f>J29</f>
        <v>0</v>
      </c>
      <c r="L29" s="41">
        <f t="shared" si="2"/>
        <v>0</v>
      </c>
      <c r="M29" s="19">
        <f t="shared" si="3"/>
        <v>0</v>
      </c>
      <c r="O29" s="56">
        <f>N29</f>
        <v>0</v>
      </c>
      <c r="P29" s="41">
        <f t="shared" si="4"/>
        <v>0</v>
      </c>
      <c r="Q29" s="19">
        <f t="shared" si="5"/>
        <v>0</v>
      </c>
      <c r="R29" s="11">
        <v>3.5</v>
      </c>
      <c r="S29" s="56">
        <f>R29</f>
        <v>3.5</v>
      </c>
      <c r="T29" s="41">
        <f t="shared" si="6"/>
        <v>3.5</v>
      </c>
      <c r="U29" s="19">
        <f t="shared" si="7"/>
        <v>3.5</v>
      </c>
      <c r="V29" s="11">
        <v>11</v>
      </c>
      <c r="W29" s="56">
        <f>V29</f>
        <v>11</v>
      </c>
      <c r="X29" s="41">
        <f t="shared" si="8"/>
        <v>11</v>
      </c>
      <c r="Y29" s="19">
        <f t="shared" si="9"/>
        <v>11</v>
      </c>
      <c r="Z29" s="11">
        <v>10</v>
      </c>
      <c r="AA29" s="56">
        <f>Z29</f>
        <v>10</v>
      </c>
      <c r="AB29" s="41">
        <f t="shared" si="10"/>
        <v>10</v>
      </c>
      <c r="AC29" s="19">
        <f t="shared" si="11"/>
        <v>10</v>
      </c>
    </row>
    <row r="30" spans="1:29" s="11" customFormat="1" x14ac:dyDescent="0.25">
      <c r="A30" s="29" t="s">
        <v>83</v>
      </c>
      <c r="B30" t="s">
        <v>287</v>
      </c>
      <c r="C30" s="4"/>
      <c r="D30" s="8"/>
      <c r="E30" s="9"/>
      <c r="F30" s="11">
        <v>60</v>
      </c>
      <c r="G30" s="56">
        <f>F30</f>
        <v>60</v>
      </c>
      <c r="H30" s="41">
        <f t="shared" si="0"/>
        <v>60</v>
      </c>
      <c r="I30" s="19">
        <f t="shared" si="1"/>
        <v>60</v>
      </c>
      <c r="K30" s="56">
        <f>J30</f>
        <v>0</v>
      </c>
      <c r="L30" s="41">
        <f t="shared" si="2"/>
        <v>0</v>
      </c>
      <c r="M30" s="19">
        <f t="shared" si="3"/>
        <v>0</v>
      </c>
      <c r="O30" s="56">
        <f>N30</f>
        <v>0</v>
      </c>
      <c r="P30" s="41">
        <f t="shared" si="4"/>
        <v>0</v>
      </c>
      <c r="Q30" s="19">
        <f t="shared" si="5"/>
        <v>0</v>
      </c>
      <c r="R30" s="11">
        <v>15</v>
      </c>
      <c r="S30" s="56">
        <f>R30</f>
        <v>15</v>
      </c>
      <c r="T30" s="41">
        <f t="shared" si="6"/>
        <v>15</v>
      </c>
      <c r="U30" s="19">
        <f t="shared" si="7"/>
        <v>15</v>
      </c>
      <c r="V30" s="11">
        <v>40</v>
      </c>
      <c r="W30" s="56">
        <f>V30</f>
        <v>40</v>
      </c>
      <c r="X30" s="41">
        <f t="shared" si="8"/>
        <v>40</v>
      </c>
      <c r="Y30" s="19">
        <f t="shared" si="9"/>
        <v>40</v>
      </c>
      <c r="Z30" s="11">
        <v>60</v>
      </c>
      <c r="AA30" s="56">
        <f>Z30</f>
        <v>60</v>
      </c>
      <c r="AB30" s="41">
        <f t="shared" si="10"/>
        <v>60</v>
      </c>
      <c r="AC30" s="19">
        <f t="shared" si="11"/>
        <v>60</v>
      </c>
    </row>
    <row r="31" spans="1:29" s="11" customFormat="1" x14ac:dyDescent="0.25">
      <c r="A31" s="29" t="s">
        <v>84</v>
      </c>
      <c r="B31" t="s">
        <v>288</v>
      </c>
      <c r="C31" s="4">
        <v>0.55000000000000004</v>
      </c>
      <c r="D31" s="8"/>
      <c r="E31" s="9"/>
      <c r="F31" s="11">
        <v>3</v>
      </c>
      <c r="G31" s="56">
        <f>$C31*F31</f>
        <v>1.6500000000000001</v>
      </c>
      <c r="H31" s="41">
        <f t="shared" si="0"/>
        <v>1.6500000000000001</v>
      </c>
      <c r="I31" s="19">
        <f t="shared" si="1"/>
        <v>1.6500000000000001</v>
      </c>
      <c r="K31" s="56">
        <f>$C31*J31</f>
        <v>0</v>
      </c>
      <c r="L31" s="41">
        <f t="shared" si="2"/>
        <v>0</v>
      </c>
      <c r="M31" s="19">
        <f t="shared" si="3"/>
        <v>0</v>
      </c>
      <c r="O31" s="56">
        <f>$C31*N31</f>
        <v>0</v>
      </c>
      <c r="P31" s="41">
        <f t="shared" si="4"/>
        <v>0</v>
      </c>
      <c r="Q31" s="19">
        <f t="shared" si="5"/>
        <v>0</v>
      </c>
      <c r="R31" s="11">
        <v>150</v>
      </c>
      <c r="S31" s="56">
        <f>$C31*R31</f>
        <v>82.5</v>
      </c>
      <c r="T31" s="41">
        <f t="shared" si="6"/>
        <v>82.5</v>
      </c>
      <c r="U31" s="19">
        <f t="shared" si="7"/>
        <v>82.5</v>
      </c>
      <c r="V31" s="11">
        <v>5</v>
      </c>
      <c r="W31" s="56">
        <f>$C31*V31</f>
        <v>2.75</v>
      </c>
      <c r="X31" s="41">
        <f t="shared" si="8"/>
        <v>2.75</v>
      </c>
      <c r="Y31" s="19">
        <f t="shared" si="9"/>
        <v>2.75</v>
      </c>
      <c r="Z31" s="11">
        <v>3</v>
      </c>
      <c r="AA31" s="56">
        <f>$C31*Z31</f>
        <v>1.6500000000000001</v>
      </c>
      <c r="AB31" s="41">
        <f t="shared" si="10"/>
        <v>1.6500000000000001</v>
      </c>
      <c r="AC31" s="19">
        <f t="shared" si="11"/>
        <v>1.6500000000000001</v>
      </c>
    </row>
    <row r="32" spans="1:29" s="11" customFormat="1" x14ac:dyDescent="0.25">
      <c r="A32" s="29" t="s">
        <v>69</v>
      </c>
      <c r="B32" t="s">
        <v>289</v>
      </c>
      <c r="C32" s="4"/>
      <c r="D32" s="8"/>
      <c r="E32" s="9"/>
      <c r="G32" s="56">
        <f>F32</f>
        <v>0</v>
      </c>
      <c r="H32" s="41">
        <f t="shared" si="0"/>
        <v>0</v>
      </c>
      <c r="I32" s="19">
        <f t="shared" si="1"/>
        <v>0</v>
      </c>
      <c r="K32" s="56">
        <f>J32</f>
        <v>0</v>
      </c>
      <c r="L32" s="41">
        <f t="shared" si="2"/>
        <v>0</v>
      </c>
      <c r="M32" s="19">
        <f t="shared" si="3"/>
        <v>0</v>
      </c>
      <c r="O32" s="56">
        <f>N32</f>
        <v>0</v>
      </c>
      <c r="P32" s="41">
        <f t="shared" si="4"/>
        <v>0</v>
      </c>
      <c r="Q32" s="19">
        <f t="shared" si="5"/>
        <v>0</v>
      </c>
      <c r="R32" s="11">
        <v>4</v>
      </c>
      <c r="S32" s="56">
        <f>R32</f>
        <v>4</v>
      </c>
      <c r="T32" s="41">
        <f t="shared" si="6"/>
        <v>4</v>
      </c>
      <c r="U32" s="19">
        <f t="shared" si="7"/>
        <v>4</v>
      </c>
      <c r="V32" s="11">
        <v>15</v>
      </c>
      <c r="W32" s="56">
        <f>V32</f>
        <v>15</v>
      </c>
      <c r="X32" s="41">
        <f t="shared" si="8"/>
        <v>15</v>
      </c>
      <c r="Y32" s="19">
        <f t="shared" si="9"/>
        <v>15</v>
      </c>
      <c r="AA32" s="56">
        <f>Z32</f>
        <v>0</v>
      </c>
      <c r="AB32" s="41">
        <f t="shared" si="10"/>
        <v>0</v>
      </c>
      <c r="AC32" s="19">
        <f t="shared" si="11"/>
        <v>0</v>
      </c>
    </row>
    <row r="33" spans="1:29" s="11" customFormat="1" x14ac:dyDescent="0.25">
      <c r="A33" s="29" t="s">
        <v>70</v>
      </c>
      <c r="B33" t="s">
        <v>290</v>
      </c>
      <c r="C33" s="4"/>
      <c r="D33" s="8"/>
      <c r="E33" s="9"/>
      <c r="G33" s="56">
        <f>F33</f>
        <v>0</v>
      </c>
      <c r="H33" s="41">
        <f t="shared" si="0"/>
        <v>0</v>
      </c>
      <c r="I33" s="19">
        <f t="shared" si="1"/>
        <v>0</v>
      </c>
      <c r="K33" s="56">
        <f>J33</f>
        <v>0</v>
      </c>
      <c r="L33" s="41">
        <f t="shared" si="2"/>
        <v>0</v>
      </c>
      <c r="M33" s="19">
        <f t="shared" si="3"/>
        <v>0</v>
      </c>
      <c r="O33" s="56">
        <f>N33</f>
        <v>0</v>
      </c>
      <c r="P33" s="41">
        <f t="shared" si="4"/>
        <v>0</v>
      </c>
      <c r="Q33" s="19">
        <f t="shared" si="5"/>
        <v>0</v>
      </c>
      <c r="R33" s="11">
        <v>0</v>
      </c>
      <c r="S33" s="56">
        <f>R33</f>
        <v>0</v>
      </c>
      <c r="T33" s="41">
        <f t="shared" si="6"/>
        <v>0</v>
      </c>
      <c r="U33" s="19">
        <f t="shared" si="7"/>
        <v>0</v>
      </c>
      <c r="V33" s="11">
        <v>5</v>
      </c>
      <c r="W33" s="56">
        <f>V33</f>
        <v>5</v>
      </c>
      <c r="X33" s="41">
        <f t="shared" si="8"/>
        <v>5</v>
      </c>
      <c r="Y33" s="19">
        <f t="shared" si="9"/>
        <v>5</v>
      </c>
      <c r="AA33" s="56">
        <f>Z33</f>
        <v>0</v>
      </c>
      <c r="AB33" s="41">
        <f t="shared" si="10"/>
        <v>0</v>
      </c>
      <c r="AC33" s="19">
        <f t="shared" si="11"/>
        <v>0</v>
      </c>
    </row>
    <row r="34" spans="1:29" s="11" customFormat="1" x14ac:dyDescent="0.25">
      <c r="A34" s="29" t="s">
        <v>132</v>
      </c>
      <c r="B34" t="s">
        <v>291</v>
      </c>
      <c r="C34" s="4"/>
      <c r="D34" s="8"/>
      <c r="E34" s="9"/>
      <c r="F34" s="11">
        <v>2.2000000000000002</v>
      </c>
      <c r="G34" s="56">
        <f>F34</f>
        <v>2.2000000000000002</v>
      </c>
      <c r="H34" s="58">
        <f t="shared" si="0"/>
        <v>2.2000000000000002</v>
      </c>
      <c r="I34" s="19">
        <f t="shared" si="1"/>
        <v>2.2000000000000002</v>
      </c>
      <c r="J34" s="11">
        <v>5</v>
      </c>
      <c r="K34" s="56">
        <f>J34</f>
        <v>5</v>
      </c>
      <c r="L34" s="58">
        <f t="shared" si="2"/>
        <v>5</v>
      </c>
      <c r="M34" s="19">
        <f t="shared" si="3"/>
        <v>5</v>
      </c>
      <c r="N34" s="11">
        <v>3</v>
      </c>
      <c r="O34" s="56">
        <f>N34</f>
        <v>3</v>
      </c>
      <c r="P34" s="58">
        <f t="shared" si="4"/>
        <v>3</v>
      </c>
      <c r="Q34" s="19">
        <f t="shared" si="5"/>
        <v>3</v>
      </c>
      <c r="R34" s="11">
        <v>5</v>
      </c>
      <c r="S34" s="56">
        <f>R34</f>
        <v>5</v>
      </c>
      <c r="T34" s="58">
        <f t="shared" si="6"/>
        <v>5</v>
      </c>
      <c r="U34" s="19">
        <f t="shared" si="7"/>
        <v>5</v>
      </c>
      <c r="V34" s="11">
        <v>6</v>
      </c>
      <c r="W34" s="56">
        <f>V34</f>
        <v>6</v>
      </c>
      <c r="X34" s="58">
        <f t="shared" si="8"/>
        <v>6</v>
      </c>
      <c r="Y34" s="19">
        <f t="shared" si="9"/>
        <v>6</v>
      </c>
      <c r="Z34" s="11">
        <v>5</v>
      </c>
      <c r="AA34" s="56">
        <f>Z34</f>
        <v>5</v>
      </c>
      <c r="AB34" s="58">
        <f t="shared" si="10"/>
        <v>5</v>
      </c>
      <c r="AC34" s="19">
        <f t="shared" si="11"/>
        <v>5</v>
      </c>
    </row>
    <row r="35" spans="1:29" s="11" customFormat="1" x14ac:dyDescent="0.25">
      <c r="A35" s="29" t="s">
        <v>133</v>
      </c>
      <c r="B35" t="s">
        <v>292</v>
      </c>
      <c r="C35" s="4">
        <v>0.7</v>
      </c>
      <c r="D35" s="8">
        <v>1.3</v>
      </c>
      <c r="E35" s="9">
        <v>1.3</v>
      </c>
      <c r="F35" s="11">
        <v>21.6</v>
      </c>
      <c r="G35" s="56">
        <f>$C35*F35</f>
        <v>15.12</v>
      </c>
      <c r="H35" s="59">
        <f>MIN(100,$D35*G35)</f>
        <v>19.655999999999999</v>
      </c>
      <c r="I35" s="61">
        <f>MIN(100,$E35*H35)</f>
        <v>25.552799999999998</v>
      </c>
      <c r="J35" s="11">
        <v>70</v>
      </c>
      <c r="K35" s="56">
        <f>$C35*J35</f>
        <v>49</v>
      </c>
      <c r="L35" s="59">
        <f>MIN(100,$D35*K35)</f>
        <v>63.7</v>
      </c>
      <c r="M35" s="61">
        <f>MIN(100,$E35*L35)</f>
        <v>82.81</v>
      </c>
      <c r="N35" s="11">
        <v>2</v>
      </c>
      <c r="O35" s="56">
        <f>$C35*N35</f>
        <v>1.4</v>
      </c>
      <c r="P35" s="59">
        <f>MIN(100,$D35*O35)</f>
        <v>1.8199999999999998</v>
      </c>
      <c r="Q35" s="61">
        <f>MIN(100,$E35*P35)</f>
        <v>2.3659999999999997</v>
      </c>
      <c r="R35" s="11">
        <v>10</v>
      </c>
      <c r="S35" s="56">
        <f>$C35*R35</f>
        <v>7</v>
      </c>
      <c r="T35" s="59">
        <f>MIN(100,$D35*S35)</f>
        <v>9.1</v>
      </c>
      <c r="U35" s="61">
        <f>MIN(100,$E35*T35)</f>
        <v>11.83</v>
      </c>
      <c r="V35" s="11">
        <v>30</v>
      </c>
      <c r="W35" s="56">
        <f>$C35*V35</f>
        <v>21</v>
      </c>
      <c r="X35" s="59">
        <f>MIN(100,$D35*W35)</f>
        <v>27.3</v>
      </c>
      <c r="Y35" s="61">
        <f>MIN(100,$E35*X35)</f>
        <v>35.49</v>
      </c>
      <c r="Z35" s="11">
        <v>80</v>
      </c>
      <c r="AA35" s="56">
        <f>$C35*Z35</f>
        <v>56</v>
      </c>
      <c r="AB35" s="59">
        <f>MIN(100,$D35*AA35)</f>
        <v>72.8</v>
      </c>
      <c r="AC35" s="61">
        <f>MIN(100,$E35*AB35)</f>
        <v>94.64</v>
      </c>
    </row>
    <row r="36" spans="1:29" s="11" customFormat="1" x14ac:dyDescent="0.25">
      <c r="A36" s="29" t="s">
        <v>134</v>
      </c>
      <c r="B36" t="s">
        <v>293</v>
      </c>
      <c r="C36" s="4">
        <v>0.7</v>
      </c>
      <c r="D36" s="8">
        <v>1.3</v>
      </c>
      <c r="E36" s="9"/>
      <c r="F36" s="11">
        <v>85</v>
      </c>
      <c r="G36" s="56">
        <f>$C36*F36</f>
        <v>59.499999999999993</v>
      </c>
      <c r="H36" s="59">
        <f>MIN(100,$D36*G36)</f>
        <v>77.349999999999994</v>
      </c>
      <c r="I36" s="19">
        <f t="shared" si="1"/>
        <v>77.349999999999994</v>
      </c>
      <c r="J36" s="11">
        <v>85</v>
      </c>
      <c r="K36" s="56">
        <f>$C36*J36</f>
        <v>59.499999999999993</v>
      </c>
      <c r="L36" s="59">
        <f>MIN(100,$D36*K36)</f>
        <v>77.349999999999994</v>
      </c>
      <c r="M36" s="19">
        <f t="shared" ref="M36:M37" si="18">L36</f>
        <v>77.349999999999994</v>
      </c>
      <c r="N36" s="11">
        <v>100</v>
      </c>
      <c r="O36" s="56">
        <f>$C36*N36</f>
        <v>70</v>
      </c>
      <c r="P36" s="59">
        <f>MIN(100,$D36*O36)</f>
        <v>91</v>
      </c>
      <c r="Q36" s="19">
        <f t="shared" ref="Q36:Q37" si="19">P36</f>
        <v>91</v>
      </c>
      <c r="R36" s="11">
        <v>90</v>
      </c>
      <c r="S36" s="56">
        <f>$C36*R36</f>
        <v>62.999999999999993</v>
      </c>
      <c r="T36" s="59">
        <f>MIN(100,$D36*S36)</f>
        <v>81.899999999999991</v>
      </c>
      <c r="U36" s="19">
        <f t="shared" ref="U36:U37" si="20">T36</f>
        <v>81.899999999999991</v>
      </c>
      <c r="V36" s="11">
        <v>85</v>
      </c>
      <c r="W36" s="56">
        <f>$C36*V36</f>
        <v>59.499999999999993</v>
      </c>
      <c r="X36" s="59">
        <f>MIN(100,$D36*W36)</f>
        <v>77.349999999999994</v>
      </c>
      <c r="Y36" s="19">
        <f t="shared" ref="Y36:Y37" si="21">X36</f>
        <v>77.349999999999994</v>
      </c>
      <c r="Z36" s="11">
        <v>90</v>
      </c>
      <c r="AA36" s="56">
        <f>$C36*Z36</f>
        <v>62.999999999999993</v>
      </c>
      <c r="AB36" s="59">
        <f>MIN(100,$D36*AA36)</f>
        <v>81.899999999999991</v>
      </c>
      <c r="AC36" s="19">
        <f t="shared" ref="AC36:AC37" si="22">AB36</f>
        <v>81.899999999999991</v>
      </c>
    </row>
    <row r="37" spans="1:29" s="11" customFormat="1" x14ac:dyDescent="0.25">
      <c r="A37" s="29" t="s">
        <v>135</v>
      </c>
      <c r="B37" t="s">
        <v>294</v>
      </c>
      <c r="C37" s="4"/>
      <c r="D37" s="8"/>
      <c r="E37" s="9"/>
      <c r="F37" s="11">
        <v>0.3</v>
      </c>
      <c r="G37" s="56">
        <f>F37</f>
        <v>0.3</v>
      </c>
      <c r="H37" s="58">
        <f>G37</f>
        <v>0.3</v>
      </c>
      <c r="I37" s="62">
        <f t="shared" si="1"/>
        <v>0.3</v>
      </c>
      <c r="J37" s="11">
        <v>2</v>
      </c>
      <c r="K37" s="56">
        <f>J37</f>
        <v>2</v>
      </c>
      <c r="L37" s="58">
        <f>K37</f>
        <v>2</v>
      </c>
      <c r="M37" s="62">
        <f t="shared" si="18"/>
        <v>2</v>
      </c>
      <c r="O37" s="56">
        <f>N37</f>
        <v>0</v>
      </c>
      <c r="P37" s="58">
        <f>O37</f>
        <v>0</v>
      </c>
      <c r="Q37" s="62">
        <f t="shared" si="19"/>
        <v>0</v>
      </c>
      <c r="R37" s="11">
        <v>1</v>
      </c>
      <c r="S37" s="56">
        <f>R37</f>
        <v>1</v>
      </c>
      <c r="T37" s="58">
        <f>S37</f>
        <v>1</v>
      </c>
      <c r="U37" s="62">
        <f t="shared" si="20"/>
        <v>1</v>
      </c>
      <c r="W37" s="56">
        <f>V37</f>
        <v>0</v>
      </c>
      <c r="X37" s="58">
        <f>W37</f>
        <v>0</v>
      </c>
      <c r="Y37" s="62">
        <f t="shared" si="21"/>
        <v>0</v>
      </c>
      <c r="AA37" s="56">
        <f>Z37</f>
        <v>0</v>
      </c>
      <c r="AB37" s="58">
        <f>AA37</f>
        <v>0</v>
      </c>
      <c r="AC37" s="62">
        <f t="shared" si="22"/>
        <v>0</v>
      </c>
    </row>
    <row r="38" spans="1:29" s="11" customFormat="1" x14ac:dyDescent="0.25">
      <c r="A38" s="29" t="s">
        <v>136</v>
      </c>
      <c r="B38" t="s">
        <v>295</v>
      </c>
      <c r="C38" s="4">
        <v>0.7</v>
      </c>
      <c r="D38" s="8">
        <v>1.3</v>
      </c>
      <c r="E38" s="9">
        <v>1.3</v>
      </c>
      <c r="F38" s="11">
        <v>1.2</v>
      </c>
      <c r="G38" s="56">
        <f>$C38*F38</f>
        <v>0.84</v>
      </c>
      <c r="H38" s="59">
        <f>MIN(100,$D38*G38)</f>
        <v>1.0920000000000001</v>
      </c>
      <c r="I38" s="61">
        <f>MIN(100,$E38*H38)</f>
        <v>1.4196000000000002</v>
      </c>
      <c r="J38" s="11">
        <v>5</v>
      </c>
      <c r="K38" s="56">
        <f>$C38*J38</f>
        <v>3.5</v>
      </c>
      <c r="L38" s="59">
        <f>MIN(100,$D38*K38)</f>
        <v>4.55</v>
      </c>
      <c r="M38" s="61">
        <f>MIN(100,$E38*L38)</f>
        <v>5.915</v>
      </c>
      <c r="O38" s="56">
        <f>$C38*N38</f>
        <v>0</v>
      </c>
      <c r="P38" s="59">
        <f>MIN(100,$D38*O38)</f>
        <v>0</v>
      </c>
      <c r="Q38" s="61">
        <f>MIN(100,$E38*P38)</f>
        <v>0</v>
      </c>
      <c r="R38" s="11">
        <v>20</v>
      </c>
      <c r="S38" s="56">
        <f>$C38*R38</f>
        <v>14</v>
      </c>
      <c r="T38" s="59">
        <f>MIN(100,$D38*S38)</f>
        <v>18.2</v>
      </c>
      <c r="U38" s="61">
        <f>MIN(100,$E38*T38)</f>
        <v>23.66</v>
      </c>
      <c r="W38" s="56">
        <f>$C38*V38</f>
        <v>0</v>
      </c>
      <c r="X38" s="59">
        <f>MIN(100,$D38*W38)</f>
        <v>0</v>
      </c>
      <c r="Y38" s="61">
        <f>MIN(100,$E38*X38)</f>
        <v>0</v>
      </c>
      <c r="AA38" s="56">
        <f>$C38*Z38</f>
        <v>0</v>
      </c>
      <c r="AB38" s="59">
        <f>MIN(100,$D38*AA38)</f>
        <v>0</v>
      </c>
      <c r="AC38" s="61">
        <f>MIN(100,$E38*AB38)</f>
        <v>0</v>
      </c>
    </row>
    <row r="39" spans="1:29" s="11" customFormat="1" x14ac:dyDescent="0.25">
      <c r="A39" s="29" t="s">
        <v>137</v>
      </c>
      <c r="B39" t="s">
        <v>296</v>
      </c>
      <c r="C39" s="4">
        <v>0.7</v>
      </c>
      <c r="D39" s="8">
        <v>1.3</v>
      </c>
      <c r="E39" s="9">
        <v>1.3</v>
      </c>
      <c r="F39" s="11">
        <v>95</v>
      </c>
      <c r="G39" s="56">
        <f>$C39*F39</f>
        <v>66.5</v>
      </c>
      <c r="H39" s="59">
        <f>MIN(100,$D39*G39)</f>
        <v>86.45</v>
      </c>
      <c r="I39" s="61">
        <f>MIN(100,$E39*H39)</f>
        <v>100</v>
      </c>
      <c r="J39" s="11">
        <v>85</v>
      </c>
      <c r="K39" s="56">
        <f>$C39*J39</f>
        <v>59.499999999999993</v>
      </c>
      <c r="L39" s="59">
        <f>MIN(100,$D39*K39)</f>
        <v>77.349999999999994</v>
      </c>
      <c r="M39" s="61">
        <f>MIN(100,$E39*L39)</f>
        <v>100</v>
      </c>
      <c r="O39" s="56">
        <f>$C39*N39</f>
        <v>0</v>
      </c>
      <c r="P39" s="59">
        <f>MIN(100,$D39*O39)</f>
        <v>0</v>
      </c>
      <c r="Q39" s="61">
        <f>MIN(100,$E39*P39)</f>
        <v>0</v>
      </c>
      <c r="R39" s="11">
        <v>90</v>
      </c>
      <c r="S39" s="56">
        <f>$C39*R39</f>
        <v>62.999999999999993</v>
      </c>
      <c r="T39" s="59">
        <f>MIN(100,$D39*S39)</f>
        <v>81.899999999999991</v>
      </c>
      <c r="U39" s="61">
        <f>MIN(100,$E39*T39)</f>
        <v>100</v>
      </c>
      <c r="W39" s="56">
        <f>$C39*V39</f>
        <v>0</v>
      </c>
      <c r="X39" s="59">
        <f>MIN(100,$D39*W39)</f>
        <v>0</v>
      </c>
      <c r="Y39" s="61">
        <f>MIN(100,$E39*X39)</f>
        <v>0</v>
      </c>
      <c r="AA39" s="56">
        <f>$C39*Z39</f>
        <v>0</v>
      </c>
      <c r="AB39" s="59">
        <f>MIN(100,$D39*AA39)</f>
        <v>0</v>
      </c>
      <c r="AC39" s="61">
        <f>MIN(100,$E39*AB39)</f>
        <v>0</v>
      </c>
    </row>
    <row r="40" spans="1:29" s="11" customFormat="1" x14ac:dyDescent="0.25">
      <c r="A40" s="29" t="s">
        <v>111</v>
      </c>
      <c r="B40" t="s">
        <v>297</v>
      </c>
      <c r="C40" s="4"/>
      <c r="D40" s="8"/>
      <c r="E40" s="9"/>
      <c r="F40" s="11">
        <v>0.9</v>
      </c>
      <c r="G40" s="56">
        <f>F40</f>
        <v>0.9</v>
      </c>
      <c r="H40" s="58">
        <f>G40</f>
        <v>0.9</v>
      </c>
      <c r="I40" s="62">
        <f t="shared" si="1"/>
        <v>0.9</v>
      </c>
      <c r="K40" s="56">
        <f>J40</f>
        <v>0</v>
      </c>
      <c r="L40" s="58">
        <f>K40</f>
        <v>0</v>
      </c>
      <c r="M40" s="62">
        <f t="shared" ref="M40:M47" si="23">L40</f>
        <v>0</v>
      </c>
      <c r="N40" s="11">
        <v>2</v>
      </c>
      <c r="O40" s="56">
        <f>N40</f>
        <v>2</v>
      </c>
      <c r="P40" s="58">
        <f>O40</f>
        <v>2</v>
      </c>
      <c r="Q40" s="62">
        <f t="shared" ref="Q40:Q47" si="24">P40</f>
        <v>2</v>
      </c>
      <c r="R40" s="11">
        <v>1</v>
      </c>
      <c r="S40" s="56">
        <f>R40</f>
        <v>1</v>
      </c>
      <c r="T40" s="58">
        <f>S40</f>
        <v>1</v>
      </c>
      <c r="U40" s="62">
        <f t="shared" ref="U40:U47" si="25">T40</f>
        <v>1</v>
      </c>
      <c r="V40" s="11">
        <v>2.5</v>
      </c>
      <c r="W40" s="56">
        <f>V40</f>
        <v>2.5</v>
      </c>
      <c r="X40" s="58">
        <f>W40</f>
        <v>2.5</v>
      </c>
      <c r="Y40" s="62">
        <f t="shared" ref="Y40:Y47" si="26">X40</f>
        <v>2.5</v>
      </c>
      <c r="Z40" s="11">
        <v>2</v>
      </c>
      <c r="AA40" s="56">
        <f>Z40</f>
        <v>2</v>
      </c>
      <c r="AB40" s="58">
        <f>AA40</f>
        <v>2</v>
      </c>
      <c r="AC40" s="62">
        <f t="shared" ref="AC40:AC47" si="27">AB40</f>
        <v>2</v>
      </c>
    </row>
    <row r="41" spans="1:29" s="11" customFormat="1" x14ac:dyDescent="0.25">
      <c r="A41" s="29" t="s">
        <v>112</v>
      </c>
      <c r="B41" t="s">
        <v>298</v>
      </c>
      <c r="C41" s="4"/>
      <c r="D41" s="8">
        <v>1.2</v>
      </c>
      <c r="E41" s="9"/>
      <c r="F41" s="11">
        <v>0.1</v>
      </c>
      <c r="G41" s="56">
        <f t="shared" ref="G41:G47" si="28">F41</f>
        <v>0.1</v>
      </c>
      <c r="H41" s="59">
        <f>$D41*G41</f>
        <v>0.12</v>
      </c>
      <c r="I41" s="19">
        <f t="shared" si="1"/>
        <v>0.12</v>
      </c>
      <c r="K41" s="56">
        <f t="shared" ref="K41:K47" si="29">J41</f>
        <v>0</v>
      </c>
      <c r="L41" s="59">
        <f>$D41*K41</f>
        <v>0</v>
      </c>
      <c r="M41" s="19">
        <f t="shared" si="23"/>
        <v>0</v>
      </c>
      <c r="N41" s="11">
        <v>1</v>
      </c>
      <c r="O41" s="56">
        <f t="shared" ref="O41:O47" si="30">N41</f>
        <v>1</v>
      </c>
      <c r="P41" s="59">
        <f>$D41*O41</f>
        <v>1.2</v>
      </c>
      <c r="Q41" s="19">
        <f t="shared" si="24"/>
        <v>1.2</v>
      </c>
      <c r="R41" s="11">
        <v>0.01</v>
      </c>
      <c r="S41" s="56">
        <f t="shared" ref="S41:S47" si="31">R41</f>
        <v>0.01</v>
      </c>
      <c r="T41" s="59">
        <f>$D41*S41</f>
        <v>1.2E-2</v>
      </c>
      <c r="U41" s="19">
        <f t="shared" si="25"/>
        <v>1.2E-2</v>
      </c>
      <c r="V41" s="11">
        <v>0.4</v>
      </c>
      <c r="W41" s="56">
        <f t="shared" ref="W41:W47" si="32">V41</f>
        <v>0.4</v>
      </c>
      <c r="X41" s="59">
        <f>$D41*W41</f>
        <v>0.48</v>
      </c>
      <c r="Y41" s="19">
        <f t="shared" si="26"/>
        <v>0.48</v>
      </c>
      <c r="Z41" s="11">
        <v>0.1</v>
      </c>
      <c r="AA41" s="56">
        <f t="shared" ref="AA41:AA47" si="33">Z41</f>
        <v>0.1</v>
      </c>
      <c r="AB41" s="59">
        <f>$D41*AA41</f>
        <v>0.12</v>
      </c>
      <c r="AC41" s="19">
        <f t="shared" si="27"/>
        <v>0.12</v>
      </c>
    </row>
    <row r="42" spans="1:29" s="11" customFormat="1" x14ac:dyDescent="0.25">
      <c r="A42" s="29" t="s">
        <v>113</v>
      </c>
      <c r="B42" t="s">
        <v>299</v>
      </c>
      <c r="C42" s="4"/>
      <c r="D42" s="8">
        <v>1.2</v>
      </c>
      <c r="E42" s="9"/>
      <c r="F42" s="11">
        <v>0.7</v>
      </c>
      <c r="G42" s="56">
        <f t="shared" si="28"/>
        <v>0.7</v>
      </c>
      <c r="H42" s="59">
        <f>MIN(100,$D42*G42)</f>
        <v>0.84</v>
      </c>
      <c r="I42" s="19">
        <f t="shared" si="1"/>
        <v>0.84</v>
      </c>
      <c r="K42" s="56">
        <f t="shared" si="29"/>
        <v>0</v>
      </c>
      <c r="L42" s="59">
        <f>MIN(100,$D42*K42)</f>
        <v>0</v>
      </c>
      <c r="M42" s="19">
        <f t="shared" si="23"/>
        <v>0</v>
      </c>
      <c r="N42" s="11">
        <v>90</v>
      </c>
      <c r="O42" s="56">
        <f t="shared" si="30"/>
        <v>90</v>
      </c>
      <c r="P42" s="59">
        <f>MIN(100,$D42*O42)</f>
        <v>100</v>
      </c>
      <c r="Q42" s="19">
        <f t="shared" si="24"/>
        <v>100</v>
      </c>
      <c r="R42" s="11">
        <v>2</v>
      </c>
      <c r="S42" s="56">
        <f t="shared" si="31"/>
        <v>2</v>
      </c>
      <c r="T42" s="59">
        <f>MIN(100,$D42*S42)</f>
        <v>2.4</v>
      </c>
      <c r="U42" s="19">
        <f t="shared" si="25"/>
        <v>2.4</v>
      </c>
      <c r="V42" s="11">
        <v>30</v>
      </c>
      <c r="W42" s="56">
        <f t="shared" si="32"/>
        <v>30</v>
      </c>
      <c r="X42" s="59">
        <f>MIN(100,$D42*W42)</f>
        <v>36</v>
      </c>
      <c r="Y42" s="19">
        <f t="shared" si="26"/>
        <v>36</v>
      </c>
      <c r="Z42" s="11">
        <v>20</v>
      </c>
      <c r="AA42" s="56">
        <f t="shared" si="33"/>
        <v>20</v>
      </c>
      <c r="AB42" s="59">
        <f>MIN(100,$D42*AA42)</f>
        <v>24</v>
      </c>
      <c r="AC42" s="19">
        <f t="shared" si="27"/>
        <v>24</v>
      </c>
    </row>
    <row r="43" spans="1:29" s="11" customFormat="1" x14ac:dyDescent="0.25">
      <c r="A43" s="29" t="s">
        <v>114</v>
      </c>
      <c r="B43" t="s">
        <v>300</v>
      </c>
      <c r="C43" s="4"/>
      <c r="D43" s="8"/>
      <c r="E43" s="9"/>
      <c r="F43" s="11">
        <v>95</v>
      </c>
      <c r="G43" s="56">
        <f t="shared" si="28"/>
        <v>95</v>
      </c>
      <c r="H43" s="58">
        <f>G43</f>
        <v>95</v>
      </c>
      <c r="I43" s="19">
        <f t="shared" si="1"/>
        <v>95</v>
      </c>
      <c r="K43" s="56">
        <f t="shared" si="29"/>
        <v>0</v>
      </c>
      <c r="L43" s="58">
        <f>K43</f>
        <v>0</v>
      </c>
      <c r="M43" s="19">
        <f t="shared" si="23"/>
        <v>0</v>
      </c>
      <c r="N43" s="11">
        <v>85</v>
      </c>
      <c r="O43" s="56">
        <f t="shared" si="30"/>
        <v>85</v>
      </c>
      <c r="P43" s="58">
        <f>O43</f>
        <v>85</v>
      </c>
      <c r="Q43" s="19">
        <f t="shared" si="24"/>
        <v>85</v>
      </c>
      <c r="R43" s="11">
        <v>90</v>
      </c>
      <c r="S43" s="56">
        <f t="shared" si="31"/>
        <v>90</v>
      </c>
      <c r="T43" s="58">
        <f>S43</f>
        <v>90</v>
      </c>
      <c r="U43" s="19">
        <f t="shared" si="25"/>
        <v>90</v>
      </c>
      <c r="V43" s="11">
        <v>80</v>
      </c>
      <c r="W43" s="56">
        <f t="shared" si="32"/>
        <v>80</v>
      </c>
      <c r="X43" s="58">
        <f>W43</f>
        <v>80</v>
      </c>
      <c r="Y43" s="19">
        <f t="shared" si="26"/>
        <v>80</v>
      </c>
      <c r="Z43" s="11">
        <v>60</v>
      </c>
      <c r="AA43" s="56">
        <f t="shared" si="33"/>
        <v>60</v>
      </c>
      <c r="AB43" s="58">
        <f>AA43</f>
        <v>60</v>
      </c>
      <c r="AC43" s="19">
        <f t="shared" si="27"/>
        <v>60</v>
      </c>
    </row>
    <row r="44" spans="1:29" s="11" customFormat="1" x14ac:dyDescent="0.25">
      <c r="A44" s="29" t="s">
        <v>115</v>
      </c>
      <c r="B44" t="s">
        <v>301</v>
      </c>
      <c r="C44" s="4"/>
      <c r="D44" s="8"/>
      <c r="E44" s="9"/>
      <c r="F44" s="11">
        <v>0.9</v>
      </c>
      <c r="G44" s="56">
        <f t="shared" si="28"/>
        <v>0.9</v>
      </c>
      <c r="H44" s="58">
        <f>G44</f>
        <v>0.9</v>
      </c>
      <c r="I44" s="19">
        <f t="shared" si="1"/>
        <v>0.9</v>
      </c>
      <c r="K44" s="56">
        <f t="shared" si="29"/>
        <v>0</v>
      </c>
      <c r="L44" s="58">
        <f>K44</f>
        <v>0</v>
      </c>
      <c r="M44" s="19">
        <f t="shared" si="23"/>
        <v>0</v>
      </c>
      <c r="N44" s="11">
        <v>1</v>
      </c>
      <c r="O44" s="56">
        <f t="shared" si="30"/>
        <v>1</v>
      </c>
      <c r="P44" s="58">
        <f>O44</f>
        <v>1</v>
      </c>
      <c r="Q44" s="19">
        <f t="shared" si="24"/>
        <v>1</v>
      </c>
      <c r="R44" s="11">
        <v>0.5</v>
      </c>
      <c r="S44" s="56">
        <f t="shared" si="31"/>
        <v>0.5</v>
      </c>
      <c r="T44" s="58">
        <f>S44</f>
        <v>0.5</v>
      </c>
      <c r="U44" s="19">
        <f t="shared" si="25"/>
        <v>0.5</v>
      </c>
      <c r="W44" s="56">
        <f t="shared" si="32"/>
        <v>0</v>
      </c>
      <c r="X44" s="58">
        <f>W44</f>
        <v>0</v>
      </c>
      <c r="Y44" s="19">
        <f t="shared" si="26"/>
        <v>0</v>
      </c>
      <c r="Z44" s="11">
        <v>1</v>
      </c>
      <c r="AA44" s="56">
        <f t="shared" si="33"/>
        <v>1</v>
      </c>
      <c r="AB44" s="58">
        <f>AA44</f>
        <v>1</v>
      </c>
      <c r="AC44" s="19">
        <f t="shared" si="27"/>
        <v>1</v>
      </c>
    </row>
    <row r="45" spans="1:29" s="11" customFormat="1" x14ac:dyDescent="0.25">
      <c r="A45" s="29" t="s">
        <v>116</v>
      </c>
      <c r="B45" t="s">
        <v>302</v>
      </c>
      <c r="C45" s="4"/>
      <c r="D45" s="8">
        <v>1.2</v>
      </c>
      <c r="E45" s="9"/>
      <c r="F45" s="11">
        <v>0.1</v>
      </c>
      <c r="G45" s="56">
        <f t="shared" si="28"/>
        <v>0.1</v>
      </c>
      <c r="H45" s="59">
        <f>$D45*G45</f>
        <v>0.12</v>
      </c>
      <c r="I45" s="19">
        <f t="shared" si="1"/>
        <v>0.12</v>
      </c>
      <c r="K45" s="56">
        <f t="shared" si="29"/>
        <v>0</v>
      </c>
      <c r="L45" s="59">
        <f>$D45*K45</f>
        <v>0</v>
      </c>
      <c r="M45" s="19">
        <f t="shared" si="23"/>
        <v>0</v>
      </c>
      <c r="N45" s="11">
        <v>0.01</v>
      </c>
      <c r="O45" s="56">
        <f t="shared" si="30"/>
        <v>0.01</v>
      </c>
      <c r="P45" s="59">
        <f>$D45*O45</f>
        <v>1.2E-2</v>
      </c>
      <c r="Q45" s="19">
        <f t="shared" si="24"/>
        <v>1.2E-2</v>
      </c>
      <c r="R45" s="11">
        <v>0.02</v>
      </c>
      <c r="S45" s="56">
        <f t="shared" si="31"/>
        <v>0.02</v>
      </c>
      <c r="T45" s="59">
        <f>$D45*S45</f>
        <v>2.4E-2</v>
      </c>
      <c r="U45" s="19">
        <f t="shared" si="25"/>
        <v>2.4E-2</v>
      </c>
      <c r="W45" s="56">
        <f t="shared" si="32"/>
        <v>0</v>
      </c>
      <c r="X45" s="59">
        <f>$D45*W45</f>
        <v>0</v>
      </c>
      <c r="Y45" s="19">
        <f t="shared" si="26"/>
        <v>0</v>
      </c>
      <c r="Z45" s="11">
        <v>0.1</v>
      </c>
      <c r="AA45" s="56">
        <f t="shared" si="33"/>
        <v>0.1</v>
      </c>
      <c r="AB45" s="59">
        <f>$D45*AA45</f>
        <v>0.12</v>
      </c>
      <c r="AC45" s="19">
        <f t="shared" si="27"/>
        <v>0.12</v>
      </c>
    </row>
    <row r="46" spans="1:29" s="11" customFormat="1" x14ac:dyDescent="0.25">
      <c r="A46" s="29" t="s">
        <v>117</v>
      </c>
      <c r="B46" t="s">
        <v>303</v>
      </c>
      <c r="C46" s="4"/>
      <c r="D46" s="8">
        <v>1.2</v>
      </c>
      <c r="E46" s="9"/>
      <c r="F46" s="11">
        <v>0.2</v>
      </c>
      <c r="G46" s="56">
        <f t="shared" si="28"/>
        <v>0.2</v>
      </c>
      <c r="H46" s="59">
        <f>MIN(100,$D46*G46)</f>
        <v>0.24</v>
      </c>
      <c r="I46" s="19">
        <f t="shared" si="1"/>
        <v>0.24</v>
      </c>
      <c r="K46" s="56">
        <f t="shared" si="29"/>
        <v>0</v>
      </c>
      <c r="L46" s="59">
        <f>MIN(100,$D46*K46)</f>
        <v>0</v>
      </c>
      <c r="M46" s="19">
        <f t="shared" si="23"/>
        <v>0</v>
      </c>
      <c r="N46" s="11">
        <v>8</v>
      </c>
      <c r="O46" s="56">
        <f t="shared" si="30"/>
        <v>8</v>
      </c>
      <c r="P46" s="59">
        <f>MIN(100,$D46*O46)</f>
        <v>9.6</v>
      </c>
      <c r="Q46" s="19">
        <f t="shared" si="24"/>
        <v>9.6</v>
      </c>
      <c r="R46" s="11">
        <v>5</v>
      </c>
      <c r="S46" s="56">
        <f t="shared" si="31"/>
        <v>5</v>
      </c>
      <c r="T46" s="59">
        <f>MIN(100,$D46*S46)</f>
        <v>6</v>
      </c>
      <c r="U46" s="19">
        <f t="shared" si="25"/>
        <v>6</v>
      </c>
      <c r="W46" s="56">
        <f t="shared" si="32"/>
        <v>0</v>
      </c>
      <c r="X46" s="59">
        <f>MIN(100,$D46*W46)</f>
        <v>0</v>
      </c>
      <c r="Y46" s="19">
        <f t="shared" si="26"/>
        <v>0</v>
      </c>
      <c r="Z46" s="11">
        <v>20</v>
      </c>
      <c r="AA46" s="56">
        <f t="shared" si="33"/>
        <v>20</v>
      </c>
      <c r="AB46" s="59">
        <f>MIN(100,$D46*AA46)</f>
        <v>24</v>
      </c>
      <c r="AC46" s="19">
        <f t="shared" si="27"/>
        <v>24</v>
      </c>
    </row>
    <row r="47" spans="1:29" s="11" customFormat="1" x14ac:dyDescent="0.25">
      <c r="A47" s="29" t="s">
        <v>118</v>
      </c>
      <c r="B47" t="s">
        <v>304</v>
      </c>
      <c r="C47" s="4"/>
      <c r="D47" s="8"/>
      <c r="E47" s="9"/>
      <c r="F47" s="11">
        <v>85</v>
      </c>
      <c r="G47" s="56">
        <f t="shared" si="28"/>
        <v>85</v>
      </c>
      <c r="H47" s="58">
        <f t="shared" ref="H47:H93" si="34">G47</f>
        <v>85</v>
      </c>
      <c r="I47" s="19">
        <f t="shared" si="1"/>
        <v>85</v>
      </c>
      <c r="K47" s="56">
        <f t="shared" si="29"/>
        <v>0</v>
      </c>
      <c r="L47" s="58">
        <f t="shared" ref="L47" si="35">K47</f>
        <v>0</v>
      </c>
      <c r="M47" s="19">
        <f t="shared" si="23"/>
        <v>0</v>
      </c>
      <c r="N47" s="11">
        <v>70</v>
      </c>
      <c r="O47" s="56">
        <f t="shared" si="30"/>
        <v>70</v>
      </c>
      <c r="P47" s="58">
        <f t="shared" ref="P47" si="36">O47</f>
        <v>70</v>
      </c>
      <c r="Q47" s="19">
        <f t="shared" si="24"/>
        <v>70</v>
      </c>
      <c r="R47" s="11">
        <v>90</v>
      </c>
      <c r="S47" s="56">
        <f t="shared" si="31"/>
        <v>90</v>
      </c>
      <c r="T47" s="58">
        <f t="shared" ref="T47" si="37">S47</f>
        <v>90</v>
      </c>
      <c r="U47" s="19">
        <f t="shared" si="25"/>
        <v>90</v>
      </c>
      <c r="W47" s="56">
        <f t="shared" si="32"/>
        <v>0</v>
      </c>
      <c r="X47" s="58">
        <f t="shared" ref="X47" si="38">W47</f>
        <v>0</v>
      </c>
      <c r="Y47" s="19">
        <f t="shared" si="26"/>
        <v>0</v>
      </c>
      <c r="Z47" s="11">
        <v>60</v>
      </c>
      <c r="AA47" s="56">
        <f t="shared" si="33"/>
        <v>60</v>
      </c>
      <c r="AB47" s="58">
        <f t="shared" ref="AB47" si="39">AA47</f>
        <v>60</v>
      </c>
      <c r="AC47" s="19">
        <f t="shared" si="27"/>
        <v>60</v>
      </c>
    </row>
    <row r="48" spans="1:29" s="11" customFormat="1" x14ac:dyDescent="0.25">
      <c r="A48" s="29" t="s">
        <v>138</v>
      </c>
      <c r="B48" t="s">
        <v>305</v>
      </c>
      <c r="C48" s="4">
        <v>1.5</v>
      </c>
      <c r="D48" s="5">
        <v>0.75</v>
      </c>
      <c r="E48" s="6">
        <v>0.25</v>
      </c>
      <c r="F48" s="11">
        <v>4</v>
      </c>
      <c r="G48" s="56">
        <f>MAX(1,$C48*F48)</f>
        <v>6</v>
      </c>
      <c r="H48" s="58">
        <f t="shared" ref="H48:H55" si="40">$D48*G48</f>
        <v>4.5</v>
      </c>
      <c r="I48" s="19">
        <f t="shared" ref="I48:I55" si="41">$E48*H48</f>
        <v>1.125</v>
      </c>
      <c r="J48" s="11">
        <v>1</v>
      </c>
      <c r="K48" s="56">
        <f>MAX(1,$C48*J48)</f>
        <v>1.5</v>
      </c>
      <c r="L48" s="58">
        <f t="shared" ref="L48:L55" si="42">$D48*K48</f>
        <v>1.125</v>
      </c>
      <c r="M48" s="19">
        <f t="shared" ref="M48:M55" si="43">$E48*L48</f>
        <v>0.28125</v>
      </c>
      <c r="O48" s="56">
        <f>MAX(1,$C48*N48)</f>
        <v>1</v>
      </c>
      <c r="P48" s="58">
        <f t="shared" ref="P48:P55" si="44">$D48*O48</f>
        <v>0.75</v>
      </c>
      <c r="Q48" s="19">
        <f t="shared" ref="Q48:Q55" si="45">$E48*P48</f>
        <v>0.1875</v>
      </c>
      <c r="R48" s="11">
        <v>0.5</v>
      </c>
      <c r="S48" s="56">
        <f>MAX(1,$C48*R48)</f>
        <v>1</v>
      </c>
      <c r="T48" s="58">
        <f t="shared" ref="T48:T55" si="46">$D48*S48</f>
        <v>0.75</v>
      </c>
      <c r="U48" s="19">
        <f t="shared" ref="U48:U55" si="47">$E48*T48</f>
        <v>0.1875</v>
      </c>
      <c r="V48" s="11">
        <v>1</v>
      </c>
      <c r="W48" s="56">
        <f>MAX(1,$C48*V48)</f>
        <v>1.5</v>
      </c>
      <c r="X48" s="58">
        <f t="shared" ref="X48:X55" si="48">$D48*W48</f>
        <v>1.125</v>
      </c>
      <c r="Y48" s="19">
        <f t="shared" ref="Y48:Y55" si="49">$E48*X48</f>
        <v>0.28125</v>
      </c>
      <c r="Z48" s="11">
        <v>0.5</v>
      </c>
      <c r="AA48" s="56">
        <f>MAX(1,$C48*Z48)</f>
        <v>1</v>
      </c>
      <c r="AB48" s="58">
        <f t="shared" ref="AB48:AB55" si="50">$D48*AA48</f>
        <v>0.75</v>
      </c>
      <c r="AC48" s="19">
        <f t="shared" ref="AC48:AC55" si="51">$E48*AB48</f>
        <v>0.1875</v>
      </c>
    </row>
    <row r="49" spans="1:29" s="11" customFormat="1" x14ac:dyDescent="0.25">
      <c r="A49" s="29" t="s">
        <v>139</v>
      </c>
      <c r="B49" t="s">
        <v>306</v>
      </c>
      <c r="C49" s="4">
        <v>1.5</v>
      </c>
      <c r="D49" s="5">
        <v>0.75</v>
      </c>
      <c r="E49" s="6">
        <v>0.25</v>
      </c>
      <c r="F49" s="11">
        <v>70</v>
      </c>
      <c r="G49" s="56">
        <f>MIN(100,MAX(25,$C49*F49))</f>
        <v>100</v>
      </c>
      <c r="H49" s="58">
        <f t="shared" si="40"/>
        <v>75</v>
      </c>
      <c r="I49" s="19">
        <f t="shared" si="41"/>
        <v>18.75</v>
      </c>
      <c r="J49" s="11">
        <v>50</v>
      </c>
      <c r="K49" s="56">
        <f>MIN(100,MAX(25,$C49*J49))</f>
        <v>75</v>
      </c>
      <c r="L49" s="58">
        <f t="shared" si="42"/>
        <v>56.25</v>
      </c>
      <c r="M49" s="19">
        <f t="shared" si="43"/>
        <v>14.0625</v>
      </c>
      <c r="O49" s="56">
        <f>MIN(100,MAX(25,$C49*N49))</f>
        <v>25</v>
      </c>
      <c r="P49" s="58">
        <f t="shared" si="44"/>
        <v>18.75</v>
      </c>
      <c r="Q49" s="19">
        <f t="shared" si="45"/>
        <v>4.6875</v>
      </c>
      <c r="R49" s="11">
        <v>30</v>
      </c>
      <c r="S49" s="56">
        <f>MIN(100,MAX(25,$C49*R49))</f>
        <v>45</v>
      </c>
      <c r="T49" s="58">
        <f t="shared" si="46"/>
        <v>33.75</v>
      </c>
      <c r="U49" s="19">
        <f t="shared" si="47"/>
        <v>8.4375</v>
      </c>
      <c r="V49" s="11">
        <v>40</v>
      </c>
      <c r="W49" s="56">
        <f>MIN(100,MAX(25,$C49*V49))</f>
        <v>60</v>
      </c>
      <c r="X49" s="58">
        <f t="shared" si="48"/>
        <v>45</v>
      </c>
      <c r="Y49" s="19">
        <f t="shared" si="49"/>
        <v>11.25</v>
      </c>
      <c r="Z49" s="11">
        <v>15</v>
      </c>
      <c r="AA49" s="56">
        <f>MIN(100,MAX(25,$C49*Z49))</f>
        <v>25</v>
      </c>
      <c r="AB49" s="58">
        <f t="shared" si="50"/>
        <v>18.75</v>
      </c>
      <c r="AC49" s="19">
        <f t="shared" si="51"/>
        <v>4.6875</v>
      </c>
    </row>
    <row r="50" spans="1:29" s="11" customFormat="1" x14ac:dyDescent="0.25">
      <c r="A50" s="29" t="s">
        <v>143</v>
      </c>
      <c r="B50" t="s">
        <v>307</v>
      </c>
      <c r="C50" s="4">
        <v>2</v>
      </c>
      <c r="D50" s="5">
        <v>0.75</v>
      </c>
      <c r="E50" s="6">
        <v>0.25</v>
      </c>
      <c r="F50" s="11">
        <v>2</v>
      </c>
      <c r="G50" s="56">
        <f>MAX(2,$C50*F50)</f>
        <v>4</v>
      </c>
      <c r="H50" s="58">
        <f t="shared" si="40"/>
        <v>3</v>
      </c>
      <c r="I50" s="19">
        <f t="shared" si="41"/>
        <v>0.75</v>
      </c>
      <c r="J50" s="11">
        <v>1</v>
      </c>
      <c r="K50" s="56">
        <f>MAX(2,$C50*J50)</f>
        <v>2</v>
      </c>
      <c r="L50" s="58">
        <f t="shared" si="42"/>
        <v>1.5</v>
      </c>
      <c r="M50" s="19">
        <f t="shared" si="43"/>
        <v>0.375</v>
      </c>
      <c r="O50" s="56">
        <f>MAX(2,$C50*N50)</f>
        <v>2</v>
      </c>
      <c r="P50" s="58">
        <f t="shared" si="44"/>
        <v>1.5</v>
      </c>
      <c r="Q50" s="19">
        <f t="shared" si="45"/>
        <v>0.375</v>
      </c>
      <c r="R50" s="11">
        <v>0.5</v>
      </c>
      <c r="S50" s="56">
        <f>MAX(2,$C50*R50)</f>
        <v>2</v>
      </c>
      <c r="T50" s="58">
        <f t="shared" si="46"/>
        <v>1.5</v>
      </c>
      <c r="U50" s="19">
        <f t="shared" si="47"/>
        <v>0.375</v>
      </c>
      <c r="V50" s="11">
        <v>1</v>
      </c>
      <c r="W50" s="56">
        <f>MAX(2,$C50*V50)</f>
        <v>2</v>
      </c>
      <c r="X50" s="58">
        <f t="shared" si="48"/>
        <v>1.5</v>
      </c>
      <c r="Y50" s="19">
        <f t="shared" si="49"/>
        <v>0.375</v>
      </c>
      <c r="Z50" s="11">
        <v>0.3</v>
      </c>
      <c r="AA50" s="56">
        <f>MAX(2,$C50*Z50)</f>
        <v>2</v>
      </c>
      <c r="AB50" s="58">
        <f t="shared" si="50"/>
        <v>1.5</v>
      </c>
      <c r="AC50" s="19">
        <f t="shared" si="51"/>
        <v>0.375</v>
      </c>
    </row>
    <row r="51" spans="1:29" s="11" customFormat="1" x14ac:dyDescent="0.25">
      <c r="A51" s="29" t="s">
        <v>144</v>
      </c>
      <c r="B51" t="s">
        <v>308</v>
      </c>
      <c r="C51" s="4">
        <v>2</v>
      </c>
      <c r="D51" s="5">
        <v>0.75</v>
      </c>
      <c r="E51" s="6">
        <v>0.25</v>
      </c>
      <c r="F51" s="11">
        <v>1.5</v>
      </c>
      <c r="G51" s="56">
        <f>MAX(1,$C51*F51)</f>
        <v>3</v>
      </c>
      <c r="H51" s="58">
        <f t="shared" si="40"/>
        <v>2.25</v>
      </c>
      <c r="I51" s="19">
        <f t="shared" si="41"/>
        <v>0.5625</v>
      </c>
      <c r="J51" s="11">
        <v>1</v>
      </c>
      <c r="K51" s="56">
        <f>MAX(1,$C51*J51)</f>
        <v>2</v>
      </c>
      <c r="L51" s="58">
        <f t="shared" si="42"/>
        <v>1.5</v>
      </c>
      <c r="M51" s="19">
        <f t="shared" si="43"/>
        <v>0.375</v>
      </c>
      <c r="O51" s="56">
        <f>MAX(1,$C51*N51)</f>
        <v>1</v>
      </c>
      <c r="P51" s="58">
        <f t="shared" si="44"/>
        <v>0.75</v>
      </c>
      <c r="Q51" s="19">
        <f t="shared" si="45"/>
        <v>0.1875</v>
      </c>
      <c r="R51" s="11">
        <v>0.2</v>
      </c>
      <c r="S51" s="56">
        <f>MAX(1,$C51*R51)</f>
        <v>1</v>
      </c>
      <c r="T51" s="58">
        <f t="shared" si="46"/>
        <v>0.75</v>
      </c>
      <c r="U51" s="19">
        <f t="shared" si="47"/>
        <v>0.1875</v>
      </c>
      <c r="V51" s="11">
        <v>0.5</v>
      </c>
      <c r="W51" s="56">
        <f>MAX(1,$C51*V51)</f>
        <v>1</v>
      </c>
      <c r="X51" s="58">
        <f t="shared" si="48"/>
        <v>0.75</v>
      </c>
      <c r="Y51" s="19">
        <f t="shared" si="49"/>
        <v>0.1875</v>
      </c>
      <c r="Z51" s="11">
        <v>0.4</v>
      </c>
      <c r="AA51" s="56">
        <f>MAX(1,$C51*Z51)</f>
        <v>1</v>
      </c>
      <c r="AB51" s="58">
        <f t="shared" si="50"/>
        <v>0.75</v>
      </c>
      <c r="AC51" s="19">
        <f t="shared" si="51"/>
        <v>0.1875</v>
      </c>
    </row>
    <row r="52" spans="1:29" s="11" customFormat="1" x14ac:dyDescent="0.25">
      <c r="A52" s="29" t="s">
        <v>145</v>
      </c>
      <c r="B52" t="s">
        <v>309</v>
      </c>
      <c r="C52" s="4">
        <v>2</v>
      </c>
      <c r="D52" s="5">
        <v>0.75</v>
      </c>
      <c r="E52" s="6">
        <v>0.25</v>
      </c>
      <c r="F52" s="11">
        <v>1</v>
      </c>
      <c r="G52" s="56">
        <f>MAX(0.2,$C52*F52)</f>
        <v>2</v>
      </c>
      <c r="H52" s="58">
        <f t="shared" si="40"/>
        <v>1.5</v>
      </c>
      <c r="I52" s="19">
        <f t="shared" si="41"/>
        <v>0.375</v>
      </c>
      <c r="J52" s="11">
        <v>0.5</v>
      </c>
      <c r="K52" s="56">
        <f>MAX(0.2,$C52*J52)</f>
        <v>1</v>
      </c>
      <c r="L52" s="58">
        <f t="shared" si="42"/>
        <v>0.75</v>
      </c>
      <c r="M52" s="19">
        <f t="shared" si="43"/>
        <v>0.1875</v>
      </c>
      <c r="O52" s="56">
        <f>MAX(0.2,$C52*N52)</f>
        <v>0.2</v>
      </c>
      <c r="P52" s="58">
        <f t="shared" si="44"/>
        <v>0.15000000000000002</v>
      </c>
      <c r="Q52" s="19">
        <f t="shared" si="45"/>
        <v>3.7500000000000006E-2</v>
      </c>
      <c r="R52" s="11">
        <v>0.1</v>
      </c>
      <c r="S52" s="56">
        <f>MAX(0.2,$C52*R52)</f>
        <v>0.2</v>
      </c>
      <c r="T52" s="58">
        <f t="shared" si="46"/>
        <v>0.15000000000000002</v>
      </c>
      <c r="U52" s="19">
        <f t="shared" si="47"/>
        <v>3.7500000000000006E-2</v>
      </c>
      <c r="V52" s="11">
        <v>0.3</v>
      </c>
      <c r="W52" s="56">
        <f>MAX(0.2,$C52*V52)</f>
        <v>0.6</v>
      </c>
      <c r="X52" s="58">
        <f t="shared" si="48"/>
        <v>0.44999999999999996</v>
      </c>
      <c r="Y52" s="19">
        <f t="shared" si="49"/>
        <v>0.11249999999999999</v>
      </c>
      <c r="Z52" s="11">
        <v>0.02</v>
      </c>
      <c r="AA52" s="56">
        <f>MAX(0.2,$C52*Z52)</f>
        <v>0.2</v>
      </c>
      <c r="AB52" s="58">
        <f t="shared" si="50"/>
        <v>0.15000000000000002</v>
      </c>
      <c r="AC52" s="19">
        <f t="shared" si="51"/>
        <v>3.7500000000000006E-2</v>
      </c>
    </row>
    <row r="53" spans="1:29" s="11" customFormat="1" x14ac:dyDescent="0.25">
      <c r="A53" s="29" t="s">
        <v>188</v>
      </c>
      <c r="B53" t="s">
        <v>310</v>
      </c>
      <c r="C53" s="4">
        <v>2.5</v>
      </c>
      <c r="D53" s="8">
        <v>0.75</v>
      </c>
      <c r="E53" s="9">
        <v>0.5</v>
      </c>
      <c r="F53" s="11">
        <v>6</v>
      </c>
      <c r="G53" s="56">
        <f>IF(AND(F3&lt;3,F8&lt;3),F53+0,MAX(3,$C53*F53))</f>
        <v>15</v>
      </c>
      <c r="H53" s="41">
        <f t="shared" si="40"/>
        <v>11.25</v>
      </c>
      <c r="I53" s="55">
        <f t="shared" si="41"/>
        <v>5.625</v>
      </c>
      <c r="J53" s="11">
        <v>0</v>
      </c>
      <c r="K53" s="56">
        <f>IF(AND(J3&lt;3,J8&lt;3),J53+0,MAX(3,$C53*J53))</f>
        <v>0</v>
      </c>
      <c r="L53" s="41">
        <f t="shared" si="42"/>
        <v>0</v>
      </c>
      <c r="M53" s="55">
        <f t="shared" si="43"/>
        <v>0</v>
      </c>
      <c r="O53" s="56">
        <f>IF(AND(N3&lt;3,N8&lt;3),N53+0,MAX(3,$C53*N53))</f>
        <v>0</v>
      </c>
      <c r="P53" s="41">
        <f t="shared" si="44"/>
        <v>0</v>
      </c>
      <c r="Q53" s="55">
        <f t="shared" si="45"/>
        <v>0</v>
      </c>
      <c r="R53" s="11">
        <v>1</v>
      </c>
      <c r="S53" s="56">
        <f>IF(AND(R3&lt;3,R8&lt;3),R53+0,MAX(3,$C53*R53))</f>
        <v>1</v>
      </c>
      <c r="T53" s="41">
        <f t="shared" si="46"/>
        <v>0.75</v>
      </c>
      <c r="U53" s="55">
        <f t="shared" si="47"/>
        <v>0.375</v>
      </c>
      <c r="V53" s="11">
        <v>1.2</v>
      </c>
      <c r="W53" s="56">
        <f>IF(AND(V3&lt;3,V8&lt;3),V53+0,MAX(3,$C53*V53))</f>
        <v>3</v>
      </c>
      <c r="X53" s="41">
        <f t="shared" si="48"/>
        <v>2.25</v>
      </c>
      <c r="Y53" s="55">
        <f t="shared" si="49"/>
        <v>1.125</v>
      </c>
      <c r="Z53" s="11">
        <v>0.5</v>
      </c>
      <c r="AA53" s="56">
        <f>IF(AND(Z3&lt;3,Z8&lt;3),Z53+0,MAX(3,$C53*Z53))</f>
        <v>3</v>
      </c>
      <c r="AB53" s="41">
        <f t="shared" si="50"/>
        <v>2.25</v>
      </c>
      <c r="AC53" s="55">
        <f t="shared" si="51"/>
        <v>1.125</v>
      </c>
    </row>
    <row r="54" spans="1:29" s="11" customFormat="1" x14ac:dyDescent="0.25">
      <c r="A54" s="29" t="s">
        <v>189</v>
      </c>
      <c r="B54" t="s">
        <v>311</v>
      </c>
      <c r="C54" s="4">
        <v>2.5</v>
      </c>
      <c r="D54" s="8">
        <v>0.75</v>
      </c>
      <c r="E54" s="9">
        <v>0.5</v>
      </c>
      <c r="F54" s="11">
        <v>12</v>
      </c>
      <c r="G54" s="56">
        <f>IF(AND(F3&lt;9,F8&lt;9),F54+0,MAX(6.5,$C54*F54))</f>
        <v>30</v>
      </c>
      <c r="H54" s="41">
        <f t="shared" si="40"/>
        <v>22.5</v>
      </c>
      <c r="I54" s="55">
        <f t="shared" si="41"/>
        <v>11.25</v>
      </c>
      <c r="J54" s="11">
        <v>0</v>
      </c>
      <c r="K54" s="56">
        <f>IF(AND(J3&lt;9,J8&lt;9),J54+0,MAX(6.5,$C54*J54))</f>
        <v>0</v>
      </c>
      <c r="L54" s="41">
        <f t="shared" si="42"/>
        <v>0</v>
      </c>
      <c r="M54" s="55">
        <f t="shared" si="43"/>
        <v>0</v>
      </c>
      <c r="O54" s="56">
        <f>IF(AND(N3&lt;9,N8&lt;9),N54+0,MAX(6.5,$C54*N54))</f>
        <v>0</v>
      </c>
      <c r="P54" s="41">
        <f t="shared" si="44"/>
        <v>0</v>
      </c>
      <c r="Q54" s="55">
        <f t="shared" si="45"/>
        <v>0</v>
      </c>
      <c r="R54" s="11">
        <v>0</v>
      </c>
      <c r="S54" s="56">
        <f>IF(AND(R3&lt;9,R8&lt;9),R54+0,MAX(6.5,$C54*R54))</f>
        <v>0</v>
      </c>
      <c r="T54" s="41">
        <f t="shared" si="46"/>
        <v>0</v>
      </c>
      <c r="U54" s="55">
        <f t="shared" si="47"/>
        <v>0</v>
      </c>
      <c r="V54" s="11">
        <v>0.5</v>
      </c>
      <c r="W54" s="56">
        <f>IF(AND(V3&lt;9,V8&lt;9),V54+0,MAX(6.5,$C54*V54))</f>
        <v>6.5</v>
      </c>
      <c r="X54" s="41">
        <f t="shared" si="48"/>
        <v>4.875</v>
      </c>
      <c r="Y54" s="55">
        <f t="shared" si="49"/>
        <v>2.4375</v>
      </c>
      <c r="Z54" s="11">
        <v>0</v>
      </c>
      <c r="AA54" s="56">
        <f>IF(AND(Z3&lt;9,Z8&lt;9),Z54+0,MAX(6.5,$C54*Z54))</f>
        <v>6.5</v>
      </c>
      <c r="AB54" s="41">
        <f t="shared" si="50"/>
        <v>4.875</v>
      </c>
      <c r="AC54" s="55">
        <f t="shared" si="51"/>
        <v>2.4375</v>
      </c>
    </row>
    <row r="55" spans="1:29" s="11" customFormat="1" x14ac:dyDescent="0.25">
      <c r="A55" s="29" t="s">
        <v>190</v>
      </c>
      <c r="B55" t="s">
        <v>312</v>
      </c>
      <c r="C55" s="4">
        <v>2.5</v>
      </c>
      <c r="D55" s="8">
        <v>0.75</v>
      </c>
      <c r="E55" s="9">
        <v>0.5</v>
      </c>
      <c r="F55" s="11">
        <v>0</v>
      </c>
      <c r="G55" s="56">
        <f>IF(AND(F3&lt;20,F8&lt;20),F55+0,MAX(7.5,$C55*F55))</f>
        <v>0</v>
      </c>
      <c r="H55" s="41">
        <f t="shared" si="40"/>
        <v>0</v>
      </c>
      <c r="I55" s="55">
        <f t="shared" si="41"/>
        <v>0</v>
      </c>
      <c r="J55" s="11">
        <v>0</v>
      </c>
      <c r="K55" s="56">
        <f>IF(AND(J3&lt;20,J8&lt;20),J55+0,MAX(7.5,$C55*J55))</f>
        <v>0</v>
      </c>
      <c r="L55" s="41">
        <f t="shared" si="42"/>
        <v>0</v>
      </c>
      <c r="M55" s="55">
        <f t="shared" si="43"/>
        <v>0</v>
      </c>
      <c r="O55" s="56">
        <f>IF(AND(N3&lt;20,N8&lt;20),N55+0,MAX(7.5,$C55*N55))</f>
        <v>0</v>
      </c>
      <c r="P55" s="41">
        <f t="shared" si="44"/>
        <v>0</v>
      </c>
      <c r="Q55" s="55">
        <f t="shared" si="45"/>
        <v>0</v>
      </c>
      <c r="R55" s="11">
        <v>0</v>
      </c>
      <c r="S55" s="56">
        <f>IF(AND(R3&lt;20,R8&lt;20),R55+0,MAX(7.5,$C55*R55))</f>
        <v>0</v>
      </c>
      <c r="T55" s="41">
        <f t="shared" si="46"/>
        <v>0</v>
      </c>
      <c r="U55" s="55">
        <f t="shared" si="47"/>
        <v>0</v>
      </c>
      <c r="V55" s="11">
        <v>0.5</v>
      </c>
      <c r="W55" s="56">
        <f>IF(AND(V3&lt;20,V8&lt;20),V55+0,MAX(7.5,$C55*V55))</f>
        <v>0.5</v>
      </c>
      <c r="X55" s="41">
        <f t="shared" si="48"/>
        <v>0.375</v>
      </c>
      <c r="Y55" s="55">
        <f t="shared" si="49"/>
        <v>0.1875</v>
      </c>
      <c r="Z55" s="11">
        <v>0</v>
      </c>
      <c r="AA55" s="56">
        <f>IF(AND(Z3&lt;20,Z8&lt;20),Z55+0,MAX(7.5,$C55*Z55))</f>
        <v>0</v>
      </c>
      <c r="AB55" s="41">
        <f t="shared" si="50"/>
        <v>0</v>
      </c>
      <c r="AC55" s="55">
        <f t="shared" si="51"/>
        <v>0</v>
      </c>
    </row>
    <row r="56" spans="1:29" s="11" customFormat="1" x14ac:dyDescent="0.25">
      <c r="A56" s="29" t="s">
        <v>191</v>
      </c>
      <c r="B56" t="s">
        <v>313</v>
      </c>
      <c r="C56" s="4"/>
      <c r="D56" s="8">
        <v>0.25</v>
      </c>
      <c r="E56" s="9">
        <v>0.5</v>
      </c>
      <c r="F56" s="11">
        <v>5</v>
      </c>
      <c r="G56" s="56">
        <f>$C56*F56</f>
        <v>0</v>
      </c>
      <c r="H56" s="16">
        <f>G56+($D56*G53)</f>
        <v>3.75</v>
      </c>
      <c r="I56" s="17">
        <f>H56+(H53*$E56)</f>
        <v>9.375</v>
      </c>
      <c r="K56" s="56">
        <f>$C56*J56</f>
        <v>0</v>
      </c>
      <c r="L56" s="16">
        <f>K56+($D56*K53)</f>
        <v>0</v>
      </c>
      <c r="M56" s="17">
        <f>L56+(L53*$E56)</f>
        <v>0</v>
      </c>
      <c r="O56" s="56">
        <f>$C56*N56</f>
        <v>0</v>
      </c>
      <c r="P56" s="16">
        <f>O56+($D56*O53)</f>
        <v>0</v>
      </c>
      <c r="Q56" s="17">
        <f>P56+(P53*$E56)</f>
        <v>0</v>
      </c>
      <c r="R56" s="11">
        <v>0.5</v>
      </c>
      <c r="S56" s="56">
        <f>$C56*R56</f>
        <v>0</v>
      </c>
      <c r="T56" s="16">
        <f>S56+($D56*S53)</f>
        <v>0.25</v>
      </c>
      <c r="U56" s="17">
        <f>T56+(T53*$E56)</f>
        <v>0.625</v>
      </c>
      <c r="V56" s="11">
        <v>0.75</v>
      </c>
      <c r="W56" s="56">
        <f>$C56*V56</f>
        <v>0</v>
      </c>
      <c r="X56" s="16">
        <f>W56+($D56*W53)</f>
        <v>0.75</v>
      </c>
      <c r="Y56" s="17">
        <f>X56+(X53*$E56)</f>
        <v>1.875</v>
      </c>
      <c r="AA56" s="56">
        <f>$C56*Z56</f>
        <v>0</v>
      </c>
      <c r="AB56" s="16">
        <f>AA56+($D56*AA53)</f>
        <v>0.75</v>
      </c>
      <c r="AC56" s="17">
        <f>AB56+(AB53*$E56)</f>
        <v>1.875</v>
      </c>
    </row>
    <row r="57" spans="1:29" s="11" customFormat="1" x14ac:dyDescent="0.25">
      <c r="A57" s="29" t="s">
        <v>192</v>
      </c>
      <c r="B57" t="s">
        <v>314</v>
      </c>
      <c r="C57" s="4"/>
      <c r="D57" s="8">
        <v>0.25</v>
      </c>
      <c r="E57" s="9">
        <v>0.5</v>
      </c>
      <c r="F57" s="11">
        <v>11</v>
      </c>
      <c r="G57" s="56">
        <f t="shared" ref="G57:G79" si="52">F57</f>
        <v>11</v>
      </c>
      <c r="H57" s="16">
        <f>G57+($D57*G54)</f>
        <v>18.5</v>
      </c>
      <c r="I57" s="17">
        <f>H57+(H54*$E57)</f>
        <v>29.75</v>
      </c>
      <c r="K57" s="56">
        <f t="shared" ref="K57:K79" si="53">J57</f>
        <v>0</v>
      </c>
      <c r="L57" s="16">
        <f>K57+($D57*K54)</f>
        <v>0</v>
      </c>
      <c r="M57" s="17">
        <f>L57+(L54*$E57)</f>
        <v>0</v>
      </c>
      <c r="O57" s="56">
        <f t="shared" ref="O57:O79" si="54">N57</f>
        <v>0</v>
      </c>
      <c r="P57" s="16">
        <f>O57+($D57*O54)</f>
        <v>0</v>
      </c>
      <c r="Q57" s="17">
        <f>P57+(P54*$E57)</f>
        <v>0</v>
      </c>
      <c r="R57" s="11">
        <v>0</v>
      </c>
      <c r="S57" s="56">
        <f t="shared" ref="S57:S79" si="55">R57</f>
        <v>0</v>
      </c>
      <c r="T57" s="16">
        <f>S57+($D57*S54)</f>
        <v>0</v>
      </c>
      <c r="U57" s="17">
        <f>T57+(T54*$E57)</f>
        <v>0</v>
      </c>
      <c r="V57" s="11">
        <v>0.3</v>
      </c>
      <c r="W57" s="56">
        <f t="shared" ref="W57:W79" si="56">V57</f>
        <v>0.3</v>
      </c>
      <c r="X57" s="16">
        <f>W57+($D57*W54)</f>
        <v>1.925</v>
      </c>
      <c r="Y57" s="17">
        <f>X57+(X54*$E57)</f>
        <v>4.3624999999999998</v>
      </c>
      <c r="AA57" s="56">
        <f t="shared" ref="AA57:AA79" si="57">Z57</f>
        <v>0</v>
      </c>
      <c r="AB57" s="16">
        <f>AA57+($D57*AA54)</f>
        <v>1.625</v>
      </c>
      <c r="AC57" s="17">
        <f>AB57+(AB54*$E57)</f>
        <v>4.0625</v>
      </c>
    </row>
    <row r="58" spans="1:29" s="11" customFormat="1" x14ac:dyDescent="0.25">
      <c r="A58" s="29" t="s">
        <v>193</v>
      </c>
      <c r="B58" t="s">
        <v>315</v>
      </c>
      <c r="C58" s="4"/>
      <c r="D58" s="8">
        <v>0.25</v>
      </c>
      <c r="E58" s="9">
        <v>0.5</v>
      </c>
      <c r="F58" s="11">
        <v>0</v>
      </c>
      <c r="G58" s="56">
        <f t="shared" si="52"/>
        <v>0</v>
      </c>
      <c r="H58" s="16">
        <f>G58+($D58*G55)</f>
        <v>0</v>
      </c>
      <c r="I58" s="17">
        <f>H58+(H55*$E58)</f>
        <v>0</v>
      </c>
      <c r="K58" s="56">
        <f t="shared" si="53"/>
        <v>0</v>
      </c>
      <c r="L58" s="16">
        <f>K58+($D58*K55)</f>
        <v>0</v>
      </c>
      <c r="M58" s="17">
        <f>L58+(L55*$E58)</f>
        <v>0</v>
      </c>
      <c r="O58" s="56">
        <f t="shared" si="54"/>
        <v>0</v>
      </c>
      <c r="P58" s="16">
        <f>O58+($D58*O55)</f>
        <v>0</v>
      </c>
      <c r="Q58" s="17">
        <f>P58+(P55*$E58)</f>
        <v>0</v>
      </c>
      <c r="R58" s="11">
        <v>0</v>
      </c>
      <c r="S58" s="56">
        <f t="shared" si="55"/>
        <v>0</v>
      </c>
      <c r="T58" s="16">
        <f>S58+($D58*S55)</f>
        <v>0</v>
      </c>
      <c r="U58" s="17">
        <f>T58+(T55*$E58)</f>
        <v>0</v>
      </c>
      <c r="V58" s="11">
        <v>0</v>
      </c>
      <c r="W58" s="56">
        <f t="shared" si="56"/>
        <v>0</v>
      </c>
      <c r="X58" s="16">
        <f>W58+($D58*W55)</f>
        <v>0.125</v>
      </c>
      <c r="Y58" s="17">
        <f>X58+(X55*$E58)</f>
        <v>0.3125</v>
      </c>
      <c r="AA58" s="56">
        <f t="shared" si="57"/>
        <v>0</v>
      </c>
      <c r="AB58" s="16">
        <f>AA58+($D58*AA55)</f>
        <v>0</v>
      </c>
      <c r="AC58" s="17">
        <f>AB58+(AB55*$E58)</f>
        <v>0</v>
      </c>
    </row>
    <row r="59" spans="1:29" s="11" customFormat="1" x14ac:dyDescent="0.25">
      <c r="A59" s="29" t="s">
        <v>152</v>
      </c>
      <c r="B59" t="s">
        <v>316</v>
      </c>
      <c r="C59" s="4"/>
      <c r="D59" s="8"/>
      <c r="E59" s="9"/>
      <c r="F59" s="11">
        <v>9.6</v>
      </c>
      <c r="G59" s="56">
        <f t="shared" si="52"/>
        <v>9.6</v>
      </c>
      <c r="H59" s="41">
        <f t="shared" si="34"/>
        <v>9.6</v>
      </c>
      <c r="I59" s="19">
        <f t="shared" si="1"/>
        <v>9.6</v>
      </c>
      <c r="K59" s="56">
        <f t="shared" si="53"/>
        <v>0</v>
      </c>
      <c r="L59" s="41">
        <f t="shared" ref="L59:L85" si="58">K59</f>
        <v>0</v>
      </c>
      <c r="M59" s="19">
        <f t="shared" ref="M59:M79" si="59">L59</f>
        <v>0</v>
      </c>
      <c r="O59" s="56">
        <f t="shared" si="54"/>
        <v>0</v>
      </c>
      <c r="P59" s="41">
        <f t="shared" ref="P59:P85" si="60">O59</f>
        <v>0</v>
      </c>
      <c r="Q59" s="19">
        <f t="shared" ref="Q59:Q79" si="61">P59</f>
        <v>0</v>
      </c>
      <c r="R59" s="11">
        <v>3.5</v>
      </c>
      <c r="S59" s="56">
        <f t="shared" si="55"/>
        <v>3.5</v>
      </c>
      <c r="T59" s="41">
        <f t="shared" ref="T59:T85" si="62">S59</f>
        <v>3.5</v>
      </c>
      <c r="U59" s="19">
        <f t="shared" ref="U59:U79" si="63">T59</f>
        <v>3.5</v>
      </c>
      <c r="W59" s="56">
        <f t="shared" si="56"/>
        <v>0</v>
      </c>
      <c r="X59" s="41">
        <f t="shared" ref="X59:X85" si="64">W59</f>
        <v>0</v>
      </c>
      <c r="Y59" s="19">
        <f t="shared" ref="Y59:Y79" si="65">X59</f>
        <v>0</v>
      </c>
      <c r="AA59" s="56">
        <f t="shared" si="57"/>
        <v>0</v>
      </c>
      <c r="AB59" s="41">
        <f t="shared" ref="AB59:AB85" si="66">AA59</f>
        <v>0</v>
      </c>
      <c r="AC59" s="19">
        <f t="shared" ref="AC59:AC79" si="67">AB59</f>
        <v>0</v>
      </c>
    </row>
    <row r="60" spans="1:29" s="11" customFormat="1" x14ac:dyDescent="0.25">
      <c r="A60" s="29" t="s">
        <v>153</v>
      </c>
      <c r="B60" t="s">
        <v>317</v>
      </c>
      <c r="C60" s="4"/>
      <c r="D60" s="8"/>
      <c r="E60" s="9"/>
      <c r="F60" s="11">
        <v>0.4</v>
      </c>
      <c r="G60" s="56">
        <f t="shared" si="52"/>
        <v>0.4</v>
      </c>
      <c r="H60" s="41">
        <f t="shared" si="34"/>
        <v>0.4</v>
      </c>
      <c r="I60" s="19">
        <f t="shared" si="1"/>
        <v>0.4</v>
      </c>
      <c r="K60" s="56">
        <f t="shared" si="53"/>
        <v>0</v>
      </c>
      <c r="L60" s="41">
        <f t="shared" si="58"/>
        <v>0</v>
      </c>
      <c r="M60" s="19">
        <f t="shared" si="59"/>
        <v>0</v>
      </c>
      <c r="O60" s="56">
        <f t="shared" si="54"/>
        <v>0</v>
      </c>
      <c r="P60" s="41">
        <f t="shared" si="60"/>
        <v>0</v>
      </c>
      <c r="Q60" s="19">
        <f t="shared" si="61"/>
        <v>0</v>
      </c>
      <c r="R60" s="11">
        <v>2</v>
      </c>
      <c r="S60" s="56">
        <f t="shared" si="55"/>
        <v>2</v>
      </c>
      <c r="T60" s="41">
        <f t="shared" si="62"/>
        <v>2</v>
      </c>
      <c r="U60" s="19">
        <f t="shared" si="63"/>
        <v>2</v>
      </c>
      <c r="W60" s="56">
        <f t="shared" si="56"/>
        <v>0</v>
      </c>
      <c r="X60" s="41">
        <f t="shared" si="64"/>
        <v>0</v>
      </c>
      <c r="Y60" s="19">
        <f t="shared" si="65"/>
        <v>0</v>
      </c>
      <c r="AA60" s="56">
        <f t="shared" si="57"/>
        <v>0</v>
      </c>
      <c r="AB60" s="41">
        <f t="shared" si="66"/>
        <v>0</v>
      </c>
      <c r="AC60" s="19">
        <f t="shared" si="67"/>
        <v>0</v>
      </c>
    </row>
    <row r="61" spans="1:29" s="11" customFormat="1" x14ac:dyDescent="0.25">
      <c r="A61" s="29" t="s">
        <v>154</v>
      </c>
      <c r="B61" t="s">
        <v>318</v>
      </c>
      <c r="C61" s="4"/>
      <c r="D61" s="8"/>
      <c r="E61" s="9"/>
      <c r="F61" s="11">
        <v>115</v>
      </c>
      <c r="G61" s="56">
        <f t="shared" si="52"/>
        <v>115</v>
      </c>
      <c r="H61" s="41">
        <f t="shared" si="34"/>
        <v>115</v>
      </c>
      <c r="I61" s="19">
        <f t="shared" si="1"/>
        <v>115</v>
      </c>
      <c r="K61" s="56">
        <f t="shared" si="53"/>
        <v>0</v>
      </c>
      <c r="L61" s="41">
        <f t="shared" si="58"/>
        <v>0</v>
      </c>
      <c r="M61" s="19">
        <f t="shared" si="59"/>
        <v>0</v>
      </c>
      <c r="O61" s="56">
        <f t="shared" si="54"/>
        <v>0</v>
      </c>
      <c r="P61" s="41">
        <f t="shared" si="60"/>
        <v>0</v>
      </c>
      <c r="Q61" s="19">
        <f t="shared" si="61"/>
        <v>0</v>
      </c>
      <c r="R61" s="11">
        <v>50</v>
      </c>
      <c r="S61" s="56">
        <f t="shared" si="55"/>
        <v>50</v>
      </c>
      <c r="T61" s="41">
        <f t="shared" si="62"/>
        <v>50</v>
      </c>
      <c r="U61" s="19">
        <f t="shared" si="63"/>
        <v>50</v>
      </c>
      <c r="W61" s="56">
        <f t="shared" si="56"/>
        <v>0</v>
      </c>
      <c r="X61" s="41">
        <f t="shared" si="64"/>
        <v>0</v>
      </c>
      <c r="Y61" s="19">
        <f t="shared" si="65"/>
        <v>0</v>
      </c>
      <c r="AA61" s="56">
        <f t="shared" si="57"/>
        <v>0</v>
      </c>
      <c r="AB61" s="41">
        <f t="shared" si="66"/>
        <v>0</v>
      </c>
      <c r="AC61" s="19">
        <f t="shared" si="67"/>
        <v>0</v>
      </c>
    </row>
    <row r="62" spans="1:29" s="11" customFormat="1" x14ac:dyDescent="0.25">
      <c r="A62" s="29" t="s">
        <v>149</v>
      </c>
      <c r="B62" t="s">
        <v>319</v>
      </c>
      <c r="C62" s="4"/>
      <c r="D62" s="8"/>
      <c r="E62" s="9"/>
      <c r="F62" s="11">
        <v>9.6</v>
      </c>
      <c r="G62" s="56">
        <f t="shared" si="52"/>
        <v>9.6</v>
      </c>
      <c r="H62" s="41">
        <f t="shared" si="34"/>
        <v>9.6</v>
      </c>
      <c r="I62" s="19">
        <f t="shared" si="1"/>
        <v>9.6</v>
      </c>
      <c r="K62" s="56">
        <f t="shared" si="53"/>
        <v>0</v>
      </c>
      <c r="L62" s="41">
        <f t="shared" si="58"/>
        <v>0</v>
      </c>
      <c r="M62" s="19">
        <f t="shared" si="59"/>
        <v>0</v>
      </c>
      <c r="O62" s="56">
        <f t="shared" si="54"/>
        <v>0</v>
      </c>
      <c r="P62" s="41">
        <f t="shared" si="60"/>
        <v>0</v>
      </c>
      <c r="Q62" s="19">
        <f t="shared" si="61"/>
        <v>0</v>
      </c>
      <c r="R62" s="11">
        <v>3.5</v>
      </c>
      <c r="S62" s="56">
        <f t="shared" si="55"/>
        <v>3.5</v>
      </c>
      <c r="T62" s="41">
        <f t="shared" si="62"/>
        <v>3.5</v>
      </c>
      <c r="U62" s="19">
        <f t="shared" si="63"/>
        <v>3.5</v>
      </c>
      <c r="V62" s="11">
        <v>10</v>
      </c>
      <c r="W62" s="56">
        <f t="shared" si="56"/>
        <v>10</v>
      </c>
      <c r="X62" s="41">
        <f t="shared" si="64"/>
        <v>10</v>
      </c>
      <c r="Y62" s="19">
        <f t="shared" si="65"/>
        <v>10</v>
      </c>
      <c r="Z62" s="11">
        <v>10</v>
      </c>
      <c r="AA62" s="56">
        <f t="shared" si="57"/>
        <v>10</v>
      </c>
      <c r="AB62" s="41">
        <f t="shared" si="66"/>
        <v>10</v>
      </c>
      <c r="AC62" s="19">
        <f t="shared" si="67"/>
        <v>10</v>
      </c>
    </row>
    <row r="63" spans="1:29" s="11" customFormat="1" x14ac:dyDescent="0.25">
      <c r="A63" s="29" t="s">
        <v>150</v>
      </c>
      <c r="B63" t="s">
        <v>320</v>
      </c>
      <c r="C63" s="4"/>
      <c r="D63" s="8"/>
      <c r="E63" s="9"/>
      <c r="F63" s="11">
        <v>0.4</v>
      </c>
      <c r="G63" s="56">
        <f t="shared" si="52"/>
        <v>0.4</v>
      </c>
      <c r="H63" s="41">
        <f t="shared" si="34"/>
        <v>0.4</v>
      </c>
      <c r="I63" s="19">
        <f t="shared" si="1"/>
        <v>0.4</v>
      </c>
      <c r="K63" s="56">
        <f t="shared" si="53"/>
        <v>0</v>
      </c>
      <c r="L63" s="41">
        <f t="shared" si="58"/>
        <v>0</v>
      </c>
      <c r="M63" s="19">
        <f t="shared" si="59"/>
        <v>0</v>
      </c>
      <c r="O63" s="56">
        <f t="shared" si="54"/>
        <v>0</v>
      </c>
      <c r="P63" s="41">
        <f t="shared" si="60"/>
        <v>0</v>
      </c>
      <c r="Q63" s="19">
        <f t="shared" si="61"/>
        <v>0</v>
      </c>
      <c r="R63" s="11">
        <v>2</v>
      </c>
      <c r="S63" s="56">
        <f t="shared" si="55"/>
        <v>2</v>
      </c>
      <c r="T63" s="41">
        <f t="shared" si="62"/>
        <v>2</v>
      </c>
      <c r="U63" s="19">
        <f t="shared" si="63"/>
        <v>2</v>
      </c>
      <c r="V63" s="11">
        <v>1</v>
      </c>
      <c r="W63" s="56">
        <f t="shared" si="56"/>
        <v>1</v>
      </c>
      <c r="X63" s="41">
        <f t="shared" si="64"/>
        <v>1</v>
      </c>
      <c r="Y63" s="19">
        <f t="shared" si="65"/>
        <v>1</v>
      </c>
      <c r="Z63" s="11">
        <v>1</v>
      </c>
      <c r="AA63" s="56">
        <f t="shared" si="57"/>
        <v>1</v>
      </c>
      <c r="AB63" s="41">
        <f t="shared" si="66"/>
        <v>1</v>
      </c>
      <c r="AC63" s="19">
        <f t="shared" si="67"/>
        <v>1</v>
      </c>
    </row>
    <row r="64" spans="1:29" s="11" customFormat="1" x14ac:dyDescent="0.25">
      <c r="A64" s="29" t="s">
        <v>151</v>
      </c>
      <c r="B64" t="s">
        <v>321</v>
      </c>
      <c r="C64" s="4"/>
      <c r="D64" s="8"/>
      <c r="E64" s="9"/>
      <c r="F64" s="11">
        <v>115</v>
      </c>
      <c r="G64" s="56">
        <f t="shared" si="52"/>
        <v>115</v>
      </c>
      <c r="H64" s="41">
        <f t="shared" si="34"/>
        <v>115</v>
      </c>
      <c r="I64" s="19">
        <f t="shared" si="1"/>
        <v>115</v>
      </c>
      <c r="K64" s="56">
        <f t="shared" si="53"/>
        <v>0</v>
      </c>
      <c r="L64" s="41">
        <f t="shared" si="58"/>
        <v>0</v>
      </c>
      <c r="M64" s="19">
        <f t="shared" si="59"/>
        <v>0</v>
      </c>
      <c r="O64" s="56">
        <f t="shared" si="54"/>
        <v>0</v>
      </c>
      <c r="P64" s="41">
        <f t="shared" si="60"/>
        <v>0</v>
      </c>
      <c r="Q64" s="19">
        <f t="shared" si="61"/>
        <v>0</v>
      </c>
      <c r="R64" s="11">
        <v>50</v>
      </c>
      <c r="S64" s="56">
        <f t="shared" si="55"/>
        <v>50</v>
      </c>
      <c r="T64" s="41">
        <f t="shared" si="62"/>
        <v>50</v>
      </c>
      <c r="U64" s="19">
        <f t="shared" si="63"/>
        <v>50</v>
      </c>
      <c r="V64" s="11">
        <v>5</v>
      </c>
      <c r="W64" s="56">
        <f t="shared" si="56"/>
        <v>5</v>
      </c>
      <c r="X64" s="41">
        <f t="shared" si="64"/>
        <v>5</v>
      </c>
      <c r="Y64" s="19">
        <f t="shared" si="65"/>
        <v>5</v>
      </c>
      <c r="Z64" s="11">
        <v>3</v>
      </c>
      <c r="AA64" s="56">
        <f t="shared" si="57"/>
        <v>3</v>
      </c>
      <c r="AB64" s="41">
        <f t="shared" si="66"/>
        <v>3</v>
      </c>
      <c r="AC64" s="19">
        <f t="shared" si="67"/>
        <v>3</v>
      </c>
    </row>
    <row r="65" spans="1:29" s="11" customFormat="1" x14ac:dyDescent="0.25">
      <c r="A65" s="29" t="s">
        <v>146</v>
      </c>
      <c r="B65" t="s">
        <v>319</v>
      </c>
      <c r="C65" s="4"/>
      <c r="D65" s="8"/>
      <c r="E65" s="9"/>
      <c r="G65" s="56">
        <f t="shared" si="52"/>
        <v>0</v>
      </c>
      <c r="H65" s="41">
        <f t="shared" si="34"/>
        <v>0</v>
      </c>
      <c r="I65" s="19">
        <f t="shared" si="1"/>
        <v>0</v>
      </c>
      <c r="K65" s="56">
        <f t="shared" si="53"/>
        <v>0</v>
      </c>
      <c r="L65" s="41">
        <f t="shared" si="58"/>
        <v>0</v>
      </c>
      <c r="M65" s="19">
        <f t="shared" si="59"/>
        <v>0</v>
      </c>
      <c r="O65" s="56">
        <f t="shared" si="54"/>
        <v>0</v>
      </c>
      <c r="P65" s="41">
        <f t="shared" si="60"/>
        <v>0</v>
      </c>
      <c r="Q65" s="19">
        <f t="shared" si="61"/>
        <v>0</v>
      </c>
      <c r="S65" s="56">
        <f t="shared" si="55"/>
        <v>0</v>
      </c>
      <c r="T65" s="41">
        <f t="shared" si="62"/>
        <v>0</v>
      </c>
      <c r="U65" s="19">
        <f t="shared" si="63"/>
        <v>0</v>
      </c>
      <c r="W65" s="56">
        <f t="shared" si="56"/>
        <v>0</v>
      </c>
      <c r="X65" s="41">
        <f t="shared" si="64"/>
        <v>0</v>
      </c>
      <c r="Y65" s="19">
        <f t="shared" si="65"/>
        <v>0</v>
      </c>
      <c r="AA65" s="56">
        <f t="shared" si="57"/>
        <v>0</v>
      </c>
      <c r="AB65" s="41">
        <f t="shared" si="66"/>
        <v>0</v>
      </c>
      <c r="AC65" s="19">
        <f t="shared" si="67"/>
        <v>0</v>
      </c>
    </row>
    <row r="66" spans="1:29" s="11" customFormat="1" x14ac:dyDescent="0.25">
      <c r="A66" s="29" t="s">
        <v>147</v>
      </c>
      <c r="B66" t="s">
        <v>320</v>
      </c>
      <c r="C66" s="4"/>
      <c r="D66" s="8"/>
      <c r="E66" s="9"/>
      <c r="G66" s="56">
        <f t="shared" si="52"/>
        <v>0</v>
      </c>
      <c r="H66" s="41">
        <f t="shared" si="34"/>
        <v>0</v>
      </c>
      <c r="I66" s="19">
        <f t="shared" si="1"/>
        <v>0</v>
      </c>
      <c r="K66" s="56">
        <f t="shared" si="53"/>
        <v>0</v>
      </c>
      <c r="L66" s="41">
        <f t="shared" si="58"/>
        <v>0</v>
      </c>
      <c r="M66" s="19">
        <f t="shared" si="59"/>
        <v>0</v>
      </c>
      <c r="O66" s="56">
        <f t="shared" si="54"/>
        <v>0</v>
      </c>
      <c r="P66" s="41">
        <f t="shared" si="60"/>
        <v>0</v>
      </c>
      <c r="Q66" s="19">
        <f t="shared" si="61"/>
        <v>0</v>
      </c>
      <c r="S66" s="56">
        <f t="shared" si="55"/>
        <v>0</v>
      </c>
      <c r="T66" s="41">
        <f t="shared" si="62"/>
        <v>0</v>
      </c>
      <c r="U66" s="19">
        <f t="shared" si="63"/>
        <v>0</v>
      </c>
      <c r="W66" s="56">
        <f t="shared" si="56"/>
        <v>0</v>
      </c>
      <c r="X66" s="41">
        <f t="shared" si="64"/>
        <v>0</v>
      </c>
      <c r="Y66" s="19">
        <f t="shared" si="65"/>
        <v>0</v>
      </c>
      <c r="AA66" s="56">
        <f t="shared" si="57"/>
        <v>0</v>
      </c>
      <c r="AB66" s="41">
        <f t="shared" si="66"/>
        <v>0</v>
      </c>
      <c r="AC66" s="19">
        <f t="shared" si="67"/>
        <v>0</v>
      </c>
    </row>
    <row r="67" spans="1:29" s="11" customFormat="1" x14ac:dyDescent="0.25">
      <c r="A67" s="29" t="s">
        <v>148</v>
      </c>
      <c r="B67" t="s">
        <v>321</v>
      </c>
      <c r="C67" s="4"/>
      <c r="D67" s="8"/>
      <c r="E67" s="9"/>
      <c r="G67" s="56">
        <f t="shared" si="52"/>
        <v>0</v>
      </c>
      <c r="H67" s="41">
        <f t="shared" si="34"/>
        <v>0</v>
      </c>
      <c r="I67" s="19">
        <f t="shared" si="1"/>
        <v>0</v>
      </c>
      <c r="K67" s="56">
        <f t="shared" si="53"/>
        <v>0</v>
      </c>
      <c r="L67" s="41">
        <f t="shared" si="58"/>
        <v>0</v>
      </c>
      <c r="M67" s="19">
        <f t="shared" si="59"/>
        <v>0</v>
      </c>
      <c r="O67" s="56">
        <f t="shared" si="54"/>
        <v>0</v>
      </c>
      <c r="P67" s="41">
        <f t="shared" si="60"/>
        <v>0</v>
      </c>
      <c r="Q67" s="19">
        <f t="shared" si="61"/>
        <v>0</v>
      </c>
      <c r="S67" s="56">
        <f t="shared" si="55"/>
        <v>0</v>
      </c>
      <c r="T67" s="41">
        <f t="shared" si="62"/>
        <v>0</v>
      </c>
      <c r="U67" s="19">
        <f t="shared" si="63"/>
        <v>0</v>
      </c>
      <c r="W67" s="56">
        <f t="shared" si="56"/>
        <v>0</v>
      </c>
      <c r="X67" s="41">
        <f t="shared" si="64"/>
        <v>0</v>
      </c>
      <c r="Y67" s="19">
        <f t="shared" si="65"/>
        <v>0</v>
      </c>
      <c r="AA67" s="56">
        <f t="shared" si="57"/>
        <v>0</v>
      </c>
      <c r="AB67" s="41">
        <f t="shared" si="66"/>
        <v>0</v>
      </c>
      <c r="AC67" s="19">
        <f t="shared" si="67"/>
        <v>0</v>
      </c>
    </row>
    <row r="68" spans="1:29" s="11" customFormat="1" x14ac:dyDescent="0.25">
      <c r="A68" s="29" t="s">
        <v>140</v>
      </c>
      <c r="B68" t="s">
        <v>322</v>
      </c>
      <c r="C68" s="4"/>
      <c r="D68" s="8"/>
      <c r="E68" s="9"/>
      <c r="F68" s="11">
        <v>7.8118999999999994E-2</v>
      </c>
      <c r="G68" s="56">
        <f t="shared" si="52"/>
        <v>7.8118999999999994E-2</v>
      </c>
      <c r="H68" s="41">
        <f t="shared" si="34"/>
        <v>7.8118999999999994E-2</v>
      </c>
      <c r="I68" s="19">
        <f t="shared" ref="I68:I93" si="68">H68</f>
        <v>7.8118999999999994E-2</v>
      </c>
      <c r="J68" s="11">
        <v>0</v>
      </c>
      <c r="K68" s="56">
        <f t="shared" si="53"/>
        <v>0</v>
      </c>
      <c r="L68" s="41">
        <f t="shared" si="58"/>
        <v>0</v>
      </c>
      <c r="M68" s="19">
        <f t="shared" si="59"/>
        <v>0</v>
      </c>
      <c r="N68" s="11">
        <v>0</v>
      </c>
      <c r="O68" s="56">
        <f t="shared" si="54"/>
        <v>0</v>
      </c>
      <c r="P68" s="41">
        <f t="shared" si="60"/>
        <v>0</v>
      </c>
      <c r="Q68" s="19">
        <f t="shared" si="61"/>
        <v>0</v>
      </c>
      <c r="R68" s="11">
        <v>8.1810999999999995E-2</v>
      </c>
      <c r="S68" s="56">
        <f t="shared" si="55"/>
        <v>8.1810999999999995E-2</v>
      </c>
      <c r="T68" s="41">
        <f t="shared" si="62"/>
        <v>8.1810999999999995E-2</v>
      </c>
      <c r="U68" s="19">
        <f t="shared" si="63"/>
        <v>8.1810999999999995E-2</v>
      </c>
      <c r="V68" s="11">
        <v>0.13589300000000001</v>
      </c>
      <c r="W68" s="56">
        <f t="shared" si="56"/>
        <v>0.13589300000000001</v>
      </c>
      <c r="X68" s="41">
        <f t="shared" si="64"/>
        <v>0.13589300000000001</v>
      </c>
      <c r="Y68" s="19">
        <f t="shared" si="65"/>
        <v>0.13589300000000001</v>
      </c>
      <c r="Z68" s="11">
        <v>0</v>
      </c>
      <c r="AA68" s="56">
        <f t="shared" si="57"/>
        <v>0</v>
      </c>
      <c r="AB68" s="41">
        <f t="shared" si="66"/>
        <v>0</v>
      </c>
      <c r="AC68" s="19">
        <f t="shared" si="67"/>
        <v>0</v>
      </c>
    </row>
    <row r="69" spans="1:29" s="11" customFormat="1" ht="16.5" customHeight="1" x14ac:dyDescent="0.25">
      <c r="A69" s="29" t="s">
        <v>141</v>
      </c>
      <c r="B69" t="s">
        <v>323</v>
      </c>
      <c r="C69" s="4"/>
      <c r="D69" s="8"/>
      <c r="E69" s="9"/>
      <c r="F69" s="11">
        <v>0</v>
      </c>
      <c r="G69" s="56">
        <f t="shared" si="52"/>
        <v>0</v>
      </c>
      <c r="H69" s="41">
        <f t="shared" si="34"/>
        <v>0</v>
      </c>
      <c r="I69" s="19">
        <f t="shared" si="68"/>
        <v>0</v>
      </c>
      <c r="J69" s="11">
        <v>0</v>
      </c>
      <c r="K69" s="56">
        <f t="shared" si="53"/>
        <v>0</v>
      </c>
      <c r="L69" s="41">
        <f t="shared" si="58"/>
        <v>0</v>
      </c>
      <c r="M69" s="19">
        <f t="shared" si="59"/>
        <v>0</v>
      </c>
      <c r="N69" s="11">
        <v>0</v>
      </c>
      <c r="O69" s="56">
        <f t="shared" si="54"/>
        <v>0</v>
      </c>
      <c r="P69" s="41">
        <f t="shared" si="60"/>
        <v>0</v>
      </c>
      <c r="Q69" s="19">
        <f t="shared" si="61"/>
        <v>0</v>
      </c>
      <c r="R69" s="11">
        <v>0</v>
      </c>
      <c r="S69" s="56">
        <f t="shared" si="55"/>
        <v>0</v>
      </c>
      <c r="T69" s="41">
        <f t="shared" si="62"/>
        <v>0</v>
      </c>
      <c r="U69" s="19">
        <f t="shared" si="63"/>
        <v>0</v>
      </c>
      <c r="V69" s="11">
        <v>0</v>
      </c>
      <c r="W69" s="56">
        <f t="shared" si="56"/>
        <v>0</v>
      </c>
      <c r="X69" s="41">
        <f t="shared" si="64"/>
        <v>0</v>
      </c>
      <c r="Y69" s="19">
        <f t="shared" si="65"/>
        <v>0</v>
      </c>
      <c r="Z69" s="11">
        <v>0</v>
      </c>
      <c r="AA69" s="56">
        <f t="shared" si="57"/>
        <v>0</v>
      </c>
      <c r="AB69" s="41">
        <f t="shared" si="66"/>
        <v>0</v>
      </c>
      <c r="AC69" s="19">
        <f t="shared" si="67"/>
        <v>0</v>
      </c>
    </row>
    <row r="70" spans="1:29" s="11" customFormat="1" x14ac:dyDescent="0.25">
      <c r="A70" s="29" t="s">
        <v>142</v>
      </c>
      <c r="B70" t="s">
        <v>324</v>
      </c>
      <c r="C70" s="4"/>
      <c r="D70" s="8"/>
      <c r="E70" s="9"/>
      <c r="F70" s="11">
        <v>0</v>
      </c>
      <c r="G70" s="56">
        <f t="shared" si="52"/>
        <v>0</v>
      </c>
      <c r="H70" s="41">
        <f t="shared" si="34"/>
        <v>0</v>
      </c>
      <c r="I70" s="19">
        <f t="shared" si="68"/>
        <v>0</v>
      </c>
      <c r="J70" s="11">
        <v>0</v>
      </c>
      <c r="K70" s="56">
        <f t="shared" si="53"/>
        <v>0</v>
      </c>
      <c r="L70" s="41">
        <f t="shared" si="58"/>
        <v>0</v>
      </c>
      <c r="M70" s="19">
        <f t="shared" si="59"/>
        <v>0</v>
      </c>
      <c r="N70" s="11">
        <v>0</v>
      </c>
      <c r="O70" s="56">
        <f t="shared" si="54"/>
        <v>0</v>
      </c>
      <c r="P70" s="41">
        <f t="shared" si="60"/>
        <v>0</v>
      </c>
      <c r="Q70" s="19">
        <f t="shared" si="61"/>
        <v>0</v>
      </c>
      <c r="R70" s="11">
        <v>0</v>
      </c>
      <c r="S70" s="56">
        <f t="shared" si="55"/>
        <v>0</v>
      </c>
      <c r="T70" s="41">
        <f t="shared" si="62"/>
        <v>0</v>
      </c>
      <c r="U70" s="19">
        <f t="shared" si="63"/>
        <v>0</v>
      </c>
      <c r="V70" s="11">
        <v>0</v>
      </c>
      <c r="W70" s="56">
        <f t="shared" si="56"/>
        <v>0</v>
      </c>
      <c r="X70" s="41">
        <f t="shared" si="64"/>
        <v>0</v>
      </c>
      <c r="Y70" s="19">
        <f t="shared" si="65"/>
        <v>0</v>
      </c>
      <c r="Z70" s="11">
        <v>0</v>
      </c>
      <c r="AA70" s="56">
        <f t="shared" si="57"/>
        <v>0</v>
      </c>
      <c r="AB70" s="41">
        <f t="shared" si="66"/>
        <v>0</v>
      </c>
      <c r="AC70" s="19">
        <f t="shared" si="67"/>
        <v>0</v>
      </c>
    </row>
    <row r="71" spans="1:29" s="11" customFormat="1" x14ac:dyDescent="0.25">
      <c r="A71" s="29" t="s">
        <v>119</v>
      </c>
      <c r="B71" t="s">
        <v>325</v>
      </c>
      <c r="C71" s="4"/>
      <c r="D71" s="8"/>
      <c r="E71" s="9"/>
      <c r="G71" s="56">
        <f t="shared" si="52"/>
        <v>0</v>
      </c>
      <c r="H71" s="41">
        <f t="shared" si="34"/>
        <v>0</v>
      </c>
      <c r="I71" s="19">
        <f t="shared" si="68"/>
        <v>0</v>
      </c>
      <c r="K71" s="56">
        <f t="shared" si="53"/>
        <v>0</v>
      </c>
      <c r="L71" s="41">
        <f t="shared" si="58"/>
        <v>0</v>
      </c>
      <c r="M71" s="19">
        <f t="shared" si="59"/>
        <v>0</v>
      </c>
      <c r="O71" s="56">
        <f t="shared" si="54"/>
        <v>0</v>
      </c>
      <c r="P71" s="41">
        <f t="shared" si="60"/>
        <v>0</v>
      </c>
      <c r="Q71" s="19">
        <f t="shared" si="61"/>
        <v>0</v>
      </c>
      <c r="S71" s="56">
        <f t="shared" si="55"/>
        <v>0</v>
      </c>
      <c r="T71" s="41">
        <f t="shared" si="62"/>
        <v>0</v>
      </c>
      <c r="U71" s="19">
        <f t="shared" si="63"/>
        <v>0</v>
      </c>
      <c r="V71" s="11">
        <v>90</v>
      </c>
      <c r="W71" s="56">
        <f t="shared" si="56"/>
        <v>90</v>
      </c>
      <c r="X71" s="41">
        <f t="shared" si="64"/>
        <v>90</v>
      </c>
      <c r="Y71" s="19">
        <f t="shared" si="65"/>
        <v>90</v>
      </c>
      <c r="AA71" s="56">
        <f t="shared" si="57"/>
        <v>0</v>
      </c>
      <c r="AB71" s="41">
        <f t="shared" si="66"/>
        <v>0</v>
      </c>
      <c r="AC71" s="19">
        <f t="shared" si="67"/>
        <v>0</v>
      </c>
    </row>
    <row r="72" spans="1:29" s="11" customFormat="1" x14ac:dyDescent="0.25">
      <c r="A72" s="29" t="s">
        <v>120</v>
      </c>
      <c r="B72" t="s">
        <v>326</v>
      </c>
      <c r="C72" s="4"/>
      <c r="D72" s="8"/>
      <c r="E72" s="9"/>
      <c r="G72" s="56">
        <f t="shared" si="52"/>
        <v>0</v>
      </c>
      <c r="H72" s="41">
        <f t="shared" si="34"/>
        <v>0</v>
      </c>
      <c r="I72" s="19">
        <f t="shared" si="68"/>
        <v>0</v>
      </c>
      <c r="J72" s="11">
        <v>100</v>
      </c>
      <c r="K72" s="56">
        <f t="shared" si="53"/>
        <v>100</v>
      </c>
      <c r="L72" s="41">
        <f t="shared" si="58"/>
        <v>100</v>
      </c>
      <c r="M72" s="19">
        <f t="shared" si="59"/>
        <v>100</v>
      </c>
      <c r="O72" s="56">
        <f t="shared" si="54"/>
        <v>0</v>
      </c>
      <c r="P72" s="41">
        <f t="shared" si="60"/>
        <v>0</v>
      </c>
      <c r="Q72" s="19">
        <f t="shared" si="61"/>
        <v>0</v>
      </c>
      <c r="S72" s="56">
        <f t="shared" si="55"/>
        <v>0</v>
      </c>
      <c r="T72" s="41">
        <f t="shared" si="62"/>
        <v>0</v>
      </c>
      <c r="U72" s="19">
        <f t="shared" si="63"/>
        <v>0</v>
      </c>
      <c r="W72" s="56">
        <f t="shared" si="56"/>
        <v>0</v>
      </c>
      <c r="X72" s="41">
        <f t="shared" si="64"/>
        <v>0</v>
      </c>
      <c r="Y72" s="19">
        <f t="shared" si="65"/>
        <v>0</v>
      </c>
      <c r="AA72" s="56">
        <f t="shared" si="57"/>
        <v>0</v>
      </c>
      <c r="AB72" s="41">
        <f t="shared" si="66"/>
        <v>0</v>
      </c>
      <c r="AC72" s="19">
        <f t="shared" si="67"/>
        <v>0</v>
      </c>
    </row>
    <row r="73" spans="1:29" s="11" customFormat="1" x14ac:dyDescent="0.25">
      <c r="A73" s="29" t="s">
        <v>121</v>
      </c>
      <c r="B73" t="s">
        <v>327</v>
      </c>
      <c r="C73" s="4"/>
      <c r="D73" s="8"/>
      <c r="E73" s="9"/>
      <c r="G73" s="56">
        <f t="shared" si="52"/>
        <v>0</v>
      </c>
      <c r="H73" s="41">
        <f t="shared" si="34"/>
        <v>0</v>
      </c>
      <c r="I73" s="19">
        <f t="shared" si="68"/>
        <v>0</v>
      </c>
      <c r="K73" s="56">
        <f t="shared" si="53"/>
        <v>0</v>
      </c>
      <c r="L73" s="41">
        <f t="shared" si="58"/>
        <v>0</v>
      </c>
      <c r="M73" s="19">
        <f t="shared" si="59"/>
        <v>0</v>
      </c>
      <c r="N73" s="11">
        <v>100</v>
      </c>
      <c r="O73" s="56">
        <f t="shared" si="54"/>
        <v>100</v>
      </c>
      <c r="P73" s="41">
        <f t="shared" si="60"/>
        <v>100</v>
      </c>
      <c r="Q73" s="19">
        <f t="shared" si="61"/>
        <v>100</v>
      </c>
      <c r="S73" s="56">
        <f t="shared" si="55"/>
        <v>0</v>
      </c>
      <c r="T73" s="41">
        <f t="shared" si="62"/>
        <v>0</v>
      </c>
      <c r="U73" s="19">
        <f t="shared" si="63"/>
        <v>0</v>
      </c>
      <c r="W73" s="56">
        <f t="shared" si="56"/>
        <v>0</v>
      </c>
      <c r="X73" s="41">
        <f t="shared" si="64"/>
        <v>0</v>
      </c>
      <c r="Y73" s="19">
        <f t="shared" si="65"/>
        <v>0</v>
      </c>
      <c r="AA73" s="56">
        <f t="shared" si="57"/>
        <v>0</v>
      </c>
      <c r="AB73" s="41">
        <f t="shared" si="66"/>
        <v>0</v>
      </c>
      <c r="AC73" s="19">
        <f t="shared" si="67"/>
        <v>0</v>
      </c>
    </row>
    <row r="74" spans="1:29" s="11" customFormat="1" x14ac:dyDescent="0.25">
      <c r="A74" s="29" t="s">
        <v>122</v>
      </c>
      <c r="B74" t="s">
        <v>328</v>
      </c>
      <c r="C74" s="4"/>
      <c r="D74" s="8"/>
      <c r="E74" s="9"/>
      <c r="F74" s="13">
        <v>50</v>
      </c>
      <c r="G74" s="56">
        <f t="shared" si="52"/>
        <v>50</v>
      </c>
      <c r="H74" s="41">
        <f t="shared" si="34"/>
        <v>50</v>
      </c>
      <c r="I74" s="19">
        <f t="shared" si="68"/>
        <v>50</v>
      </c>
      <c r="K74" s="56">
        <f t="shared" si="53"/>
        <v>0</v>
      </c>
      <c r="L74" s="41">
        <f t="shared" si="58"/>
        <v>0</v>
      </c>
      <c r="M74" s="19">
        <f t="shared" si="59"/>
        <v>0</v>
      </c>
      <c r="O74" s="56">
        <f t="shared" si="54"/>
        <v>0</v>
      </c>
      <c r="P74" s="41">
        <f t="shared" si="60"/>
        <v>0</v>
      </c>
      <c r="Q74" s="19">
        <f t="shared" si="61"/>
        <v>0</v>
      </c>
      <c r="S74" s="56">
        <f t="shared" si="55"/>
        <v>0</v>
      </c>
      <c r="T74" s="41">
        <f t="shared" si="62"/>
        <v>0</v>
      </c>
      <c r="U74" s="19">
        <f t="shared" si="63"/>
        <v>0</v>
      </c>
      <c r="V74" s="11">
        <v>10</v>
      </c>
      <c r="W74" s="56">
        <f t="shared" si="56"/>
        <v>10</v>
      </c>
      <c r="X74" s="41">
        <f t="shared" si="64"/>
        <v>10</v>
      </c>
      <c r="Y74" s="19">
        <f t="shared" si="65"/>
        <v>10</v>
      </c>
      <c r="Z74" s="11">
        <v>40</v>
      </c>
      <c r="AA74" s="56">
        <f t="shared" si="57"/>
        <v>40</v>
      </c>
      <c r="AB74" s="41">
        <f t="shared" si="66"/>
        <v>40</v>
      </c>
      <c r="AC74" s="19">
        <f t="shared" si="67"/>
        <v>40</v>
      </c>
    </row>
    <row r="75" spans="1:29" s="11" customFormat="1" x14ac:dyDescent="0.25">
      <c r="A75" s="29" t="s">
        <v>123</v>
      </c>
      <c r="B75" t="s">
        <v>329</v>
      </c>
      <c r="C75" s="4"/>
      <c r="D75" s="8"/>
      <c r="E75" s="9"/>
      <c r="F75" s="13">
        <v>50</v>
      </c>
      <c r="G75" s="56">
        <f t="shared" si="52"/>
        <v>50</v>
      </c>
      <c r="H75" s="41">
        <f t="shared" si="34"/>
        <v>50</v>
      </c>
      <c r="I75" s="19">
        <f t="shared" si="68"/>
        <v>50</v>
      </c>
      <c r="K75" s="56">
        <f t="shared" si="53"/>
        <v>0</v>
      </c>
      <c r="L75" s="41">
        <f t="shared" si="58"/>
        <v>0</v>
      </c>
      <c r="M75" s="19">
        <f t="shared" si="59"/>
        <v>0</v>
      </c>
      <c r="O75" s="56">
        <f t="shared" si="54"/>
        <v>0</v>
      </c>
      <c r="P75" s="41">
        <f t="shared" si="60"/>
        <v>0</v>
      </c>
      <c r="Q75" s="19">
        <f t="shared" si="61"/>
        <v>0</v>
      </c>
      <c r="R75" s="11">
        <v>100</v>
      </c>
      <c r="S75" s="56">
        <f t="shared" si="55"/>
        <v>100</v>
      </c>
      <c r="T75" s="41">
        <f t="shared" si="62"/>
        <v>100</v>
      </c>
      <c r="U75" s="19">
        <f t="shared" si="63"/>
        <v>100</v>
      </c>
      <c r="W75" s="56">
        <f t="shared" si="56"/>
        <v>0</v>
      </c>
      <c r="X75" s="41">
        <f t="shared" si="64"/>
        <v>0</v>
      </c>
      <c r="Y75" s="19">
        <f t="shared" si="65"/>
        <v>0</v>
      </c>
      <c r="AA75" s="56">
        <f t="shared" si="57"/>
        <v>0</v>
      </c>
      <c r="AB75" s="41">
        <f t="shared" si="66"/>
        <v>0</v>
      </c>
      <c r="AC75" s="19">
        <f t="shared" si="67"/>
        <v>0</v>
      </c>
    </row>
    <row r="76" spans="1:29" s="11" customFormat="1" x14ac:dyDescent="0.25">
      <c r="A76" s="29" t="s">
        <v>124</v>
      </c>
      <c r="B76" t="s">
        <v>330</v>
      </c>
      <c r="C76" s="4"/>
      <c r="D76" s="8"/>
      <c r="E76" s="9"/>
      <c r="G76" s="56">
        <f t="shared" si="52"/>
        <v>0</v>
      </c>
      <c r="H76" s="41">
        <f t="shared" si="34"/>
        <v>0</v>
      </c>
      <c r="I76" s="19">
        <f t="shared" si="68"/>
        <v>0</v>
      </c>
      <c r="K76" s="56">
        <f t="shared" si="53"/>
        <v>0</v>
      </c>
      <c r="L76" s="41">
        <f t="shared" si="58"/>
        <v>0</v>
      </c>
      <c r="M76" s="19">
        <f t="shared" si="59"/>
        <v>0</v>
      </c>
      <c r="O76" s="56">
        <f t="shared" si="54"/>
        <v>0</v>
      </c>
      <c r="P76" s="41">
        <f t="shared" si="60"/>
        <v>0</v>
      </c>
      <c r="Q76" s="19">
        <f t="shared" si="61"/>
        <v>0</v>
      </c>
      <c r="S76" s="56">
        <f t="shared" si="55"/>
        <v>0</v>
      </c>
      <c r="T76" s="41">
        <f t="shared" si="62"/>
        <v>0</v>
      </c>
      <c r="U76" s="19">
        <f t="shared" si="63"/>
        <v>0</v>
      </c>
      <c r="W76" s="56">
        <f t="shared" si="56"/>
        <v>0</v>
      </c>
      <c r="X76" s="41">
        <f t="shared" si="64"/>
        <v>0</v>
      </c>
      <c r="Y76" s="19">
        <f t="shared" si="65"/>
        <v>0</v>
      </c>
      <c r="Z76" s="11">
        <v>60</v>
      </c>
      <c r="AA76" s="56">
        <f t="shared" si="57"/>
        <v>60</v>
      </c>
      <c r="AB76" s="41">
        <f t="shared" si="66"/>
        <v>60</v>
      </c>
      <c r="AC76" s="19">
        <f t="shared" si="67"/>
        <v>60</v>
      </c>
    </row>
    <row r="77" spans="1:29" s="11" customFormat="1" x14ac:dyDescent="0.25">
      <c r="A77" s="29" t="s">
        <v>125</v>
      </c>
      <c r="B77" t="s">
        <v>331</v>
      </c>
      <c r="C77" s="4"/>
      <c r="D77" s="8"/>
      <c r="E77" s="9"/>
      <c r="G77" s="56">
        <f t="shared" si="52"/>
        <v>0</v>
      </c>
      <c r="H77" s="41">
        <f t="shared" si="34"/>
        <v>0</v>
      </c>
      <c r="I77" s="19">
        <f t="shared" si="68"/>
        <v>0</v>
      </c>
      <c r="K77" s="56">
        <f t="shared" si="53"/>
        <v>0</v>
      </c>
      <c r="L77" s="41">
        <f t="shared" si="58"/>
        <v>0</v>
      </c>
      <c r="M77" s="19">
        <f t="shared" si="59"/>
        <v>0</v>
      </c>
      <c r="O77" s="56">
        <f t="shared" si="54"/>
        <v>0</v>
      </c>
      <c r="P77" s="41">
        <f t="shared" si="60"/>
        <v>0</v>
      </c>
      <c r="Q77" s="19">
        <f t="shared" si="61"/>
        <v>0</v>
      </c>
      <c r="S77" s="56">
        <f t="shared" si="55"/>
        <v>0</v>
      </c>
      <c r="T77" s="41">
        <f t="shared" si="62"/>
        <v>0</v>
      </c>
      <c r="U77" s="19">
        <f t="shared" si="63"/>
        <v>0</v>
      </c>
      <c r="W77" s="56">
        <f t="shared" si="56"/>
        <v>0</v>
      </c>
      <c r="X77" s="41">
        <f t="shared" si="64"/>
        <v>0</v>
      </c>
      <c r="Y77" s="19">
        <f t="shared" si="65"/>
        <v>0</v>
      </c>
      <c r="AA77" s="56">
        <f t="shared" si="57"/>
        <v>0</v>
      </c>
      <c r="AB77" s="41">
        <f t="shared" si="66"/>
        <v>0</v>
      </c>
      <c r="AC77" s="19">
        <f t="shared" si="67"/>
        <v>0</v>
      </c>
    </row>
    <row r="78" spans="1:29" s="11" customFormat="1" x14ac:dyDescent="0.25">
      <c r="A78" s="29" t="s">
        <v>126</v>
      </c>
      <c r="B78" t="s">
        <v>332</v>
      </c>
      <c r="C78" s="4"/>
      <c r="D78" s="8"/>
      <c r="E78" s="9"/>
      <c r="G78" s="56">
        <f t="shared" si="52"/>
        <v>0</v>
      </c>
      <c r="H78" s="41">
        <f t="shared" si="34"/>
        <v>0</v>
      </c>
      <c r="I78" s="19">
        <f t="shared" si="68"/>
        <v>0</v>
      </c>
      <c r="K78" s="56">
        <f t="shared" si="53"/>
        <v>0</v>
      </c>
      <c r="L78" s="41">
        <f t="shared" si="58"/>
        <v>0</v>
      </c>
      <c r="M78" s="19">
        <f t="shared" si="59"/>
        <v>0</v>
      </c>
      <c r="O78" s="56">
        <f t="shared" si="54"/>
        <v>0</v>
      </c>
      <c r="P78" s="41">
        <f t="shared" si="60"/>
        <v>0</v>
      </c>
      <c r="Q78" s="19">
        <f t="shared" si="61"/>
        <v>0</v>
      </c>
      <c r="R78" s="11">
        <v>2</v>
      </c>
      <c r="S78" s="56">
        <f t="shared" si="55"/>
        <v>2</v>
      </c>
      <c r="T78" s="41">
        <f t="shared" si="62"/>
        <v>2</v>
      </c>
      <c r="U78" s="19">
        <f t="shared" si="63"/>
        <v>2</v>
      </c>
      <c r="W78" s="56">
        <f t="shared" si="56"/>
        <v>0</v>
      </c>
      <c r="X78" s="41">
        <f t="shared" si="64"/>
        <v>0</v>
      </c>
      <c r="Y78" s="19">
        <f t="shared" si="65"/>
        <v>0</v>
      </c>
      <c r="AA78" s="56">
        <f t="shared" si="57"/>
        <v>0</v>
      </c>
      <c r="AB78" s="41">
        <f t="shared" si="66"/>
        <v>0</v>
      </c>
      <c r="AC78" s="19">
        <f t="shared" si="67"/>
        <v>0</v>
      </c>
    </row>
    <row r="79" spans="1:29" s="11" customFormat="1" x14ac:dyDescent="0.25">
      <c r="A79" s="29" t="s">
        <v>127</v>
      </c>
      <c r="B79" t="s">
        <v>333</v>
      </c>
      <c r="C79" s="4"/>
      <c r="D79" s="8"/>
      <c r="E79" s="9"/>
      <c r="G79" s="56">
        <f t="shared" si="52"/>
        <v>0</v>
      </c>
      <c r="H79" s="41">
        <f t="shared" si="34"/>
        <v>0</v>
      </c>
      <c r="I79" s="19">
        <f t="shared" si="68"/>
        <v>0</v>
      </c>
      <c r="K79" s="56">
        <f t="shared" si="53"/>
        <v>0</v>
      </c>
      <c r="L79" s="41">
        <f t="shared" si="58"/>
        <v>0</v>
      </c>
      <c r="M79" s="19">
        <f t="shared" si="59"/>
        <v>0</v>
      </c>
      <c r="O79" s="56">
        <f t="shared" si="54"/>
        <v>0</v>
      </c>
      <c r="P79" s="41">
        <f t="shared" si="60"/>
        <v>0</v>
      </c>
      <c r="Q79" s="19">
        <f t="shared" si="61"/>
        <v>0</v>
      </c>
      <c r="R79" s="11">
        <v>5</v>
      </c>
      <c r="S79" s="56">
        <f t="shared" si="55"/>
        <v>5</v>
      </c>
      <c r="T79" s="41">
        <f t="shared" si="62"/>
        <v>5</v>
      </c>
      <c r="U79" s="19">
        <f t="shared" si="63"/>
        <v>5</v>
      </c>
      <c r="W79" s="56">
        <f t="shared" si="56"/>
        <v>0</v>
      </c>
      <c r="X79" s="41">
        <f t="shared" si="64"/>
        <v>0</v>
      </c>
      <c r="Y79" s="19">
        <f t="shared" si="65"/>
        <v>0</v>
      </c>
      <c r="AA79" s="56">
        <f t="shared" si="57"/>
        <v>0</v>
      </c>
      <c r="AB79" s="41">
        <f t="shared" si="66"/>
        <v>0</v>
      </c>
      <c r="AC79" s="19">
        <f t="shared" si="67"/>
        <v>0</v>
      </c>
    </row>
    <row r="80" spans="1:29" s="11" customFormat="1" x14ac:dyDescent="0.25">
      <c r="A80" s="29" t="s">
        <v>128</v>
      </c>
      <c r="B80" t="s">
        <v>334</v>
      </c>
      <c r="C80" s="4">
        <v>1.5</v>
      </c>
      <c r="D80" s="8"/>
      <c r="E80" s="9">
        <v>0.75</v>
      </c>
      <c r="F80" s="11">
        <v>0.2</v>
      </c>
      <c r="G80" s="56">
        <f>$C80*F80</f>
        <v>0.30000000000000004</v>
      </c>
      <c r="H80" s="41">
        <f t="shared" si="34"/>
        <v>0.30000000000000004</v>
      </c>
      <c r="I80" s="19">
        <f>$E80*H80</f>
        <v>0.22500000000000003</v>
      </c>
      <c r="J80" s="11">
        <v>1</v>
      </c>
      <c r="K80" s="56">
        <f>$C80*J80</f>
        <v>1.5</v>
      </c>
      <c r="L80" s="41">
        <f t="shared" si="58"/>
        <v>1.5</v>
      </c>
      <c r="M80" s="19">
        <f>$E80*L80</f>
        <v>1.125</v>
      </c>
      <c r="N80" s="11">
        <v>2.5</v>
      </c>
      <c r="O80" s="56">
        <f>$C80*N80</f>
        <v>3.75</v>
      </c>
      <c r="P80" s="41">
        <f t="shared" si="60"/>
        <v>3.75</v>
      </c>
      <c r="Q80" s="19">
        <f>$E80*P80</f>
        <v>2.8125</v>
      </c>
      <c r="R80" s="11">
        <v>1</v>
      </c>
      <c r="S80" s="56">
        <f>$C80*R80</f>
        <v>1.5</v>
      </c>
      <c r="T80" s="41">
        <f t="shared" si="62"/>
        <v>1.5</v>
      </c>
      <c r="U80" s="19">
        <f>$E80*T80</f>
        <v>1.125</v>
      </c>
      <c r="V80" s="11">
        <v>1.5</v>
      </c>
      <c r="W80" s="56">
        <f>$C80*V80</f>
        <v>2.25</v>
      </c>
      <c r="X80" s="41">
        <f t="shared" si="64"/>
        <v>2.25</v>
      </c>
      <c r="Y80" s="19">
        <f>$E80*X80</f>
        <v>1.6875</v>
      </c>
      <c r="Z80" s="11">
        <v>2</v>
      </c>
      <c r="AA80" s="56">
        <f>$C80*Z80</f>
        <v>3</v>
      </c>
      <c r="AB80" s="41">
        <f t="shared" si="66"/>
        <v>3</v>
      </c>
      <c r="AC80" s="19">
        <f>$E80*AB80</f>
        <v>2.25</v>
      </c>
    </row>
    <row r="81" spans="1:29" s="11" customFormat="1" x14ac:dyDescent="0.25">
      <c r="A81" s="29" t="s">
        <v>129</v>
      </c>
      <c r="B81" t="s">
        <v>335</v>
      </c>
      <c r="C81" s="4">
        <v>1.5</v>
      </c>
      <c r="D81" s="8"/>
      <c r="E81" s="9">
        <v>0.75</v>
      </c>
      <c r="F81" s="11">
        <v>70</v>
      </c>
      <c r="G81" s="56">
        <f>MIN(100,$C81*F81)</f>
        <v>100</v>
      </c>
      <c r="H81" s="41">
        <f t="shared" si="34"/>
        <v>100</v>
      </c>
      <c r="I81" s="19">
        <f>$E81*H81</f>
        <v>75</v>
      </c>
      <c r="J81" s="11">
        <v>60</v>
      </c>
      <c r="K81" s="56">
        <f>MIN(100,$C81*J81)</f>
        <v>90</v>
      </c>
      <c r="L81" s="41">
        <f t="shared" si="58"/>
        <v>90</v>
      </c>
      <c r="M81" s="19">
        <f>$E81*L81</f>
        <v>67.5</v>
      </c>
      <c r="N81" s="11">
        <v>5</v>
      </c>
      <c r="O81" s="56">
        <f>MIN(100,$C81*N81)</f>
        <v>7.5</v>
      </c>
      <c r="P81" s="41">
        <f t="shared" si="60"/>
        <v>7.5</v>
      </c>
      <c r="Q81" s="19">
        <f>$E81*P81</f>
        <v>5.625</v>
      </c>
      <c r="R81" s="11">
        <v>15</v>
      </c>
      <c r="S81" s="56">
        <f>MIN(100,$C81*R81)</f>
        <v>22.5</v>
      </c>
      <c r="T81" s="41">
        <f t="shared" si="62"/>
        <v>22.5</v>
      </c>
      <c r="U81" s="19">
        <f>$E81*T81</f>
        <v>16.875</v>
      </c>
      <c r="V81" s="11">
        <v>90</v>
      </c>
      <c r="W81" s="56">
        <f>MIN(100,$C81*V81)</f>
        <v>100</v>
      </c>
      <c r="X81" s="41">
        <f t="shared" si="64"/>
        <v>100</v>
      </c>
      <c r="Y81" s="19">
        <f>$E81*X81</f>
        <v>75</v>
      </c>
      <c r="Z81" s="11">
        <v>70</v>
      </c>
      <c r="AA81" s="56">
        <f>MIN(100,$C81*Z81)</f>
        <v>100</v>
      </c>
      <c r="AB81" s="41">
        <f t="shared" si="66"/>
        <v>100</v>
      </c>
      <c r="AC81" s="19">
        <f>$E81*AB81</f>
        <v>75</v>
      </c>
    </row>
    <row r="82" spans="1:29" s="11" customFormat="1" x14ac:dyDescent="0.25">
      <c r="A82" s="29" t="s">
        <v>130</v>
      </c>
      <c r="B82" t="s">
        <v>336</v>
      </c>
      <c r="C82" s="4"/>
      <c r="D82" s="8"/>
      <c r="E82" s="9"/>
      <c r="G82" s="56">
        <f t="shared" ref="G82:G87" si="69">F82</f>
        <v>0</v>
      </c>
      <c r="H82" s="41">
        <f t="shared" si="34"/>
        <v>0</v>
      </c>
      <c r="I82" s="19">
        <f t="shared" si="68"/>
        <v>0</v>
      </c>
      <c r="K82" s="56">
        <f t="shared" ref="K82:K93" si="70">J82</f>
        <v>0</v>
      </c>
      <c r="L82" s="41">
        <f t="shared" si="58"/>
        <v>0</v>
      </c>
      <c r="M82" s="19">
        <f t="shared" ref="M82:M93" si="71">L82</f>
        <v>0</v>
      </c>
      <c r="O82" s="56">
        <f t="shared" ref="O82:O93" si="72">N82</f>
        <v>0</v>
      </c>
      <c r="P82" s="41">
        <f t="shared" si="60"/>
        <v>0</v>
      </c>
      <c r="Q82" s="19">
        <f t="shared" ref="Q82:Q93" si="73">P82</f>
        <v>0</v>
      </c>
      <c r="R82" s="11">
        <v>2.5</v>
      </c>
      <c r="S82" s="56">
        <f t="shared" ref="S82:S93" si="74">R82</f>
        <v>2.5</v>
      </c>
      <c r="T82" s="41">
        <f t="shared" si="62"/>
        <v>2.5</v>
      </c>
      <c r="U82" s="19">
        <f t="shared" ref="U82:U93" si="75">T82</f>
        <v>2.5</v>
      </c>
      <c r="V82" s="11">
        <v>1</v>
      </c>
      <c r="W82" s="56">
        <f t="shared" ref="W82:W93" si="76">V82</f>
        <v>1</v>
      </c>
      <c r="X82" s="41">
        <f t="shared" si="64"/>
        <v>1</v>
      </c>
      <c r="Y82" s="19">
        <f t="shared" ref="Y82:Y93" si="77">X82</f>
        <v>1</v>
      </c>
      <c r="AA82" s="56">
        <f t="shared" ref="AA82:AA93" si="78">Z82</f>
        <v>0</v>
      </c>
      <c r="AB82" s="41">
        <f t="shared" si="66"/>
        <v>0</v>
      </c>
      <c r="AC82" s="19">
        <f t="shared" ref="AC82:AC93" si="79">AB82</f>
        <v>0</v>
      </c>
    </row>
    <row r="83" spans="1:29" s="11" customFormat="1" x14ac:dyDescent="0.25">
      <c r="A83" s="29" t="s">
        <v>131</v>
      </c>
      <c r="B83" t="s">
        <v>337</v>
      </c>
      <c r="C83" s="4"/>
      <c r="D83" s="8"/>
      <c r="E83" s="9"/>
      <c r="G83" s="56">
        <f t="shared" si="69"/>
        <v>0</v>
      </c>
      <c r="H83" s="41">
        <f t="shared" si="34"/>
        <v>0</v>
      </c>
      <c r="I83" s="19">
        <f t="shared" si="68"/>
        <v>0</v>
      </c>
      <c r="K83" s="56">
        <f t="shared" si="70"/>
        <v>0</v>
      </c>
      <c r="L83" s="41">
        <f t="shared" si="58"/>
        <v>0</v>
      </c>
      <c r="M83" s="19">
        <f t="shared" si="71"/>
        <v>0</v>
      </c>
      <c r="O83" s="56">
        <f t="shared" si="72"/>
        <v>0</v>
      </c>
      <c r="P83" s="41">
        <f t="shared" si="60"/>
        <v>0</v>
      </c>
      <c r="Q83" s="19">
        <f t="shared" si="73"/>
        <v>0</v>
      </c>
      <c r="R83" s="11">
        <v>80</v>
      </c>
      <c r="S83" s="56">
        <f t="shared" si="74"/>
        <v>80</v>
      </c>
      <c r="T83" s="41">
        <f t="shared" si="62"/>
        <v>80</v>
      </c>
      <c r="U83" s="19">
        <f t="shared" si="75"/>
        <v>80</v>
      </c>
      <c r="V83" s="11">
        <v>5</v>
      </c>
      <c r="W83" s="56">
        <f t="shared" si="76"/>
        <v>5</v>
      </c>
      <c r="X83" s="41">
        <f t="shared" si="64"/>
        <v>5</v>
      </c>
      <c r="Y83" s="19">
        <f t="shared" si="77"/>
        <v>5</v>
      </c>
      <c r="AA83" s="56">
        <f t="shared" si="78"/>
        <v>0</v>
      </c>
      <c r="AB83" s="41">
        <f t="shared" si="66"/>
        <v>0</v>
      </c>
      <c r="AC83" s="19">
        <f t="shared" si="79"/>
        <v>0</v>
      </c>
    </row>
    <row r="84" spans="1:29" s="11" customFormat="1" x14ac:dyDescent="0.25">
      <c r="A84" s="29" t="s">
        <v>104</v>
      </c>
      <c r="B84" t="s">
        <v>338</v>
      </c>
      <c r="C84" s="4"/>
      <c r="D84" s="8"/>
      <c r="E84" s="9"/>
      <c r="G84" s="56">
        <f t="shared" si="69"/>
        <v>0</v>
      </c>
      <c r="H84" s="41">
        <f t="shared" si="34"/>
        <v>0</v>
      </c>
      <c r="I84" s="19">
        <f t="shared" si="68"/>
        <v>0</v>
      </c>
      <c r="J84" s="11">
        <v>0.2</v>
      </c>
      <c r="K84" s="56">
        <f t="shared" si="70"/>
        <v>0.2</v>
      </c>
      <c r="L84" s="41">
        <f t="shared" si="58"/>
        <v>0.2</v>
      </c>
      <c r="M84" s="19">
        <f t="shared" si="71"/>
        <v>0.2</v>
      </c>
      <c r="O84" s="56">
        <f t="shared" si="72"/>
        <v>0</v>
      </c>
      <c r="P84" s="41">
        <f t="shared" si="60"/>
        <v>0</v>
      </c>
      <c r="Q84" s="19">
        <f t="shared" si="73"/>
        <v>0</v>
      </c>
      <c r="R84" s="11">
        <v>2</v>
      </c>
      <c r="S84" s="56">
        <f t="shared" si="74"/>
        <v>2</v>
      </c>
      <c r="T84" s="41">
        <f t="shared" si="62"/>
        <v>2</v>
      </c>
      <c r="U84" s="19">
        <f t="shared" si="75"/>
        <v>2</v>
      </c>
      <c r="W84" s="56">
        <f t="shared" si="76"/>
        <v>0</v>
      </c>
      <c r="X84" s="41">
        <f t="shared" si="64"/>
        <v>0</v>
      </c>
      <c r="Y84" s="19">
        <f t="shared" si="77"/>
        <v>0</v>
      </c>
      <c r="AA84" s="56">
        <f t="shared" si="78"/>
        <v>0</v>
      </c>
      <c r="AB84" s="41">
        <f t="shared" si="66"/>
        <v>0</v>
      </c>
      <c r="AC84" s="19">
        <f t="shared" si="79"/>
        <v>0</v>
      </c>
    </row>
    <row r="85" spans="1:29" s="11" customFormat="1" x14ac:dyDescent="0.25">
      <c r="A85" s="29" t="s">
        <v>105</v>
      </c>
      <c r="B85" t="s">
        <v>339</v>
      </c>
      <c r="C85" s="4"/>
      <c r="D85" s="8"/>
      <c r="E85" s="9"/>
      <c r="G85" s="56">
        <f t="shared" si="69"/>
        <v>0</v>
      </c>
      <c r="H85" s="41">
        <f t="shared" si="34"/>
        <v>0</v>
      </c>
      <c r="I85" s="19">
        <f t="shared" si="68"/>
        <v>0</v>
      </c>
      <c r="J85" s="11">
        <v>60</v>
      </c>
      <c r="K85" s="56">
        <f t="shared" si="70"/>
        <v>60</v>
      </c>
      <c r="L85" s="41">
        <f t="shared" si="58"/>
        <v>60</v>
      </c>
      <c r="M85" s="19">
        <f t="shared" si="71"/>
        <v>60</v>
      </c>
      <c r="O85" s="56">
        <f t="shared" si="72"/>
        <v>0</v>
      </c>
      <c r="P85" s="41">
        <f t="shared" si="60"/>
        <v>0</v>
      </c>
      <c r="Q85" s="19">
        <f t="shared" si="73"/>
        <v>0</v>
      </c>
      <c r="R85" s="11">
        <v>90</v>
      </c>
      <c r="S85" s="56">
        <f t="shared" si="74"/>
        <v>90</v>
      </c>
      <c r="T85" s="41">
        <f t="shared" si="62"/>
        <v>90</v>
      </c>
      <c r="U85" s="19">
        <f t="shared" si="75"/>
        <v>90</v>
      </c>
      <c r="W85" s="56">
        <f t="shared" si="76"/>
        <v>0</v>
      </c>
      <c r="X85" s="41">
        <f t="shared" si="64"/>
        <v>0</v>
      </c>
      <c r="Y85" s="19">
        <f t="shared" si="77"/>
        <v>0</v>
      </c>
      <c r="AA85" s="56">
        <f t="shared" si="78"/>
        <v>0</v>
      </c>
      <c r="AB85" s="41">
        <f t="shared" si="66"/>
        <v>0</v>
      </c>
      <c r="AC85" s="19">
        <f t="shared" si="79"/>
        <v>0</v>
      </c>
    </row>
    <row r="86" spans="1:29" s="11" customFormat="1" x14ac:dyDescent="0.25">
      <c r="A86" s="29" t="s">
        <v>106</v>
      </c>
      <c r="B86" t="s">
        <v>340</v>
      </c>
      <c r="C86" s="4"/>
      <c r="D86" s="8">
        <v>1.5</v>
      </c>
      <c r="E86" s="9"/>
      <c r="F86" s="11">
        <v>0.5</v>
      </c>
      <c r="G86" s="56">
        <f t="shared" si="69"/>
        <v>0.5</v>
      </c>
      <c r="H86" s="41">
        <f>$D86*G86</f>
        <v>0.75</v>
      </c>
      <c r="I86" s="19">
        <f t="shared" si="68"/>
        <v>0.75</v>
      </c>
      <c r="J86" s="11">
        <v>0.4</v>
      </c>
      <c r="K86" s="56">
        <f t="shared" si="70"/>
        <v>0.4</v>
      </c>
      <c r="L86" s="41">
        <f>$D86*K86</f>
        <v>0.60000000000000009</v>
      </c>
      <c r="M86" s="19">
        <f t="shared" si="71"/>
        <v>0.60000000000000009</v>
      </c>
      <c r="N86" s="11">
        <v>0.2</v>
      </c>
      <c r="O86" s="56">
        <f t="shared" si="72"/>
        <v>0.2</v>
      </c>
      <c r="P86" s="41">
        <f>$D86*O86</f>
        <v>0.30000000000000004</v>
      </c>
      <c r="Q86" s="19">
        <f t="shared" si="73"/>
        <v>0.30000000000000004</v>
      </c>
      <c r="R86" s="11">
        <v>4</v>
      </c>
      <c r="S86" s="56">
        <f t="shared" si="74"/>
        <v>4</v>
      </c>
      <c r="T86" s="41">
        <f>$D86*S86</f>
        <v>6</v>
      </c>
      <c r="U86" s="19">
        <f t="shared" si="75"/>
        <v>6</v>
      </c>
      <c r="V86" s="11">
        <v>1</v>
      </c>
      <c r="W86" s="56">
        <f t="shared" si="76"/>
        <v>1</v>
      </c>
      <c r="X86" s="41">
        <f>$D86*W86</f>
        <v>1.5</v>
      </c>
      <c r="Y86" s="19">
        <f t="shared" si="77"/>
        <v>1.5</v>
      </c>
      <c r="Z86" s="11">
        <v>1.5</v>
      </c>
      <c r="AA86" s="56">
        <f t="shared" si="78"/>
        <v>1.5</v>
      </c>
      <c r="AB86" s="41">
        <f>$D86*AA86</f>
        <v>2.25</v>
      </c>
      <c r="AC86" s="19">
        <f t="shared" si="79"/>
        <v>2.25</v>
      </c>
    </row>
    <row r="87" spans="1:29" s="11" customFormat="1" x14ac:dyDescent="0.25">
      <c r="A87" s="29" t="s">
        <v>107</v>
      </c>
      <c r="B87" t="s">
        <v>341</v>
      </c>
      <c r="C87" s="4"/>
      <c r="D87" s="8">
        <v>1.5</v>
      </c>
      <c r="E87" s="9"/>
      <c r="F87" s="11">
        <v>70</v>
      </c>
      <c r="G87" s="56">
        <f t="shared" si="69"/>
        <v>70</v>
      </c>
      <c r="H87" s="41">
        <f>MIN(100,$D87*G87)</f>
        <v>100</v>
      </c>
      <c r="I87" s="19">
        <f t="shared" si="68"/>
        <v>100</v>
      </c>
      <c r="J87" s="11">
        <v>60</v>
      </c>
      <c r="K87" s="56">
        <f t="shared" si="70"/>
        <v>60</v>
      </c>
      <c r="L87" s="41">
        <f>MIN(100,$D87*K87)</f>
        <v>90</v>
      </c>
      <c r="M87" s="19">
        <f t="shared" si="71"/>
        <v>90</v>
      </c>
      <c r="N87" s="11">
        <v>70</v>
      </c>
      <c r="O87" s="56">
        <f t="shared" si="72"/>
        <v>70</v>
      </c>
      <c r="P87" s="41">
        <f>MIN(100,$D87*O87)</f>
        <v>100</v>
      </c>
      <c r="Q87" s="19">
        <f t="shared" si="73"/>
        <v>100</v>
      </c>
      <c r="R87" s="11">
        <v>100</v>
      </c>
      <c r="S87" s="56">
        <f t="shared" si="74"/>
        <v>100</v>
      </c>
      <c r="T87" s="41">
        <f>MIN(100,$D87*S87)</f>
        <v>100</v>
      </c>
      <c r="U87" s="19">
        <f t="shared" si="75"/>
        <v>100</v>
      </c>
      <c r="V87" s="11">
        <v>90</v>
      </c>
      <c r="W87" s="56">
        <f t="shared" si="76"/>
        <v>90</v>
      </c>
      <c r="X87" s="41">
        <f>MIN(100,$D87*W87)</f>
        <v>100</v>
      </c>
      <c r="Y87" s="19">
        <f t="shared" si="77"/>
        <v>100</v>
      </c>
      <c r="Z87" s="11">
        <v>70</v>
      </c>
      <c r="AA87" s="56">
        <f t="shared" si="78"/>
        <v>70</v>
      </c>
      <c r="AB87" s="41">
        <f>MIN(100,$D87*AA87)</f>
        <v>100</v>
      </c>
      <c r="AC87" s="19">
        <f t="shared" si="79"/>
        <v>100</v>
      </c>
    </row>
    <row r="88" spans="1:29" s="11" customFormat="1" x14ac:dyDescent="0.25">
      <c r="A88" s="29" t="s">
        <v>101</v>
      </c>
      <c r="B88" t="s">
        <v>342</v>
      </c>
      <c r="C88" s="4"/>
      <c r="D88" s="8"/>
      <c r="E88" s="9"/>
      <c r="G88" s="56">
        <f t="shared" ref="G88:G93" si="80">F88</f>
        <v>0</v>
      </c>
      <c r="H88" s="41">
        <f t="shared" si="34"/>
        <v>0</v>
      </c>
      <c r="I88" s="19">
        <f t="shared" si="68"/>
        <v>0</v>
      </c>
      <c r="K88" s="56">
        <f t="shared" si="70"/>
        <v>0</v>
      </c>
      <c r="L88" s="41">
        <f t="shared" ref="L88:L93" si="81">K88</f>
        <v>0</v>
      </c>
      <c r="M88" s="19">
        <f t="shared" si="71"/>
        <v>0</v>
      </c>
      <c r="O88" s="56">
        <f t="shared" si="72"/>
        <v>0</v>
      </c>
      <c r="P88" s="41">
        <f t="shared" ref="P88:P93" si="82">O88</f>
        <v>0</v>
      </c>
      <c r="Q88" s="19">
        <f t="shared" si="73"/>
        <v>0</v>
      </c>
      <c r="S88" s="56">
        <f t="shared" si="74"/>
        <v>0</v>
      </c>
      <c r="T88" s="41">
        <f t="shared" ref="T88:T93" si="83">S88</f>
        <v>0</v>
      </c>
      <c r="U88" s="19">
        <f t="shared" si="75"/>
        <v>0</v>
      </c>
      <c r="W88" s="56">
        <f t="shared" si="76"/>
        <v>0</v>
      </c>
      <c r="X88" s="41">
        <f t="shared" ref="X88:X93" si="84">W88</f>
        <v>0</v>
      </c>
      <c r="Y88" s="19">
        <f t="shared" si="77"/>
        <v>0</v>
      </c>
      <c r="AA88" s="56">
        <f t="shared" si="78"/>
        <v>0</v>
      </c>
      <c r="AB88" s="41">
        <f t="shared" ref="AB88:AB93" si="85">AA88</f>
        <v>0</v>
      </c>
      <c r="AC88" s="19">
        <f t="shared" si="79"/>
        <v>0</v>
      </c>
    </row>
    <row r="89" spans="1:29" s="11" customFormat="1" x14ac:dyDescent="0.25">
      <c r="A89" s="29" t="s">
        <v>102</v>
      </c>
      <c r="B89" t="s">
        <v>343</v>
      </c>
      <c r="C89" s="4"/>
      <c r="D89" s="8"/>
      <c r="E89" s="9"/>
      <c r="G89" s="56">
        <f t="shared" si="80"/>
        <v>0</v>
      </c>
      <c r="H89" s="41">
        <f t="shared" si="34"/>
        <v>0</v>
      </c>
      <c r="I89" s="19">
        <f t="shared" si="68"/>
        <v>0</v>
      </c>
      <c r="K89" s="56">
        <f t="shared" si="70"/>
        <v>0</v>
      </c>
      <c r="L89" s="41">
        <f t="shared" si="81"/>
        <v>0</v>
      </c>
      <c r="M89" s="19">
        <f t="shared" si="71"/>
        <v>0</v>
      </c>
      <c r="O89" s="56">
        <f t="shared" si="72"/>
        <v>0</v>
      </c>
      <c r="P89" s="41">
        <f t="shared" si="82"/>
        <v>0</v>
      </c>
      <c r="Q89" s="19">
        <f t="shared" si="73"/>
        <v>0</v>
      </c>
      <c r="S89" s="56">
        <f t="shared" si="74"/>
        <v>0</v>
      </c>
      <c r="T89" s="41">
        <f t="shared" si="83"/>
        <v>0</v>
      </c>
      <c r="U89" s="19">
        <f t="shared" si="75"/>
        <v>0</v>
      </c>
      <c r="W89" s="56">
        <f t="shared" si="76"/>
        <v>0</v>
      </c>
      <c r="X89" s="41">
        <f t="shared" si="84"/>
        <v>0</v>
      </c>
      <c r="Y89" s="19">
        <f t="shared" si="77"/>
        <v>0</v>
      </c>
      <c r="AA89" s="56">
        <f t="shared" si="78"/>
        <v>0</v>
      </c>
      <c r="AB89" s="41">
        <f t="shared" si="85"/>
        <v>0</v>
      </c>
      <c r="AC89" s="19">
        <f t="shared" si="79"/>
        <v>0</v>
      </c>
    </row>
    <row r="90" spans="1:29" s="11" customFormat="1" x14ac:dyDescent="0.25">
      <c r="A90" s="29" t="s">
        <v>103</v>
      </c>
      <c r="B90" t="s">
        <v>344</v>
      </c>
      <c r="C90" s="4"/>
      <c r="D90" s="8"/>
      <c r="E90" s="9"/>
      <c r="G90" s="56">
        <f t="shared" si="80"/>
        <v>0</v>
      </c>
      <c r="H90" s="41">
        <f t="shared" si="34"/>
        <v>0</v>
      </c>
      <c r="I90" s="19">
        <f t="shared" si="68"/>
        <v>0</v>
      </c>
      <c r="K90" s="56">
        <f t="shared" si="70"/>
        <v>0</v>
      </c>
      <c r="L90" s="41">
        <f t="shared" si="81"/>
        <v>0</v>
      </c>
      <c r="M90" s="19">
        <f t="shared" si="71"/>
        <v>0</v>
      </c>
      <c r="O90" s="56">
        <f t="shared" si="72"/>
        <v>0</v>
      </c>
      <c r="P90" s="41">
        <f t="shared" si="82"/>
        <v>0</v>
      </c>
      <c r="Q90" s="19">
        <f t="shared" si="73"/>
        <v>0</v>
      </c>
      <c r="S90" s="56">
        <f t="shared" si="74"/>
        <v>0</v>
      </c>
      <c r="T90" s="41">
        <f t="shared" si="83"/>
        <v>0</v>
      </c>
      <c r="U90" s="19">
        <f t="shared" si="75"/>
        <v>0</v>
      </c>
      <c r="W90" s="56">
        <f t="shared" si="76"/>
        <v>0</v>
      </c>
      <c r="X90" s="41">
        <f t="shared" si="84"/>
        <v>0</v>
      </c>
      <c r="Y90" s="19">
        <f t="shared" si="77"/>
        <v>0</v>
      </c>
      <c r="AA90" s="56">
        <f t="shared" si="78"/>
        <v>0</v>
      </c>
      <c r="AB90" s="41">
        <f t="shared" si="85"/>
        <v>0</v>
      </c>
      <c r="AC90" s="19">
        <f t="shared" si="79"/>
        <v>0</v>
      </c>
    </row>
    <row r="91" spans="1:29" s="11" customFormat="1" x14ac:dyDescent="0.25">
      <c r="A91" s="29" t="s">
        <v>108</v>
      </c>
      <c r="B91" t="s">
        <v>345</v>
      </c>
      <c r="C91" s="4"/>
      <c r="D91" s="8"/>
      <c r="E91" s="9"/>
      <c r="G91" s="56">
        <f t="shared" si="80"/>
        <v>0</v>
      </c>
      <c r="H91" s="41">
        <f t="shared" si="34"/>
        <v>0</v>
      </c>
      <c r="I91" s="19">
        <f t="shared" si="68"/>
        <v>0</v>
      </c>
      <c r="K91" s="56">
        <f t="shared" si="70"/>
        <v>0</v>
      </c>
      <c r="L91" s="41">
        <f t="shared" si="81"/>
        <v>0</v>
      </c>
      <c r="M91" s="19">
        <f t="shared" si="71"/>
        <v>0</v>
      </c>
      <c r="O91" s="56">
        <f t="shared" si="72"/>
        <v>0</v>
      </c>
      <c r="P91" s="41">
        <f t="shared" si="82"/>
        <v>0</v>
      </c>
      <c r="Q91" s="19">
        <f t="shared" si="73"/>
        <v>0</v>
      </c>
      <c r="R91" s="11">
        <v>18</v>
      </c>
      <c r="S91" s="56">
        <f t="shared" si="74"/>
        <v>18</v>
      </c>
      <c r="T91" s="41">
        <f t="shared" si="83"/>
        <v>18</v>
      </c>
      <c r="U91" s="19">
        <f t="shared" si="75"/>
        <v>18</v>
      </c>
      <c r="W91" s="56">
        <f t="shared" si="76"/>
        <v>0</v>
      </c>
      <c r="X91" s="41">
        <f t="shared" si="84"/>
        <v>0</v>
      </c>
      <c r="Y91" s="19">
        <f t="shared" si="77"/>
        <v>0</v>
      </c>
      <c r="AA91" s="56">
        <f t="shared" si="78"/>
        <v>0</v>
      </c>
      <c r="AB91" s="41">
        <f t="shared" si="85"/>
        <v>0</v>
      </c>
      <c r="AC91" s="19">
        <f t="shared" si="79"/>
        <v>0</v>
      </c>
    </row>
    <row r="92" spans="1:29" s="11" customFormat="1" x14ac:dyDescent="0.25">
      <c r="A92" s="29" t="s">
        <v>109</v>
      </c>
      <c r="B92" t="s">
        <v>346</v>
      </c>
      <c r="C92" s="4"/>
      <c r="D92" s="8"/>
      <c r="E92" s="9"/>
      <c r="G92" s="56">
        <f t="shared" si="80"/>
        <v>0</v>
      </c>
      <c r="H92" s="41">
        <f t="shared" si="34"/>
        <v>0</v>
      </c>
      <c r="I92" s="19">
        <f t="shared" si="68"/>
        <v>0</v>
      </c>
      <c r="K92" s="56">
        <f t="shared" si="70"/>
        <v>0</v>
      </c>
      <c r="L92" s="41">
        <f t="shared" si="81"/>
        <v>0</v>
      </c>
      <c r="M92" s="19">
        <f t="shared" si="71"/>
        <v>0</v>
      </c>
      <c r="O92" s="56">
        <f t="shared" si="72"/>
        <v>0</v>
      </c>
      <c r="P92" s="41">
        <f t="shared" si="82"/>
        <v>0</v>
      </c>
      <c r="Q92" s="19">
        <f t="shared" si="73"/>
        <v>0</v>
      </c>
      <c r="R92" s="11">
        <v>1</v>
      </c>
      <c r="S92" s="56">
        <f t="shared" si="74"/>
        <v>1</v>
      </c>
      <c r="T92" s="41">
        <f t="shared" si="83"/>
        <v>1</v>
      </c>
      <c r="U92" s="19">
        <f t="shared" si="75"/>
        <v>1</v>
      </c>
      <c r="W92" s="56">
        <f t="shared" si="76"/>
        <v>0</v>
      </c>
      <c r="X92" s="41">
        <f t="shared" si="84"/>
        <v>0</v>
      </c>
      <c r="Y92" s="19">
        <f t="shared" si="77"/>
        <v>0</v>
      </c>
      <c r="AA92" s="56">
        <f t="shared" si="78"/>
        <v>0</v>
      </c>
      <c r="AB92" s="41">
        <f t="shared" si="85"/>
        <v>0</v>
      </c>
      <c r="AC92" s="19">
        <f t="shared" si="79"/>
        <v>0</v>
      </c>
    </row>
    <row r="93" spans="1:29" s="11" customFormat="1" x14ac:dyDescent="0.25">
      <c r="A93" s="29" t="s">
        <v>110</v>
      </c>
      <c r="B93" t="s">
        <v>347</v>
      </c>
      <c r="C93" s="4"/>
      <c r="D93" s="8"/>
      <c r="E93" s="9"/>
      <c r="G93" s="56">
        <f t="shared" si="80"/>
        <v>0</v>
      </c>
      <c r="H93" s="41">
        <f t="shared" si="34"/>
        <v>0</v>
      </c>
      <c r="I93" s="19">
        <f t="shared" si="68"/>
        <v>0</v>
      </c>
      <c r="K93" s="56">
        <f t="shared" si="70"/>
        <v>0</v>
      </c>
      <c r="L93" s="41">
        <f t="shared" si="81"/>
        <v>0</v>
      </c>
      <c r="M93" s="19">
        <f t="shared" si="71"/>
        <v>0</v>
      </c>
      <c r="O93" s="56">
        <f t="shared" si="72"/>
        <v>0</v>
      </c>
      <c r="P93" s="41">
        <f t="shared" si="82"/>
        <v>0</v>
      </c>
      <c r="Q93" s="19">
        <f t="shared" si="73"/>
        <v>0</v>
      </c>
      <c r="R93" s="11">
        <v>5</v>
      </c>
      <c r="S93" s="56">
        <f t="shared" si="74"/>
        <v>5</v>
      </c>
      <c r="T93" s="41">
        <f t="shared" si="83"/>
        <v>5</v>
      </c>
      <c r="U93" s="19">
        <f t="shared" si="75"/>
        <v>5</v>
      </c>
      <c r="W93" s="56">
        <f t="shared" si="76"/>
        <v>0</v>
      </c>
      <c r="X93" s="41">
        <f t="shared" si="84"/>
        <v>0</v>
      </c>
      <c r="Y93" s="19">
        <f t="shared" si="77"/>
        <v>0</v>
      </c>
      <c r="AA93" s="56">
        <f t="shared" si="78"/>
        <v>0</v>
      </c>
      <c r="AB93" s="41">
        <f t="shared" si="85"/>
        <v>0</v>
      </c>
      <c r="AC93" s="19">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B1" sqref="A1:XFD1"/>
    </sheetView>
  </sheetViews>
  <sheetFormatPr defaultRowHeight="15" x14ac:dyDescent="0.25"/>
  <cols>
    <col min="1" max="1" width="131.140625" hidden="1" customWidth="1"/>
    <col min="2" max="2" width="28" customWidth="1"/>
    <col min="3" max="3" width="26.85546875" customWidth="1"/>
    <col min="4" max="4" width="21.7109375" customWidth="1"/>
    <col min="5" max="5" width="21.28515625" customWidth="1"/>
    <col min="6" max="25" width="9.140625" customWidth="1"/>
    <col min="27" max="29" width="9.140625" customWidth="1"/>
  </cols>
  <sheetData>
    <row r="1" spans="1:29" s="43" customFormat="1" x14ac:dyDescent="0.25">
      <c r="A1" s="25"/>
      <c r="B1" s="1" t="s">
        <v>258</v>
      </c>
      <c r="C1" s="42" t="s">
        <v>373</v>
      </c>
      <c r="D1" s="37" t="s">
        <v>374</v>
      </c>
      <c r="E1" s="38" t="s">
        <v>375</v>
      </c>
      <c r="F1" s="43" t="s">
        <v>16</v>
      </c>
      <c r="G1" s="44">
        <v>431</v>
      </c>
      <c r="H1" s="50">
        <v>432</v>
      </c>
      <c r="I1" s="35">
        <v>433</v>
      </c>
      <c r="J1" s="43" t="s">
        <v>17</v>
      </c>
      <c r="K1" s="44">
        <v>431</v>
      </c>
      <c r="L1" s="50">
        <v>432</v>
      </c>
      <c r="M1" s="35">
        <v>433</v>
      </c>
      <c r="N1" s="43" t="s">
        <v>18</v>
      </c>
      <c r="O1" s="44">
        <v>431</v>
      </c>
      <c r="P1" s="50">
        <v>432</v>
      </c>
      <c r="Q1" s="35">
        <v>433</v>
      </c>
      <c r="R1" s="43" t="s">
        <v>23</v>
      </c>
      <c r="S1" s="44">
        <v>431</v>
      </c>
      <c r="T1" s="50">
        <v>432</v>
      </c>
      <c r="U1" s="35">
        <v>433</v>
      </c>
      <c r="V1" s="43" t="s">
        <v>24</v>
      </c>
      <c r="W1" s="44">
        <v>431</v>
      </c>
      <c r="X1" s="50">
        <v>432</v>
      </c>
      <c r="Y1" s="35">
        <v>433</v>
      </c>
      <c r="Z1" s="43" t="s">
        <v>29</v>
      </c>
      <c r="AA1" s="44">
        <v>431</v>
      </c>
      <c r="AB1" s="50">
        <v>432</v>
      </c>
      <c r="AC1" s="35">
        <v>433</v>
      </c>
    </row>
    <row r="2" spans="1:29" s="39" customFormat="1" x14ac:dyDescent="0.25">
      <c r="A2" s="29" t="s">
        <v>95</v>
      </c>
      <c r="B2" t="s">
        <v>259</v>
      </c>
      <c r="C2" s="45">
        <v>0.25</v>
      </c>
      <c r="D2" s="46"/>
      <c r="E2" s="47"/>
      <c r="F2" s="39">
        <v>40</v>
      </c>
      <c r="G2" s="40">
        <f>$C2*F2</f>
        <v>10</v>
      </c>
      <c r="H2" s="41">
        <f>G2</f>
        <v>10</v>
      </c>
      <c r="I2" s="17">
        <f>H2</f>
        <v>10</v>
      </c>
      <c r="K2" s="40">
        <f>$C2*J2</f>
        <v>0</v>
      </c>
      <c r="L2" s="41">
        <f>K2</f>
        <v>0</v>
      </c>
      <c r="M2" s="17">
        <f>L2</f>
        <v>0</v>
      </c>
      <c r="O2" s="40">
        <f>$C2*N2</f>
        <v>0</v>
      </c>
      <c r="P2" s="41">
        <f>O2</f>
        <v>0</v>
      </c>
      <c r="Q2" s="17">
        <f>P2</f>
        <v>0</v>
      </c>
      <c r="R2" s="39">
        <v>80</v>
      </c>
      <c r="S2" s="40">
        <f>$C2*R2</f>
        <v>20</v>
      </c>
      <c r="T2" s="41">
        <f>S2</f>
        <v>20</v>
      </c>
      <c r="U2" s="17">
        <f>T2</f>
        <v>20</v>
      </c>
      <c r="V2" s="39">
        <v>85</v>
      </c>
      <c r="W2" s="40">
        <f>$C2*V2</f>
        <v>21.25</v>
      </c>
      <c r="X2" s="41">
        <f>W2</f>
        <v>21.25</v>
      </c>
      <c r="Y2" s="17">
        <f>X2</f>
        <v>21.25</v>
      </c>
      <c r="Z2" s="39">
        <v>60</v>
      </c>
      <c r="AA2" s="40">
        <f>$C2*Z2</f>
        <v>15</v>
      </c>
      <c r="AB2" s="41">
        <f>AA2</f>
        <v>15</v>
      </c>
      <c r="AC2" s="17">
        <f>AB2</f>
        <v>15</v>
      </c>
    </row>
    <row r="3" spans="1:29" s="39" customFormat="1" x14ac:dyDescent="0.25">
      <c r="A3" s="29" t="s">
        <v>90</v>
      </c>
      <c r="B3" t="s">
        <v>260</v>
      </c>
      <c r="C3" s="45"/>
      <c r="D3" s="46"/>
      <c r="E3" s="47"/>
      <c r="F3" s="39">
        <v>9.6</v>
      </c>
      <c r="G3" s="40">
        <f>F3</f>
        <v>9.6</v>
      </c>
      <c r="H3" s="41">
        <f>G3</f>
        <v>9.6</v>
      </c>
      <c r="I3" s="17">
        <f>H3</f>
        <v>9.6</v>
      </c>
      <c r="K3" s="40">
        <f>J3</f>
        <v>0</v>
      </c>
      <c r="L3" s="41">
        <f>K3</f>
        <v>0</v>
      </c>
      <c r="M3" s="17">
        <f>L3</f>
        <v>0</v>
      </c>
      <c r="O3" s="40">
        <f>N3</f>
        <v>0</v>
      </c>
      <c r="P3" s="41">
        <f>O3</f>
        <v>0</v>
      </c>
      <c r="Q3" s="17">
        <f>P3</f>
        <v>0</v>
      </c>
      <c r="R3" s="39">
        <v>2.9</v>
      </c>
      <c r="S3" s="40">
        <f>R3</f>
        <v>2.9</v>
      </c>
      <c r="T3" s="41">
        <f>S3</f>
        <v>2.9</v>
      </c>
      <c r="U3" s="17">
        <f>T3</f>
        <v>2.9</v>
      </c>
      <c r="V3" s="39">
        <v>14</v>
      </c>
      <c r="W3" s="40">
        <f>V3</f>
        <v>14</v>
      </c>
      <c r="X3" s="41">
        <f>W3</f>
        <v>14</v>
      </c>
      <c r="Y3" s="17">
        <f>X3</f>
        <v>14</v>
      </c>
      <c r="Z3" s="39">
        <v>12</v>
      </c>
      <c r="AA3" s="40">
        <f>Z3</f>
        <v>12</v>
      </c>
      <c r="AB3" s="41">
        <f>AA3</f>
        <v>12</v>
      </c>
      <c r="AC3" s="17">
        <f>AB3</f>
        <v>12</v>
      </c>
    </row>
    <row r="4" spans="1:29" s="39" customFormat="1" x14ac:dyDescent="0.25">
      <c r="A4" s="29" t="s">
        <v>92</v>
      </c>
      <c r="B4" t="s">
        <v>261</v>
      </c>
      <c r="C4" s="45"/>
      <c r="D4" s="46"/>
      <c r="E4" s="47"/>
      <c r="F4" s="39">
        <v>20</v>
      </c>
      <c r="G4" s="40">
        <f t="shared" ref="G4:G67" si="0">F4</f>
        <v>20</v>
      </c>
      <c r="H4" s="41">
        <f t="shared" ref="H4:H67" si="1">G4</f>
        <v>20</v>
      </c>
      <c r="I4" s="17">
        <f t="shared" ref="I4:I67" si="2">H4</f>
        <v>20</v>
      </c>
      <c r="K4" s="40">
        <f t="shared" ref="K4:K5" si="3">J4</f>
        <v>0</v>
      </c>
      <c r="L4" s="41">
        <f t="shared" ref="L4:L34" si="4">K4</f>
        <v>0</v>
      </c>
      <c r="M4" s="17">
        <f t="shared" ref="M4:M34" si="5">L4</f>
        <v>0</v>
      </c>
      <c r="O4" s="40">
        <f t="shared" ref="O4:O5" si="6">N4</f>
        <v>0</v>
      </c>
      <c r="P4" s="41">
        <f t="shared" ref="P4:P34" si="7">O4</f>
        <v>0</v>
      </c>
      <c r="Q4" s="17">
        <f t="shared" ref="Q4:Q34" si="8">P4</f>
        <v>0</v>
      </c>
      <c r="R4" s="39">
        <v>4</v>
      </c>
      <c r="S4" s="40">
        <f t="shared" ref="S4:S5" si="9">R4</f>
        <v>4</v>
      </c>
      <c r="T4" s="41">
        <f t="shared" ref="T4:T34" si="10">S4</f>
        <v>4</v>
      </c>
      <c r="U4" s="17">
        <f t="shared" ref="U4:U34" si="11">T4</f>
        <v>4</v>
      </c>
      <c r="V4" s="39">
        <v>20</v>
      </c>
      <c r="W4" s="40">
        <f t="shared" ref="W4:W5" si="12">V4</f>
        <v>20</v>
      </c>
      <c r="X4" s="41">
        <f t="shared" ref="X4:X34" si="13">W4</f>
        <v>20</v>
      </c>
      <c r="Y4" s="17">
        <f t="shared" ref="Y4:Y34" si="14">X4</f>
        <v>20</v>
      </c>
      <c r="Z4" s="39">
        <v>55</v>
      </c>
      <c r="AA4" s="40">
        <f t="shared" ref="AA4:AA5" si="15">Z4</f>
        <v>55</v>
      </c>
      <c r="AB4" s="41">
        <f t="shared" ref="AB4:AB34" si="16">AA4</f>
        <v>55</v>
      </c>
      <c r="AC4" s="17">
        <f t="shared" ref="AC4:AC34" si="17">AB4</f>
        <v>55</v>
      </c>
    </row>
    <row r="5" spans="1:29" s="39" customFormat="1" x14ac:dyDescent="0.25">
      <c r="A5" s="29" t="s">
        <v>91</v>
      </c>
      <c r="B5" t="s">
        <v>262</v>
      </c>
      <c r="C5" s="45"/>
      <c r="D5" s="46"/>
      <c r="E5" s="47"/>
      <c r="F5" s="39">
        <v>100</v>
      </c>
      <c r="G5" s="40">
        <f t="shared" si="0"/>
        <v>100</v>
      </c>
      <c r="H5" s="41">
        <f t="shared" si="1"/>
        <v>100</v>
      </c>
      <c r="I5" s="17">
        <f t="shared" si="2"/>
        <v>100</v>
      </c>
      <c r="K5" s="40">
        <f t="shared" si="3"/>
        <v>0</v>
      </c>
      <c r="L5" s="41">
        <f t="shared" si="4"/>
        <v>0</v>
      </c>
      <c r="M5" s="17">
        <f t="shared" si="5"/>
        <v>0</v>
      </c>
      <c r="O5" s="40">
        <f t="shared" si="6"/>
        <v>0</v>
      </c>
      <c r="P5" s="41">
        <f t="shared" si="7"/>
        <v>0</v>
      </c>
      <c r="Q5" s="17">
        <f t="shared" si="8"/>
        <v>0</v>
      </c>
      <c r="R5" s="39">
        <v>25</v>
      </c>
      <c r="S5" s="40">
        <f t="shared" si="9"/>
        <v>25</v>
      </c>
      <c r="T5" s="41">
        <f t="shared" si="10"/>
        <v>25</v>
      </c>
      <c r="U5" s="17">
        <f t="shared" si="11"/>
        <v>25</v>
      </c>
      <c r="V5" s="39">
        <v>60</v>
      </c>
      <c r="W5" s="40">
        <f t="shared" si="12"/>
        <v>60</v>
      </c>
      <c r="X5" s="41">
        <f t="shared" si="13"/>
        <v>60</v>
      </c>
      <c r="Y5" s="17">
        <f t="shared" si="14"/>
        <v>60</v>
      </c>
      <c r="Z5" s="39">
        <v>78</v>
      </c>
      <c r="AA5" s="40">
        <f t="shared" si="15"/>
        <v>78</v>
      </c>
      <c r="AB5" s="41">
        <f t="shared" si="16"/>
        <v>78</v>
      </c>
      <c r="AC5" s="17">
        <f t="shared" si="17"/>
        <v>78</v>
      </c>
    </row>
    <row r="6" spans="1:29" s="39" customFormat="1" x14ac:dyDescent="0.25">
      <c r="A6" s="29" t="s">
        <v>93</v>
      </c>
      <c r="B6" t="s">
        <v>263</v>
      </c>
      <c r="C6" s="45">
        <v>0.25</v>
      </c>
      <c r="D6" s="46"/>
      <c r="E6" s="47"/>
      <c r="F6" s="39">
        <v>40</v>
      </c>
      <c r="G6" s="40">
        <f>F6*$C6</f>
        <v>10</v>
      </c>
      <c r="H6" s="41">
        <f t="shared" si="1"/>
        <v>10</v>
      </c>
      <c r="I6" s="17">
        <f t="shared" si="2"/>
        <v>10</v>
      </c>
      <c r="K6" s="40">
        <f>J6*$C6</f>
        <v>0</v>
      </c>
      <c r="L6" s="41">
        <f t="shared" si="4"/>
        <v>0</v>
      </c>
      <c r="M6" s="17">
        <f t="shared" si="5"/>
        <v>0</v>
      </c>
      <c r="O6" s="40">
        <f>N6*$C6</f>
        <v>0</v>
      </c>
      <c r="P6" s="41">
        <f t="shared" si="7"/>
        <v>0</v>
      </c>
      <c r="Q6" s="17">
        <f t="shared" si="8"/>
        <v>0</v>
      </c>
      <c r="R6" s="39">
        <v>80</v>
      </c>
      <c r="S6" s="40">
        <f>R6*$C6</f>
        <v>20</v>
      </c>
      <c r="T6" s="41">
        <f t="shared" si="10"/>
        <v>20</v>
      </c>
      <c r="U6" s="17">
        <f t="shared" si="11"/>
        <v>20</v>
      </c>
      <c r="V6" s="39">
        <v>50</v>
      </c>
      <c r="W6" s="40">
        <f>V6*$C6</f>
        <v>12.5</v>
      </c>
      <c r="X6" s="41">
        <f t="shared" si="13"/>
        <v>12.5</v>
      </c>
      <c r="Y6" s="17">
        <f t="shared" si="14"/>
        <v>12.5</v>
      </c>
      <c r="Z6" s="39">
        <v>50</v>
      </c>
      <c r="AA6" s="40">
        <f>Z6*$C6</f>
        <v>12.5</v>
      </c>
      <c r="AB6" s="41">
        <f t="shared" si="16"/>
        <v>12.5</v>
      </c>
      <c r="AC6" s="17">
        <f t="shared" si="17"/>
        <v>12.5</v>
      </c>
    </row>
    <row r="7" spans="1:29" s="39" customFormat="1" x14ac:dyDescent="0.25">
      <c r="A7" s="29" t="s">
        <v>94</v>
      </c>
      <c r="B7" t="s">
        <v>264</v>
      </c>
      <c r="C7" s="45">
        <v>0.25</v>
      </c>
      <c r="D7" s="46"/>
      <c r="E7" s="47"/>
      <c r="F7" s="39">
        <v>12</v>
      </c>
      <c r="G7" s="40">
        <f>F7*$C7</f>
        <v>3</v>
      </c>
      <c r="H7" s="41">
        <f t="shared" si="1"/>
        <v>3</v>
      </c>
      <c r="I7" s="17">
        <f t="shared" si="2"/>
        <v>3</v>
      </c>
      <c r="K7" s="40">
        <f>J7*$C7</f>
        <v>0</v>
      </c>
      <c r="L7" s="41">
        <f t="shared" si="4"/>
        <v>0</v>
      </c>
      <c r="M7" s="17">
        <f t="shared" si="5"/>
        <v>0</v>
      </c>
      <c r="O7" s="40">
        <f>N7*$C7</f>
        <v>0</v>
      </c>
      <c r="P7" s="41">
        <f t="shared" si="7"/>
        <v>0</v>
      </c>
      <c r="Q7" s="17">
        <f t="shared" si="8"/>
        <v>0</v>
      </c>
      <c r="R7" s="39">
        <v>3500</v>
      </c>
      <c r="S7" s="40">
        <f>R7*$C7</f>
        <v>875</v>
      </c>
      <c r="T7" s="41">
        <f t="shared" si="10"/>
        <v>875</v>
      </c>
      <c r="U7" s="17">
        <f t="shared" si="11"/>
        <v>875</v>
      </c>
      <c r="V7" s="39">
        <v>45</v>
      </c>
      <c r="W7" s="40">
        <f>V7*$C7</f>
        <v>11.25</v>
      </c>
      <c r="X7" s="41">
        <f t="shared" si="13"/>
        <v>11.25</v>
      </c>
      <c r="Y7" s="17">
        <f t="shared" si="14"/>
        <v>11.25</v>
      </c>
      <c r="Z7" s="39">
        <v>100</v>
      </c>
      <c r="AA7" s="40">
        <f>Z7*$C7</f>
        <v>25</v>
      </c>
      <c r="AB7" s="41">
        <f t="shared" si="16"/>
        <v>25</v>
      </c>
      <c r="AC7" s="17">
        <f t="shared" si="17"/>
        <v>25</v>
      </c>
    </row>
    <row r="8" spans="1:29" s="39" customFormat="1" x14ac:dyDescent="0.25">
      <c r="A8" s="29" t="s">
        <v>85</v>
      </c>
      <c r="B8" t="s">
        <v>265</v>
      </c>
      <c r="C8" s="45"/>
      <c r="D8" s="46"/>
      <c r="E8" s="47"/>
      <c r="G8" s="40">
        <f t="shared" si="0"/>
        <v>0</v>
      </c>
      <c r="H8" s="41">
        <f t="shared" si="1"/>
        <v>0</v>
      </c>
      <c r="I8" s="17">
        <f t="shared" si="2"/>
        <v>0</v>
      </c>
      <c r="K8" s="40">
        <f t="shared" ref="K8:K10" si="18">J8</f>
        <v>0</v>
      </c>
      <c r="L8" s="41">
        <f t="shared" si="4"/>
        <v>0</v>
      </c>
      <c r="M8" s="17">
        <f t="shared" si="5"/>
        <v>0</v>
      </c>
      <c r="O8" s="40">
        <f t="shared" ref="O8:O10" si="19">N8</f>
        <v>0</v>
      </c>
      <c r="P8" s="41">
        <f t="shared" si="7"/>
        <v>0</v>
      </c>
      <c r="Q8" s="17">
        <f t="shared" si="8"/>
        <v>0</v>
      </c>
      <c r="S8" s="40">
        <f t="shared" ref="S8:S10" si="20">R8</f>
        <v>0</v>
      </c>
      <c r="T8" s="41">
        <f t="shared" si="10"/>
        <v>0</v>
      </c>
      <c r="U8" s="17">
        <f t="shared" si="11"/>
        <v>0</v>
      </c>
      <c r="V8" s="39">
        <v>7.5</v>
      </c>
      <c r="W8" s="40">
        <f t="shared" ref="W8:W10" si="21">V8</f>
        <v>7.5</v>
      </c>
      <c r="X8" s="41">
        <f t="shared" si="13"/>
        <v>7.5</v>
      </c>
      <c r="Y8" s="17">
        <f t="shared" si="14"/>
        <v>7.5</v>
      </c>
      <c r="AA8" s="40">
        <f t="shared" ref="AA8:AA10" si="22">Z8</f>
        <v>0</v>
      </c>
      <c r="AB8" s="41">
        <f t="shared" si="16"/>
        <v>0</v>
      </c>
      <c r="AC8" s="17">
        <f t="shared" si="17"/>
        <v>0</v>
      </c>
    </row>
    <row r="9" spans="1:29" s="39" customFormat="1" x14ac:dyDescent="0.25">
      <c r="A9" s="29" t="s">
        <v>87</v>
      </c>
      <c r="B9" t="s">
        <v>266</v>
      </c>
      <c r="C9" s="45"/>
      <c r="D9" s="46"/>
      <c r="E9" s="47"/>
      <c r="G9" s="40">
        <f t="shared" si="0"/>
        <v>0</v>
      </c>
      <c r="H9" s="41">
        <f t="shared" si="1"/>
        <v>0</v>
      </c>
      <c r="I9" s="17">
        <f t="shared" si="2"/>
        <v>0</v>
      </c>
      <c r="K9" s="40">
        <f t="shared" si="18"/>
        <v>0</v>
      </c>
      <c r="L9" s="41">
        <f t="shared" si="4"/>
        <v>0</v>
      </c>
      <c r="M9" s="17">
        <f t="shared" si="5"/>
        <v>0</v>
      </c>
      <c r="O9" s="40">
        <f t="shared" si="19"/>
        <v>0</v>
      </c>
      <c r="P9" s="41">
        <f t="shared" si="7"/>
        <v>0</v>
      </c>
      <c r="Q9" s="17">
        <f t="shared" si="8"/>
        <v>0</v>
      </c>
      <c r="S9" s="40">
        <f t="shared" si="20"/>
        <v>0</v>
      </c>
      <c r="T9" s="41">
        <f t="shared" si="10"/>
        <v>0</v>
      </c>
      <c r="U9" s="17">
        <f t="shared" si="11"/>
        <v>0</v>
      </c>
      <c r="V9" s="39">
        <v>10</v>
      </c>
      <c r="W9" s="40">
        <f t="shared" si="21"/>
        <v>10</v>
      </c>
      <c r="X9" s="41">
        <f t="shared" si="13"/>
        <v>10</v>
      </c>
      <c r="Y9" s="17">
        <f t="shared" si="14"/>
        <v>10</v>
      </c>
      <c r="AA9" s="40">
        <f t="shared" si="22"/>
        <v>0</v>
      </c>
      <c r="AB9" s="41">
        <f t="shared" si="16"/>
        <v>0</v>
      </c>
      <c r="AC9" s="17">
        <f t="shared" si="17"/>
        <v>0</v>
      </c>
    </row>
    <row r="10" spans="1:29" s="39" customFormat="1" x14ac:dyDescent="0.25">
      <c r="A10" s="29" t="s">
        <v>86</v>
      </c>
      <c r="B10" t="s">
        <v>267</v>
      </c>
      <c r="C10" s="45"/>
      <c r="D10" s="46"/>
      <c r="E10" s="47"/>
      <c r="G10" s="40">
        <f t="shared" si="0"/>
        <v>0</v>
      </c>
      <c r="H10" s="41">
        <f t="shared" si="1"/>
        <v>0</v>
      </c>
      <c r="I10" s="17">
        <f t="shared" si="2"/>
        <v>0</v>
      </c>
      <c r="K10" s="40">
        <f t="shared" si="18"/>
        <v>0</v>
      </c>
      <c r="L10" s="41">
        <f t="shared" si="4"/>
        <v>0</v>
      </c>
      <c r="M10" s="17">
        <f t="shared" si="5"/>
        <v>0</v>
      </c>
      <c r="O10" s="40">
        <f t="shared" si="19"/>
        <v>0</v>
      </c>
      <c r="P10" s="41">
        <f t="shared" si="7"/>
        <v>0</v>
      </c>
      <c r="Q10" s="17">
        <f t="shared" si="8"/>
        <v>0</v>
      </c>
      <c r="S10" s="40">
        <f t="shared" si="20"/>
        <v>0</v>
      </c>
      <c r="T10" s="41">
        <f t="shared" si="10"/>
        <v>0</v>
      </c>
      <c r="U10" s="17">
        <f t="shared" si="11"/>
        <v>0</v>
      </c>
      <c r="V10" s="39">
        <v>44</v>
      </c>
      <c r="W10" s="40">
        <f t="shared" si="21"/>
        <v>44</v>
      </c>
      <c r="X10" s="41">
        <f t="shared" si="13"/>
        <v>44</v>
      </c>
      <c r="Y10" s="17">
        <f t="shared" si="14"/>
        <v>44</v>
      </c>
      <c r="AA10" s="40">
        <f t="shared" si="22"/>
        <v>0</v>
      </c>
      <c r="AB10" s="41">
        <f t="shared" si="16"/>
        <v>0</v>
      </c>
      <c r="AC10" s="17">
        <f t="shared" si="17"/>
        <v>0</v>
      </c>
    </row>
    <row r="11" spans="1:29" s="39" customFormat="1" x14ac:dyDescent="0.25">
      <c r="A11" s="29" t="s">
        <v>88</v>
      </c>
      <c r="B11" t="s">
        <v>268</v>
      </c>
      <c r="C11" s="45">
        <v>0.25</v>
      </c>
      <c r="D11" s="46"/>
      <c r="E11" s="47"/>
      <c r="G11" s="40">
        <f>F11*$C11</f>
        <v>0</v>
      </c>
      <c r="H11" s="41">
        <f t="shared" si="1"/>
        <v>0</v>
      </c>
      <c r="I11" s="17">
        <f t="shared" si="2"/>
        <v>0</v>
      </c>
      <c r="K11" s="40">
        <f>J11*$C11</f>
        <v>0</v>
      </c>
      <c r="L11" s="41">
        <f t="shared" si="4"/>
        <v>0</v>
      </c>
      <c r="M11" s="17">
        <f t="shared" si="5"/>
        <v>0</v>
      </c>
      <c r="O11" s="40">
        <f>N11*$C11</f>
        <v>0</v>
      </c>
      <c r="P11" s="41">
        <f t="shared" si="7"/>
        <v>0</v>
      </c>
      <c r="Q11" s="17">
        <f t="shared" si="8"/>
        <v>0</v>
      </c>
      <c r="S11" s="40">
        <f>R11*$C11</f>
        <v>0</v>
      </c>
      <c r="T11" s="41">
        <f t="shared" si="10"/>
        <v>0</v>
      </c>
      <c r="U11" s="17">
        <f t="shared" si="11"/>
        <v>0</v>
      </c>
      <c r="V11" s="39">
        <v>50</v>
      </c>
      <c r="W11" s="40">
        <f>V11*$C11</f>
        <v>12.5</v>
      </c>
      <c r="X11" s="41">
        <f t="shared" si="13"/>
        <v>12.5</v>
      </c>
      <c r="Y11" s="17">
        <f t="shared" si="14"/>
        <v>12.5</v>
      </c>
      <c r="AA11" s="40">
        <f>Z11*$C11</f>
        <v>0</v>
      </c>
      <c r="AB11" s="41">
        <f t="shared" si="16"/>
        <v>0</v>
      </c>
      <c r="AC11" s="17">
        <f t="shared" si="17"/>
        <v>0</v>
      </c>
    </row>
    <row r="12" spans="1:29" s="39" customFormat="1" x14ac:dyDescent="0.25">
      <c r="A12" s="29" t="s">
        <v>89</v>
      </c>
      <c r="B12" t="s">
        <v>269</v>
      </c>
      <c r="C12" s="45">
        <v>0.25</v>
      </c>
      <c r="D12" s="46"/>
      <c r="E12" s="47"/>
      <c r="G12" s="40">
        <f>F12*$C12</f>
        <v>0</v>
      </c>
      <c r="H12" s="41">
        <f t="shared" si="1"/>
        <v>0</v>
      </c>
      <c r="I12" s="17">
        <f t="shared" si="2"/>
        <v>0</v>
      </c>
      <c r="K12" s="40">
        <f>J12*$C12</f>
        <v>0</v>
      </c>
      <c r="L12" s="41">
        <f t="shared" si="4"/>
        <v>0</v>
      </c>
      <c r="M12" s="17">
        <f t="shared" si="5"/>
        <v>0</v>
      </c>
      <c r="O12" s="40">
        <f>N12*$C12</f>
        <v>0</v>
      </c>
      <c r="P12" s="41">
        <f t="shared" si="7"/>
        <v>0</v>
      </c>
      <c r="Q12" s="17">
        <f t="shared" si="8"/>
        <v>0</v>
      </c>
      <c r="S12" s="40">
        <f>R12*$C12</f>
        <v>0</v>
      </c>
      <c r="T12" s="41">
        <f t="shared" si="10"/>
        <v>0</v>
      </c>
      <c r="U12" s="17">
        <f t="shared" si="11"/>
        <v>0</v>
      </c>
      <c r="V12" s="39">
        <v>150</v>
      </c>
      <c r="W12" s="40">
        <f>V12*$C12</f>
        <v>37.5</v>
      </c>
      <c r="X12" s="41">
        <f t="shared" si="13"/>
        <v>37.5</v>
      </c>
      <c r="Y12" s="17">
        <f t="shared" si="14"/>
        <v>37.5</v>
      </c>
      <c r="AA12" s="40">
        <f>Z12*$C12</f>
        <v>0</v>
      </c>
      <c r="AB12" s="41">
        <f t="shared" si="16"/>
        <v>0</v>
      </c>
      <c r="AC12" s="17">
        <f t="shared" si="17"/>
        <v>0</v>
      </c>
    </row>
    <row r="13" spans="1:29" s="39" customFormat="1" x14ac:dyDescent="0.25">
      <c r="A13" s="29" t="s">
        <v>96</v>
      </c>
      <c r="B13" t="s">
        <v>270</v>
      </c>
      <c r="C13" s="45"/>
      <c r="D13" s="46"/>
      <c r="E13" s="47"/>
      <c r="G13" s="40">
        <f t="shared" si="0"/>
        <v>0</v>
      </c>
      <c r="H13" s="41">
        <f t="shared" si="1"/>
        <v>0</v>
      </c>
      <c r="I13" s="17">
        <f t="shared" si="2"/>
        <v>0</v>
      </c>
      <c r="K13" s="40">
        <f t="shared" ref="K13:K19" si="23">J13</f>
        <v>0</v>
      </c>
      <c r="L13" s="41">
        <f t="shared" si="4"/>
        <v>0</v>
      </c>
      <c r="M13" s="17">
        <f t="shared" si="5"/>
        <v>0</v>
      </c>
      <c r="O13" s="40">
        <f t="shared" ref="O13:O19" si="24">N13</f>
        <v>0</v>
      </c>
      <c r="P13" s="41">
        <f t="shared" si="7"/>
        <v>0</v>
      </c>
      <c r="Q13" s="17">
        <f t="shared" si="8"/>
        <v>0</v>
      </c>
      <c r="R13" s="39">
        <v>0.5</v>
      </c>
      <c r="S13" s="40">
        <f t="shared" ref="S13:S19" si="25">R13</f>
        <v>0.5</v>
      </c>
      <c r="T13" s="41">
        <f t="shared" si="10"/>
        <v>0.5</v>
      </c>
      <c r="U13" s="17">
        <f t="shared" si="11"/>
        <v>0.5</v>
      </c>
      <c r="V13" s="39">
        <v>1.7</v>
      </c>
      <c r="W13" s="40">
        <f t="shared" ref="W13:W19" si="26">V13</f>
        <v>1.7</v>
      </c>
      <c r="X13" s="41">
        <f t="shared" si="13"/>
        <v>1.7</v>
      </c>
      <c r="Y13" s="17">
        <f t="shared" si="14"/>
        <v>1.7</v>
      </c>
      <c r="Z13" s="39">
        <v>1</v>
      </c>
      <c r="AA13" s="40">
        <f t="shared" ref="AA13:AA19" si="27">Z13</f>
        <v>1</v>
      </c>
      <c r="AB13" s="41">
        <f t="shared" si="16"/>
        <v>1</v>
      </c>
      <c r="AC13" s="17">
        <f t="shared" si="17"/>
        <v>1</v>
      </c>
    </row>
    <row r="14" spans="1:29" s="39" customFormat="1" x14ac:dyDescent="0.25">
      <c r="A14" s="29" t="s">
        <v>98</v>
      </c>
      <c r="B14" t="s">
        <v>271</v>
      </c>
      <c r="C14" s="45"/>
      <c r="D14" s="46"/>
      <c r="E14" s="47"/>
      <c r="G14" s="40">
        <f t="shared" si="0"/>
        <v>0</v>
      </c>
      <c r="H14" s="41">
        <f t="shared" si="1"/>
        <v>0</v>
      </c>
      <c r="I14" s="17">
        <f t="shared" si="2"/>
        <v>0</v>
      </c>
      <c r="K14" s="40">
        <f t="shared" si="23"/>
        <v>0</v>
      </c>
      <c r="L14" s="41">
        <f t="shared" si="4"/>
        <v>0</v>
      </c>
      <c r="M14" s="17">
        <f t="shared" si="5"/>
        <v>0</v>
      </c>
      <c r="O14" s="40">
        <f t="shared" si="24"/>
        <v>0</v>
      </c>
      <c r="P14" s="41">
        <f t="shared" si="7"/>
        <v>0</v>
      </c>
      <c r="Q14" s="17">
        <f t="shared" si="8"/>
        <v>0</v>
      </c>
      <c r="R14" s="39">
        <v>0</v>
      </c>
      <c r="S14" s="40">
        <f t="shared" si="25"/>
        <v>0</v>
      </c>
      <c r="T14" s="41">
        <f t="shared" si="10"/>
        <v>0</v>
      </c>
      <c r="U14" s="17">
        <f t="shared" si="11"/>
        <v>0</v>
      </c>
      <c r="V14" s="39">
        <v>2</v>
      </c>
      <c r="W14" s="40">
        <f t="shared" si="26"/>
        <v>2</v>
      </c>
      <c r="X14" s="41">
        <f t="shared" si="13"/>
        <v>2</v>
      </c>
      <c r="Y14" s="17">
        <f t="shared" si="14"/>
        <v>2</v>
      </c>
      <c r="Z14" s="39">
        <v>2</v>
      </c>
      <c r="AA14" s="40">
        <f t="shared" si="27"/>
        <v>2</v>
      </c>
      <c r="AB14" s="41">
        <f t="shared" si="16"/>
        <v>2</v>
      </c>
      <c r="AC14" s="17">
        <f t="shared" si="17"/>
        <v>2</v>
      </c>
    </row>
    <row r="15" spans="1:29" s="39" customFormat="1" x14ac:dyDescent="0.25">
      <c r="A15" s="29" t="s">
        <v>97</v>
      </c>
      <c r="B15" t="s">
        <v>272</v>
      </c>
      <c r="C15" s="45"/>
      <c r="D15" s="46"/>
      <c r="E15" s="47"/>
      <c r="G15" s="40">
        <f t="shared" si="0"/>
        <v>0</v>
      </c>
      <c r="H15" s="41">
        <f t="shared" si="1"/>
        <v>0</v>
      </c>
      <c r="I15" s="17">
        <f t="shared" si="2"/>
        <v>0</v>
      </c>
      <c r="K15" s="40">
        <f t="shared" si="23"/>
        <v>0</v>
      </c>
      <c r="L15" s="41">
        <f t="shared" si="4"/>
        <v>0</v>
      </c>
      <c r="M15" s="17">
        <f t="shared" si="5"/>
        <v>0</v>
      </c>
      <c r="O15" s="40">
        <f t="shared" si="24"/>
        <v>0</v>
      </c>
      <c r="P15" s="41">
        <f t="shared" si="7"/>
        <v>0</v>
      </c>
      <c r="Q15" s="17">
        <f t="shared" si="8"/>
        <v>0</v>
      </c>
      <c r="R15" s="39">
        <v>1.5</v>
      </c>
      <c r="S15" s="40">
        <f t="shared" si="25"/>
        <v>1.5</v>
      </c>
      <c r="T15" s="41">
        <f t="shared" si="10"/>
        <v>1.5</v>
      </c>
      <c r="U15" s="17">
        <f t="shared" si="11"/>
        <v>1.5</v>
      </c>
      <c r="V15" s="39">
        <v>10</v>
      </c>
      <c r="W15" s="40">
        <f t="shared" si="26"/>
        <v>10</v>
      </c>
      <c r="X15" s="41">
        <f t="shared" si="13"/>
        <v>10</v>
      </c>
      <c r="Y15" s="17">
        <f t="shared" si="14"/>
        <v>10</v>
      </c>
      <c r="Z15" s="39">
        <v>5</v>
      </c>
      <c r="AA15" s="40">
        <f t="shared" si="27"/>
        <v>5</v>
      </c>
      <c r="AB15" s="41">
        <f t="shared" si="16"/>
        <v>5</v>
      </c>
      <c r="AC15" s="17">
        <f t="shared" si="17"/>
        <v>5</v>
      </c>
    </row>
    <row r="16" spans="1:29" s="39" customFormat="1" x14ac:dyDescent="0.25">
      <c r="A16" s="29" t="s">
        <v>99</v>
      </c>
      <c r="B16" t="s">
        <v>273</v>
      </c>
      <c r="C16" s="45"/>
      <c r="D16" s="46"/>
      <c r="E16" s="47"/>
      <c r="G16" s="40">
        <f t="shared" si="0"/>
        <v>0</v>
      </c>
      <c r="H16" s="41">
        <f t="shared" si="1"/>
        <v>0</v>
      </c>
      <c r="I16" s="17">
        <f t="shared" si="2"/>
        <v>0</v>
      </c>
      <c r="K16" s="40">
        <f t="shared" si="23"/>
        <v>0</v>
      </c>
      <c r="L16" s="41">
        <f t="shared" si="4"/>
        <v>0</v>
      </c>
      <c r="M16" s="17">
        <f t="shared" si="5"/>
        <v>0</v>
      </c>
      <c r="O16" s="40">
        <f t="shared" si="24"/>
        <v>0</v>
      </c>
      <c r="P16" s="41">
        <f t="shared" si="7"/>
        <v>0</v>
      </c>
      <c r="Q16" s="17">
        <f t="shared" si="8"/>
        <v>0</v>
      </c>
      <c r="R16" s="39">
        <v>3</v>
      </c>
      <c r="S16" s="40">
        <f t="shared" si="25"/>
        <v>3</v>
      </c>
      <c r="T16" s="41">
        <f t="shared" si="10"/>
        <v>3</v>
      </c>
      <c r="U16" s="17">
        <f t="shared" si="11"/>
        <v>3</v>
      </c>
      <c r="V16" s="39">
        <v>30</v>
      </c>
      <c r="W16" s="40">
        <f t="shared" si="26"/>
        <v>30</v>
      </c>
      <c r="X16" s="41">
        <f t="shared" si="13"/>
        <v>30</v>
      </c>
      <c r="Y16" s="17">
        <f t="shared" si="14"/>
        <v>30</v>
      </c>
      <c r="Z16" s="39">
        <v>5</v>
      </c>
      <c r="AA16" s="40">
        <f t="shared" si="27"/>
        <v>5</v>
      </c>
      <c r="AB16" s="41">
        <f t="shared" si="16"/>
        <v>5</v>
      </c>
      <c r="AC16" s="17">
        <f t="shared" si="17"/>
        <v>5</v>
      </c>
    </row>
    <row r="17" spans="1:29" s="39" customFormat="1" x14ac:dyDescent="0.25">
      <c r="A17" s="29" t="s">
        <v>100</v>
      </c>
      <c r="B17" t="s">
        <v>274</v>
      </c>
      <c r="C17" s="45"/>
      <c r="D17" s="46"/>
      <c r="E17" s="47"/>
      <c r="G17" s="40">
        <f t="shared" si="0"/>
        <v>0</v>
      </c>
      <c r="H17" s="41">
        <f t="shared" si="1"/>
        <v>0</v>
      </c>
      <c r="I17" s="17">
        <f t="shared" si="2"/>
        <v>0</v>
      </c>
      <c r="K17" s="40">
        <f t="shared" si="23"/>
        <v>0</v>
      </c>
      <c r="L17" s="41">
        <f t="shared" si="4"/>
        <v>0</v>
      </c>
      <c r="M17" s="17">
        <f t="shared" si="5"/>
        <v>0</v>
      </c>
      <c r="O17" s="40">
        <f t="shared" si="24"/>
        <v>0</v>
      </c>
      <c r="P17" s="41">
        <f t="shared" si="7"/>
        <v>0</v>
      </c>
      <c r="Q17" s="17">
        <f t="shared" si="8"/>
        <v>0</v>
      </c>
      <c r="R17" s="39">
        <v>1000</v>
      </c>
      <c r="S17" s="40">
        <f t="shared" si="25"/>
        <v>1000</v>
      </c>
      <c r="T17" s="41">
        <f t="shared" si="10"/>
        <v>1000</v>
      </c>
      <c r="U17" s="17">
        <f t="shared" si="11"/>
        <v>1000</v>
      </c>
      <c r="V17" s="39">
        <v>1000</v>
      </c>
      <c r="W17" s="40">
        <f t="shared" si="26"/>
        <v>1000</v>
      </c>
      <c r="X17" s="41">
        <f t="shared" si="13"/>
        <v>1000</v>
      </c>
      <c r="Y17" s="17">
        <f t="shared" si="14"/>
        <v>1000</v>
      </c>
      <c r="Z17" s="39">
        <v>25</v>
      </c>
      <c r="AA17" s="40">
        <f t="shared" si="27"/>
        <v>25</v>
      </c>
      <c r="AB17" s="41">
        <f t="shared" si="16"/>
        <v>25</v>
      </c>
      <c r="AC17" s="17">
        <f t="shared" si="17"/>
        <v>25</v>
      </c>
    </row>
    <row r="18" spans="1:29" s="39" customFormat="1" x14ac:dyDescent="0.25">
      <c r="A18" s="29" t="s">
        <v>71</v>
      </c>
      <c r="B18" t="s">
        <v>275</v>
      </c>
      <c r="C18" s="45"/>
      <c r="D18" s="46"/>
      <c r="E18" s="47"/>
      <c r="G18" s="40">
        <f t="shared" si="0"/>
        <v>0</v>
      </c>
      <c r="H18" s="41">
        <f t="shared" si="1"/>
        <v>0</v>
      </c>
      <c r="I18" s="17">
        <f t="shared" si="2"/>
        <v>0</v>
      </c>
      <c r="K18" s="40">
        <f t="shared" si="23"/>
        <v>0</v>
      </c>
      <c r="L18" s="41">
        <f t="shared" si="4"/>
        <v>0</v>
      </c>
      <c r="M18" s="17">
        <f t="shared" si="5"/>
        <v>0</v>
      </c>
      <c r="O18" s="40">
        <f t="shared" si="24"/>
        <v>0</v>
      </c>
      <c r="P18" s="41">
        <f t="shared" si="7"/>
        <v>0</v>
      </c>
      <c r="Q18" s="17">
        <f t="shared" si="8"/>
        <v>0</v>
      </c>
      <c r="R18" s="39">
        <v>3.5</v>
      </c>
      <c r="S18" s="40">
        <f t="shared" si="25"/>
        <v>3.5</v>
      </c>
      <c r="T18" s="41">
        <f t="shared" si="10"/>
        <v>3.5</v>
      </c>
      <c r="U18" s="17">
        <f t="shared" si="11"/>
        <v>3.5</v>
      </c>
      <c r="V18" s="39">
        <v>13</v>
      </c>
      <c r="W18" s="40">
        <f t="shared" si="26"/>
        <v>13</v>
      </c>
      <c r="X18" s="41">
        <f t="shared" si="13"/>
        <v>13</v>
      </c>
      <c r="Y18" s="17">
        <f t="shared" si="14"/>
        <v>13</v>
      </c>
      <c r="AA18" s="40">
        <f t="shared" si="27"/>
        <v>0</v>
      </c>
      <c r="AB18" s="41">
        <f t="shared" si="16"/>
        <v>0</v>
      </c>
      <c r="AC18" s="17">
        <f t="shared" si="17"/>
        <v>0</v>
      </c>
    </row>
    <row r="19" spans="1:29" s="39" customFormat="1" x14ac:dyDescent="0.25">
      <c r="A19" s="29" t="s">
        <v>72</v>
      </c>
      <c r="B19" t="s">
        <v>276</v>
      </c>
      <c r="C19" s="45"/>
      <c r="D19" s="46"/>
      <c r="E19" s="47"/>
      <c r="G19" s="40">
        <f t="shared" si="0"/>
        <v>0</v>
      </c>
      <c r="H19" s="41">
        <f t="shared" si="1"/>
        <v>0</v>
      </c>
      <c r="I19" s="17">
        <f t="shared" si="2"/>
        <v>0</v>
      </c>
      <c r="K19" s="40">
        <f t="shared" si="23"/>
        <v>0</v>
      </c>
      <c r="L19" s="41">
        <f t="shared" si="4"/>
        <v>0</v>
      </c>
      <c r="M19" s="17">
        <f t="shared" si="5"/>
        <v>0</v>
      </c>
      <c r="O19" s="40">
        <f t="shared" si="24"/>
        <v>0</v>
      </c>
      <c r="P19" s="41">
        <f t="shared" si="7"/>
        <v>0</v>
      </c>
      <c r="Q19" s="17">
        <f t="shared" si="8"/>
        <v>0</v>
      </c>
      <c r="R19" s="39">
        <v>25</v>
      </c>
      <c r="S19" s="40">
        <f t="shared" si="25"/>
        <v>25</v>
      </c>
      <c r="T19" s="41">
        <f t="shared" si="10"/>
        <v>25</v>
      </c>
      <c r="U19" s="17">
        <f t="shared" si="11"/>
        <v>25</v>
      </c>
      <c r="V19" s="39">
        <v>55</v>
      </c>
      <c r="W19" s="40">
        <f t="shared" si="26"/>
        <v>55</v>
      </c>
      <c r="X19" s="41">
        <f t="shared" si="13"/>
        <v>55</v>
      </c>
      <c r="Y19" s="17">
        <f t="shared" si="14"/>
        <v>55</v>
      </c>
      <c r="AA19" s="40">
        <f t="shared" si="27"/>
        <v>0</v>
      </c>
      <c r="AB19" s="41">
        <f t="shared" si="16"/>
        <v>0</v>
      </c>
      <c r="AC19" s="17">
        <f t="shared" si="17"/>
        <v>0</v>
      </c>
    </row>
    <row r="20" spans="1:29" s="39" customFormat="1" x14ac:dyDescent="0.25">
      <c r="A20" s="29" t="s">
        <v>73</v>
      </c>
      <c r="B20" t="s">
        <v>277</v>
      </c>
      <c r="C20" s="45">
        <v>0.25</v>
      </c>
      <c r="D20" s="46"/>
      <c r="E20" s="47"/>
      <c r="G20" s="40">
        <f>F20*$C20</f>
        <v>0</v>
      </c>
      <c r="H20" s="41">
        <f t="shared" si="1"/>
        <v>0</v>
      </c>
      <c r="I20" s="17">
        <f t="shared" si="2"/>
        <v>0</v>
      </c>
      <c r="K20" s="40">
        <f>J20*$C20</f>
        <v>0</v>
      </c>
      <c r="L20" s="41">
        <f t="shared" si="4"/>
        <v>0</v>
      </c>
      <c r="M20" s="17">
        <f t="shared" si="5"/>
        <v>0</v>
      </c>
      <c r="O20" s="40">
        <f>N20*$C20</f>
        <v>0</v>
      </c>
      <c r="P20" s="41">
        <f t="shared" si="7"/>
        <v>0</v>
      </c>
      <c r="Q20" s="17">
        <f t="shared" si="8"/>
        <v>0</v>
      </c>
      <c r="R20" s="39">
        <v>100</v>
      </c>
      <c r="S20" s="40">
        <f>R20*$C20</f>
        <v>25</v>
      </c>
      <c r="T20" s="41">
        <f t="shared" si="10"/>
        <v>25</v>
      </c>
      <c r="U20" s="17">
        <f t="shared" si="11"/>
        <v>25</v>
      </c>
      <c r="V20" s="39">
        <v>5</v>
      </c>
      <c r="W20" s="40">
        <f>V20*$C20</f>
        <v>1.25</v>
      </c>
      <c r="X20" s="41">
        <f t="shared" si="13"/>
        <v>1.25</v>
      </c>
      <c r="Y20" s="17">
        <f t="shared" si="14"/>
        <v>1.25</v>
      </c>
      <c r="AA20" s="40">
        <f>Z20*$C20</f>
        <v>0</v>
      </c>
      <c r="AB20" s="41">
        <f t="shared" si="16"/>
        <v>0</v>
      </c>
      <c r="AC20" s="17">
        <f t="shared" si="17"/>
        <v>0</v>
      </c>
    </row>
    <row r="21" spans="1:29" s="39" customFormat="1" x14ac:dyDescent="0.25">
      <c r="A21" s="29" t="s">
        <v>76</v>
      </c>
      <c r="B21" t="s">
        <v>278</v>
      </c>
      <c r="C21" s="45"/>
      <c r="D21" s="46"/>
      <c r="E21" s="47"/>
      <c r="G21" s="40">
        <f t="shared" si="0"/>
        <v>0</v>
      </c>
      <c r="H21" s="41">
        <f t="shared" si="1"/>
        <v>0</v>
      </c>
      <c r="I21" s="17">
        <f t="shared" si="2"/>
        <v>0</v>
      </c>
      <c r="K21" s="40">
        <f t="shared" ref="K21:K23" si="28">J21</f>
        <v>0</v>
      </c>
      <c r="L21" s="41">
        <f t="shared" si="4"/>
        <v>0</v>
      </c>
      <c r="M21" s="17">
        <f t="shared" si="5"/>
        <v>0</v>
      </c>
      <c r="O21" s="40">
        <f t="shared" ref="O21:O23" si="29">N21</f>
        <v>0</v>
      </c>
      <c r="P21" s="41">
        <f t="shared" si="7"/>
        <v>0</v>
      </c>
      <c r="Q21" s="17">
        <f t="shared" si="8"/>
        <v>0</v>
      </c>
      <c r="S21" s="40">
        <f t="shared" ref="S21:S23" si="30">R21</f>
        <v>0</v>
      </c>
      <c r="T21" s="41">
        <f t="shared" si="10"/>
        <v>0</v>
      </c>
      <c r="U21" s="17">
        <f t="shared" si="11"/>
        <v>0</v>
      </c>
      <c r="V21" s="39">
        <v>33.35</v>
      </c>
      <c r="W21" s="40">
        <f t="shared" ref="W21:W23" si="31">V21</f>
        <v>33.35</v>
      </c>
      <c r="X21" s="41">
        <f t="shared" si="13"/>
        <v>33.35</v>
      </c>
      <c r="Y21" s="17">
        <f t="shared" si="14"/>
        <v>33.35</v>
      </c>
      <c r="AA21" s="40">
        <f t="shared" ref="AA21:AA23" si="32">Z21</f>
        <v>0</v>
      </c>
      <c r="AB21" s="41">
        <f t="shared" si="16"/>
        <v>0</v>
      </c>
      <c r="AC21" s="17">
        <f t="shared" si="17"/>
        <v>0</v>
      </c>
    </row>
    <row r="22" spans="1:29" s="39" customFormat="1" x14ac:dyDescent="0.25">
      <c r="A22" s="29" t="s">
        <v>74</v>
      </c>
      <c r="B22" t="s">
        <v>279</v>
      </c>
      <c r="C22" s="45"/>
      <c r="D22" s="46"/>
      <c r="E22" s="47"/>
      <c r="G22" s="40">
        <f t="shared" si="0"/>
        <v>0</v>
      </c>
      <c r="H22" s="41">
        <f t="shared" si="1"/>
        <v>0</v>
      </c>
      <c r="I22" s="17">
        <f t="shared" si="2"/>
        <v>0</v>
      </c>
      <c r="K22" s="40">
        <f t="shared" si="28"/>
        <v>0</v>
      </c>
      <c r="L22" s="41">
        <f t="shared" si="4"/>
        <v>0</v>
      </c>
      <c r="M22" s="17">
        <f t="shared" si="5"/>
        <v>0</v>
      </c>
      <c r="O22" s="40">
        <f t="shared" si="29"/>
        <v>0</v>
      </c>
      <c r="P22" s="41">
        <f t="shared" si="7"/>
        <v>0</v>
      </c>
      <c r="Q22" s="17">
        <f t="shared" si="8"/>
        <v>0</v>
      </c>
      <c r="S22" s="40">
        <f t="shared" si="30"/>
        <v>0</v>
      </c>
      <c r="T22" s="41">
        <f t="shared" si="10"/>
        <v>0</v>
      </c>
      <c r="U22" s="17">
        <f t="shared" si="11"/>
        <v>0</v>
      </c>
      <c r="V22" s="39">
        <v>9</v>
      </c>
      <c r="W22" s="40">
        <f t="shared" si="31"/>
        <v>9</v>
      </c>
      <c r="X22" s="41">
        <f t="shared" si="13"/>
        <v>9</v>
      </c>
      <c r="Y22" s="17">
        <f t="shared" si="14"/>
        <v>9</v>
      </c>
      <c r="AA22" s="40">
        <f t="shared" si="32"/>
        <v>0</v>
      </c>
      <c r="AB22" s="41">
        <f t="shared" si="16"/>
        <v>0</v>
      </c>
      <c r="AC22" s="17">
        <f t="shared" si="17"/>
        <v>0</v>
      </c>
    </row>
    <row r="23" spans="1:29" s="39" customFormat="1" x14ac:dyDescent="0.25">
      <c r="A23" s="29" t="s">
        <v>75</v>
      </c>
      <c r="B23" t="s">
        <v>280</v>
      </c>
      <c r="C23" s="45"/>
      <c r="D23" s="46"/>
      <c r="E23" s="47"/>
      <c r="G23" s="40">
        <f t="shared" si="0"/>
        <v>0</v>
      </c>
      <c r="H23" s="41">
        <f t="shared" si="1"/>
        <v>0</v>
      </c>
      <c r="I23" s="17">
        <f t="shared" si="2"/>
        <v>0</v>
      </c>
      <c r="K23" s="40">
        <f t="shared" si="28"/>
        <v>0</v>
      </c>
      <c r="L23" s="41">
        <f t="shared" si="4"/>
        <v>0</v>
      </c>
      <c r="M23" s="17">
        <f t="shared" si="5"/>
        <v>0</v>
      </c>
      <c r="O23" s="40">
        <f t="shared" si="29"/>
        <v>0</v>
      </c>
      <c r="P23" s="41">
        <f t="shared" si="7"/>
        <v>0</v>
      </c>
      <c r="Q23" s="17">
        <f t="shared" si="8"/>
        <v>0</v>
      </c>
      <c r="S23" s="40">
        <f t="shared" si="30"/>
        <v>0</v>
      </c>
      <c r="T23" s="41">
        <f t="shared" si="10"/>
        <v>0</v>
      </c>
      <c r="U23" s="17">
        <f t="shared" si="11"/>
        <v>0</v>
      </c>
      <c r="V23" s="39">
        <v>50</v>
      </c>
      <c r="W23" s="40">
        <f t="shared" si="31"/>
        <v>50</v>
      </c>
      <c r="X23" s="41">
        <f t="shared" si="13"/>
        <v>50</v>
      </c>
      <c r="Y23" s="17">
        <f t="shared" si="14"/>
        <v>50</v>
      </c>
      <c r="AA23" s="40">
        <f t="shared" si="32"/>
        <v>0</v>
      </c>
      <c r="AB23" s="41">
        <f t="shared" si="16"/>
        <v>0</v>
      </c>
      <c r="AC23" s="17">
        <f t="shared" si="17"/>
        <v>0</v>
      </c>
    </row>
    <row r="24" spans="1:29" s="39" customFormat="1" x14ac:dyDescent="0.25">
      <c r="A24" s="29" t="s">
        <v>77</v>
      </c>
      <c r="B24" t="s">
        <v>281</v>
      </c>
      <c r="C24" s="45">
        <v>0.25</v>
      </c>
      <c r="D24" s="46"/>
      <c r="E24" s="47"/>
      <c r="G24" s="40">
        <f>F24*$C24</f>
        <v>0</v>
      </c>
      <c r="H24" s="41">
        <f t="shared" si="1"/>
        <v>0</v>
      </c>
      <c r="I24" s="17">
        <f t="shared" si="2"/>
        <v>0</v>
      </c>
      <c r="K24" s="40">
        <f>J24*$C24</f>
        <v>0</v>
      </c>
      <c r="L24" s="41">
        <f t="shared" si="4"/>
        <v>0</v>
      </c>
      <c r="M24" s="17">
        <f t="shared" si="5"/>
        <v>0</v>
      </c>
      <c r="O24" s="40">
        <f>N24*$C24</f>
        <v>0</v>
      </c>
      <c r="P24" s="41">
        <f t="shared" si="7"/>
        <v>0</v>
      </c>
      <c r="Q24" s="17">
        <f t="shared" si="8"/>
        <v>0</v>
      </c>
      <c r="S24" s="40">
        <f>R24*$C24</f>
        <v>0</v>
      </c>
      <c r="T24" s="41">
        <f t="shared" si="10"/>
        <v>0</v>
      </c>
      <c r="U24" s="17">
        <f t="shared" si="11"/>
        <v>0</v>
      </c>
      <c r="V24" s="39">
        <v>0.5071</v>
      </c>
      <c r="W24" s="40">
        <f>V24*$C24</f>
        <v>0.126775</v>
      </c>
      <c r="X24" s="41">
        <f t="shared" si="13"/>
        <v>0.126775</v>
      </c>
      <c r="Y24" s="17">
        <f t="shared" si="14"/>
        <v>0.126775</v>
      </c>
      <c r="AA24" s="40">
        <f>Z24*$C24</f>
        <v>0</v>
      </c>
      <c r="AB24" s="41">
        <f t="shared" si="16"/>
        <v>0</v>
      </c>
      <c r="AC24" s="17">
        <f t="shared" si="17"/>
        <v>0</v>
      </c>
    </row>
    <row r="25" spans="1:29" s="39" customFormat="1" x14ac:dyDescent="0.25">
      <c r="A25" s="29" t="s">
        <v>78</v>
      </c>
      <c r="B25" t="s">
        <v>282</v>
      </c>
      <c r="C25" s="45">
        <v>0.25</v>
      </c>
      <c r="D25" s="46"/>
      <c r="E25" s="47"/>
      <c r="G25" s="40">
        <f>F25*$C25</f>
        <v>0</v>
      </c>
      <c r="H25" s="41">
        <f t="shared" si="1"/>
        <v>0</v>
      </c>
      <c r="I25" s="17">
        <f t="shared" si="2"/>
        <v>0</v>
      </c>
      <c r="K25" s="40">
        <f>J25*$C25</f>
        <v>0</v>
      </c>
      <c r="L25" s="41">
        <f t="shared" si="4"/>
        <v>0</v>
      </c>
      <c r="M25" s="17">
        <f t="shared" si="5"/>
        <v>0</v>
      </c>
      <c r="O25" s="40">
        <f>N25*$C25</f>
        <v>0</v>
      </c>
      <c r="P25" s="41">
        <f t="shared" si="7"/>
        <v>0</v>
      </c>
      <c r="Q25" s="17">
        <f t="shared" si="8"/>
        <v>0</v>
      </c>
      <c r="S25" s="40">
        <f>R25*$C25</f>
        <v>0</v>
      </c>
      <c r="T25" s="41">
        <f t="shared" si="10"/>
        <v>0</v>
      </c>
      <c r="U25" s="17">
        <f t="shared" si="11"/>
        <v>0</v>
      </c>
      <c r="V25" s="39">
        <v>5</v>
      </c>
      <c r="W25" s="40">
        <f>V25*$C25</f>
        <v>1.25</v>
      </c>
      <c r="X25" s="41">
        <f t="shared" si="13"/>
        <v>1.25</v>
      </c>
      <c r="Y25" s="17">
        <f t="shared" si="14"/>
        <v>1.25</v>
      </c>
      <c r="AA25" s="40">
        <f>Z25*$C25</f>
        <v>0</v>
      </c>
      <c r="AB25" s="41">
        <f t="shared" si="16"/>
        <v>0</v>
      </c>
      <c r="AC25" s="17">
        <f t="shared" si="17"/>
        <v>0</v>
      </c>
    </row>
    <row r="26" spans="1:29" s="39" customFormat="1" x14ac:dyDescent="0.25">
      <c r="A26" s="29" t="s">
        <v>79</v>
      </c>
      <c r="B26" t="s">
        <v>283</v>
      </c>
      <c r="C26" s="45"/>
      <c r="D26" s="46"/>
      <c r="E26" s="47"/>
      <c r="G26" s="40">
        <f t="shared" si="0"/>
        <v>0</v>
      </c>
      <c r="H26" s="41">
        <f t="shared" si="1"/>
        <v>0</v>
      </c>
      <c r="I26" s="17">
        <f t="shared" si="2"/>
        <v>0</v>
      </c>
      <c r="K26" s="40">
        <f t="shared" ref="K26:K27" si="33">J26</f>
        <v>0</v>
      </c>
      <c r="L26" s="41">
        <f t="shared" si="4"/>
        <v>0</v>
      </c>
      <c r="M26" s="17">
        <f t="shared" si="5"/>
        <v>0</v>
      </c>
      <c r="O26" s="40">
        <f t="shared" ref="O26:O27" si="34">N26</f>
        <v>0</v>
      </c>
      <c r="P26" s="41">
        <f t="shared" si="7"/>
        <v>0</v>
      </c>
      <c r="Q26" s="17">
        <f t="shared" si="8"/>
        <v>0</v>
      </c>
      <c r="R26" s="39">
        <v>3.5</v>
      </c>
      <c r="S26" s="40">
        <f t="shared" ref="S26:S27" si="35">R26</f>
        <v>3.5</v>
      </c>
      <c r="T26" s="41">
        <f t="shared" si="10"/>
        <v>3.5</v>
      </c>
      <c r="U26" s="17">
        <f t="shared" si="11"/>
        <v>3.5</v>
      </c>
      <c r="V26" s="39">
        <v>11</v>
      </c>
      <c r="W26" s="40">
        <f t="shared" ref="W26:W27" si="36">V26</f>
        <v>11</v>
      </c>
      <c r="X26" s="41">
        <f t="shared" si="13"/>
        <v>11</v>
      </c>
      <c r="Y26" s="17">
        <f t="shared" si="14"/>
        <v>11</v>
      </c>
      <c r="Z26" s="39">
        <v>12</v>
      </c>
      <c r="AA26" s="40">
        <f t="shared" ref="AA26:AA27" si="37">Z26</f>
        <v>12</v>
      </c>
      <c r="AB26" s="41">
        <f t="shared" si="16"/>
        <v>12</v>
      </c>
      <c r="AC26" s="17">
        <f t="shared" si="17"/>
        <v>12</v>
      </c>
    </row>
    <row r="27" spans="1:29" s="39" customFormat="1" x14ac:dyDescent="0.25">
      <c r="A27" s="29" t="s">
        <v>80</v>
      </c>
      <c r="B27" t="s">
        <v>284</v>
      </c>
      <c r="C27" s="45"/>
      <c r="D27" s="46"/>
      <c r="E27" s="47"/>
      <c r="G27" s="40">
        <f t="shared" si="0"/>
        <v>0</v>
      </c>
      <c r="H27" s="41">
        <f t="shared" si="1"/>
        <v>0</v>
      </c>
      <c r="I27" s="17">
        <f t="shared" si="2"/>
        <v>0</v>
      </c>
      <c r="K27" s="40">
        <f t="shared" si="33"/>
        <v>0</v>
      </c>
      <c r="L27" s="41">
        <f t="shared" si="4"/>
        <v>0</v>
      </c>
      <c r="M27" s="17">
        <f t="shared" si="5"/>
        <v>0</v>
      </c>
      <c r="O27" s="40">
        <f t="shared" si="34"/>
        <v>0</v>
      </c>
      <c r="P27" s="41">
        <f t="shared" si="7"/>
        <v>0</v>
      </c>
      <c r="Q27" s="17">
        <f t="shared" si="8"/>
        <v>0</v>
      </c>
      <c r="R27" s="39">
        <v>20</v>
      </c>
      <c r="S27" s="40">
        <f t="shared" si="35"/>
        <v>20</v>
      </c>
      <c r="T27" s="41">
        <f t="shared" si="10"/>
        <v>20</v>
      </c>
      <c r="U27" s="17">
        <f t="shared" si="11"/>
        <v>20</v>
      </c>
      <c r="V27" s="39">
        <v>50</v>
      </c>
      <c r="W27" s="40">
        <f t="shared" si="36"/>
        <v>50</v>
      </c>
      <c r="X27" s="41">
        <f t="shared" si="13"/>
        <v>50</v>
      </c>
      <c r="Y27" s="17">
        <f t="shared" si="14"/>
        <v>50</v>
      </c>
      <c r="Z27" s="39">
        <v>70</v>
      </c>
      <c r="AA27" s="40">
        <f t="shared" si="37"/>
        <v>70</v>
      </c>
      <c r="AB27" s="41">
        <f t="shared" si="16"/>
        <v>70</v>
      </c>
      <c r="AC27" s="17">
        <f t="shared" si="17"/>
        <v>70</v>
      </c>
    </row>
    <row r="28" spans="1:29" s="39" customFormat="1" x14ac:dyDescent="0.25">
      <c r="A28" s="29" t="s">
        <v>81</v>
      </c>
      <c r="B28" t="s">
        <v>285</v>
      </c>
      <c r="C28" s="45">
        <v>0.25</v>
      </c>
      <c r="D28" s="46"/>
      <c r="E28" s="47"/>
      <c r="G28" s="40">
        <f>F28*$C28</f>
        <v>0</v>
      </c>
      <c r="H28" s="41">
        <f t="shared" si="1"/>
        <v>0</v>
      </c>
      <c r="I28" s="17">
        <f t="shared" si="2"/>
        <v>0</v>
      </c>
      <c r="K28" s="40">
        <f>J28*$C28</f>
        <v>0</v>
      </c>
      <c r="L28" s="41">
        <f t="shared" si="4"/>
        <v>0</v>
      </c>
      <c r="M28" s="17">
        <f t="shared" si="5"/>
        <v>0</v>
      </c>
      <c r="O28" s="40">
        <f>N28*$C28</f>
        <v>0</v>
      </c>
      <c r="P28" s="41">
        <f t="shared" si="7"/>
        <v>0</v>
      </c>
      <c r="Q28" s="17">
        <f t="shared" si="8"/>
        <v>0</v>
      </c>
      <c r="R28" s="39">
        <v>150</v>
      </c>
      <c r="S28" s="40">
        <f>R28*$C28</f>
        <v>37.5</v>
      </c>
      <c r="T28" s="41">
        <f t="shared" si="10"/>
        <v>37.5</v>
      </c>
      <c r="U28" s="17">
        <f t="shared" si="11"/>
        <v>37.5</v>
      </c>
      <c r="V28" s="39">
        <v>10</v>
      </c>
      <c r="W28" s="40">
        <f>V28*$C28</f>
        <v>2.5</v>
      </c>
      <c r="X28" s="41">
        <f t="shared" si="13"/>
        <v>2.5</v>
      </c>
      <c r="Y28" s="17">
        <f t="shared" si="14"/>
        <v>2.5</v>
      </c>
      <c r="Z28" s="39">
        <v>3</v>
      </c>
      <c r="AA28" s="40">
        <f>Z28*$C28</f>
        <v>0.75</v>
      </c>
      <c r="AB28" s="41">
        <f t="shared" si="16"/>
        <v>0.75</v>
      </c>
      <c r="AC28" s="17">
        <f t="shared" si="17"/>
        <v>0.75</v>
      </c>
    </row>
    <row r="29" spans="1:29" s="39" customFormat="1" x14ac:dyDescent="0.25">
      <c r="A29" s="29" t="s">
        <v>82</v>
      </c>
      <c r="B29" t="s">
        <v>286</v>
      </c>
      <c r="C29" s="45"/>
      <c r="D29" s="46"/>
      <c r="E29" s="47"/>
      <c r="F29" s="39">
        <v>9</v>
      </c>
      <c r="G29" s="40">
        <f t="shared" si="0"/>
        <v>9</v>
      </c>
      <c r="H29" s="41">
        <f t="shared" si="1"/>
        <v>9</v>
      </c>
      <c r="I29" s="17">
        <f t="shared" si="2"/>
        <v>9</v>
      </c>
      <c r="K29" s="40">
        <f t="shared" ref="K29:K30" si="38">J29</f>
        <v>0</v>
      </c>
      <c r="L29" s="41">
        <f t="shared" si="4"/>
        <v>0</v>
      </c>
      <c r="M29" s="17">
        <f t="shared" si="5"/>
        <v>0</v>
      </c>
      <c r="O29" s="40">
        <f t="shared" ref="O29:O30" si="39">N29</f>
        <v>0</v>
      </c>
      <c r="P29" s="41">
        <f t="shared" si="7"/>
        <v>0</v>
      </c>
      <c r="Q29" s="17">
        <f t="shared" si="8"/>
        <v>0</v>
      </c>
      <c r="R29" s="39">
        <v>3.5</v>
      </c>
      <c r="S29" s="40">
        <f t="shared" ref="S29:S30" si="40">R29</f>
        <v>3.5</v>
      </c>
      <c r="T29" s="41">
        <f t="shared" si="10"/>
        <v>3.5</v>
      </c>
      <c r="U29" s="17">
        <f t="shared" si="11"/>
        <v>3.5</v>
      </c>
      <c r="V29" s="39">
        <v>11</v>
      </c>
      <c r="W29" s="40">
        <f t="shared" ref="W29:W30" si="41">V29</f>
        <v>11</v>
      </c>
      <c r="X29" s="41">
        <f t="shared" si="13"/>
        <v>11</v>
      </c>
      <c r="Y29" s="17">
        <f t="shared" si="14"/>
        <v>11</v>
      </c>
      <c r="Z29" s="39">
        <v>10</v>
      </c>
      <c r="AA29" s="40">
        <f t="shared" ref="AA29:AA30" si="42">Z29</f>
        <v>10</v>
      </c>
      <c r="AB29" s="41">
        <f t="shared" si="16"/>
        <v>10</v>
      </c>
      <c r="AC29" s="17">
        <f t="shared" si="17"/>
        <v>10</v>
      </c>
    </row>
    <row r="30" spans="1:29" s="39" customFormat="1" x14ac:dyDescent="0.25">
      <c r="A30" s="29" t="s">
        <v>83</v>
      </c>
      <c r="B30" t="s">
        <v>287</v>
      </c>
      <c r="C30" s="45"/>
      <c r="D30" s="46"/>
      <c r="E30" s="47"/>
      <c r="F30" s="39">
        <v>60</v>
      </c>
      <c r="G30" s="40">
        <f t="shared" si="0"/>
        <v>60</v>
      </c>
      <c r="H30" s="41">
        <f t="shared" si="1"/>
        <v>60</v>
      </c>
      <c r="I30" s="17">
        <f t="shared" si="2"/>
        <v>60</v>
      </c>
      <c r="K30" s="40">
        <f t="shared" si="38"/>
        <v>0</v>
      </c>
      <c r="L30" s="41">
        <f t="shared" si="4"/>
        <v>0</v>
      </c>
      <c r="M30" s="17">
        <f t="shared" si="5"/>
        <v>0</v>
      </c>
      <c r="O30" s="40">
        <f t="shared" si="39"/>
        <v>0</v>
      </c>
      <c r="P30" s="41">
        <f t="shared" si="7"/>
        <v>0</v>
      </c>
      <c r="Q30" s="17">
        <f t="shared" si="8"/>
        <v>0</v>
      </c>
      <c r="R30" s="39">
        <v>15</v>
      </c>
      <c r="S30" s="40">
        <f t="shared" si="40"/>
        <v>15</v>
      </c>
      <c r="T30" s="41">
        <f t="shared" si="10"/>
        <v>15</v>
      </c>
      <c r="U30" s="17">
        <f t="shared" si="11"/>
        <v>15</v>
      </c>
      <c r="V30" s="39">
        <v>40</v>
      </c>
      <c r="W30" s="40">
        <f t="shared" si="41"/>
        <v>40</v>
      </c>
      <c r="X30" s="41">
        <f t="shared" si="13"/>
        <v>40</v>
      </c>
      <c r="Y30" s="17">
        <f t="shared" si="14"/>
        <v>40</v>
      </c>
      <c r="Z30" s="39">
        <v>60</v>
      </c>
      <c r="AA30" s="40">
        <f t="shared" si="42"/>
        <v>60</v>
      </c>
      <c r="AB30" s="41">
        <f t="shared" si="16"/>
        <v>60</v>
      </c>
      <c r="AC30" s="17">
        <f t="shared" si="17"/>
        <v>60</v>
      </c>
    </row>
    <row r="31" spans="1:29" s="39" customFormat="1" x14ac:dyDescent="0.25">
      <c r="A31" s="29" t="s">
        <v>84</v>
      </c>
      <c r="B31" t="s">
        <v>288</v>
      </c>
      <c r="C31" s="45">
        <v>0.25</v>
      </c>
      <c r="D31" s="46"/>
      <c r="E31" s="47"/>
      <c r="F31" s="39">
        <v>3</v>
      </c>
      <c r="G31" s="40">
        <f>F31*$C31</f>
        <v>0.75</v>
      </c>
      <c r="H31" s="41">
        <f t="shared" si="1"/>
        <v>0.75</v>
      </c>
      <c r="I31" s="17">
        <f t="shared" si="2"/>
        <v>0.75</v>
      </c>
      <c r="K31" s="40">
        <f>J31*$C31</f>
        <v>0</v>
      </c>
      <c r="L31" s="41">
        <f t="shared" si="4"/>
        <v>0</v>
      </c>
      <c r="M31" s="17">
        <f t="shared" si="5"/>
        <v>0</v>
      </c>
      <c r="O31" s="40">
        <f>N31*$C31</f>
        <v>0</v>
      </c>
      <c r="P31" s="41">
        <f t="shared" si="7"/>
        <v>0</v>
      </c>
      <c r="Q31" s="17">
        <f t="shared" si="8"/>
        <v>0</v>
      </c>
      <c r="R31" s="39">
        <v>150</v>
      </c>
      <c r="S31" s="40">
        <f>R31*$C31</f>
        <v>37.5</v>
      </c>
      <c r="T31" s="41">
        <f t="shared" si="10"/>
        <v>37.5</v>
      </c>
      <c r="U31" s="17">
        <f t="shared" si="11"/>
        <v>37.5</v>
      </c>
      <c r="V31" s="39">
        <v>5</v>
      </c>
      <c r="W31" s="40">
        <f>V31*$C31</f>
        <v>1.25</v>
      </c>
      <c r="X31" s="41">
        <f t="shared" si="13"/>
        <v>1.25</v>
      </c>
      <c r="Y31" s="17">
        <f t="shared" si="14"/>
        <v>1.25</v>
      </c>
      <c r="Z31" s="39">
        <v>3</v>
      </c>
      <c r="AA31" s="40">
        <f>Z31*$C31</f>
        <v>0.75</v>
      </c>
      <c r="AB31" s="41">
        <f t="shared" si="16"/>
        <v>0.75</v>
      </c>
      <c r="AC31" s="17">
        <f t="shared" si="17"/>
        <v>0.75</v>
      </c>
    </row>
    <row r="32" spans="1:29" s="39" customFormat="1" x14ac:dyDescent="0.25">
      <c r="A32" s="29" t="s">
        <v>69</v>
      </c>
      <c r="B32" t="s">
        <v>289</v>
      </c>
      <c r="C32" s="45"/>
      <c r="D32" s="46"/>
      <c r="E32" s="47"/>
      <c r="G32" s="40">
        <f t="shared" si="0"/>
        <v>0</v>
      </c>
      <c r="H32" s="41">
        <f t="shared" si="1"/>
        <v>0</v>
      </c>
      <c r="I32" s="17">
        <f t="shared" si="2"/>
        <v>0</v>
      </c>
      <c r="K32" s="40">
        <f t="shared" ref="K32:K34" si="43">J32</f>
        <v>0</v>
      </c>
      <c r="L32" s="41">
        <f t="shared" si="4"/>
        <v>0</v>
      </c>
      <c r="M32" s="17">
        <f t="shared" si="5"/>
        <v>0</v>
      </c>
      <c r="O32" s="40">
        <f t="shared" ref="O32:O34" si="44">N32</f>
        <v>0</v>
      </c>
      <c r="P32" s="41">
        <f t="shared" si="7"/>
        <v>0</v>
      </c>
      <c r="Q32" s="17">
        <f t="shared" si="8"/>
        <v>0</v>
      </c>
      <c r="R32" s="39">
        <v>4</v>
      </c>
      <c r="S32" s="40">
        <f t="shared" ref="S32:S34" si="45">R32</f>
        <v>4</v>
      </c>
      <c r="T32" s="41">
        <f t="shared" si="10"/>
        <v>4</v>
      </c>
      <c r="U32" s="17">
        <f t="shared" si="11"/>
        <v>4</v>
      </c>
      <c r="V32" s="39">
        <v>15</v>
      </c>
      <c r="W32" s="40">
        <f t="shared" ref="W32:W34" si="46">V32</f>
        <v>15</v>
      </c>
      <c r="X32" s="41">
        <f t="shared" si="13"/>
        <v>15</v>
      </c>
      <c r="Y32" s="17">
        <f t="shared" si="14"/>
        <v>15</v>
      </c>
      <c r="AA32" s="40">
        <f t="shared" ref="AA32:AA34" si="47">Z32</f>
        <v>0</v>
      </c>
      <c r="AB32" s="41">
        <f t="shared" si="16"/>
        <v>0</v>
      </c>
      <c r="AC32" s="17">
        <f t="shared" si="17"/>
        <v>0</v>
      </c>
    </row>
    <row r="33" spans="1:29" s="39" customFormat="1" x14ac:dyDescent="0.25">
      <c r="A33" s="29" t="s">
        <v>70</v>
      </c>
      <c r="B33" t="s">
        <v>290</v>
      </c>
      <c r="C33" s="45"/>
      <c r="D33" s="46"/>
      <c r="E33" s="47"/>
      <c r="G33" s="40">
        <f t="shared" si="0"/>
        <v>0</v>
      </c>
      <c r="H33" s="41">
        <f t="shared" si="1"/>
        <v>0</v>
      </c>
      <c r="I33" s="17">
        <f t="shared" si="2"/>
        <v>0</v>
      </c>
      <c r="K33" s="40">
        <f t="shared" si="43"/>
        <v>0</v>
      </c>
      <c r="L33" s="41">
        <f t="shared" si="4"/>
        <v>0</v>
      </c>
      <c r="M33" s="17">
        <f t="shared" si="5"/>
        <v>0</v>
      </c>
      <c r="O33" s="40">
        <f t="shared" si="44"/>
        <v>0</v>
      </c>
      <c r="P33" s="41">
        <f t="shared" si="7"/>
        <v>0</v>
      </c>
      <c r="Q33" s="17">
        <f t="shared" si="8"/>
        <v>0</v>
      </c>
      <c r="R33" s="39">
        <v>0</v>
      </c>
      <c r="S33" s="40">
        <f t="shared" si="45"/>
        <v>0</v>
      </c>
      <c r="T33" s="41">
        <f t="shared" si="10"/>
        <v>0</v>
      </c>
      <c r="U33" s="17">
        <f t="shared" si="11"/>
        <v>0</v>
      </c>
      <c r="V33" s="39">
        <v>5</v>
      </c>
      <c r="W33" s="40">
        <f t="shared" si="46"/>
        <v>5</v>
      </c>
      <c r="X33" s="41">
        <f t="shared" si="13"/>
        <v>5</v>
      </c>
      <c r="Y33" s="17">
        <f t="shared" si="14"/>
        <v>5</v>
      </c>
      <c r="AA33" s="40">
        <f t="shared" si="47"/>
        <v>0</v>
      </c>
      <c r="AB33" s="41">
        <f t="shared" si="16"/>
        <v>0</v>
      </c>
      <c r="AC33" s="17">
        <f t="shared" si="17"/>
        <v>0</v>
      </c>
    </row>
    <row r="34" spans="1:29" s="39" customFormat="1" x14ac:dyDescent="0.25">
      <c r="A34" s="29" t="s">
        <v>132</v>
      </c>
      <c r="B34" t="s">
        <v>291</v>
      </c>
      <c r="C34" s="45"/>
      <c r="D34" s="48"/>
      <c r="E34" s="36"/>
      <c r="F34" s="39">
        <v>2.2000000000000002</v>
      </c>
      <c r="G34" s="40">
        <f t="shared" si="0"/>
        <v>2.2000000000000002</v>
      </c>
      <c r="H34" s="41">
        <f t="shared" si="1"/>
        <v>2.2000000000000002</v>
      </c>
      <c r="I34" s="17">
        <f t="shared" si="2"/>
        <v>2.2000000000000002</v>
      </c>
      <c r="J34" s="39">
        <v>5</v>
      </c>
      <c r="K34" s="40">
        <f t="shared" si="43"/>
        <v>5</v>
      </c>
      <c r="L34" s="41">
        <f t="shared" si="4"/>
        <v>5</v>
      </c>
      <c r="M34" s="17">
        <f t="shared" si="5"/>
        <v>5</v>
      </c>
      <c r="N34" s="39">
        <v>3</v>
      </c>
      <c r="O34" s="40">
        <f t="shared" si="44"/>
        <v>3</v>
      </c>
      <c r="P34" s="41">
        <f t="shared" si="7"/>
        <v>3</v>
      </c>
      <c r="Q34" s="17">
        <f t="shared" si="8"/>
        <v>3</v>
      </c>
      <c r="R34" s="39">
        <v>5</v>
      </c>
      <c r="S34" s="40">
        <f t="shared" si="45"/>
        <v>5</v>
      </c>
      <c r="T34" s="41">
        <f t="shared" si="10"/>
        <v>5</v>
      </c>
      <c r="U34" s="17">
        <f t="shared" si="11"/>
        <v>5</v>
      </c>
      <c r="V34" s="39">
        <v>6</v>
      </c>
      <c r="W34" s="40">
        <f t="shared" si="46"/>
        <v>6</v>
      </c>
      <c r="X34" s="41">
        <f t="shared" si="13"/>
        <v>6</v>
      </c>
      <c r="Y34" s="17">
        <f t="shared" si="14"/>
        <v>6</v>
      </c>
      <c r="Z34" s="39">
        <v>5</v>
      </c>
      <c r="AA34" s="40">
        <f t="shared" si="47"/>
        <v>5</v>
      </c>
      <c r="AB34" s="41">
        <f t="shared" si="16"/>
        <v>5</v>
      </c>
      <c r="AC34" s="17">
        <f t="shared" si="17"/>
        <v>5</v>
      </c>
    </row>
    <row r="35" spans="1:29" s="39" customFormat="1" x14ac:dyDescent="0.25">
      <c r="A35" s="29" t="s">
        <v>133</v>
      </c>
      <c r="B35" t="s">
        <v>292</v>
      </c>
      <c r="C35" s="45">
        <v>0.5</v>
      </c>
      <c r="D35" s="48">
        <v>1.5</v>
      </c>
      <c r="E35" s="36">
        <v>1.5</v>
      </c>
      <c r="F35" s="39">
        <v>21.6</v>
      </c>
      <c r="G35" s="40">
        <f>F35*$C35</f>
        <v>10.8</v>
      </c>
      <c r="H35" s="41">
        <f>MIN(100,G35*$D35)</f>
        <v>16.200000000000003</v>
      </c>
      <c r="I35" s="63">
        <f>MIN(100,H35*$E35)</f>
        <v>24.300000000000004</v>
      </c>
      <c r="J35" s="39">
        <v>70</v>
      </c>
      <c r="K35" s="40">
        <f>J35*$C35</f>
        <v>35</v>
      </c>
      <c r="L35" s="41">
        <f>MIN(100,K35*$D35)</f>
        <v>52.5</v>
      </c>
      <c r="M35" s="63">
        <f>MIN(100,L35*$E35)</f>
        <v>78.75</v>
      </c>
      <c r="N35" s="39">
        <v>2</v>
      </c>
      <c r="O35" s="40">
        <f>N35*$C35</f>
        <v>1</v>
      </c>
      <c r="P35" s="41">
        <f>MIN(100,O35*$D35)</f>
        <v>1.5</v>
      </c>
      <c r="Q35" s="63">
        <f>MIN(100,P35*$E35)</f>
        <v>2.25</v>
      </c>
      <c r="R35" s="39">
        <v>10</v>
      </c>
      <c r="S35" s="40">
        <f>R35*$C35</f>
        <v>5</v>
      </c>
      <c r="T35" s="41">
        <f>MIN(100,S35*$D35)</f>
        <v>7.5</v>
      </c>
      <c r="U35" s="63">
        <f>MIN(100,T35*$E35)</f>
        <v>11.25</v>
      </c>
      <c r="V35" s="39">
        <v>30</v>
      </c>
      <c r="W35" s="40">
        <f>V35*$C35</f>
        <v>15</v>
      </c>
      <c r="X35" s="41">
        <f>MIN(100,W35*$D35)</f>
        <v>22.5</v>
      </c>
      <c r="Y35" s="63">
        <f>MIN(100,X35*$E35)</f>
        <v>33.75</v>
      </c>
      <c r="Z35" s="39">
        <v>80</v>
      </c>
      <c r="AA35" s="40">
        <f>Z35*$C35</f>
        <v>40</v>
      </c>
      <c r="AB35" s="41">
        <f>MIN(100,AA35*$D35)</f>
        <v>60</v>
      </c>
      <c r="AC35" s="63">
        <f>MIN(100,AB35*$E35)</f>
        <v>90</v>
      </c>
    </row>
    <row r="36" spans="1:29" s="39" customFormat="1" x14ac:dyDescent="0.25">
      <c r="A36" s="29" t="s">
        <v>134</v>
      </c>
      <c r="B36" t="s">
        <v>293</v>
      </c>
      <c r="C36" s="45">
        <v>0.5</v>
      </c>
      <c r="D36" s="48">
        <v>1.5</v>
      </c>
      <c r="E36" s="36"/>
      <c r="F36" s="39">
        <v>85</v>
      </c>
      <c r="G36" s="40">
        <f>F36*$C36</f>
        <v>42.5</v>
      </c>
      <c r="H36" s="41">
        <f>MIN(100,G36*$D36)</f>
        <v>63.75</v>
      </c>
      <c r="I36" s="17">
        <f t="shared" si="2"/>
        <v>63.75</v>
      </c>
      <c r="J36" s="39">
        <v>85</v>
      </c>
      <c r="K36" s="40">
        <f>J36*$C36</f>
        <v>42.5</v>
      </c>
      <c r="L36" s="41">
        <f>MIN(100,K36*$D36)</f>
        <v>63.75</v>
      </c>
      <c r="M36" s="17">
        <f t="shared" ref="M36:M49" si="48">L36</f>
        <v>63.75</v>
      </c>
      <c r="N36" s="39">
        <v>100</v>
      </c>
      <c r="O36" s="40">
        <f>N36*$C36</f>
        <v>50</v>
      </c>
      <c r="P36" s="41">
        <f>MIN(100,O36*$D36)</f>
        <v>75</v>
      </c>
      <c r="Q36" s="17">
        <f t="shared" ref="Q36:Q49" si="49">P36</f>
        <v>75</v>
      </c>
      <c r="R36" s="39">
        <v>90</v>
      </c>
      <c r="S36" s="40">
        <f>R36*$C36</f>
        <v>45</v>
      </c>
      <c r="T36" s="41">
        <f>MIN(100,S36*$D36)</f>
        <v>67.5</v>
      </c>
      <c r="U36" s="17">
        <f t="shared" ref="U36:U49" si="50">T36</f>
        <v>67.5</v>
      </c>
      <c r="V36" s="39">
        <v>85</v>
      </c>
      <c r="W36" s="40">
        <f>V36*$C36</f>
        <v>42.5</v>
      </c>
      <c r="X36" s="41">
        <f>MIN(100,W36*$D36)</f>
        <v>63.75</v>
      </c>
      <c r="Y36" s="17">
        <f t="shared" ref="Y36:Y49" si="51">X36</f>
        <v>63.75</v>
      </c>
      <c r="Z36" s="39">
        <v>90</v>
      </c>
      <c r="AA36" s="40">
        <f>Z36*$C36</f>
        <v>45</v>
      </c>
      <c r="AB36" s="41">
        <f>MIN(100,AA36*$D36)</f>
        <v>67.5</v>
      </c>
      <c r="AC36" s="17">
        <f t="shared" ref="AC36:AC49" si="52">AB36</f>
        <v>67.5</v>
      </c>
    </row>
    <row r="37" spans="1:29" s="39" customFormat="1" x14ac:dyDescent="0.25">
      <c r="A37" s="29" t="s">
        <v>135</v>
      </c>
      <c r="B37" t="s">
        <v>294</v>
      </c>
      <c r="C37" s="45"/>
      <c r="D37" s="48"/>
      <c r="E37" s="36"/>
      <c r="F37" s="39">
        <v>0.3</v>
      </c>
      <c r="G37" s="40">
        <f t="shared" si="0"/>
        <v>0.3</v>
      </c>
      <c r="H37" s="41">
        <f t="shared" si="1"/>
        <v>0.3</v>
      </c>
      <c r="I37" s="17">
        <f t="shared" si="2"/>
        <v>0.3</v>
      </c>
      <c r="J37" s="39">
        <v>2</v>
      </c>
      <c r="K37" s="40">
        <f t="shared" ref="K37" si="53">J37</f>
        <v>2</v>
      </c>
      <c r="L37" s="41">
        <f t="shared" ref="L37" si="54">K37</f>
        <v>2</v>
      </c>
      <c r="M37" s="17">
        <f t="shared" si="48"/>
        <v>2</v>
      </c>
      <c r="O37" s="40">
        <f t="shared" ref="O37" si="55">N37</f>
        <v>0</v>
      </c>
      <c r="P37" s="41">
        <f t="shared" ref="P37" si="56">O37</f>
        <v>0</v>
      </c>
      <c r="Q37" s="17">
        <f t="shared" si="49"/>
        <v>0</v>
      </c>
      <c r="R37" s="39">
        <v>1</v>
      </c>
      <c r="S37" s="40">
        <f t="shared" ref="S37" si="57">R37</f>
        <v>1</v>
      </c>
      <c r="T37" s="41">
        <f t="shared" ref="T37" si="58">S37</f>
        <v>1</v>
      </c>
      <c r="U37" s="17">
        <f t="shared" si="50"/>
        <v>1</v>
      </c>
      <c r="W37" s="40">
        <f t="shared" ref="W37" si="59">V37</f>
        <v>0</v>
      </c>
      <c r="X37" s="41">
        <f t="shared" ref="X37" si="60">W37</f>
        <v>0</v>
      </c>
      <c r="Y37" s="17">
        <f t="shared" si="51"/>
        <v>0</v>
      </c>
      <c r="AA37" s="40">
        <f t="shared" ref="AA37" si="61">Z37</f>
        <v>0</v>
      </c>
      <c r="AB37" s="41">
        <f t="shared" ref="AB37" si="62">AA37</f>
        <v>0</v>
      </c>
      <c r="AC37" s="17">
        <f t="shared" si="52"/>
        <v>0</v>
      </c>
    </row>
    <row r="38" spans="1:29" s="39" customFormat="1" x14ac:dyDescent="0.25">
      <c r="A38" s="29" t="s">
        <v>136</v>
      </c>
      <c r="B38" t="s">
        <v>295</v>
      </c>
      <c r="C38" s="45">
        <v>0.5</v>
      </c>
      <c r="D38" s="48">
        <v>1.5</v>
      </c>
      <c r="E38" s="36"/>
      <c r="F38" s="39">
        <v>1.2</v>
      </c>
      <c r="G38" s="40">
        <f>F38*$C38</f>
        <v>0.6</v>
      </c>
      <c r="H38" s="41">
        <f>MIN(100,G38*$D38)</f>
        <v>0.89999999999999991</v>
      </c>
      <c r="I38" s="17">
        <f t="shared" si="2"/>
        <v>0.89999999999999991</v>
      </c>
      <c r="J38" s="39">
        <v>5</v>
      </c>
      <c r="K38" s="40">
        <f>J38*$C38</f>
        <v>2.5</v>
      </c>
      <c r="L38" s="41">
        <f>MIN(100,K38*$D38)</f>
        <v>3.75</v>
      </c>
      <c r="M38" s="17">
        <f t="shared" si="48"/>
        <v>3.75</v>
      </c>
      <c r="O38" s="40">
        <f>N38*$C38</f>
        <v>0</v>
      </c>
      <c r="P38" s="41">
        <f>MIN(100,O38*$D38)</f>
        <v>0</v>
      </c>
      <c r="Q38" s="17">
        <f t="shared" si="49"/>
        <v>0</v>
      </c>
      <c r="R38" s="39">
        <v>20</v>
      </c>
      <c r="S38" s="40">
        <f>R38*$C38</f>
        <v>10</v>
      </c>
      <c r="T38" s="41">
        <f>MIN(100,S38*$D38)</f>
        <v>15</v>
      </c>
      <c r="U38" s="17">
        <f t="shared" si="50"/>
        <v>15</v>
      </c>
      <c r="W38" s="40">
        <f>V38*$C38</f>
        <v>0</v>
      </c>
      <c r="X38" s="41">
        <f>MIN(100,W38*$D38)</f>
        <v>0</v>
      </c>
      <c r="Y38" s="17">
        <f t="shared" si="51"/>
        <v>0</v>
      </c>
      <c r="AA38" s="40">
        <f>Z38*$C38</f>
        <v>0</v>
      </c>
      <c r="AB38" s="41">
        <f>MIN(100,AA38*$D38)</f>
        <v>0</v>
      </c>
      <c r="AC38" s="17">
        <f t="shared" si="52"/>
        <v>0</v>
      </c>
    </row>
    <row r="39" spans="1:29" s="39" customFormat="1" x14ac:dyDescent="0.25">
      <c r="A39" s="29" t="s">
        <v>137</v>
      </c>
      <c r="B39" t="s">
        <v>296</v>
      </c>
      <c r="C39" s="45">
        <v>0.5</v>
      </c>
      <c r="D39" s="48">
        <v>1.5</v>
      </c>
      <c r="E39" s="36"/>
      <c r="F39" s="39">
        <v>95</v>
      </c>
      <c r="G39" s="40">
        <f>F39*$C39</f>
        <v>47.5</v>
      </c>
      <c r="H39" s="41">
        <f>MIN(100,G39*$D39)</f>
        <v>71.25</v>
      </c>
      <c r="I39" s="17">
        <f t="shared" si="2"/>
        <v>71.25</v>
      </c>
      <c r="J39" s="39">
        <v>85</v>
      </c>
      <c r="K39" s="40">
        <f>J39*$C39</f>
        <v>42.5</v>
      </c>
      <c r="L39" s="41">
        <f>MIN(100,K39*$D39)</f>
        <v>63.75</v>
      </c>
      <c r="M39" s="17">
        <f t="shared" si="48"/>
        <v>63.75</v>
      </c>
      <c r="O39" s="40">
        <f>N39*$C39</f>
        <v>0</v>
      </c>
      <c r="P39" s="41">
        <f>MIN(100,O39*$D39)</f>
        <v>0</v>
      </c>
      <c r="Q39" s="17">
        <f t="shared" si="49"/>
        <v>0</v>
      </c>
      <c r="R39" s="39">
        <v>90</v>
      </c>
      <c r="S39" s="40">
        <f>R39*$C39</f>
        <v>45</v>
      </c>
      <c r="T39" s="41">
        <f>MIN(100,S39*$D39)</f>
        <v>67.5</v>
      </c>
      <c r="U39" s="17">
        <f t="shared" si="50"/>
        <v>67.5</v>
      </c>
      <c r="W39" s="40">
        <f>V39*$C39</f>
        <v>0</v>
      </c>
      <c r="X39" s="41">
        <f>MIN(100,W39*$D39)</f>
        <v>0</v>
      </c>
      <c r="Y39" s="17">
        <f t="shared" si="51"/>
        <v>0</v>
      </c>
      <c r="AA39" s="40">
        <f>Z39*$C39</f>
        <v>0</v>
      </c>
      <c r="AB39" s="41">
        <f>MIN(100,AA39*$D39)</f>
        <v>0</v>
      </c>
      <c r="AC39" s="17">
        <f t="shared" si="52"/>
        <v>0</v>
      </c>
    </row>
    <row r="40" spans="1:29" s="39" customFormat="1" x14ac:dyDescent="0.25">
      <c r="A40" s="29" t="s">
        <v>111</v>
      </c>
      <c r="B40" t="s">
        <v>297</v>
      </c>
      <c r="C40" s="45"/>
      <c r="D40" s="48"/>
      <c r="E40" s="36"/>
      <c r="F40" s="39">
        <v>0.9</v>
      </c>
      <c r="G40" s="40">
        <f t="shared" si="0"/>
        <v>0.9</v>
      </c>
      <c r="H40" s="41">
        <f t="shared" si="1"/>
        <v>0.9</v>
      </c>
      <c r="I40" s="17">
        <f t="shared" si="2"/>
        <v>0.9</v>
      </c>
      <c r="K40" s="40">
        <f t="shared" ref="K40:K47" si="63">J40</f>
        <v>0</v>
      </c>
      <c r="L40" s="41">
        <f t="shared" ref="L40" si="64">K40</f>
        <v>0</v>
      </c>
      <c r="M40" s="17">
        <f t="shared" si="48"/>
        <v>0</v>
      </c>
      <c r="N40" s="39">
        <v>2</v>
      </c>
      <c r="O40" s="40">
        <f t="shared" ref="O40:O47" si="65">N40</f>
        <v>2</v>
      </c>
      <c r="P40" s="41">
        <f t="shared" ref="P40" si="66">O40</f>
        <v>2</v>
      </c>
      <c r="Q40" s="17">
        <f t="shared" si="49"/>
        <v>2</v>
      </c>
      <c r="R40" s="39">
        <v>1</v>
      </c>
      <c r="S40" s="40">
        <f t="shared" ref="S40:S47" si="67">R40</f>
        <v>1</v>
      </c>
      <c r="T40" s="41">
        <f t="shared" ref="T40" si="68">S40</f>
        <v>1</v>
      </c>
      <c r="U40" s="17">
        <f t="shared" si="50"/>
        <v>1</v>
      </c>
      <c r="V40" s="39">
        <v>2.5</v>
      </c>
      <c r="W40" s="40">
        <f t="shared" ref="W40:W47" si="69">V40</f>
        <v>2.5</v>
      </c>
      <c r="X40" s="41">
        <f t="shared" ref="X40" si="70">W40</f>
        <v>2.5</v>
      </c>
      <c r="Y40" s="17">
        <f t="shared" si="51"/>
        <v>2.5</v>
      </c>
      <c r="Z40" s="39">
        <v>2</v>
      </c>
      <c r="AA40" s="40">
        <f t="shared" ref="AA40:AA47" si="71">Z40</f>
        <v>2</v>
      </c>
      <c r="AB40" s="41">
        <f t="shared" ref="AB40" si="72">AA40</f>
        <v>2</v>
      </c>
      <c r="AC40" s="17">
        <f t="shared" si="52"/>
        <v>2</v>
      </c>
    </row>
    <row r="41" spans="1:29" s="39" customFormat="1" x14ac:dyDescent="0.25">
      <c r="A41" s="29" t="s">
        <v>112</v>
      </c>
      <c r="B41" t="s">
        <v>298</v>
      </c>
      <c r="C41" s="45"/>
      <c r="D41" s="48">
        <v>1.5</v>
      </c>
      <c r="E41" s="36"/>
      <c r="F41" s="39">
        <v>0.1</v>
      </c>
      <c r="G41" s="40">
        <f t="shared" si="0"/>
        <v>0.1</v>
      </c>
      <c r="H41" s="41">
        <f>G41*$D41</f>
        <v>0.15000000000000002</v>
      </c>
      <c r="I41" s="17">
        <f t="shared" si="2"/>
        <v>0.15000000000000002</v>
      </c>
      <c r="K41" s="40">
        <f t="shared" si="63"/>
        <v>0</v>
      </c>
      <c r="L41" s="41">
        <f>K41*$D41</f>
        <v>0</v>
      </c>
      <c r="M41" s="17">
        <f t="shared" si="48"/>
        <v>0</v>
      </c>
      <c r="N41" s="39">
        <v>1</v>
      </c>
      <c r="O41" s="40">
        <f t="shared" si="65"/>
        <v>1</v>
      </c>
      <c r="P41" s="41">
        <f>O41*$D41</f>
        <v>1.5</v>
      </c>
      <c r="Q41" s="17">
        <f t="shared" si="49"/>
        <v>1.5</v>
      </c>
      <c r="R41" s="39">
        <v>0.01</v>
      </c>
      <c r="S41" s="40">
        <f t="shared" si="67"/>
        <v>0.01</v>
      </c>
      <c r="T41" s="41">
        <f>S41*$D41</f>
        <v>1.4999999999999999E-2</v>
      </c>
      <c r="U41" s="17">
        <f t="shared" si="50"/>
        <v>1.4999999999999999E-2</v>
      </c>
      <c r="V41" s="39">
        <v>0.4</v>
      </c>
      <c r="W41" s="40">
        <f t="shared" si="69"/>
        <v>0.4</v>
      </c>
      <c r="X41" s="41">
        <f>W41*$D41</f>
        <v>0.60000000000000009</v>
      </c>
      <c r="Y41" s="17">
        <f t="shared" si="51"/>
        <v>0.60000000000000009</v>
      </c>
      <c r="Z41" s="39">
        <v>0.1</v>
      </c>
      <c r="AA41" s="40">
        <f t="shared" si="71"/>
        <v>0.1</v>
      </c>
      <c r="AB41" s="41">
        <f>AA41*$D41</f>
        <v>0.15000000000000002</v>
      </c>
      <c r="AC41" s="17">
        <f t="shared" si="52"/>
        <v>0.15000000000000002</v>
      </c>
    </row>
    <row r="42" spans="1:29" s="39" customFormat="1" x14ac:dyDescent="0.25">
      <c r="A42" s="29" t="s">
        <v>113</v>
      </c>
      <c r="B42" t="s">
        <v>299</v>
      </c>
      <c r="C42" s="45"/>
      <c r="D42" s="48">
        <v>1.5</v>
      </c>
      <c r="E42" s="36"/>
      <c r="F42" s="39">
        <v>0.7</v>
      </c>
      <c r="G42" s="40">
        <f t="shared" si="0"/>
        <v>0.7</v>
      </c>
      <c r="H42" s="41">
        <f>MIN(100,G42*$D42)</f>
        <v>1.0499999999999998</v>
      </c>
      <c r="I42" s="17">
        <f t="shared" si="2"/>
        <v>1.0499999999999998</v>
      </c>
      <c r="K42" s="40">
        <f t="shared" si="63"/>
        <v>0</v>
      </c>
      <c r="L42" s="41">
        <f>MIN(100,K42*$D42)</f>
        <v>0</v>
      </c>
      <c r="M42" s="17">
        <f t="shared" si="48"/>
        <v>0</v>
      </c>
      <c r="N42" s="39">
        <v>90</v>
      </c>
      <c r="O42" s="40">
        <f t="shared" si="65"/>
        <v>90</v>
      </c>
      <c r="P42" s="41">
        <f>MIN(100,O42*$D42)</f>
        <v>100</v>
      </c>
      <c r="Q42" s="17">
        <f t="shared" si="49"/>
        <v>100</v>
      </c>
      <c r="R42" s="39">
        <v>2</v>
      </c>
      <c r="S42" s="40">
        <f t="shared" si="67"/>
        <v>2</v>
      </c>
      <c r="T42" s="41">
        <f>MIN(100,S42*$D42)</f>
        <v>3</v>
      </c>
      <c r="U42" s="17">
        <f t="shared" si="50"/>
        <v>3</v>
      </c>
      <c r="V42" s="39">
        <v>30</v>
      </c>
      <c r="W42" s="40">
        <f t="shared" si="69"/>
        <v>30</v>
      </c>
      <c r="X42" s="41">
        <f>MIN(100,W42*$D42)</f>
        <v>45</v>
      </c>
      <c r="Y42" s="17">
        <f t="shared" si="51"/>
        <v>45</v>
      </c>
      <c r="Z42" s="39">
        <v>20</v>
      </c>
      <c r="AA42" s="40">
        <f t="shared" si="71"/>
        <v>20</v>
      </c>
      <c r="AB42" s="41">
        <f>MIN(100,AA42*$D42)</f>
        <v>30</v>
      </c>
      <c r="AC42" s="17">
        <f t="shared" si="52"/>
        <v>30</v>
      </c>
    </row>
    <row r="43" spans="1:29" s="39" customFormat="1" x14ac:dyDescent="0.25">
      <c r="A43" s="29" t="s">
        <v>114</v>
      </c>
      <c r="B43" t="s">
        <v>300</v>
      </c>
      <c r="C43" s="45"/>
      <c r="D43" s="48"/>
      <c r="E43" s="36"/>
      <c r="F43" s="39">
        <v>95</v>
      </c>
      <c r="G43" s="40">
        <f t="shared" si="0"/>
        <v>95</v>
      </c>
      <c r="H43" s="41">
        <f t="shared" si="1"/>
        <v>95</v>
      </c>
      <c r="I43" s="17">
        <f t="shared" si="2"/>
        <v>95</v>
      </c>
      <c r="K43" s="40">
        <f t="shared" si="63"/>
        <v>0</v>
      </c>
      <c r="L43" s="41">
        <f t="shared" ref="L43:L44" si="73">K43</f>
        <v>0</v>
      </c>
      <c r="M43" s="17">
        <f t="shared" si="48"/>
        <v>0</v>
      </c>
      <c r="N43" s="39">
        <v>85</v>
      </c>
      <c r="O43" s="40">
        <f t="shared" si="65"/>
        <v>85</v>
      </c>
      <c r="P43" s="41">
        <f t="shared" ref="P43:P44" si="74">O43</f>
        <v>85</v>
      </c>
      <c r="Q43" s="17">
        <f t="shared" si="49"/>
        <v>85</v>
      </c>
      <c r="R43" s="39">
        <v>90</v>
      </c>
      <c r="S43" s="40">
        <f t="shared" si="67"/>
        <v>90</v>
      </c>
      <c r="T43" s="41">
        <f t="shared" ref="T43:T44" si="75">S43</f>
        <v>90</v>
      </c>
      <c r="U43" s="17">
        <f t="shared" si="50"/>
        <v>90</v>
      </c>
      <c r="V43" s="39">
        <v>80</v>
      </c>
      <c r="W43" s="40">
        <f t="shared" si="69"/>
        <v>80</v>
      </c>
      <c r="X43" s="41">
        <f t="shared" ref="X43:X44" si="76">W43</f>
        <v>80</v>
      </c>
      <c r="Y43" s="17">
        <f t="shared" si="51"/>
        <v>80</v>
      </c>
      <c r="Z43" s="39">
        <v>60</v>
      </c>
      <c r="AA43" s="40">
        <f t="shared" si="71"/>
        <v>60</v>
      </c>
      <c r="AB43" s="41">
        <f t="shared" ref="AB43:AB44" si="77">AA43</f>
        <v>60</v>
      </c>
      <c r="AC43" s="17">
        <f t="shared" si="52"/>
        <v>60</v>
      </c>
    </row>
    <row r="44" spans="1:29" s="39" customFormat="1" x14ac:dyDescent="0.25">
      <c r="A44" s="29" t="s">
        <v>115</v>
      </c>
      <c r="B44" t="s">
        <v>301</v>
      </c>
      <c r="C44" s="45"/>
      <c r="D44" s="48"/>
      <c r="E44" s="36"/>
      <c r="F44" s="39">
        <v>0.9</v>
      </c>
      <c r="G44" s="40">
        <f t="shared" si="0"/>
        <v>0.9</v>
      </c>
      <c r="H44" s="41">
        <f t="shared" si="1"/>
        <v>0.9</v>
      </c>
      <c r="I44" s="17">
        <f t="shared" si="2"/>
        <v>0.9</v>
      </c>
      <c r="K44" s="40">
        <f t="shared" si="63"/>
        <v>0</v>
      </c>
      <c r="L44" s="41">
        <f t="shared" si="73"/>
        <v>0</v>
      </c>
      <c r="M44" s="17">
        <f t="shared" si="48"/>
        <v>0</v>
      </c>
      <c r="N44" s="39">
        <v>1</v>
      </c>
      <c r="O44" s="40">
        <f t="shared" si="65"/>
        <v>1</v>
      </c>
      <c r="P44" s="41">
        <f t="shared" si="74"/>
        <v>1</v>
      </c>
      <c r="Q44" s="17">
        <f t="shared" si="49"/>
        <v>1</v>
      </c>
      <c r="R44" s="39">
        <v>0.5</v>
      </c>
      <c r="S44" s="40">
        <f t="shared" si="67"/>
        <v>0.5</v>
      </c>
      <c r="T44" s="41">
        <f t="shared" si="75"/>
        <v>0.5</v>
      </c>
      <c r="U44" s="17">
        <f t="shared" si="50"/>
        <v>0.5</v>
      </c>
      <c r="W44" s="40">
        <f t="shared" si="69"/>
        <v>0</v>
      </c>
      <c r="X44" s="41">
        <f t="shared" si="76"/>
        <v>0</v>
      </c>
      <c r="Y44" s="17">
        <f t="shared" si="51"/>
        <v>0</v>
      </c>
      <c r="Z44" s="39">
        <v>1</v>
      </c>
      <c r="AA44" s="40">
        <f t="shared" si="71"/>
        <v>1</v>
      </c>
      <c r="AB44" s="41">
        <f t="shared" si="77"/>
        <v>1</v>
      </c>
      <c r="AC44" s="17">
        <f t="shared" si="52"/>
        <v>1</v>
      </c>
    </row>
    <row r="45" spans="1:29" s="39" customFormat="1" x14ac:dyDescent="0.25">
      <c r="A45" s="29" t="s">
        <v>116</v>
      </c>
      <c r="B45" t="s">
        <v>302</v>
      </c>
      <c r="C45" s="45"/>
      <c r="D45" s="48">
        <v>1.5</v>
      </c>
      <c r="E45" s="36"/>
      <c r="F45" s="39">
        <v>0.1</v>
      </c>
      <c r="G45" s="40">
        <f t="shared" si="0"/>
        <v>0.1</v>
      </c>
      <c r="H45" s="41">
        <f>G45*$D45</f>
        <v>0.15000000000000002</v>
      </c>
      <c r="I45" s="17">
        <f t="shared" si="2"/>
        <v>0.15000000000000002</v>
      </c>
      <c r="K45" s="40">
        <f t="shared" si="63"/>
        <v>0</v>
      </c>
      <c r="L45" s="41">
        <f>K45*$D45</f>
        <v>0</v>
      </c>
      <c r="M45" s="17">
        <f t="shared" si="48"/>
        <v>0</v>
      </c>
      <c r="N45" s="39">
        <v>0.01</v>
      </c>
      <c r="O45" s="40">
        <f t="shared" si="65"/>
        <v>0.01</v>
      </c>
      <c r="P45" s="41">
        <f>O45*$D45</f>
        <v>1.4999999999999999E-2</v>
      </c>
      <c r="Q45" s="17">
        <f t="shared" si="49"/>
        <v>1.4999999999999999E-2</v>
      </c>
      <c r="R45" s="39">
        <v>0.02</v>
      </c>
      <c r="S45" s="40">
        <f t="shared" si="67"/>
        <v>0.02</v>
      </c>
      <c r="T45" s="41">
        <f>S45*$D45</f>
        <v>0.03</v>
      </c>
      <c r="U45" s="17">
        <f t="shared" si="50"/>
        <v>0.03</v>
      </c>
      <c r="W45" s="40">
        <f t="shared" si="69"/>
        <v>0</v>
      </c>
      <c r="X45" s="41">
        <f>W45*$D45</f>
        <v>0</v>
      </c>
      <c r="Y45" s="17">
        <f t="shared" si="51"/>
        <v>0</v>
      </c>
      <c r="Z45" s="39">
        <v>0.1</v>
      </c>
      <c r="AA45" s="40">
        <f t="shared" si="71"/>
        <v>0.1</v>
      </c>
      <c r="AB45" s="41">
        <f>AA45*$D45</f>
        <v>0.15000000000000002</v>
      </c>
      <c r="AC45" s="17">
        <f t="shared" si="52"/>
        <v>0.15000000000000002</v>
      </c>
    </row>
    <row r="46" spans="1:29" s="39" customFormat="1" x14ac:dyDescent="0.25">
      <c r="A46" s="29" t="s">
        <v>117</v>
      </c>
      <c r="B46" t="s">
        <v>303</v>
      </c>
      <c r="C46" s="45"/>
      <c r="D46" s="48">
        <v>1.5</v>
      </c>
      <c r="E46" s="36"/>
      <c r="F46" s="39">
        <v>0.2</v>
      </c>
      <c r="G46" s="40">
        <f t="shared" si="0"/>
        <v>0.2</v>
      </c>
      <c r="H46" s="41">
        <f>MIN(100,G46*$D46)</f>
        <v>0.30000000000000004</v>
      </c>
      <c r="I46" s="17">
        <f t="shared" si="2"/>
        <v>0.30000000000000004</v>
      </c>
      <c r="K46" s="40">
        <f t="shared" si="63"/>
        <v>0</v>
      </c>
      <c r="L46" s="41">
        <f>MIN(100,K46*$D46)</f>
        <v>0</v>
      </c>
      <c r="M46" s="17">
        <f t="shared" si="48"/>
        <v>0</v>
      </c>
      <c r="N46" s="39">
        <v>8</v>
      </c>
      <c r="O46" s="40">
        <f t="shared" si="65"/>
        <v>8</v>
      </c>
      <c r="P46" s="41">
        <f>MIN(100,O46*$D46)</f>
        <v>12</v>
      </c>
      <c r="Q46" s="17">
        <f t="shared" si="49"/>
        <v>12</v>
      </c>
      <c r="R46" s="39">
        <v>5</v>
      </c>
      <c r="S46" s="40">
        <f t="shared" si="67"/>
        <v>5</v>
      </c>
      <c r="T46" s="41">
        <f>MIN(100,S46*$D46)</f>
        <v>7.5</v>
      </c>
      <c r="U46" s="17">
        <f t="shared" si="50"/>
        <v>7.5</v>
      </c>
      <c r="W46" s="40">
        <f t="shared" si="69"/>
        <v>0</v>
      </c>
      <c r="X46" s="41">
        <f>MIN(100,W46*$D46)</f>
        <v>0</v>
      </c>
      <c r="Y46" s="17">
        <f t="shared" si="51"/>
        <v>0</v>
      </c>
      <c r="Z46" s="39">
        <v>20</v>
      </c>
      <c r="AA46" s="40">
        <f t="shared" si="71"/>
        <v>20</v>
      </c>
      <c r="AB46" s="41">
        <f>MIN(100,AA46*$D46)</f>
        <v>30</v>
      </c>
      <c r="AC46" s="17">
        <f t="shared" si="52"/>
        <v>30</v>
      </c>
    </row>
    <row r="47" spans="1:29" s="39" customFormat="1" x14ac:dyDescent="0.25">
      <c r="A47" s="29" t="s">
        <v>118</v>
      </c>
      <c r="B47" t="s">
        <v>304</v>
      </c>
      <c r="C47" s="45"/>
      <c r="D47" s="48"/>
      <c r="E47" s="36"/>
      <c r="F47" s="39">
        <v>85</v>
      </c>
      <c r="G47" s="40">
        <f t="shared" si="0"/>
        <v>85</v>
      </c>
      <c r="H47" s="41">
        <f t="shared" si="1"/>
        <v>85</v>
      </c>
      <c r="I47" s="17">
        <f t="shared" si="2"/>
        <v>85</v>
      </c>
      <c r="K47" s="40">
        <f t="shared" si="63"/>
        <v>0</v>
      </c>
      <c r="L47" s="41">
        <f t="shared" ref="L47:L49" si="78">K47</f>
        <v>0</v>
      </c>
      <c r="M47" s="17">
        <f t="shared" si="48"/>
        <v>0</v>
      </c>
      <c r="N47" s="39">
        <v>70</v>
      </c>
      <c r="O47" s="40">
        <f t="shared" si="65"/>
        <v>70</v>
      </c>
      <c r="P47" s="41">
        <f t="shared" ref="P47:P49" si="79">O47</f>
        <v>70</v>
      </c>
      <c r="Q47" s="17">
        <f t="shared" si="49"/>
        <v>70</v>
      </c>
      <c r="R47" s="39">
        <v>90</v>
      </c>
      <c r="S47" s="40">
        <f t="shared" si="67"/>
        <v>90</v>
      </c>
      <c r="T47" s="41">
        <f t="shared" ref="T47:T49" si="80">S47</f>
        <v>90</v>
      </c>
      <c r="U47" s="17">
        <f t="shared" si="50"/>
        <v>90</v>
      </c>
      <c r="W47" s="40">
        <f t="shared" si="69"/>
        <v>0</v>
      </c>
      <c r="X47" s="41">
        <f t="shared" ref="X47:X49" si="81">W47</f>
        <v>0</v>
      </c>
      <c r="Y47" s="17">
        <f t="shared" si="51"/>
        <v>0</v>
      </c>
      <c r="Z47" s="39">
        <v>60</v>
      </c>
      <c r="AA47" s="40">
        <f t="shared" si="71"/>
        <v>60</v>
      </c>
      <c r="AB47" s="41">
        <f t="shared" ref="AB47:AB49" si="82">AA47</f>
        <v>60</v>
      </c>
      <c r="AC47" s="17">
        <f t="shared" si="52"/>
        <v>60</v>
      </c>
    </row>
    <row r="48" spans="1:29" s="39" customFormat="1" x14ac:dyDescent="0.25">
      <c r="A48" s="29" t="s">
        <v>138</v>
      </c>
      <c r="B48" t="s">
        <v>305</v>
      </c>
      <c r="C48" s="45">
        <v>2</v>
      </c>
      <c r="D48" s="48"/>
      <c r="E48" s="36"/>
      <c r="F48" s="39">
        <v>4</v>
      </c>
      <c r="G48" s="40">
        <f>MAX(1,F48*$C48)</f>
        <v>8</v>
      </c>
      <c r="H48" s="41">
        <f t="shared" si="1"/>
        <v>8</v>
      </c>
      <c r="I48" s="17">
        <f t="shared" si="2"/>
        <v>8</v>
      </c>
      <c r="J48" s="39">
        <v>1</v>
      </c>
      <c r="K48" s="40">
        <f>MAX(1,J48*$C48)</f>
        <v>2</v>
      </c>
      <c r="L48" s="41">
        <f t="shared" si="78"/>
        <v>2</v>
      </c>
      <c r="M48" s="17">
        <f t="shared" si="48"/>
        <v>2</v>
      </c>
      <c r="O48" s="40">
        <f>MAX(1,N48*$C48)</f>
        <v>1</v>
      </c>
      <c r="P48" s="41">
        <f t="shared" si="79"/>
        <v>1</v>
      </c>
      <c r="Q48" s="17">
        <f t="shared" si="49"/>
        <v>1</v>
      </c>
      <c r="R48" s="39">
        <v>0.5</v>
      </c>
      <c r="S48" s="40">
        <f>MAX(1,R48*$C48)</f>
        <v>1</v>
      </c>
      <c r="T48" s="41">
        <f t="shared" si="80"/>
        <v>1</v>
      </c>
      <c r="U48" s="17">
        <f t="shared" si="50"/>
        <v>1</v>
      </c>
      <c r="V48" s="39">
        <v>1</v>
      </c>
      <c r="W48" s="40">
        <f>MAX(1,V48*$C48)</f>
        <v>2</v>
      </c>
      <c r="X48" s="41">
        <f t="shared" si="81"/>
        <v>2</v>
      </c>
      <c r="Y48" s="17">
        <f t="shared" si="51"/>
        <v>2</v>
      </c>
      <c r="Z48" s="39">
        <v>0.5</v>
      </c>
      <c r="AA48" s="40">
        <f>MAX(1,Z48*$C48)</f>
        <v>1</v>
      </c>
      <c r="AB48" s="41">
        <f t="shared" si="82"/>
        <v>1</v>
      </c>
      <c r="AC48" s="17">
        <f t="shared" si="52"/>
        <v>1</v>
      </c>
    </row>
    <row r="49" spans="1:29" s="39" customFormat="1" x14ac:dyDescent="0.25">
      <c r="A49" s="29" t="s">
        <v>139</v>
      </c>
      <c r="B49" t="s">
        <v>306</v>
      </c>
      <c r="C49" s="45">
        <v>2</v>
      </c>
      <c r="D49" s="48"/>
      <c r="E49" s="36"/>
      <c r="F49" s="39">
        <v>70</v>
      </c>
      <c r="G49" s="40">
        <f>MIN(100,MAX(75,F49*$C49))</f>
        <v>100</v>
      </c>
      <c r="H49" s="41">
        <f t="shared" si="1"/>
        <v>100</v>
      </c>
      <c r="I49" s="17">
        <f t="shared" si="2"/>
        <v>100</v>
      </c>
      <c r="J49" s="39">
        <v>50</v>
      </c>
      <c r="K49" s="40">
        <f>MIN(100,MAX(75,J49*$C49))</f>
        <v>100</v>
      </c>
      <c r="L49" s="41">
        <f t="shared" si="78"/>
        <v>100</v>
      </c>
      <c r="M49" s="17">
        <f t="shared" si="48"/>
        <v>100</v>
      </c>
      <c r="O49" s="40">
        <f>MIN(100,MAX(75,N49*$C49))</f>
        <v>75</v>
      </c>
      <c r="P49" s="41">
        <f t="shared" si="79"/>
        <v>75</v>
      </c>
      <c r="Q49" s="17">
        <f t="shared" si="49"/>
        <v>75</v>
      </c>
      <c r="R49" s="39">
        <v>30</v>
      </c>
      <c r="S49" s="40">
        <f>MIN(100,MAX(75,R49*$C49))</f>
        <v>75</v>
      </c>
      <c r="T49" s="41">
        <f t="shared" si="80"/>
        <v>75</v>
      </c>
      <c r="U49" s="17">
        <f t="shared" si="50"/>
        <v>75</v>
      </c>
      <c r="V49" s="39">
        <v>40</v>
      </c>
      <c r="W49" s="40">
        <f>MIN(100,MAX(75,V49*$C49))</f>
        <v>80</v>
      </c>
      <c r="X49" s="41">
        <f t="shared" si="81"/>
        <v>80</v>
      </c>
      <c r="Y49" s="17">
        <f t="shared" si="51"/>
        <v>80</v>
      </c>
      <c r="Z49" s="39">
        <v>15</v>
      </c>
      <c r="AA49" s="40">
        <f>MIN(100,MAX(75,Z49*$C49))</f>
        <v>75</v>
      </c>
      <c r="AB49" s="41">
        <f t="shared" si="82"/>
        <v>75</v>
      </c>
      <c r="AC49" s="17">
        <f t="shared" si="52"/>
        <v>75</v>
      </c>
    </row>
    <row r="50" spans="1:29" s="39" customFormat="1" x14ac:dyDescent="0.25">
      <c r="A50" s="29" t="s">
        <v>143</v>
      </c>
      <c r="B50" t="s">
        <v>307</v>
      </c>
      <c r="C50" s="45">
        <v>3</v>
      </c>
      <c r="D50" s="48">
        <v>0.75</v>
      </c>
      <c r="E50" s="36">
        <v>0.25</v>
      </c>
      <c r="F50" s="39">
        <v>2</v>
      </c>
      <c r="G50" s="40">
        <f>MIN(2,F50*$C50)</f>
        <v>2</v>
      </c>
      <c r="H50" s="41">
        <f t="shared" ref="H50:H55" si="83">$D50*G50</f>
        <v>1.5</v>
      </c>
      <c r="I50" s="17">
        <f t="shared" ref="I50:I55" si="84">$E50*H50</f>
        <v>0.375</v>
      </c>
      <c r="J50" s="39">
        <v>1</v>
      </c>
      <c r="K50" s="40">
        <f>MIN(2,J50*$C50)</f>
        <v>2</v>
      </c>
      <c r="L50" s="41">
        <f t="shared" ref="L50:L55" si="85">$D50*K50</f>
        <v>1.5</v>
      </c>
      <c r="M50" s="17">
        <f t="shared" ref="M50:M55" si="86">$E50*L50</f>
        <v>0.375</v>
      </c>
      <c r="O50" s="40">
        <f>MIN(2,N50*$C50)</f>
        <v>0</v>
      </c>
      <c r="P50" s="41">
        <f t="shared" ref="P50:P55" si="87">$D50*O50</f>
        <v>0</v>
      </c>
      <c r="Q50" s="17">
        <f t="shared" ref="Q50:Q55" si="88">$E50*P50</f>
        <v>0</v>
      </c>
      <c r="R50" s="39">
        <v>0.5</v>
      </c>
      <c r="S50" s="40">
        <f>MIN(2,R50*$C50)</f>
        <v>1.5</v>
      </c>
      <c r="T50" s="41">
        <f t="shared" ref="T50:T55" si="89">$D50*S50</f>
        <v>1.125</v>
      </c>
      <c r="U50" s="17">
        <f t="shared" ref="U50:U55" si="90">$E50*T50</f>
        <v>0.28125</v>
      </c>
      <c r="V50" s="39">
        <v>1</v>
      </c>
      <c r="W50" s="40">
        <f>MIN(2,V50*$C50)</f>
        <v>2</v>
      </c>
      <c r="X50" s="41">
        <f t="shared" ref="X50:X55" si="91">$D50*W50</f>
        <v>1.5</v>
      </c>
      <c r="Y50" s="17">
        <f t="shared" ref="Y50:Y55" si="92">$E50*X50</f>
        <v>0.375</v>
      </c>
      <c r="Z50" s="39">
        <v>0.3</v>
      </c>
      <c r="AA50" s="40">
        <f>MIN(2,Z50*$C50)</f>
        <v>0.89999999999999991</v>
      </c>
      <c r="AB50" s="41">
        <f t="shared" ref="AB50:AB55" si="93">$D50*AA50</f>
        <v>0.67499999999999993</v>
      </c>
      <c r="AC50" s="17">
        <f t="shared" ref="AC50:AC55" si="94">$E50*AB50</f>
        <v>0.16874999999999998</v>
      </c>
    </row>
    <row r="51" spans="1:29" s="39" customFormat="1" x14ac:dyDescent="0.25">
      <c r="A51" s="29" t="s">
        <v>144</v>
      </c>
      <c r="B51" t="s">
        <v>308</v>
      </c>
      <c r="C51" s="45">
        <v>3</v>
      </c>
      <c r="D51" s="48">
        <v>0.75</v>
      </c>
      <c r="E51" s="36">
        <v>0.25</v>
      </c>
      <c r="F51" s="39">
        <v>1.5</v>
      </c>
      <c r="G51" s="40">
        <f>MIN(1,F51*$C51)</f>
        <v>1</v>
      </c>
      <c r="H51" s="41">
        <f t="shared" si="83"/>
        <v>0.75</v>
      </c>
      <c r="I51" s="17">
        <f t="shared" si="84"/>
        <v>0.1875</v>
      </c>
      <c r="J51" s="39">
        <v>1</v>
      </c>
      <c r="K51" s="40">
        <f>MIN(1,J51*$C51)</f>
        <v>1</v>
      </c>
      <c r="L51" s="41">
        <f t="shared" si="85"/>
        <v>0.75</v>
      </c>
      <c r="M51" s="17">
        <f t="shared" si="86"/>
        <v>0.1875</v>
      </c>
      <c r="O51" s="40">
        <f>MIN(1,N51*$C51)</f>
        <v>0</v>
      </c>
      <c r="P51" s="41">
        <f t="shared" si="87"/>
        <v>0</v>
      </c>
      <c r="Q51" s="17">
        <f t="shared" si="88"/>
        <v>0</v>
      </c>
      <c r="R51" s="39">
        <v>0.2</v>
      </c>
      <c r="S51" s="40">
        <f>MIN(1,R51*$C51)</f>
        <v>0.60000000000000009</v>
      </c>
      <c r="T51" s="41">
        <f t="shared" si="89"/>
        <v>0.45000000000000007</v>
      </c>
      <c r="U51" s="17">
        <f t="shared" si="90"/>
        <v>0.11250000000000002</v>
      </c>
      <c r="V51" s="39">
        <v>0.5</v>
      </c>
      <c r="W51" s="40">
        <f>MIN(1,V51*$C51)</f>
        <v>1</v>
      </c>
      <c r="X51" s="41">
        <f t="shared" si="91"/>
        <v>0.75</v>
      </c>
      <c r="Y51" s="17">
        <f t="shared" si="92"/>
        <v>0.1875</v>
      </c>
      <c r="Z51" s="39">
        <v>0.4</v>
      </c>
      <c r="AA51" s="40">
        <f>MIN(1,Z51*$C51)</f>
        <v>1</v>
      </c>
      <c r="AB51" s="41">
        <f t="shared" si="93"/>
        <v>0.75</v>
      </c>
      <c r="AC51" s="17">
        <f t="shared" si="94"/>
        <v>0.1875</v>
      </c>
    </row>
    <row r="52" spans="1:29" s="39" customFormat="1" x14ac:dyDescent="0.25">
      <c r="A52" s="29" t="s">
        <v>145</v>
      </c>
      <c r="B52" t="s">
        <v>309</v>
      </c>
      <c r="C52" s="45">
        <v>3</v>
      </c>
      <c r="D52" s="48">
        <v>0.75</v>
      </c>
      <c r="E52" s="36">
        <v>0.25</v>
      </c>
      <c r="F52" s="39">
        <v>1</v>
      </c>
      <c r="G52" s="40">
        <f>MIN(0.2,F52*$C52)</f>
        <v>0.2</v>
      </c>
      <c r="H52" s="41">
        <f t="shared" si="83"/>
        <v>0.15000000000000002</v>
      </c>
      <c r="I52" s="17">
        <f t="shared" si="84"/>
        <v>3.7500000000000006E-2</v>
      </c>
      <c r="J52" s="39">
        <v>0.5</v>
      </c>
      <c r="K52" s="40">
        <f>MIN(0.2,J52*$C52)</f>
        <v>0.2</v>
      </c>
      <c r="L52" s="41">
        <f t="shared" si="85"/>
        <v>0.15000000000000002</v>
      </c>
      <c r="M52" s="17">
        <f t="shared" si="86"/>
        <v>3.7500000000000006E-2</v>
      </c>
      <c r="O52" s="40">
        <f>MIN(0.2,N52*$C52)</f>
        <v>0</v>
      </c>
      <c r="P52" s="41">
        <f t="shared" si="87"/>
        <v>0</v>
      </c>
      <c r="Q52" s="17">
        <f t="shared" si="88"/>
        <v>0</v>
      </c>
      <c r="R52" s="39">
        <v>0.1</v>
      </c>
      <c r="S52" s="40">
        <f>MIN(0.2,R52*$C52)</f>
        <v>0.2</v>
      </c>
      <c r="T52" s="41">
        <f t="shared" si="89"/>
        <v>0.15000000000000002</v>
      </c>
      <c r="U52" s="17">
        <f t="shared" si="90"/>
        <v>3.7500000000000006E-2</v>
      </c>
      <c r="V52" s="39">
        <v>0.3</v>
      </c>
      <c r="W52" s="40">
        <f>MIN(0.2,V52*$C52)</f>
        <v>0.2</v>
      </c>
      <c r="X52" s="41">
        <f t="shared" si="91"/>
        <v>0.15000000000000002</v>
      </c>
      <c r="Y52" s="17">
        <f t="shared" si="92"/>
        <v>3.7500000000000006E-2</v>
      </c>
      <c r="Z52" s="39">
        <v>0.02</v>
      </c>
      <c r="AA52" s="40">
        <f>MIN(0.2,Z52*$C52)</f>
        <v>0.06</v>
      </c>
      <c r="AB52" s="41">
        <f t="shared" si="93"/>
        <v>4.4999999999999998E-2</v>
      </c>
      <c r="AC52" s="17">
        <f t="shared" si="94"/>
        <v>1.125E-2</v>
      </c>
    </row>
    <row r="53" spans="1:29" s="39" customFormat="1" x14ac:dyDescent="0.25">
      <c r="A53" s="29" t="s">
        <v>188</v>
      </c>
      <c r="B53" t="s">
        <v>310</v>
      </c>
      <c r="C53" s="45">
        <v>4</v>
      </c>
      <c r="D53" s="48">
        <v>0.75</v>
      </c>
      <c r="E53" s="47">
        <v>0.5</v>
      </c>
      <c r="F53" s="39">
        <v>6</v>
      </c>
      <c r="G53" s="40">
        <f>IF(AND(F3&gt;3,F8&gt;3),F53+0,MAX(3,F53*$C53))</f>
        <v>24</v>
      </c>
      <c r="H53" s="41">
        <f t="shared" si="83"/>
        <v>18</v>
      </c>
      <c r="I53" s="17">
        <f t="shared" si="84"/>
        <v>9</v>
      </c>
      <c r="J53" s="39">
        <v>0</v>
      </c>
      <c r="K53" s="40">
        <f>IF(AND(J3&gt;3,J8&gt;3),J53+0,MAX(3,J53*$C53))</f>
        <v>3</v>
      </c>
      <c r="L53" s="41">
        <f t="shared" si="85"/>
        <v>2.25</v>
      </c>
      <c r="M53" s="17">
        <f t="shared" si="86"/>
        <v>1.125</v>
      </c>
      <c r="O53" s="40">
        <f>IF(AND(N3&gt;3,N8&gt;3),N53+0,MAX(3,N53*$C53))</f>
        <v>3</v>
      </c>
      <c r="P53" s="41">
        <f t="shared" si="87"/>
        <v>2.25</v>
      </c>
      <c r="Q53" s="17">
        <f t="shared" si="88"/>
        <v>1.125</v>
      </c>
      <c r="R53" s="39">
        <v>1</v>
      </c>
      <c r="S53" s="40">
        <f>IF(AND(R3&gt;3,R8&gt;3),R53+0,MAX(3,R53*$C53))</f>
        <v>4</v>
      </c>
      <c r="T53" s="41">
        <f t="shared" si="89"/>
        <v>3</v>
      </c>
      <c r="U53" s="17">
        <f t="shared" si="90"/>
        <v>1.5</v>
      </c>
      <c r="V53" s="39">
        <v>1.2</v>
      </c>
      <c r="W53" s="40">
        <f>IF(AND(V3&gt;3,V8&gt;3),V53+0,MAX(3,V53*$C53))</f>
        <v>1.2</v>
      </c>
      <c r="X53" s="41">
        <f t="shared" si="91"/>
        <v>0.89999999999999991</v>
      </c>
      <c r="Y53" s="17">
        <f t="shared" si="92"/>
        <v>0.44999999999999996</v>
      </c>
      <c r="Z53" s="39">
        <v>0.5</v>
      </c>
      <c r="AA53" s="40">
        <f>IF(AND(Z3&gt;3,Z8&gt;3),Z53+0,MAX(3,Z53*$C53))</f>
        <v>3</v>
      </c>
      <c r="AB53" s="41">
        <f t="shared" si="93"/>
        <v>2.25</v>
      </c>
      <c r="AC53" s="17">
        <f t="shared" si="94"/>
        <v>1.125</v>
      </c>
    </row>
    <row r="54" spans="1:29" s="39" customFormat="1" x14ac:dyDescent="0.25">
      <c r="A54" s="29" t="s">
        <v>189</v>
      </c>
      <c r="B54" t="s">
        <v>311</v>
      </c>
      <c r="C54" s="45">
        <v>4</v>
      </c>
      <c r="D54" s="48">
        <v>0.75</v>
      </c>
      <c r="E54" s="47">
        <v>0.5</v>
      </c>
      <c r="F54" s="39">
        <v>12</v>
      </c>
      <c r="G54" s="40">
        <f>IF(AND(F3&gt;9,F8&gt;9),F54+0,MAX(6.5,F54*$C54))</f>
        <v>48</v>
      </c>
      <c r="H54" s="41">
        <f t="shared" si="83"/>
        <v>36</v>
      </c>
      <c r="I54" s="17">
        <f t="shared" si="84"/>
        <v>18</v>
      </c>
      <c r="J54" s="39">
        <v>0</v>
      </c>
      <c r="K54" s="40">
        <f>IF(AND(J3&gt;9,J8&gt;9),J54+0,MAX(6.5,J54*$C54))</f>
        <v>6.5</v>
      </c>
      <c r="L54" s="41">
        <f t="shared" si="85"/>
        <v>4.875</v>
      </c>
      <c r="M54" s="17">
        <f t="shared" si="86"/>
        <v>2.4375</v>
      </c>
      <c r="O54" s="40">
        <f>IF(AND(N3&gt;9,N8&gt;9),N54+0,MAX(6.5,N54*$C54))</f>
        <v>6.5</v>
      </c>
      <c r="P54" s="41">
        <f t="shared" si="87"/>
        <v>4.875</v>
      </c>
      <c r="Q54" s="17">
        <f t="shared" si="88"/>
        <v>2.4375</v>
      </c>
      <c r="R54" s="39">
        <v>0</v>
      </c>
      <c r="S54" s="40">
        <f>IF(AND(R3&gt;9,R8&gt;9),R54+0,MAX(6.5,R54*$C54))</f>
        <v>6.5</v>
      </c>
      <c r="T54" s="41">
        <f t="shared" si="89"/>
        <v>4.875</v>
      </c>
      <c r="U54" s="17">
        <f t="shared" si="90"/>
        <v>2.4375</v>
      </c>
      <c r="V54" s="39">
        <v>0.5</v>
      </c>
      <c r="W54" s="40">
        <f>IF(AND(V3&gt;9,V8&gt;9),V54+0,MAX(6.5,V54*$C54))</f>
        <v>6.5</v>
      </c>
      <c r="X54" s="41">
        <f t="shared" si="91"/>
        <v>4.875</v>
      </c>
      <c r="Y54" s="17">
        <f t="shared" si="92"/>
        <v>2.4375</v>
      </c>
      <c r="Z54" s="39">
        <v>0</v>
      </c>
      <c r="AA54" s="40">
        <f>IF(AND(Z3&gt;9,Z8&gt;9),Z54+0,MAX(6.5,Z54*$C54))</f>
        <v>6.5</v>
      </c>
      <c r="AB54" s="41">
        <f t="shared" si="93"/>
        <v>4.875</v>
      </c>
      <c r="AC54" s="17">
        <f t="shared" si="94"/>
        <v>2.4375</v>
      </c>
    </row>
    <row r="55" spans="1:29" s="39" customFormat="1" x14ac:dyDescent="0.25">
      <c r="A55" s="29" t="s">
        <v>190</v>
      </c>
      <c r="B55" t="s">
        <v>312</v>
      </c>
      <c r="C55" s="45">
        <v>4</v>
      </c>
      <c r="D55" s="48">
        <v>0.75</v>
      </c>
      <c r="E55" s="47">
        <v>0.5</v>
      </c>
      <c r="F55" s="39">
        <v>0</v>
      </c>
      <c r="G55" s="40">
        <f>IF(AND(F3&gt;20,F8&gt;20),F55+0,MAX(7.5,F55*$C55))</f>
        <v>7.5</v>
      </c>
      <c r="H55" s="41">
        <f t="shared" si="83"/>
        <v>5.625</v>
      </c>
      <c r="I55" s="17">
        <f t="shared" si="84"/>
        <v>2.8125</v>
      </c>
      <c r="J55" s="39">
        <v>0</v>
      </c>
      <c r="K55" s="40">
        <f>IF(AND(J3&gt;20,J8&gt;20),J55+0,MAX(7.5,J55*$C55))</f>
        <v>7.5</v>
      </c>
      <c r="L55" s="41">
        <f t="shared" si="85"/>
        <v>5.625</v>
      </c>
      <c r="M55" s="17">
        <f t="shared" si="86"/>
        <v>2.8125</v>
      </c>
      <c r="O55" s="40">
        <f>IF(AND(N3&gt;20,N8&gt;20),N55+0,MAX(7.5,N55*$C55))</f>
        <v>7.5</v>
      </c>
      <c r="P55" s="41">
        <f t="shared" si="87"/>
        <v>5.625</v>
      </c>
      <c r="Q55" s="17">
        <f t="shared" si="88"/>
        <v>2.8125</v>
      </c>
      <c r="R55" s="39">
        <v>0</v>
      </c>
      <c r="S55" s="40">
        <f>IF(AND(R3&gt;20,R8&gt;20),R55+0,MAX(7.5,R55*$C55))</f>
        <v>7.5</v>
      </c>
      <c r="T55" s="41">
        <f t="shared" si="89"/>
        <v>5.625</v>
      </c>
      <c r="U55" s="17">
        <f t="shared" si="90"/>
        <v>2.8125</v>
      </c>
      <c r="V55" s="39">
        <v>0.5</v>
      </c>
      <c r="W55" s="40">
        <f>IF(AND(V3&gt;20,V8&gt;20),V55+0,MAX(7.5,V55*$C55))</f>
        <v>7.5</v>
      </c>
      <c r="X55" s="41">
        <f t="shared" si="91"/>
        <v>5.625</v>
      </c>
      <c r="Y55" s="17">
        <f t="shared" si="92"/>
        <v>2.8125</v>
      </c>
      <c r="Z55" s="39">
        <v>0</v>
      </c>
      <c r="AA55" s="40">
        <f>IF(AND(Z3&gt;20,Z8&gt;20),Z55+0,MAX(7.5,Z55*$C55))</f>
        <v>7.5</v>
      </c>
      <c r="AB55" s="41">
        <f t="shared" si="93"/>
        <v>5.625</v>
      </c>
      <c r="AC55" s="17">
        <f t="shared" si="94"/>
        <v>2.8125</v>
      </c>
    </row>
    <row r="56" spans="1:29" s="39" customFormat="1" x14ac:dyDescent="0.25">
      <c r="A56" s="29" t="s">
        <v>191</v>
      </c>
      <c r="B56" t="s">
        <v>313</v>
      </c>
      <c r="C56" s="45"/>
      <c r="D56" s="46">
        <v>0.25</v>
      </c>
      <c r="E56" s="47">
        <v>0.5</v>
      </c>
      <c r="F56" s="39">
        <v>5</v>
      </c>
      <c r="G56" s="40">
        <f t="shared" si="0"/>
        <v>5</v>
      </c>
      <c r="H56" s="16">
        <f>G56+($D56*G53)</f>
        <v>11</v>
      </c>
      <c r="I56" s="17">
        <f>H56+(H53*$E56)</f>
        <v>20</v>
      </c>
      <c r="K56" s="40">
        <f t="shared" ref="K56:K79" si="95">J56</f>
        <v>0</v>
      </c>
      <c r="L56" s="16">
        <f>K56+($D56*K53)</f>
        <v>0.75</v>
      </c>
      <c r="M56" s="17">
        <f>L56+(L53*$E56)</f>
        <v>1.875</v>
      </c>
      <c r="O56" s="40">
        <f t="shared" ref="O56:O79" si="96">N56</f>
        <v>0</v>
      </c>
      <c r="P56" s="16">
        <f>O56+($D56*O53)</f>
        <v>0.75</v>
      </c>
      <c r="Q56" s="17">
        <f>P56+(P53*$E56)</f>
        <v>1.875</v>
      </c>
      <c r="R56" s="39">
        <v>0.5</v>
      </c>
      <c r="S56" s="40">
        <f t="shared" ref="S56:S79" si="97">R56</f>
        <v>0.5</v>
      </c>
      <c r="T56" s="16">
        <f>S56+($D56*S53)</f>
        <v>1.5</v>
      </c>
      <c r="U56" s="17">
        <f>T56+(T53*$E56)</f>
        <v>3</v>
      </c>
      <c r="V56" s="39">
        <v>0.75</v>
      </c>
      <c r="W56" s="40">
        <f t="shared" ref="W56:W79" si="98">V56</f>
        <v>0.75</v>
      </c>
      <c r="X56" s="16">
        <f>W56+($D56*W53)</f>
        <v>1.05</v>
      </c>
      <c r="Y56" s="17">
        <f>X56+(X53*$E56)</f>
        <v>1.5</v>
      </c>
      <c r="AA56" s="40">
        <f t="shared" ref="AA56:AA79" si="99">Z56</f>
        <v>0</v>
      </c>
      <c r="AB56" s="16">
        <f>AA56+($D56*AA53)</f>
        <v>0.75</v>
      </c>
      <c r="AC56" s="17">
        <f>AB56+(AB53*$E56)</f>
        <v>1.875</v>
      </c>
    </row>
    <row r="57" spans="1:29" s="39" customFormat="1" x14ac:dyDescent="0.25">
      <c r="A57" s="29" t="s">
        <v>192</v>
      </c>
      <c r="B57" t="s">
        <v>314</v>
      </c>
      <c r="C57" s="45"/>
      <c r="D57" s="46">
        <v>0.25</v>
      </c>
      <c r="E57" s="47">
        <v>0.5</v>
      </c>
      <c r="F57" s="39">
        <v>11</v>
      </c>
      <c r="G57" s="40">
        <f t="shared" si="0"/>
        <v>11</v>
      </c>
      <c r="H57" s="16">
        <f>G57+($D57*G54)</f>
        <v>23</v>
      </c>
      <c r="I57" s="17">
        <f>H57+(H54*$E57)</f>
        <v>41</v>
      </c>
      <c r="K57" s="40">
        <f t="shared" si="95"/>
        <v>0</v>
      </c>
      <c r="L57" s="16">
        <f>K57+($D57*K54)</f>
        <v>1.625</v>
      </c>
      <c r="M57" s="17">
        <f>L57+(L54*$E57)</f>
        <v>4.0625</v>
      </c>
      <c r="O57" s="40">
        <f t="shared" si="96"/>
        <v>0</v>
      </c>
      <c r="P57" s="16">
        <f>O57+($D57*O54)</f>
        <v>1.625</v>
      </c>
      <c r="Q57" s="17">
        <f>P57+(P54*$E57)</f>
        <v>4.0625</v>
      </c>
      <c r="R57" s="39">
        <v>0</v>
      </c>
      <c r="S57" s="40">
        <f t="shared" si="97"/>
        <v>0</v>
      </c>
      <c r="T57" s="16">
        <f>S57+($D57*S54)</f>
        <v>1.625</v>
      </c>
      <c r="U57" s="17">
        <f>T57+(T54*$E57)</f>
        <v>4.0625</v>
      </c>
      <c r="V57" s="39">
        <v>0.3</v>
      </c>
      <c r="W57" s="40">
        <f t="shared" si="98"/>
        <v>0.3</v>
      </c>
      <c r="X57" s="16">
        <f>W57+($D57*W54)</f>
        <v>1.925</v>
      </c>
      <c r="Y57" s="17">
        <f>X57+(X54*$E57)</f>
        <v>4.3624999999999998</v>
      </c>
      <c r="AA57" s="40">
        <f t="shared" si="99"/>
        <v>0</v>
      </c>
      <c r="AB57" s="16">
        <f>AA57+($D57*AA54)</f>
        <v>1.625</v>
      </c>
      <c r="AC57" s="17">
        <f>AB57+(AB54*$E57)</f>
        <v>4.0625</v>
      </c>
    </row>
    <row r="58" spans="1:29" s="39" customFormat="1" x14ac:dyDescent="0.25">
      <c r="A58" s="29" t="s">
        <v>193</v>
      </c>
      <c r="B58" t="s">
        <v>315</v>
      </c>
      <c r="C58" s="45"/>
      <c r="D58" s="46">
        <v>0.25</v>
      </c>
      <c r="E58" s="47">
        <v>0.5</v>
      </c>
      <c r="F58" s="39">
        <v>0</v>
      </c>
      <c r="G58" s="40">
        <f t="shared" si="0"/>
        <v>0</v>
      </c>
      <c r="H58" s="16">
        <f>G58+($D58*G55)</f>
        <v>1.875</v>
      </c>
      <c r="I58" s="17">
        <f>H58+(H55*$E58)</f>
        <v>4.6875</v>
      </c>
      <c r="K58" s="40">
        <f t="shared" si="95"/>
        <v>0</v>
      </c>
      <c r="L58" s="16">
        <f>K58+($D58*K55)</f>
        <v>1.875</v>
      </c>
      <c r="M58" s="17">
        <f>L58+(L55*$E58)</f>
        <v>4.6875</v>
      </c>
      <c r="O58" s="40">
        <f t="shared" si="96"/>
        <v>0</v>
      </c>
      <c r="P58" s="16">
        <f>O58+($D58*O55)</f>
        <v>1.875</v>
      </c>
      <c r="Q58" s="17">
        <f>P58+(P55*$E58)</f>
        <v>4.6875</v>
      </c>
      <c r="R58" s="39">
        <v>0</v>
      </c>
      <c r="S58" s="40">
        <f t="shared" si="97"/>
        <v>0</v>
      </c>
      <c r="T58" s="16">
        <f>S58+($D58*S55)</f>
        <v>1.875</v>
      </c>
      <c r="U58" s="17">
        <f>T58+(T55*$E58)</f>
        <v>4.6875</v>
      </c>
      <c r="V58" s="39">
        <v>0</v>
      </c>
      <c r="W58" s="40">
        <f t="shared" si="98"/>
        <v>0</v>
      </c>
      <c r="X58" s="16">
        <f>W58+($D58*W55)</f>
        <v>1.875</v>
      </c>
      <c r="Y58" s="17">
        <f>X58+(X55*$E58)</f>
        <v>4.6875</v>
      </c>
      <c r="AA58" s="40">
        <f t="shared" si="99"/>
        <v>0</v>
      </c>
      <c r="AB58" s="16">
        <f>AA58+($D58*AA55)</f>
        <v>1.875</v>
      </c>
      <c r="AC58" s="17">
        <f>AB58+(AB55*$E58)</f>
        <v>4.6875</v>
      </c>
    </row>
    <row r="59" spans="1:29" s="39" customFormat="1" x14ac:dyDescent="0.25">
      <c r="A59" s="29" t="s">
        <v>152</v>
      </c>
      <c r="B59" t="s">
        <v>316</v>
      </c>
      <c r="C59" s="45"/>
      <c r="D59" s="46"/>
      <c r="E59" s="47"/>
      <c r="F59" s="39">
        <v>9.6</v>
      </c>
      <c r="G59" s="40">
        <f t="shared" si="0"/>
        <v>9.6</v>
      </c>
      <c r="H59" s="41">
        <f t="shared" si="1"/>
        <v>9.6</v>
      </c>
      <c r="I59" s="17">
        <f t="shared" si="2"/>
        <v>9.6</v>
      </c>
      <c r="K59" s="40">
        <f t="shared" si="95"/>
        <v>0</v>
      </c>
      <c r="L59" s="41">
        <f t="shared" ref="L59:L85" si="100">K59</f>
        <v>0</v>
      </c>
      <c r="M59" s="17">
        <f t="shared" ref="M59:M79" si="101">L59</f>
        <v>0</v>
      </c>
      <c r="O59" s="40">
        <f t="shared" si="96"/>
        <v>0</v>
      </c>
      <c r="P59" s="41">
        <f t="shared" ref="P59:P85" si="102">O59</f>
        <v>0</v>
      </c>
      <c r="Q59" s="17">
        <f t="shared" ref="Q59:Q79" si="103">P59</f>
        <v>0</v>
      </c>
      <c r="R59" s="39">
        <v>3.5</v>
      </c>
      <c r="S59" s="40">
        <f t="shared" si="97"/>
        <v>3.5</v>
      </c>
      <c r="T59" s="41">
        <f t="shared" ref="T59:T85" si="104">S59</f>
        <v>3.5</v>
      </c>
      <c r="U59" s="17">
        <f t="shared" ref="U59:U79" si="105">T59</f>
        <v>3.5</v>
      </c>
      <c r="W59" s="40">
        <f t="shared" si="98"/>
        <v>0</v>
      </c>
      <c r="X59" s="41">
        <f t="shared" ref="X59:X85" si="106">W59</f>
        <v>0</v>
      </c>
      <c r="Y59" s="17">
        <f t="shared" ref="Y59:Y79" si="107">X59</f>
        <v>0</v>
      </c>
      <c r="AA59" s="40">
        <f t="shared" si="99"/>
        <v>0</v>
      </c>
      <c r="AB59" s="41">
        <f t="shared" ref="AB59:AB85" si="108">AA59</f>
        <v>0</v>
      </c>
      <c r="AC59" s="17">
        <f t="shared" ref="AC59:AC79" si="109">AB59</f>
        <v>0</v>
      </c>
    </row>
    <row r="60" spans="1:29" s="39" customFormat="1" x14ac:dyDescent="0.25">
      <c r="A60" s="29" t="s">
        <v>153</v>
      </c>
      <c r="B60" t="s">
        <v>317</v>
      </c>
      <c r="C60" s="45"/>
      <c r="D60" s="46"/>
      <c r="E60" s="47"/>
      <c r="F60" s="39">
        <v>0.4</v>
      </c>
      <c r="G60" s="40">
        <f t="shared" si="0"/>
        <v>0.4</v>
      </c>
      <c r="H60" s="41">
        <f t="shared" si="1"/>
        <v>0.4</v>
      </c>
      <c r="I60" s="17">
        <f t="shared" si="2"/>
        <v>0.4</v>
      </c>
      <c r="K60" s="40">
        <f t="shared" si="95"/>
        <v>0</v>
      </c>
      <c r="L60" s="41">
        <f t="shared" si="100"/>
        <v>0</v>
      </c>
      <c r="M60" s="17">
        <f t="shared" si="101"/>
        <v>0</v>
      </c>
      <c r="O60" s="40">
        <f t="shared" si="96"/>
        <v>0</v>
      </c>
      <c r="P60" s="41">
        <f t="shared" si="102"/>
        <v>0</v>
      </c>
      <c r="Q60" s="17">
        <f t="shared" si="103"/>
        <v>0</v>
      </c>
      <c r="R60" s="39">
        <v>2</v>
      </c>
      <c r="S60" s="40">
        <f t="shared" si="97"/>
        <v>2</v>
      </c>
      <c r="T60" s="41">
        <f t="shared" si="104"/>
        <v>2</v>
      </c>
      <c r="U60" s="17">
        <f t="shared" si="105"/>
        <v>2</v>
      </c>
      <c r="W60" s="40">
        <f t="shared" si="98"/>
        <v>0</v>
      </c>
      <c r="X60" s="41">
        <f t="shared" si="106"/>
        <v>0</v>
      </c>
      <c r="Y60" s="17">
        <f t="shared" si="107"/>
        <v>0</v>
      </c>
      <c r="AA60" s="40">
        <f t="shared" si="99"/>
        <v>0</v>
      </c>
      <c r="AB60" s="41">
        <f t="shared" si="108"/>
        <v>0</v>
      </c>
      <c r="AC60" s="17">
        <f t="shared" si="109"/>
        <v>0</v>
      </c>
    </row>
    <row r="61" spans="1:29" s="39" customFormat="1" x14ac:dyDescent="0.25">
      <c r="A61" s="29" t="s">
        <v>154</v>
      </c>
      <c r="B61" t="s">
        <v>318</v>
      </c>
      <c r="C61" s="45"/>
      <c r="D61" s="46"/>
      <c r="E61" s="47"/>
      <c r="F61" s="39">
        <v>115</v>
      </c>
      <c r="G61" s="40">
        <f t="shared" si="0"/>
        <v>115</v>
      </c>
      <c r="H61" s="41">
        <f t="shared" si="1"/>
        <v>115</v>
      </c>
      <c r="I61" s="17">
        <f t="shared" si="2"/>
        <v>115</v>
      </c>
      <c r="K61" s="40">
        <f t="shared" si="95"/>
        <v>0</v>
      </c>
      <c r="L61" s="41">
        <f t="shared" si="100"/>
        <v>0</v>
      </c>
      <c r="M61" s="17">
        <f t="shared" si="101"/>
        <v>0</v>
      </c>
      <c r="O61" s="40">
        <f t="shared" si="96"/>
        <v>0</v>
      </c>
      <c r="P61" s="41">
        <f t="shared" si="102"/>
        <v>0</v>
      </c>
      <c r="Q61" s="17">
        <f t="shared" si="103"/>
        <v>0</v>
      </c>
      <c r="R61" s="39">
        <v>50</v>
      </c>
      <c r="S61" s="40">
        <f t="shared" si="97"/>
        <v>50</v>
      </c>
      <c r="T61" s="41">
        <f t="shared" si="104"/>
        <v>50</v>
      </c>
      <c r="U61" s="17">
        <f t="shared" si="105"/>
        <v>50</v>
      </c>
      <c r="W61" s="40">
        <f t="shared" si="98"/>
        <v>0</v>
      </c>
      <c r="X61" s="41">
        <f t="shared" si="106"/>
        <v>0</v>
      </c>
      <c r="Y61" s="17">
        <f t="shared" si="107"/>
        <v>0</v>
      </c>
      <c r="AA61" s="40">
        <f t="shared" si="99"/>
        <v>0</v>
      </c>
      <c r="AB61" s="41">
        <f t="shared" si="108"/>
        <v>0</v>
      </c>
      <c r="AC61" s="17">
        <f t="shared" si="109"/>
        <v>0</v>
      </c>
    </row>
    <row r="62" spans="1:29" s="39" customFormat="1" x14ac:dyDescent="0.25">
      <c r="A62" s="29" t="s">
        <v>149</v>
      </c>
      <c r="B62" t="s">
        <v>319</v>
      </c>
      <c r="C62" s="45"/>
      <c r="D62" s="46"/>
      <c r="E62" s="47"/>
      <c r="F62" s="39">
        <v>9.6</v>
      </c>
      <c r="G62" s="40">
        <f t="shared" si="0"/>
        <v>9.6</v>
      </c>
      <c r="H62" s="41">
        <f t="shared" si="1"/>
        <v>9.6</v>
      </c>
      <c r="I62" s="17">
        <f t="shared" si="2"/>
        <v>9.6</v>
      </c>
      <c r="K62" s="40">
        <f t="shared" si="95"/>
        <v>0</v>
      </c>
      <c r="L62" s="41">
        <f t="shared" si="100"/>
        <v>0</v>
      </c>
      <c r="M62" s="17">
        <f t="shared" si="101"/>
        <v>0</v>
      </c>
      <c r="O62" s="40">
        <f t="shared" si="96"/>
        <v>0</v>
      </c>
      <c r="P62" s="41">
        <f t="shared" si="102"/>
        <v>0</v>
      </c>
      <c r="Q62" s="17">
        <f t="shared" si="103"/>
        <v>0</v>
      </c>
      <c r="R62" s="39">
        <v>3.5</v>
      </c>
      <c r="S62" s="40">
        <f t="shared" si="97"/>
        <v>3.5</v>
      </c>
      <c r="T62" s="41">
        <f t="shared" si="104"/>
        <v>3.5</v>
      </c>
      <c r="U62" s="17">
        <f t="shared" si="105"/>
        <v>3.5</v>
      </c>
      <c r="V62" s="39">
        <v>10</v>
      </c>
      <c r="W62" s="40">
        <f t="shared" si="98"/>
        <v>10</v>
      </c>
      <c r="X62" s="41">
        <f t="shared" si="106"/>
        <v>10</v>
      </c>
      <c r="Y62" s="17">
        <f t="shared" si="107"/>
        <v>10</v>
      </c>
      <c r="Z62" s="39">
        <v>10</v>
      </c>
      <c r="AA62" s="40">
        <f t="shared" si="99"/>
        <v>10</v>
      </c>
      <c r="AB62" s="41">
        <f t="shared" si="108"/>
        <v>10</v>
      </c>
      <c r="AC62" s="17">
        <f t="shared" si="109"/>
        <v>10</v>
      </c>
    </row>
    <row r="63" spans="1:29" s="39" customFormat="1" x14ac:dyDescent="0.25">
      <c r="A63" s="29" t="s">
        <v>150</v>
      </c>
      <c r="B63" t="s">
        <v>320</v>
      </c>
      <c r="C63" s="45"/>
      <c r="D63" s="46"/>
      <c r="E63" s="47"/>
      <c r="F63" s="39">
        <v>0.4</v>
      </c>
      <c r="G63" s="40">
        <f t="shared" si="0"/>
        <v>0.4</v>
      </c>
      <c r="H63" s="41">
        <f t="shared" si="1"/>
        <v>0.4</v>
      </c>
      <c r="I63" s="17">
        <f t="shared" si="2"/>
        <v>0.4</v>
      </c>
      <c r="K63" s="40">
        <f t="shared" si="95"/>
        <v>0</v>
      </c>
      <c r="L63" s="41">
        <f t="shared" si="100"/>
        <v>0</v>
      </c>
      <c r="M63" s="17">
        <f t="shared" si="101"/>
        <v>0</v>
      </c>
      <c r="O63" s="40">
        <f t="shared" si="96"/>
        <v>0</v>
      </c>
      <c r="P63" s="41">
        <f t="shared" si="102"/>
        <v>0</v>
      </c>
      <c r="Q63" s="17">
        <f t="shared" si="103"/>
        <v>0</v>
      </c>
      <c r="R63" s="39">
        <v>2</v>
      </c>
      <c r="S63" s="40">
        <f t="shared" si="97"/>
        <v>2</v>
      </c>
      <c r="T63" s="41">
        <f t="shared" si="104"/>
        <v>2</v>
      </c>
      <c r="U63" s="17">
        <f t="shared" si="105"/>
        <v>2</v>
      </c>
      <c r="V63" s="39">
        <v>1</v>
      </c>
      <c r="W63" s="40">
        <f t="shared" si="98"/>
        <v>1</v>
      </c>
      <c r="X63" s="41">
        <f t="shared" si="106"/>
        <v>1</v>
      </c>
      <c r="Y63" s="17">
        <f t="shared" si="107"/>
        <v>1</v>
      </c>
      <c r="Z63" s="39">
        <v>1</v>
      </c>
      <c r="AA63" s="40">
        <f t="shared" si="99"/>
        <v>1</v>
      </c>
      <c r="AB63" s="41">
        <f t="shared" si="108"/>
        <v>1</v>
      </c>
      <c r="AC63" s="17">
        <f t="shared" si="109"/>
        <v>1</v>
      </c>
    </row>
    <row r="64" spans="1:29" s="39" customFormat="1" x14ac:dyDescent="0.25">
      <c r="A64" s="29" t="s">
        <v>151</v>
      </c>
      <c r="B64" t="s">
        <v>321</v>
      </c>
      <c r="C64" s="45"/>
      <c r="D64" s="46"/>
      <c r="E64" s="47"/>
      <c r="F64" s="39">
        <v>115</v>
      </c>
      <c r="G64" s="40">
        <f t="shared" si="0"/>
        <v>115</v>
      </c>
      <c r="H64" s="41">
        <f t="shared" si="1"/>
        <v>115</v>
      </c>
      <c r="I64" s="17">
        <f t="shared" si="2"/>
        <v>115</v>
      </c>
      <c r="K64" s="40">
        <f t="shared" si="95"/>
        <v>0</v>
      </c>
      <c r="L64" s="41">
        <f t="shared" si="100"/>
        <v>0</v>
      </c>
      <c r="M64" s="17">
        <f t="shared" si="101"/>
        <v>0</v>
      </c>
      <c r="O64" s="40">
        <f t="shared" si="96"/>
        <v>0</v>
      </c>
      <c r="P64" s="41">
        <f t="shared" si="102"/>
        <v>0</v>
      </c>
      <c r="Q64" s="17">
        <f t="shared" si="103"/>
        <v>0</v>
      </c>
      <c r="R64" s="39">
        <v>50</v>
      </c>
      <c r="S64" s="40">
        <f t="shared" si="97"/>
        <v>50</v>
      </c>
      <c r="T64" s="41">
        <f t="shared" si="104"/>
        <v>50</v>
      </c>
      <c r="U64" s="17">
        <f t="shared" si="105"/>
        <v>50</v>
      </c>
      <c r="V64" s="39">
        <v>5</v>
      </c>
      <c r="W64" s="40">
        <f t="shared" si="98"/>
        <v>5</v>
      </c>
      <c r="X64" s="41">
        <f t="shared" si="106"/>
        <v>5</v>
      </c>
      <c r="Y64" s="17">
        <f t="shared" si="107"/>
        <v>5</v>
      </c>
      <c r="Z64" s="39">
        <v>3</v>
      </c>
      <c r="AA64" s="40">
        <f t="shared" si="99"/>
        <v>3</v>
      </c>
      <c r="AB64" s="41">
        <f t="shared" si="108"/>
        <v>3</v>
      </c>
      <c r="AC64" s="17">
        <f t="shared" si="109"/>
        <v>3</v>
      </c>
    </row>
    <row r="65" spans="1:29" s="39" customFormat="1" x14ac:dyDescent="0.25">
      <c r="A65" s="29" t="s">
        <v>146</v>
      </c>
      <c r="B65" t="s">
        <v>319</v>
      </c>
      <c r="C65" s="45"/>
      <c r="D65" s="46"/>
      <c r="E65" s="47"/>
      <c r="G65" s="40">
        <f t="shared" si="0"/>
        <v>0</v>
      </c>
      <c r="H65" s="41">
        <f t="shared" si="1"/>
        <v>0</v>
      </c>
      <c r="I65" s="17">
        <f t="shared" si="2"/>
        <v>0</v>
      </c>
      <c r="K65" s="40">
        <f t="shared" si="95"/>
        <v>0</v>
      </c>
      <c r="L65" s="41">
        <f t="shared" si="100"/>
        <v>0</v>
      </c>
      <c r="M65" s="17">
        <f t="shared" si="101"/>
        <v>0</v>
      </c>
      <c r="O65" s="40">
        <f t="shared" si="96"/>
        <v>0</v>
      </c>
      <c r="P65" s="41">
        <f t="shared" si="102"/>
        <v>0</v>
      </c>
      <c r="Q65" s="17">
        <f t="shared" si="103"/>
        <v>0</v>
      </c>
      <c r="S65" s="40">
        <f t="shared" si="97"/>
        <v>0</v>
      </c>
      <c r="T65" s="41">
        <f t="shared" si="104"/>
        <v>0</v>
      </c>
      <c r="U65" s="17">
        <f t="shared" si="105"/>
        <v>0</v>
      </c>
      <c r="W65" s="40">
        <f t="shared" si="98"/>
        <v>0</v>
      </c>
      <c r="X65" s="41">
        <f t="shared" si="106"/>
        <v>0</v>
      </c>
      <c r="Y65" s="17">
        <f t="shared" si="107"/>
        <v>0</v>
      </c>
      <c r="AA65" s="40">
        <f t="shared" si="99"/>
        <v>0</v>
      </c>
      <c r="AB65" s="41">
        <f t="shared" si="108"/>
        <v>0</v>
      </c>
      <c r="AC65" s="17">
        <f t="shared" si="109"/>
        <v>0</v>
      </c>
    </row>
    <row r="66" spans="1:29" s="39" customFormat="1" x14ac:dyDescent="0.25">
      <c r="A66" s="29" t="s">
        <v>147</v>
      </c>
      <c r="B66" t="s">
        <v>320</v>
      </c>
      <c r="C66" s="45"/>
      <c r="D66" s="46"/>
      <c r="E66" s="47"/>
      <c r="G66" s="40">
        <f t="shared" si="0"/>
        <v>0</v>
      </c>
      <c r="H66" s="41">
        <f t="shared" si="1"/>
        <v>0</v>
      </c>
      <c r="I66" s="17">
        <f t="shared" si="2"/>
        <v>0</v>
      </c>
      <c r="K66" s="40">
        <f t="shared" si="95"/>
        <v>0</v>
      </c>
      <c r="L66" s="41">
        <f t="shared" si="100"/>
        <v>0</v>
      </c>
      <c r="M66" s="17">
        <f t="shared" si="101"/>
        <v>0</v>
      </c>
      <c r="O66" s="40">
        <f t="shared" si="96"/>
        <v>0</v>
      </c>
      <c r="P66" s="41">
        <f t="shared" si="102"/>
        <v>0</v>
      </c>
      <c r="Q66" s="17">
        <f t="shared" si="103"/>
        <v>0</v>
      </c>
      <c r="S66" s="40">
        <f t="shared" si="97"/>
        <v>0</v>
      </c>
      <c r="T66" s="41">
        <f t="shared" si="104"/>
        <v>0</v>
      </c>
      <c r="U66" s="17">
        <f t="shared" si="105"/>
        <v>0</v>
      </c>
      <c r="W66" s="40">
        <f t="shared" si="98"/>
        <v>0</v>
      </c>
      <c r="X66" s="41">
        <f t="shared" si="106"/>
        <v>0</v>
      </c>
      <c r="Y66" s="17">
        <f t="shared" si="107"/>
        <v>0</v>
      </c>
      <c r="AA66" s="40">
        <f t="shared" si="99"/>
        <v>0</v>
      </c>
      <c r="AB66" s="41">
        <f t="shared" si="108"/>
        <v>0</v>
      </c>
      <c r="AC66" s="17">
        <f t="shared" si="109"/>
        <v>0</v>
      </c>
    </row>
    <row r="67" spans="1:29" s="39" customFormat="1" x14ac:dyDescent="0.25">
      <c r="A67" s="29" t="s">
        <v>148</v>
      </c>
      <c r="B67" t="s">
        <v>321</v>
      </c>
      <c r="C67" s="45"/>
      <c r="D67" s="46"/>
      <c r="E67" s="47"/>
      <c r="G67" s="40">
        <f t="shared" si="0"/>
        <v>0</v>
      </c>
      <c r="H67" s="41">
        <f t="shared" si="1"/>
        <v>0</v>
      </c>
      <c r="I67" s="17">
        <f t="shared" si="2"/>
        <v>0</v>
      </c>
      <c r="K67" s="40">
        <f t="shared" si="95"/>
        <v>0</v>
      </c>
      <c r="L67" s="41">
        <f t="shared" si="100"/>
        <v>0</v>
      </c>
      <c r="M67" s="17">
        <f t="shared" si="101"/>
        <v>0</v>
      </c>
      <c r="O67" s="40">
        <f t="shared" si="96"/>
        <v>0</v>
      </c>
      <c r="P67" s="41">
        <f t="shared" si="102"/>
        <v>0</v>
      </c>
      <c r="Q67" s="17">
        <f t="shared" si="103"/>
        <v>0</v>
      </c>
      <c r="S67" s="40">
        <f t="shared" si="97"/>
        <v>0</v>
      </c>
      <c r="T67" s="41">
        <f t="shared" si="104"/>
        <v>0</v>
      </c>
      <c r="U67" s="17">
        <f t="shared" si="105"/>
        <v>0</v>
      </c>
      <c r="W67" s="40">
        <f t="shared" si="98"/>
        <v>0</v>
      </c>
      <c r="X67" s="41">
        <f t="shared" si="106"/>
        <v>0</v>
      </c>
      <c r="Y67" s="17">
        <f t="shared" si="107"/>
        <v>0</v>
      </c>
      <c r="AA67" s="40">
        <f t="shared" si="99"/>
        <v>0</v>
      </c>
      <c r="AB67" s="41">
        <f t="shared" si="108"/>
        <v>0</v>
      </c>
      <c r="AC67" s="17">
        <f t="shared" si="109"/>
        <v>0</v>
      </c>
    </row>
    <row r="68" spans="1:29" s="39" customFormat="1" x14ac:dyDescent="0.25">
      <c r="A68" s="29" t="s">
        <v>140</v>
      </c>
      <c r="B68" t="s">
        <v>322</v>
      </c>
      <c r="C68" s="45"/>
      <c r="D68" s="46"/>
      <c r="E68" s="47"/>
      <c r="F68" s="39">
        <v>7.8118999999999994E-2</v>
      </c>
      <c r="G68" s="40">
        <f t="shared" ref="G68:G93" si="110">F68</f>
        <v>7.8118999999999994E-2</v>
      </c>
      <c r="H68" s="41">
        <f t="shared" ref="H68:H93" si="111">G68</f>
        <v>7.8118999999999994E-2</v>
      </c>
      <c r="I68" s="17">
        <f t="shared" ref="I68:I93" si="112">H68</f>
        <v>7.8118999999999994E-2</v>
      </c>
      <c r="J68" s="39">
        <v>0</v>
      </c>
      <c r="K68" s="40">
        <f t="shared" si="95"/>
        <v>0</v>
      </c>
      <c r="L68" s="41">
        <f t="shared" si="100"/>
        <v>0</v>
      </c>
      <c r="M68" s="17">
        <f t="shared" si="101"/>
        <v>0</v>
      </c>
      <c r="N68" s="39">
        <v>0</v>
      </c>
      <c r="O68" s="40">
        <f t="shared" si="96"/>
        <v>0</v>
      </c>
      <c r="P68" s="41">
        <f t="shared" si="102"/>
        <v>0</v>
      </c>
      <c r="Q68" s="17">
        <f t="shared" si="103"/>
        <v>0</v>
      </c>
      <c r="R68" s="39">
        <v>8.1810999999999995E-2</v>
      </c>
      <c r="S68" s="40">
        <f t="shared" si="97"/>
        <v>8.1810999999999995E-2</v>
      </c>
      <c r="T68" s="41">
        <f t="shared" si="104"/>
        <v>8.1810999999999995E-2</v>
      </c>
      <c r="U68" s="17">
        <f t="shared" si="105"/>
        <v>8.1810999999999995E-2</v>
      </c>
      <c r="V68" s="39">
        <v>0.13589300000000001</v>
      </c>
      <c r="W68" s="40">
        <f t="shared" si="98"/>
        <v>0.13589300000000001</v>
      </c>
      <c r="X68" s="41">
        <f t="shared" si="106"/>
        <v>0.13589300000000001</v>
      </c>
      <c r="Y68" s="17">
        <f t="shared" si="107"/>
        <v>0.13589300000000001</v>
      </c>
      <c r="Z68" s="39">
        <v>0</v>
      </c>
      <c r="AA68" s="40">
        <f t="shared" si="99"/>
        <v>0</v>
      </c>
      <c r="AB68" s="41">
        <f t="shared" si="108"/>
        <v>0</v>
      </c>
      <c r="AC68" s="17">
        <f t="shared" si="109"/>
        <v>0</v>
      </c>
    </row>
    <row r="69" spans="1:29" s="39" customFormat="1" ht="16.5" customHeight="1" x14ac:dyDescent="0.25">
      <c r="A69" s="29" t="s">
        <v>141</v>
      </c>
      <c r="B69" t="s">
        <v>323</v>
      </c>
      <c r="C69" s="45"/>
      <c r="D69" s="46"/>
      <c r="E69" s="47"/>
      <c r="F69" s="39">
        <v>0</v>
      </c>
      <c r="G69" s="40">
        <f t="shared" si="110"/>
        <v>0</v>
      </c>
      <c r="H69" s="41">
        <f t="shared" si="111"/>
        <v>0</v>
      </c>
      <c r="I69" s="17">
        <f t="shared" si="112"/>
        <v>0</v>
      </c>
      <c r="J69" s="39">
        <v>0</v>
      </c>
      <c r="K69" s="40">
        <f t="shared" si="95"/>
        <v>0</v>
      </c>
      <c r="L69" s="41">
        <f t="shared" si="100"/>
        <v>0</v>
      </c>
      <c r="M69" s="17">
        <f t="shared" si="101"/>
        <v>0</v>
      </c>
      <c r="N69" s="39">
        <v>0</v>
      </c>
      <c r="O69" s="40">
        <f t="shared" si="96"/>
        <v>0</v>
      </c>
      <c r="P69" s="41">
        <f t="shared" si="102"/>
        <v>0</v>
      </c>
      <c r="Q69" s="17">
        <f t="shared" si="103"/>
        <v>0</v>
      </c>
      <c r="R69" s="39">
        <v>0</v>
      </c>
      <c r="S69" s="40">
        <f t="shared" si="97"/>
        <v>0</v>
      </c>
      <c r="T69" s="41">
        <f t="shared" si="104"/>
        <v>0</v>
      </c>
      <c r="U69" s="17">
        <f t="shared" si="105"/>
        <v>0</v>
      </c>
      <c r="V69" s="39">
        <v>0</v>
      </c>
      <c r="W69" s="40">
        <f t="shared" si="98"/>
        <v>0</v>
      </c>
      <c r="X69" s="41">
        <f t="shared" si="106"/>
        <v>0</v>
      </c>
      <c r="Y69" s="17">
        <f t="shared" si="107"/>
        <v>0</v>
      </c>
      <c r="Z69" s="39">
        <v>0</v>
      </c>
      <c r="AA69" s="40">
        <f t="shared" si="99"/>
        <v>0</v>
      </c>
      <c r="AB69" s="41">
        <f t="shared" si="108"/>
        <v>0</v>
      </c>
      <c r="AC69" s="17">
        <f t="shared" si="109"/>
        <v>0</v>
      </c>
    </row>
    <row r="70" spans="1:29" s="39" customFormat="1" x14ac:dyDescent="0.25">
      <c r="A70" s="29" t="s">
        <v>142</v>
      </c>
      <c r="B70" t="s">
        <v>324</v>
      </c>
      <c r="C70" s="45"/>
      <c r="D70" s="46"/>
      <c r="E70" s="47"/>
      <c r="F70" s="39">
        <v>0</v>
      </c>
      <c r="G70" s="40">
        <f t="shared" si="110"/>
        <v>0</v>
      </c>
      <c r="H70" s="41">
        <f t="shared" si="111"/>
        <v>0</v>
      </c>
      <c r="I70" s="17">
        <f t="shared" si="112"/>
        <v>0</v>
      </c>
      <c r="J70" s="39">
        <v>0</v>
      </c>
      <c r="K70" s="40">
        <f t="shared" si="95"/>
        <v>0</v>
      </c>
      <c r="L70" s="41">
        <f t="shared" si="100"/>
        <v>0</v>
      </c>
      <c r="M70" s="17">
        <f t="shared" si="101"/>
        <v>0</v>
      </c>
      <c r="N70" s="39">
        <v>0</v>
      </c>
      <c r="O70" s="40">
        <f t="shared" si="96"/>
        <v>0</v>
      </c>
      <c r="P70" s="41">
        <f t="shared" si="102"/>
        <v>0</v>
      </c>
      <c r="Q70" s="17">
        <f t="shared" si="103"/>
        <v>0</v>
      </c>
      <c r="R70" s="39">
        <v>0</v>
      </c>
      <c r="S70" s="40">
        <f t="shared" si="97"/>
        <v>0</v>
      </c>
      <c r="T70" s="41">
        <f t="shared" si="104"/>
        <v>0</v>
      </c>
      <c r="U70" s="17">
        <f t="shared" si="105"/>
        <v>0</v>
      </c>
      <c r="V70" s="39">
        <v>0</v>
      </c>
      <c r="W70" s="40">
        <f t="shared" si="98"/>
        <v>0</v>
      </c>
      <c r="X70" s="41">
        <f t="shared" si="106"/>
        <v>0</v>
      </c>
      <c r="Y70" s="17">
        <f t="shared" si="107"/>
        <v>0</v>
      </c>
      <c r="Z70" s="39">
        <v>0</v>
      </c>
      <c r="AA70" s="40">
        <f t="shared" si="99"/>
        <v>0</v>
      </c>
      <c r="AB70" s="41">
        <f t="shared" si="108"/>
        <v>0</v>
      </c>
      <c r="AC70" s="17">
        <f t="shared" si="109"/>
        <v>0</v>
      </c>
    </row>
    <row r="71" spans="1:29" s="39" customFormat="1" x14ac:dyDescent="0.25">
      <c r="A71" s="29" t="s">
        <v>119</v>
      </c>
      <c r="B71" t="s">
        <v>325</v>
      </c>
      <c r="C71" s="45"/>
      <c r="D71" s="46"/>
      <c r="E71" s="47"/>
      <c r="G71" s="40">
        <f t="shared" si="110"/>
        <v>0</v>
      </c>
      <c r="H71" s="41">
        <f t="shared" si="111"/>
        <v>0</v>
      </c>
      <c r="I71" s="17">
        <f t="shared" si="112"/>
        <v>0</v>
      </c>
      <c r="K71" s="40">
        <f t="shared" si="95"/>
        <v>0</v>
      </c>
      <c r="L71" s="41">
        <f t="shared" si="100"/>
        <v>0</v>
      </c>
      <c r="M71" s="17">
        <f t="shared" si="101"/>
        <v>0</v>
      </c>
      <c r="O71" s="40">
        <f t="shared" si="96"/>
        <v>0</v>
      </c>
      <c r="P71" s="41">
        <f t="shared" si="102"/>
        <v>0</v>
      </c>
      <c r="Q71" s="17">
        <f t="shared" si="103"/>
        <v>0</v>
      </c>
      <c r="S71" s="40">
        <f t="shared" si="97"/>
        <v>0</v>
      </c>
      <c r="T71" s="41">
        <f t="shared" si="104"/>
        <v>0</v>
      </c>
      <c r="U71" s="17">
        <f t="shared" si="105"/>
        <v>0</v>
      </c>
      <c r="V71" s="39">
        <v>90</v>
      </c>
      <c r="W71" s="40">
        <f t="shared" si="98"/>
        <v>90</v>
      </c>
      <c r="X71" s="41">
        <f t="shared" si="106"/>
        <v>90</v>
      </c>
      <c r="Y71" s="17">
        <f t="shared" si="107"/>
        <v>90</v>
      </c>
      <c r="AA71" s="40">
        <f t="shared" si="99"/>
        <v>0</v>
      </c>
      <c r="AB71" s="41">
        <f t="shared" si="108"/>
        <v>0</v>
      </c>
      <c r="AC71" s="17">
        <f t="shared" si="109"/>
        <v>0</v>
      </c>
    </row>
    <row r="72" spans="1:29" s="39" customFormat="1" x14ac:dyDescent="0.25">
      <c r="A72" s="29" t="s">
        <v>120</v>
      </c>
      <c r="B72" t="s">
        <v>326</v>
      </c>
      <c r="C72" s="45"/>
      <c r="D72" s="46"/>
      <c r="E72" s="47"/>
      <c r="G72" s="40">
        <f t="shared" si="110"/>
        <v>0</v>
      </c>
      <c r="H72" s="41">
        <f t="shared" si="111"/>
        <v>0</v>
      </c>
      <c r="I72" s="17">
        <f t="shared" si="112"/>
        <v>0</v>
      </c>
      <c r="J72" s="39">
        <v>100</v>
      </c>
      <c r="K72" s="40">
        <f t="shared" si="95"/>
        <v>100</v>
      </c>
      <c r="L72" s="41">
        <f t="shared" si="100"/>
        <v>100</v>
      </c>
      <c r="M72" s="17">
        <f t="shared" si="101"/>
        <v>100</v>
      </c>
      <c r="O72" s="40">
        <f t="shared" si="96"/>
        <v>0</v>
      </c>
      <c r="P72" s="41">
        <f t="shared" si="102"/>
        <v>0</v>
      </c>
      <c r="Q72" s="17">
        <f t="shared" si="103"/>
        <v>0</v>
      </c>
      <c r="S72" s="40">
        <f t="shared" si="97"/>
        <v>0</v>
      </c>
      <c r="T72" s="41">
        <f t="shared" si="104"/>
        <v>0</v>
      </c>
      <c r="U72" s="17">
        <f t="shared" si="105"/>
        <v>0</v>
      </c>
      <c r="W72" s="40">
        <f t="shared" si="98"/>
        <v>0</v>
      </c>
      <c r="X72" s="41">
        <f t="shared" si="106"/>
        <v>0</v>
      </c>
      <c r="Y72" s="17">
        <f t="shared" si="107"/>
        <v>0</v>
      </c>
      <c r="AA72" s="40">
        <f t="shared" si="99"/>
        <v>0</v>
      </c>
      <c r="AB72" s="41">
        <f t="shared" si="108"/>
        <v>0</v>
      </c>
      <c r="AC72" s="17">
        <f t="shared" si="109"/>
        <v>0</v>
      </c>
    </row>
    <row r="73" spans="1:29" s="39" customFormat="1" x14ac:dyDescent="0.25">
      <c r="A73" s="29" t="s">
        <v>121</v>
      </c>
      <c r="B73" t="s">
        <v>327</v>
      </c>
      <c r="C73" s="45"/>
      <c r="D73" s="46"/>
      <c r="E73" s="47"/>
      <c r="G73" s="40">
        <f t="shared" si="110"/>
        <v>0</v>
      </c>
      <c r="H73" s="41">
        <f t="shared" si="111"/>
        <v>0</v>
      </c>
      <c r="I73" s="17">
        <f t="shared" si="112"/>
        <v>0</v>
      </c>
      <c r="K73" s="40">
        <f t="shared" si="95"/>
        <v>0</v>
      </c>
      <c r="L73" s="41">
        <f t="shared" si="100"/>
        <v>0</v>
      </c>
      <c r="M73" s="17">
        <f t="shared" si="101"/>
        <v>0</v>
      </c>
      <c r="N73" s="39">
        <v>100</v>
      </c>
      <c r="O73" s="40">
        <f t="shared" si="96"/>
        <v>100</v>
      </c>
      <c r="P73" s="41">
        <f t="shared" si="102"/>
        <v>100</v>
      </c>
      <c r="Q73" s="17">
        <f t="shared" si="103"/>
        <v>100</v>
      </c>
      <c r="S73" s="40">
        <f t="shared" si="97"/>
        <v>0</v>
      </c>
      <c r="T73" s="41">
        <f t="shared" si="104"/>
        <v>0</v>
      </c>
      <c r="U73" s="17">
        <f t="shared" si="105"/>
        <v>0</v>
      </c>
      <c r="W73" s="40">
        <f t="shared" si="98"/>
        <v>0</v>
      </c>
      <c r="X73" s="41">
        <f t="shared" si="106"/>
        <v>0</v>
      </c>
      <c r="Y73" s="17">
        <f t="shared" si="107"/>
        <v>0</v>
      </c>
      <c r="AA73" s="40">
        <f t="shared" si="99"/>
        <v>0</v>
      </c>
      <c r="AB73" s="41">
        <f t="shared" si="108"/>
        <v>0</v>
      </c>
      <c r="AC73" s="17">
        <f t="shared" si="109"/>
        <v>0</v>
      </c>
    </row>
    <row r="74" spans="1:29" s="39" customFormat="1" x14ac:dyDescent="0.25">
      <c r="A74" s="29" t="s">
        <v>122</v>
      </c>
      <c r="B74" t="s">
        <v>328</v>
      </c>
      <c r="C74" s="45"/>
      <c r="D74" s="46"/>
      <c r="E74" s="47"/>
      <c r="F74" s="43">
        <v>50</v>
      </c>
      <c r="G74" s="40">
        <f t="shared" si="110"/>
        <v>50</v>
      </c>
      <c r="H74" s="41">
        <f t="shared" si="111"/>
        <v>50</v>
      </c>
      <c r="I74" s="17">
        <f t="shared" si="112"/>
        <v>50</v>
      </c>
      <c r="K74" s="40">
        <f t="shared" si="95"/>
        <v>0</v>
      </c>
      <c r="L74" s="41">
        <f t="shared" si="100"/>
        <v>0</v>
      </c>
      <c r="M74" s="17">
        <f t="shared" si="101"/>
        <v>0</v>
      </c>
      <c r="O74" s="40">
        <f t="shared" si="96"/>
        <v>0</v>
      </c>
      <c r="P74" s="41">
        <f t="shared" si="102"/>
        <v>0</v>
      </c>
      <c r="Q74" s="17">
        <f t="shared" si="103"/>
        <v>0</v>
      </c>
      <c r="S74" s="40">
        <f t="shared" si="97"/>
        <v>0</v>
      </c>
      <c r="T74" s="41">
        <f t="shared" si="104"/>
        <v>0</v>
      </c>
      <c r="U74" s="17">
        <f t="shared" si="105"/>
        <v>0</v>
      </c>
      <c r="V74" s="39">
        <v>10</v>
      </c>
      <c r="W74" s="40">
        <f t="shared" si="98"/>
        <v>10</v>
      </c>
      <c r="X74" s="41">
        <f t="shared" si="106"/>
        <v>10</v>
      </c>
      <c r="Y74" s="17">
        <f t="shared" si="107"/>
        <v>10</v>
      </c>
      <c r="Z74" s="39">
        <v>40</v>
      </c>
      <c r="AA74" s="40">
        <f t="shared" si="99"/>
        <v>40</v>
      </c>
      <c r="AB74" s="41">
        <f t="shared" si="108"/>
        <v>40</v>
      </c>
      <c r="AC74" s="17">
        <f t="shared" si="109"/>
        <v>40</v>
      </c>
    </row>
    <row r="75" spans="1:29" s="39" customFormat="1" x14ac:dyDescent="0.25">
      <c r="A75" s="29" t="s">
        <v>123</v>
      </c>
      <c r="B75" t="s">
        <v>329</v>
      </c>
      <c r="C75" s="45"/>
      <c r="D75" s="46"/>
      <c r="E75" s="47"/>
      <c r="F75" s="43">
        <v>50</v>
      </c>
      <c r="G75" s="40">
        <f t="shared" si="110"/>
        <v>50</v>
      </c>
      <c r="H75" s="41">
        <f t="shared" si="111"/>
        <v>50</v>
      </c>
      <c r="I75" s="17">
        <f t="shared" si="112"/>
        <v>50</v>
      </c>
      <c r="K75" s="40">
        <f t="shared" si="95"/>
        <v>0</v>
      </c>
      <c r="L75" s="41">
        <f t="shared" si="100"/>
        <v>0</v>
      </c>
      <c r="M75" s="17">
        <f t="shared" si="101"/>
        <v>0</v>
      </c>
      <c r="O75" s="40">
        <f t="shared" si="96"/>
        <v>0</v>
      </c>
      <c r="P75" s="41">
        <f t="shared" si="102"/>
        <v>0</v>
      </c>
      <c r="Q75" s="17">
        <f t="shared" si="103"/>
        <v>0</v>
      </c>
      <c r="R75" s="39">
        <v>100</v>
      </c>
      <c r="S75" s="40">
        <f t="shared" si="97"/>
        <v>100</v>
      </c>
      <c r="T75" s="41">
        <f t="shared" si="104"/>
        <v>100</v>
      </c>
      <c r="U75" s="17">
        <f t="shared" si="105"/>
        <v>100</v>
      </c>
      <c r="W75" s="40">
        <f t="shared" si="98"/>
        <v>0</v>
      </c>
      <c r="X75" s="41">
        <f t="shared" si="106"/>
        <v>0</v>
      </c>
      <c r="Y75" s="17">
        <f t="shared" si="107"/>
        <v>0</v>
      </c>
      <c r="AA75" s="40">
        <f t="shared" si="99"/>
        <v>0</v>
      </c>
      <c r="AB75" s="41">
        <f t="shared" si="108"/>
        <v>0</v>
      </c>
      <c r="AC75" s="17">
        <f t="shared" si="109"/>
        <v>0</v>
      </c>
    </row>
    <row r="76" spans="1:29" s="39" customFormat="1" x14ac:dyDescent="0.25">
      <c r="A76" s="29" t="s">
        <v>124</v>
      </c>
      <c r="B76" t="s">
        <v>330</v>
      </c>
      <c r="C76" s="45"/>
      <c r="D76" s="46"/>
      <c r="E76" s="47"/>
      <c r="G76" s="40">
        <f t="shared" si="110"/>
        <v>0</v>
      </c>
      <c r="H76" s="41">
        <f t="shared" si="111"/>
        <v>0</v>
      </c>
      <c r="I76" s="17">
        <f t="shared" si="112"/>
        <v>0</v>
      </c>
      <c r="K76" s="40">
        <f t="shared" si="95"/>
        <v>0</v>
      </c>
      <c r="L76" s="41">
        <f t="shared" si="100"/>
        <v>0</v>
      </c>
      <c r="M76" s="17">
        <f t="shared" si="101"/>
        <v>0</v>
      </c>
      <c r="O76" s="40">
        <f t="shared" si="96"/>
        <v>0</v>
      </c>
      <c r="P76" s="41">
        <f t="shared" si="102"/>
        <v>0</v>
      </c>
      <c r="Q76" s="17">
        <f t="shared" si="103"/>
        <v>0</v>
      </c>
      <c r="S76" s="40">
        <f t="shared" si="97"/>
        <v>0</v>
      </c>
      <c r="T76" s="41">
        <f t="shared" si="104"/>
        <v>0</v>
      </c>
      <c r="U76" s="17">
        <f t="shared" si="105"/>
        <v>0</v>
      </c>
      <c r="W76" s="40">
        <f t="shared" si="98"/>
        <v>0</v>
      </c>
      <c r="X76" s="41">
        <f t="shared" si="106"/>
        <v>0</v>
      </c>
      <c r="Y76" s="17">
        <f t="shared" si="107"/>
        <v>0</v>
      </c>
      <c r="Z76" s="39">
        <v>60</v>
      </c>
      <c r="AA76" s="40">
        <f t="shared" si="99"/>
        <v>60</v>
      </c>
      <c r="AB76" s="41">
        <f t="shared" si="108"/>
        <v>60</v>
      </c>
      <c r="AC76" s="17">
        <f t="shared" si="109"/>
        <v>60</v>
      </c>
    </row>
    <row r="77" spans="1:29" s="39" customFormat="1" x14ac:dyDescent="0.25">
      <c r="A77" s="29" t="s">
        <v>125</v>
      </c>
      <c r="B77" t="s">
        <v>331</v>
      </c>
      <c r="C77" s="45"/>
      <c r="D77" s="46"/>
      <c r="E77" s="47"/>
      <c r="G77" s="40">
        <f t="shared" si="110"/>
        <v>0</v>
      </c>
      <c r="H77" s="41">
        <f t="shared" si="111"/>
        <v>0</v>
      </c>
      <c r="I77" s="17">
        <f t="shared" si="112"/>
        <v>0</v>
      </c>
      <c r="K77" s="40">
        <f t="shared" si="95"/>
        <v>0</v>
      </c>
      <c r="L77" s="41">
        <f t="shared" si="100"/>
        <v>0</v>
      </c>
      <c r="M77" s="17">
        <f t="shared" si="101"/>
        <v>0</v>
      </c>
      <c r="O77" s="40">
        <f t="shared" si="96"/>
        <v>0</v>
      </c>
      <c r="P77" s="41">
        <f t="shared" si="102"/>
        <v>0</v>
      </c>
      <c r="Q77" s="17">
        <f t="shared" si="103"/>
        <v>0</v>
      </c>
      <c r="S77" s="40">
        <f t="shared" si="97"/>
        <v>0</v>
      </c>
      <c r="T77" s="41">
        <f t="shared" si="104"/>
        <v>0</v>
      </c>
      <c r="U77" s="17">
        <f t="shared" si="105"/>
        <v>0</v>
      </c>
      <c r="W77" s="40">
        <f t="shared" si="98"/>
        <v>0</v>
      </c>
      <c r="X77" s="41">
        <f t="shared" si="106"/>
        <v>0</v>
      </c>
      <c r="Y77" s="17">
        <f t="shared" si="107"/>
        <v>0</v>
      </c>
      <c r="AA77" s="40">
        <f t="shared" si="99"/>
        <v>0</v>
      </c>
      <c r="AB77" s="41">
        <f t="shared" si="108"/>
        <v>0</v>
      </c>
      <c r="AC77" s="17">
        <f t="shared" si="109"/>
        <v>0</v>
      </c>
    </row>
    <row r="78" spans="1:29" s="39" customFormat="1" x14ac:dyDescent="0.25">
      <c r="A78" s="29" t="s">
        <v>126</v>
      </c>
      <c r="B78" t="s">
        <v>332</v>
      </c>
      <c r="C78" s="45"/>
      <c r="D78" s="48"/>
      <c r="E78" s="47"/>
      <c r="G78" s="40">
        <f t="shared" si="110"/>
        <v>0</v>
      </c>
      <c r="H78" s="41">
        <f t="shared" si="111"/>
        <v>0</v>
      </c>
      <c r="I78" s="17">
        <f t="shared" si="112"/>
        <v>0</v>
      </c>
      <c r="K78" s="40">
        <f t="shared" si="95"/>
        <v>0</v>
      </c>
      <c r="L78" s="41">
        <f t="shared" si="100"/>
        <v>0</v>
      </c>
      <c r="M78" s="17">
        <f t="shared" si="101"/>
        <v>0</v>
      </c>
      <c r="O78" s="40">
        <f t="shared" si="96"/>
        <v>0</v>
      </c>
      <c r="P78" s="41">
        <f t="shared" si="102"/>
        <v>0</v>
      </c>
      <c r="Q78" s="17">
        <f t="shared" si="103"/>
        <v>0</v>
      </c>
      <c r="R78" s="39">
        <v>2</v>
      </c>
      <c r="S78" s="40">
        <f t="shared" si="97"/>
        <v>2</v>
      </c>
      <c r="T78" s="41">
        <f t="shared" si="104"/>
        <v>2</v>
      </c>
      <c r="U78" s="17">
        <f t="shared" si="105"/>
        <v>2</v>
      </c>
      <c r="W78" s="40">
        <f t="shared" si="98"/>
        <v>0</v>
      </c>
      <c r="X78" s="41">
        <f t="shared" si="106"/>
        <v>0</v>
      </c>
      <c r="Y78" s="17">
        <f t="shared" si="107"/>
        <v>0</v>
      </c>
      <c r="AA78" s="40">
        <f t="shared" si="99"/>
        <v>0</v>
      </c>
      <c r="AB78" s="41">
        <f t="shared" si="108"/>
        <v>0</v>
      </c>
      <c r="AC78" s="17">
        <f t="shared" si="109"/>
        <v>0</v>
      </c>
    </row>
    <row r="79" spans="1:29" s="39" customFormat="1" x14ac:dyDescent="0.25">
      <c r="A79" s="29" t="s">
        <v>127</v>
      </c>
      <c r="B79" t="s">
        <v>333</v>
      </c>
      <c r="C79" s="45"/>
      <c r="D79" s="48"/>
      <c r="E79" s="47"/>
      <c r="G79" s="40">
        <f t="shared" si="110"/>
        <v>0</v>
      </c>
      <c r="H79" s="41">
        <f t="shared" si="111"/>
        <v>0</v>
      </c>
      <c r="I79" s="17">
        <f t="shared" si="112"/>
        <v>0</v>
      </c>
      <c r="K79" s="40">
        <f t="shared" si="95"/>
        <v>0</v>
      </c>
      <c r="L79" s="41">
        <f t="shared" si="100"/>
        <v>0</v>
      </c>
      <c r="M79" s="17">
        <f t="shared" si="101"/>
        <v>0</v>
      </c>
      <c r="O79" s="40">
        <f t="shared" si="96"/>
        <v>0</v>
      </c>
      <c r="P79" s="41">
        <f t="shared" si="102"/>
        <v>0</v>
      </c>
      <c r="Q79" s="17">
        <f t="shared" si="103"/>
        <v>0</v>
      </c>
      <c r="R79" s="39">
        <v>5</v>
      </c>
      <c r="S79" s="40">
        <f t="shared" si="97"/>
        <v>5</v>
      </c>
      <c r="T79" s="41">
        <f t="shared" si="104"/>
        <v>5</v>
      </c>
      <c r="U79" s="17">
        <f t="shared" si="105"/>
        <v>5</v>
      </c>
      <c r="W79" s="40">
        <f t="shared" si="98"/>
        <v>0</v>
      </c>
      <c r="X79" s="41">
        <f t="shared" si="106"/>
        <v>0</v>
      </c>
      <c r="Y79" s="17">
        <f t="shared" si="107"/>
        <v>0</v>
      </c>
      <c r="AA79" s="40">
        <f t="shared" si="99"/>
        <v>0</v>
      </c>
      <c r="AB79" s="41">
        <f t="shared" si="108"/>
        <v>0</v>
      </c>
      <c r="AC79" s="17">
        <f t="shared" si="109"/>
        <v>0</v>
      </c>
    </row>
    <row r="80" spans="1:29" s="39" customFormat="1" x14ac:dyDescent="0.25">
      <c r="A80" s="29" t="s">
        <v>128</v>
      </c>
      <c r="B80" t="s">
        <v>334</v>
      </c>
      <c r="C80" s="45">
        <v>2</v>
      </c>
      <c r="D80" s="48"/>
      <c r="E80" s="47">
        <v>0.75</v>
      </c>
      <c r="F80" s="39">
        <v>0.2</v>
      </c>
      <c r="G80" s="40">
        <f>F80*$C80</f>
        <v>0.4</v>
      </c>
      <c r="H80" s="41">
        <f t="shared" si="111"/>
        <v>0.4</v>
      </c>
      <c r="I80" s="17">
        <f>$E80*H80</f>
        <v>0.30000000000000004</v>
      </c>
      <c r="J80" s="39">
        <v>1</v>
      </c>
      <c r="K80" s="40">
        <f>J80*$C80</f>
        <v>2</v>
      </c>
      <c r="L80" s="41">
        <f t="shared" si="100"/>
        <v>2</v>
      </c>
      <c r="M80" s="17">
        <f>$E80*L80</f>
        <v>1.5</v>
      </c>
      <c r="N80" s="39">
        <v>2.5</v>
      </c>
      <c r="O80" s="40">
        <f>N80*$C80</f>
        <v>5</v>
      </c>
      <c r="P80" s="41">
        <f t="shared" si="102"/>
        <v>5</v>
      </c>
      <c r="Q80" s="17">
        <f>$E80*P80</f>
        <v>3.75</v>
      </c>
      <c r="R80" s="39">
        <v>1</v>
      </c>
      <c r="S80" s="40">
        <f>R80*$C80</f>
        <v>2</v>
      </c>
      <c r="T80" s="41">
        <f t="shared" si="104"/>
        <v>2</v>
      </c>
      <c r="U80" s="17">
        <f>$E80*T80</f>
        <v>1.5</v>
      </c>
      <c r="V80" s="39">
        <v>1.5</v>
      </c>
      <c r="W80" s="40">
        <f>V80*$C80</f>
        <v>3</v>
      </c>
      <c r="X80" s="41">
        <f t="shared" si="106"/>
        <v>3</v>
      </c>
      <c r="Y80" s="17">
        <f>$E80*X80</f>
        <v>2.25</v>
      </c>
      <c r="Z80" s="39">
        <v>2</v>
      </c>
      <c r="AA80" s="40">
        <f>Z80*$C80</f>
        <v>4</v>
      </c>
      <c r="AB80" s="41">
        <f t="shared" si="108"/>
        <v>4</v>
      </c>
      <c r="AC80" s="17">
        <f>$E80*AB80</f>
        <v>3</v>
      </c>
    </row>
    <row r="81" spans="1:29" s="39" customFormat="1" x14ac:dyDescent="0.25">
      <c r="A81" s="29" t="s">
        <v>129</v>
      </c>
      <c r="B81" t="s">
        <v>335</v>
      </c>
      <c r="C81" s="45">
        <v>2</v>
      </c>
      <c r="D81" s="48"/>
      <c r="E81" s="47">
        <v>0.75</v>
      </c>
      <c r="F81" s="39">
        <v>70</v>
      </c>
      <c r="G81" s="40">
        <f>MIN(100,F81*$C81)</f>
        <v>100</v>
      </c>
      <c r="H81" s="41">
        <f t="shared" si="111"/>
        <v>100</v>
      </c>
      <c r="I81" s="17">
        <f>$E81*H81</f>
        <v>75</v>
      </c>
      <c r="J81" s="39">
        <v>60</v>
      </c>
      <c r="K81" s="40">
        <f>MIN(100,J81*$C81)</f>
        <v>100</v>
      </c>
      <c r="L81" s="41">
        <f t="shared" si="100"/>
        <v>100</v>
      </c>
      <c r="M81" s="17">
        <f>$E81*L81</f>
        <v>75</v>
      </c>
      <c r="N81" s="39">
        <v>5</v>
      </c>
      <c r="O81" s="40">
        <f>MIN(100,N81*$C81)</f>
        <v>10</v>
      </c>
      <c r="P81" s="41">
        <f t="shared" si="102"/>
        <v>10</v>
      </c>
      <c r="Q81" s="17">
        <f>$E81*P81</f>
        <v>7.5</v>
      </c>
      <c r="R81" s="39">
        <v>15</v>
      </c>
      <c r="S81" s="40">
        <f>MIN(100,R81*$C81)</f>
        <v>30</v>
      </c>
      <c r="T81" s="41">
        <f t="shared" si="104"/>
        <v>30</v>
      </c>
      <c r="U81" s="17">
        <f>$E81*T81</f>
        <v>22.5</v>
      </c>
      <c r="V81" s="39">
        <v>90</v>
      </c>
      <c r="W81" s="40">
        <f>MIN(100,V81*$C81)</f>
        <v>100</v>
      </c>
      <c r="X81" s="41">
        <f t="shared" si="106"/>
        <v>100</v>
      </c>
      <c r="Y81" s="17">
        <f>$E81*X81</f>
        <v>75</v>
      </c>
      <c r="Z81" s="39">
        <v>70</v>
      </c>
      <c r="AA81" s="40">
        <f>MIN(100,Z81*$C81)</f>
        <v>100</v>
      </c>
      <c r="AB81" s="41">
        <f t="shared" si="108"/>
        <v>100</v>
      </c>
      <c r="AC81" s="17">
        <f>$E81*AB81</f>
        <v>75</v>
      </c>
    </row>
    <row r="82" spans="1:29" s="39" customFormat="1" x14ac:dyDescent="0.25">
      <c r="A82" s="29" t="s">
        <v>130</v>
      </c>
      <c r="B82" t="s">
        <v>336</v>
      </c>
      <c r="C82" s="45"/>
      <c r="D82" s="48"/>
      <c r="E82" s="47"/>
      <c r="G82" s="40">
        <f t="shared" si="110"/>
        <v>0</v>
      </c>
      <c r="H82" s="41">
        <f t="shared" si="111"/>
        <v>0</v>
      </c>
      <c r="I82" s="17">
        <f t="shared" si="112"/>
        <v>0</v>
      </c>
      <c r="K82" s="40">
        <f t="shared" ref="K82:K93" si="113">J82</f>
        <v>0</v>
      </c>
      <c r="L82" s="41">
        <f t="shared" si="100"/>
        <v>0</v>
      </c>
      <c r="M82" s="17">
        <f t="shared" ref="M82:M93" si="114">L82</f>
        <v>0</v>
      </c>
      <c r="O82" s="40">
        <f t="shared" ref="O82:O93" si="115">N82</f>
        <v>0</v>
      </c>
      <c r="P82" s="41">
        <f t="shared" si="102"/>
        <v>0</v>
      </c>
      <c r="Q82" s="17">
        <f t="shared" ref="Q82:Q93" si="116">P82</f>
        <v>0</v>
      </c>
      <c r="R82" s="39">
        <v>2.5</v>
      </c>
      <c r="S82" s="40">
        <f t="shared" ref="S82:S93" si="117">R82</f>
        <v>2.5</v>
      </c>
      <c r="T82" s="41">
        <f t="shared" si="104"/>
        <v>2.5</v>
      </c>
      <c r="U82" s="17">
        <f t="shared" ref="U82:U93" si="118">T82</f>
        <v>2.5</v>
      </c>
      <c r="V82" s="39">
        <v>1</v>
      </c>
      <c r="W82" s="40">
        <f t="shared" ref="W82:W93" si="119">V82</f>
        <v>1</v>
      </c>
      <c r="X82" s="41">
        <f t="shared" si="106"/>
        <v>1</v>
      </c>
      <c r="Y82" s="17">
        <f t="shared" ref="Y82:Y93" si="120">X82</f>
        <v>1</v>
      </c>
      <c r="AA82" s="40">
        <f t="shared" ref="AA82:AA93" si="121">Z82</f>
        <v>0</v>
      </c>
      <c r="AB82" s="41">
        <f t="shared" si="108"/>
        <v>0</v>
      </c>
      <c r="AC82" s="17">
        <f t="shared" ref="AC82:AC93" si="122">AB82</f>
        <v>0</v>
      </c>
    </row>
    <row r="83" spans="1:29" s="39" customFormat="1" x14ac:dyDescent="0.25">
      <c r="A83" s="29" t="s">
        <v>131</v>
      </c>
      <c r="B83" t="s">
        <v>337</v>
      </c>
      <c r="C83" s="45"/>
      <c r="D83" s="48"/>
      <c r="E83" s="47"/>
      <c r="G83" s="40">
        <f t="shared" si="110"/>
        <v>0</v>
      </c>
      <c r="H83" s="41">
        <f t="shared" si="111"/>
        <v>0</v>
      </c>
      <c r="I83" s="17">
        <f t="shared" si="112"/>
        <v>0</v>
      </c>
      <c r="K83" s="40">
        <f t="shared" si="113"/>
        <v>0</v>
      </c>
      <c r="L83" s="41">
        <f t="shared" si="100"/>
        <v>0</v>
      </c>
      <c r="M83" s="17">
        <f t="shared" si="114"/>
        <v>0</v>
      </c>
      <c r="O83" s="40">
        <f t="shared" si="115"/>
        <v>0</v>
      </c>
      <c r="P83" s="41">
        <f t="shared" si="102"/>
        <v>0</v>
      </c>
      <c r="Q83" s="17">
        <f t="shared" si="116"/>
        <v>0</v>
      </c>
      <c r="R83" s="39">
        <v>80</v>
      </c>
      <c r="S83" s="40">
        <f t="shared" si="117"/>
        <v>80</v>
      </c>
      <c r="T83" s="41">
        <f t="shared" si="104"/>
        <v>80</v>
      </c>
      <c r="U83" s="17">
        <f t="shared" si="118"/>
        <v>80</v>
      </c>
      <c r="V83" s="39">
        <v>5</v>
      </c>
      <c r="W83" s="40">
        <f t="shared" si="119"/>
        <v>5</v>
      </c>
      <c r="X83" s="41">
        <f t="shared" si="106"/>
        <v>5</v>
      </c>
      <c r="Y83" s="17">
        <f t="shared" si="120"/>
        <v>5</v>
      </c>
      <c r="AA83" s="40">
        <f t="shared" si="121"/>
        <v>0</v>
      </c>
      <c r="AB83" s="41">
        <f t="shared" si="108"/>
        <v>0</v>
      </c>
      <c r="AC83" s="17">
        <f t="shared" si="122"/>
        <v>0</v>
      </c>
    </row>
    <row r="84" spans="1:29" s="39" customFormat="1" x14ac:dyDescent="0.25">
      <c r="A84" s="29" t="s">
        <v>104</v>
      </c>
      <c r="B84" t="s">
        <v>338</v>
      </c>
      <c r="C84" s="45"/>
      <c r="D84" s="46"/>
      <c r="E84" s="47"/>
      <c r="G84" s="40">
        <f t="shared" si="110"/>
        <v>0</v>
      </c>
      <c r="H84" s="41">
        <f t="shared" si="111"/>
        <v>0</v>
      </c>
      <c r="I84" s="17">
        <f t="shared" si="112"/>
        <v>0</v>
      </c>
      <c r="J84" s="39">
        <v>0.2</v>
      </c>
      <c r="K84" s="40">
        <f t="shared" si="113"/>
        <v>0.2</v>
      </c>
      <c r="L84" s="41">
        <f t="shared" si="100"/>
        <v>0.2</v>
      </c>
      <c r="M84" s="17">
        <f t="shared" si="114"/>
        <v>0.2</v>
      </c>
      <c r="O84" s="40">
        <f t="shared" si="115"/>
        <v>0</v>
      </c>
      <c r="P84" s="41">
        <f t="shared" si="102"/>
        <v>0</v>
      </c>
      <c r="Q84" s="17">
        <f t="shared" si="116"/>
        <v>0</v>
      </c>
      <c r="R84" s="39">
        <v>2</v>
      </c>
      <c r="S84" s="40">
        <f t="shared" si="117"/>
        <v>2</v>
      </c>
      <c r="T84" s="41">
        <f t="shared" si="104"/>
        <v>2</v>
      </c>
      <c r="U84" s="17">
        <f t="shared" si="118"/>
        <v>2</v>
      </c>
      <c r="W84" s="40">
        <f t="shared" si="119"/>
        <v>0</v>
      </c>
      <c r="X84" s="41">
        <f t="shared" si="106"/>
        <v>0</v>
      </c>
      <c r="Y84" s="17">
        <f t="shared" si="120"/>
        <v>0</v>
      </c>
      <c r="AA84" s="40">
        <f t="shared" si="121"/>
        <v>0</v>
      </c>
      <c r="AB84" s="41">
        <f t="shared" si="108"/>
        <v>0</v>
      </c>
      <c r="AC84" s="17">
        <f t="shared" si="122"/>
        <v>0</v>
      </c>
    </row>
    <row r="85" spans="1:29" s="39" customFormat="1" x14ac:dyDescent="0.25">
      <c r="A85" s="29" t="s">
        <v>105</v>
      </c>
      <c r="B85" t="s">
        <v>339</v>
      </c>
      <c r="C85" s="45"/>
      <c r="D85" s="46"/>
      <c r="E85" s="47"/>
      <c r="G85" s="40">
        <f t="shared" si="110"/>
        <v>0</v>
      </c>
      <c r="H85" s="41">
        <f t="shared" si="111"/>
        <v>0</v>
      </c>
      <c r="I85" s="17">
        <f t="shared" si="112"/>
        <v>0</v>
      </c>
      <c r="J85" s="39">
        <v>60</v>
      </c>
      <c r="K85" s="40">
        <f t="shared" si="113"/>
        <v>60</v>
      </c>
      <c r="L85" s="41">
        <f t="shared" si="100"/>
        <v>60</v>
      </c>
      <c r="M85" s="17">
        <f t="shared" si="114"/>
        <v>60</v>
      </c>
      <c r="O85" s="40">
        <f t="shared" si="115"/>
        <v>0</v>
      </c>
      <c r="P85" s="41">
        <f t="shared" si="102"/>
        <v>0</v>
      </c>
      <c r="Q85" s="17">
        <f t="shared" si="116"/>
        <v>0</v>
      </c>
      <c r="R85" s="39">
        <v>90</v>
      </c>
      <c r="S85" s="40">
        <f t="shared" si="117"/>
        <v>90</v>
      </c>
      <c r="T85" s="41">
        <f t="shared" si="104"/>
        <v>90</v>
      </c>
      <c r="U85" s="17">
        <f t="shared" si="118"/>
        <v>90</v>
      </c>
      <c r="W85" s="40">
        <f t="shared" si="119"/>
        <v>0</v>
      </c>
      <c r="X85" s="41">
        <f t="shared" si="106"/>
        <v>0</v>
      </c>
      <c r="Y85" s="17">
        <f t="shared" si="120"/>
        <v>0</v>
      </c>
      <c r="AA85" s="40">
        <f t="shared" si="121"/>
        <v>0</v>
      </c>
      <c r="AB85" s="41">
        <f t="shared" si="108"/>
        <v>0</v>
      </c>
      <c r="AC85" s="17">
        <f t="shared" si="122"/>
        <v>0</v>
      </c>
    </row>
    <row r="86" spans="1:29" s="39" customFormat="1" x14ac:dyDescent="0.25">
      <c r="A86" s="29" t="s">
        <v>106</v>
      </c>
      <c r="B86" t="s">
        <v>340</v>
      </c>
      <c r="C86" s="45"/>
      <c r="D86" s="46">
        <v>2</v>
      </c>
      <c r="E86" s="47"/>
      <c r="F86" s="39">
        <v>0.5</v>
      </c>
      <c r="G86" s="40">
        <f t="shared" si="110"/>
        <v>0.5</v>
      </c>
      <c r="H86" s="41">
        <f>$D86*G86</f>
        <v>1</v>
      </c>
      <c r="I86" s="17">
        <f t="shared" si="112"/>
        <v>1</v>
      </c>
      <c r="J86" s="39">
        <v>0.4</v>
      </c>
      <c r="K86" s="40">
        <f t="shared" si="113"/>
        <v>0.4</v>
      </c>
      <c r="L86" s="41">
        <f>$D86*K86</f>
        <v>0.8</v>
      </c>
      <c r="M86" s="17">
        <f t="shared" si="114"/>
        <v>0.8</v>
      </c>
      <c r="N86" s="39">
        <v>0.2</v>
      </c>
      <c r="O86" s="40">
        <f t="shared" si="115"/>
        <v>0.2</v>
      </c>
      <c r="P86" s="41">
        <f>$D86*O86</f>
        <v>0.4</v>
      </c>
      <c r="Q86" s="17">
        <f t="shared" si="116"/>
        <v>0.4</v>
      </c>
      <c r="R86" s="39">
        <v>4</v>
      </c>
      <c r="S86" s="40">
        <f t="shared" si="117"/>
        <v>4</v>
      </c>
      <c r="T86" s="41">
        <f>$D86*S86</f>
        <v>8</v>
      </c>
      <c r="U86" s="17">
        <f t="shared" si="118"/>
        <v>8</v>
      </c>
      <c r="V86" s="39">
        <v>1</v>
      </c>
      <c r="W86" s="40">
        <f t="shared" si="119"/>
        <v>1</v>
      </c>
      <c r="X86" s="41">
        <f>$D86*W86</f>
        <v>2</v>
      </c>
      <c r="Y86" s="17">
        <f t="shared" si="120"/>
        <v>2</v>
      </c>
      <c r="Z86" s="39">
        <v>1.5</v>
      </c>
      <c r="AA86" s="40">
        <f t="shared" si="121"/>
        <v>1.5</v>
      </c>
      <c r="AB86" s="41">
        <f>$D86*AA86</f>
        <v>3</v>
      </c>
      <c r="AC86" s="17">
        <f t="shared" si="122"/>
        <v>3</v>
      </c>
    </row>
    <row r="87" spans="1:29" s="39" customFormat="1" x14ac:dyDescent="0.25">
      <c r="A87" s="29" t="s">
        <v>107</v>
      </c>
      <c r="B87" t="s">
        <v>341</v>
      </c>
      <c r="C87" s="45"/>
      <c r="D87" s="46">
        <v>2</v>
      </c>
      <c r="E87" s="47"/>
      <c r="F87" s="39">
        <v>70</v>
      </c>
      <c r="G87" s="40">
        <f t="shared" si="110"/>
        <v>70</v>
      </c>
      <c r="H87" s="41">
        <f>MIN(100,$D87*G87)</f>
        <v>100</v>
      </c>
      <c r="I87" s="17">
        <f t="shared" si="112"/>
        <v>100</v>
      </c>
      <c r="J87" s="39">
        <v>60</v>
      </c>
      <c r="K87" s="40">
        <f t="shared" si="113"/>
        <v>60</v>
      </c>
      <c r="L87" s="41">
        <f>MIN(100,$D87*K87)</f>
        <v>100</v>
      </c>
      <c r="M87" s="17">
        <f t="shared" si="114"/>
        <v>100</v>
      </c>
      <c r="N87" s="39">
        <v>70</v>
      </c>
      <c r="O87" s="40">
        <f t="shared" si="115"/>
        <v>70</v>
      </c>
      <c r="P87" s="41">
        <f>MIN(100,$D87*O87)</f>
        <v>100</v>
      </c>
      <c r="Q87" s="17">
        <f t="shared" si="116"/>
        <v>100</v>
      </c>
      <c r="R87" s="39">
        <v>100</v>
      </c>
      <c r="S87" s="40">
        <f t="shared" si="117"/>
        <v>100</v>
      </c>
      <c r="T87" s="41">
        <f>MIN(100,$D87*S87)</f>
        <v>100</v>
      </c>
      <c r="U87" s="17">
        <f t="shared" si="118"/>
        <v>100</v>
      </c>
      <c r="V87" s="39">
        <v>90</v>
      </c>
      <c r="W87" s="40">
        <f t="shared" si="119"/>
        <v>90</v>
      </c>
      <c r="X87" s="41">
        <f>MIN(100,$D87*W87)</f>
        <v>100</v>
      </c>
      <c r="Y87" s="17">
        <f t="shared" si="120"/>
        <v>100</v>
      </c>
      <c r="Z87" s="39">
        <v>70</v>
      </c>
      <c r="AA87" s="40">
        <f t="shared" si="121"/>
        <v>70</v>
      </c>
      <c r="AB87" s="41">
        <f>MIN(100,$D87*AA87)</f>
        <v>100</v>
      </c>
      <c r="AC87" s="17">
        <f t="shared" si="122"/>
        <v>100</v>
      </c>
    </row>
    <row r="88" spans="1:29" s="39" customFormat="1" x14ac:dyDescent="0.25">
      <c r="A88" s="29" t="s">
        <v>101</v>
      </c>
      <c r="B88" t="s">
        <v>342</v>
      </c>
      <c r="C88" s="45"/>
      <c r="D88" s="46"/>
      <c r="E88" s="47"/>
      <c r="G88" s="40">
        <f t="shared" si="110"/>
        <v>0</v>
      </c>
      <c r="H88" s="41">
        <f t="shared" si="111"/>
        <v>0</v>
      </c>
      <c r="I88" s="17">
        <f t="shared" si="112"/>
        <v>0</v>
      </c>
      <c r="K88" s="40">
        <f t="shared" si="113"/>
        <v>0</v>
      </c>
      <c r="L88" s="41">
        <f t="shared" ref="L88:L93" si="123">K88</f>
        <v>0</v>
      </c>
      <c r="M88" s="17">
        <f t="shared" si="114"/>
        <v>0</v>
      </c>
      <c r="O88" s="40">
        <f t="shared" si="115"/>
        <v>0</v>
      </c>
      <c r="P88" s="41">
        <f t="shared" ref="P88:P93" si="124">O88</f>
        <v>0</v>
      </c>
      <c r="Q88" s="17">
        <f t="shared" si="116"/>
        <v>0</v>
      </c>
      <c r="S88" s="40">
        <f t="shared" si="117"/>
        <v>0</v>
      </c>
      <c r="T88" s="41">
        <f t="shared" ref="T88:T93" si="125">S88</f>
        <v>0</v>
      </c>
      <c r="U88" s="17">
        <f t="shared" si="118"/>
        <v>0</v>
      </c>
      <c r="W88" s="40">
        <f t="shared" si="119"/>
        <v>0</v>
      </c>
      <c r="X88" s="41">
        <f t="shared" ref="X88:X93" si="126">W88</f>
        <v>0</v>
      </c>
      <c r="Y88" s="17">
        <f t="shared" si="120"/>
        <v>0</v>
      </c>
      <c r="AA88" s="40">
        <f t="shared" si="121"/>
        <v>0</v>
      </c>
      <c r="AB88" s="41">
        <f t="shared" ref="AB88:AB93" si="127">AA88</f>
        <v>0</v>
      </c>
      <c r="AC88" s="17">
        <f t="shared" si="122"/>
        <v>0</v>
      </c>
    </row>
    <row r="89" spans="1:29" s="39" customFormat="1" x14ac:dyDescent="0.25">
      <c r="A89" s="29" t="s">
        <v>102</v>
      </c>
      <c r="B89" t="s">
        <v>343</v>
      </c>
      <c r="C89" s="45"/>
      <c r="D89" s="46"/>
      <c r="E89" s="47"/>
      <c r="G89" s="40">
        <f t="shared" si="110"/>
        <v>0</v>
      </c>
      <c r="H89" s="41">
        <f t="shared" si="111"/>
        <v>0</v>
      </c>
      <c r="I89" s="17">
        <f t="shared" si="112"/>
        <v>0</v>
      </c>
      <c r="K89" s="40">
        <f t="shared" si="113"/>
        <v>0</v>
      </c>
      <c r="L89" s="41">
        <f t="shared" si="123"/>
        <v>0</v>
      </c>
      <c r="M89" s="17">
        <f t="shared" si="114"/>
        <v>0</v>
      </c>
      <c r="O89" s="40">
        <f t="shared" si="115"/>
        <v>0</v>
      </c>
      <c r="P89" s="41">
        <f t="shared" si="124"/>
        <v>0</v>
      </c>
      <c r="Q89" s="17">
        <f t="shared" si="116"/>
        <v>0</v>
      </c>
      <c r="S89" s="40">
        <f t="shared" si="117"/>
        <v>0</v>
      </c>
      <c r="T89" s="41">
        <f t="shared" si="125"/>
        <v>0</v>
      </c>
      <c r="U89" s="17">
        <f t="shared" si="118"/>
        <v>0</v>
      </c>
      <c r="W89" s="40">
        <f t="shared" si="119"/>
        <v>0</v>
      </c>
      <c r="X89" s="41">
        <f t="shared" si="126"/>
        <v>0</v>
      </c>
      <c r="Y89" s="17">
        <f t="shared" si="120"/>
        <v>0</v>
      </c>
      <c r="AA89" s="40">
        <f t="shared" si="121"/>
        <v>0</v>
      </c>
      <c r="AB89" s="41">
        <f t="shared" si="127"/>
        <v>0</v>
      </c>
      <c r="AC89" s="17">
        <f t="shared" si="122"/>
        <v>0</v>
      </c>
    </row>
    <row r="90" spans="1:29" s="39" customFormat="1" x14ac:dyDescent="0.25">
      <c r="A90" s="29" t="s">
        <v>103</v>
      </c>
      <c r="B90" t="s">
        <v>344</v>
      </c>
      <c r="C90" s="45"/>
      <c r="D90" s="46"/>
      <c r="E90" s="47"/>
      <c r="G90" s="40">
        <f t="shared" si="110"/>
        <v>0</v>
      </c>
      <c r="H90" s="41">
        <f t="shared" si="111"/>
        <v>0</v>
      </c>
      <c r="I90" s="17">
        <f t="shared" si="112"/>
        <v>0</v>
      </c>
      <c r="K90" s="40">
        <f t="shared" si="113"/>
        <v>0</v>
      </c>
      <c r="L90" s="41">
        <f t="shared" si="123"/>
        <v>0</v>
      </c>
      <c r="M90" s="17">
        <f t="shared" si="114"/>
        <v>0</v>
      </c>
      <c r="O90" s="40">
        <f t="shared" si="115"/>
        <v>0</v>
      </c>
      <c r="P90" s="41">
        <f t="shared" si="124"/>
        <v>0</v>
      </c>
      <c r="Q90" s="17">
        <f t="shared" si="116"/>
        <v>0</v>
      </c>
      <c r="S90" s="40">
        <f t="shared" si="117"/>
        <v>0</v>
      </c>
      <c r="T90" s="41">
        <f t="shared" si="125"/>
        <v>0</v>
      </c>
      <c r="U90" s="17">
        <f t="shared" si="118"/>
        <v>0</v>
      </c>
      <c r="W90" s="40">
        <f t="shared" si="119"/>
        <v>0</v>
      </c>
      <c r="X90" s="41">
        <f t="shared" si="126"/>
        <v>0</v>
      </c>
      <c r="Y90" s="17">
        <f t="shared" si="120"/>
        <v>0</v>
      </c>
      <c r="AA90" s="40">
        <f t="shared" si="121"/>
        <v>0</v>
      </c>
      <c r="AB90" s="41">
        <f t="shared" si="127"/>
        <v>0</v>
      </c>
      <c r="AC90" s="17">
        <f t="shared" si="122"/>
        <v>0</v>
      </c>
    </row>
    <row r="91" spans="1:29" s="39" customFormat="1" x14ac:dyDescent="0.25">
      <c r="A91" s="29" t="s">
        <v>108</v>
      </c>
      <c r="B91" t="s">
        <v>345</v>
      </c>
      <c r="C91" s="45"/>
      <c r="D91" s="46"/>
      <c r="E91" s="47"/>
      <c r="G91" s="40">
        <f t="shared" si="110"/>
        <v>0</v>
      </c>
      <c r="H91" s="41">
        <f t="shared" si="111"/>
        <v>0</v>
      </c>
      <c r="I91" s="17">
        <f t="shared" si="112"/>
        <v>0</v>
      </c>
      <c r="K91" s="40">
        <f t="shared" si="113"/>
        <v>0</v>
      </c>
      <c r="L91" s="41">
        <f t="shared" si="123"/>
        <v>0</v>
      </c>
      <c r="M91" s="17">
        <f t="shared" si="114"/>
        <v>0</v>
      </c>
      <c r="O91" s="40">
        <f t="shared" si="115"/>
        <v>0</v>
      </c>
      <c r="P91" s="41">
        <f t="shared" si="124"/>
        <v>0</v>
      </c>
      <c r="Q91" s="17">
        <f t="shared" si="116"/>
        <v>0</v>
      </c>
      <c r="R91" s="39">
        <v>18</v>
      </c>
      <c r="S91" s="40">
        <f t="shared" si="117"/>
        <v>18</v>
      </c>
      <c r="T91" s="41">
        <f t="shared" si="125"/>
        <v>18</v>
      </c>
      <c r="U91" s="17">
        <f t="shared" si="118"/>
        <v>18</v>
      </c>
      <c r="W91" s="40">
        <f t="shared" si="119"/>
        <v>0</v>
      </c>
      <c r="X91" s="41">
        <f t="shared" si="126"/>
        <v>0</v>
      </c>
      <c r="Y91" s="17">
        <f t="shared" si="120"/>
        <v>0</v>
      </c>
      <c r="AA91" s="40">
        <f t="shared" si="121"/>
        <v>0</v>
      </c>
      <c r="AB91" s="41">
        <f t="shared" si="127"/>
        <v>0</v>
      </c>
      <c r="AC91" s="17">
        <f t="shared" si="122"/>
        <v>0</v>
      </c>
    </row>
    <row r="92" spans="1:29" s="39" customFormat="1" x14ac:dyDescent="0.25">
      <c r="A92" s="29" t="s">
        <v>109</v>
      </c>
      <c r="B92" t="s">
        <v>346</v>
      </c>
      <c r="C92" s="45"/>
      <c r="D92" s="46"/>
      <c r="E92" s="47"/>
      <c r="G92" s="40">
        <f t="shared" si="110"/>
        <v>0</v>
      </c>
      <c r="H92" s="41">
        <f t="shared" si="111"/>
        <v>0</v>
      </c>
      <c r="I92" s="17">
        <f t="shared" si="112"/>
        <v>0</v>
      </c>
      <c r="K92" s="40">
        <f t="shared" si="113"/>
        <v>0</v>
      </c>
      <c r="L92" s="41">
        <f t="shared" si="123"/>
        <v>0</v>
      </c>
      <c r="M92" s="17">
        <f t="shared" si="114"/>
        <v>0</v>
      </c>
      <c r="O92" s="40">
        <f t="shared" si="115"/>
        <v>0</v>
      </c>
      <c r="P92" s="41">
        <f t="shared" si="124"/>
        <v>0</v>
      </c>
      <c r="Q92" s="17">
        <f t="shared" si="116"/>
        <v>0</v>
      </c>
      <c r="R92" s="39">
        <v>1</v>
      </c>
      <c r="S92" s="40">
        <f t="shared" si="117"/>
        <v>1</v>
      </c>
      <c r="T92" s="41">
        <f t="shared" si="125"/>
        <v>1</v>
      </c>
      <c r="U92" s="17">
        <f t="shared" si="118"/>
        <v>1</v>
      </c>
      <c r="W92" s="40">
        <f t="shared" si="119"/>
        <v>0</v>
      </c>
      <c r="X92" s="41">
        <f t="shared" si="126"/>
        <v>0</v>
      </c>
      <c r="Y92" s="17">
        <f t="shared" si="120"/>
        <v>0</v>
      </c>
      <c r="AA92" s="40">
        <f t="shared" si="121"/>
        <v>0</v>
      </c>
      <c r="AB92" s="41">
        <f t="shared" si="127"/>
        <v>0</v>
      </c>
      <c r="AC92" s="17">
        <f t="shared" si="122"/>
        <v>0</v>
      </c>
    </row>
    <row r="93" spans="1:29" s="39" customFormat="1" x14ac:dyDescent="0.25">
      <c r="A93" s="29" t="s">
        <v>110</v>
      </c>
      <c r="B93" t="s">
        <v>347</v>
      </c>
      <c r="C93" s="45"/>
      <c r="D93" s="46"/>
      <c r="E93" s="47"/>
      <c r="G93" s="40">
        <f t="shared" si="110"/>
        <v>0</v>
      </c>
      <c r="H93" s="41">
        <f t="shared" si="111"/>
        <v>0</v>
      </c>
      <c r="I93" s="17">
        <f t="shared" si="112"/>
        <v>0</v>
      </c>
      <c r="K93" s="40">
        <f t="shared" si="113"/>
        <v>0</v>
      </c>
      <c r="L93" s="41">
        <f t="shared" si="123"/>
        <v>0</v>
      </c>
      <c r="M93" s="17">
        <f t="shared" si="114"/>
        <v>0</v>
      </c>
      <c r="O93" s="40">
        <f t="shared" si="115"/>
        <v>0</v>
      </c>
      <c r="P93" s="41">
        <f t="shared" si="124"/>
        <v>0</v>
      </c>
      <c r="Q93" s="17">
        <f t="shared" si="116"/>
        <v>0</v>
      </c>
      <c r="R93" s="39">
        <v>5</v>
      </c>
      <c r="S93" s="40">
        <f t="shared" si="117"/>
        <v>5</v>
      </c>
      <c r="T93" s="41">
        <f t="shared" si="125"/>
        <v>5</v>
      </c>
      <c r="U93" s="17">
        <f t="shared" si="118"/>
        <v>5</v>
      </c>
      <c r="W93" s="40">
        <f t="shared" si="119"/>
        <v>0</v>
      </c>
      <c r="X93" s="41">
        <f t="shared" si="126"/>
        <v>0</v>
      </c>
      <c r="Y93" s="17">
        <f t="shared" si="120"/>
        <v>0</v>
      </c>
      <c r="AA93" s="40">
        <f t="shared" si="121"/>
        <v>0</v>
      </c>
      <c r="AB93" s="41">
        <f t="shared" si="127"/>
        <v>0</v>
      </c>
      <c r="AC93" s="17">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167</v>
      </c>
      <c r="D1" t="s">
        <v>168</v>
      </c>
      <c r="E1" t="s">
        <v>169</v>
      </c>
      <c r="F1" t="s">
        <v>194</v>
      </c>
      <c r="G1" t="s">
        <v>195</v>
      </c>
      <c r="H1" t="s">
        <v>196</v>
      </c>
      <c r="I1" t="s">
        <v>197</v>
      </c>
      <c r="J1" t="s">
        <v>198</v>
      </c>
      <c r="K1" t="s">
        <v>199</v>
      </c>
      <c r="L1" t="s">
        <v>17</v>
      </c>
      <c r="M1" t="s">
        <v>170</v>
      </c>
      <c r="N1" t="s">
        <v>171</v>
      </c>
      <c r="O1" t="s">
        <v>172</v>
      </c>
      <c r="P1" t="s">
        <v>200</v>
      </c>
      <c r="Q1" t="s">
        <v>201</v>
      </c>
      <c r="R1" t="s">
        <v>202</v>
      </c>
      <c r="S1" t="s">
        <v>203</v>
      </c>
      <c r="T1" t="s">
        <v>204</v>
      </c>
      <c r="U1" t="s">
        <v>205</v>
      </c>
      <c r="V1" t="s">
        <v>18</v>
      </c>
      <c r="W1" t="s">
        <v>155</v>
      </c>
      <c r="X1" t="s">
        <v>156</v>
      </c>
      <c r="Y1" t="s">
        <v>157</v>
      </c>
      <c r="Z1" t="s">
        <v>206</v>
      </c>
      <c r="AA1" t="s">
        <v>207</v>
      </c>
      <c r="AB1" t="s">
        <v>208</v>
      </c>
      <c r="AC1" t="s">
        <v>209</v>
      </c>
      <c r="AD1" t="s">
        <v>210</v>
      </c>
      <c r="AE1" t="s">
        <v>211</v>
      </c>
      <c r="AF1" t="s">
        <v>23</v>
      </c>
      <c r="AG1" t="s">
        <v>158</v>
      </c>
      <c r="AH1" t="s">
        <v>159</v>
      </c>
      <c r="AI1" t="s">
        <v>160</v>
      </c>
      <c r="AJ1" t="s">
        <v>212</v>
      </c>
      <c r="AK1" t="s">
        <v>213</v>
      </c>
      <c r="AL1" t="s">
        <v>214</v>
      </c>
      <c r="AM1" t="s">
        <v>215</v>
      </c>
      <c r="AN1" t="s">
        <v>216</v>
      </c>
      <c r="AO1" t="s">
        <v>217</v>
      </c>
      <c r="AP1" t="s">
        <v>24</v>
      </c>
      <c r="AQ1" t="s">
        <v>161</v>
      </c>
      <c r="AR1" t="s">
        <v>162</v>
      </c>
      <c r="AS1" t="s">
        <v>163</v>
      </c>
      <c r="AT1" t="s">
        <v>218</v>
      </c>
      <c r="AU1" t="s">
        <v>219</v>
      </c>
      <c r="AV1" t="s">
        <v>220</v>
      </c>
      <c r="AW1" t="s">
        <v>221</v>
      </c>
      <c r="AX1" t="s">
        <v>222</v>
      </c>
      <c r="AY1" t="s">
        <v>223</v>
      </c>
      <c r="AZ1" t="s">
        <v>29</v>
      </c>
      <c r="BA1" t="s">
        <v>164</v>
      </c>
      <c r="BB1" t="s">
        <v>165</v>
      </c>
      <c r="BC1" t="s">
        <v>166</v>
      </c>
      <c r="BD1" t="s">
        <v>224</v>
      </c>
      <c r="BE1" t="s">
        <v>225</v>
      </c>
      <c r="BF1" t="s">
        <v>226</v>
      </c>
      <c r="BG1" t="s">
        <v>227</v>
      </c>
      <c r="BH1" t="s">
        <v>228</v>
      </c>
      <c r="BI1" t="s">
        <v>229</v>
      </c>
    </row>
    <row r="2" spans="1:61" x14ac:dyDescent="0.25">
      <c r="A2" s="18" t="str">
        <f>'4_Wind_Script'!A3</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8" t="str">
        <f>'4_Wind_Script'!A4</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8" t="str">
        <f>'4_Wind_Script'!A5</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8" t="str">
        <f>'4_Wind_Script'!A6</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8" t="str">
        <f>'4_Wind_Script'!A7</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8" t="str">
        <f>'4_Wind_Script'!A8</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8" t="str">
        <f>'4_Wind_Script'!A9</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8" t="str">
        <f>'4_Wind_Script'!A10</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8" t="str">
        <f>'4_Wind_Script'!A11</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8" t="str">
        <f>'4_Wind_Script'!A12</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8" t="str">
        <f>'4_Wind_Script'!A13</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8" t="str">
        <f>'4_Wind_Script'!A14</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8" t="str">
        <f>'4_Wind_Script'!A15</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8" t="str">
        <f>'4_Wind_Script'!A16</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8" t="str">
        <f>'4_Wind_Script'!A17</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8" t="str">
        <f>'4_Wind_Script'!A18</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8" t="str">
        <f>'4_Wind_Script'!A19</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8" t="str">
        <f>'4_Wind_Script'!A20</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8" t="str">
        <f>'4_Wind_Script'!A21</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8" t="str">
        <f>'4_Wind_Script'!A22</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8" t="str">
        <f>'4_Wind_Script'!A23</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8" t="str">
        <f>'4_Wind_Script'!A24</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8" t="str">
        <f>'4_Wind_Script'!A25</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8" t="str">
        <f>'4_Wind_Script'!A26</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8" t="str">
        <f>'4_Wind_Script'!A27</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8" t="str">
        <f>'4_Wind_Script'!A28</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8" t="str">
        <f>'4_Wind_Script'!A29</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8" t="str">
        <f>'4_Wind_Script'!A30</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8" t="str">
        <f>'4_Wind_Script'!A31</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8" t="str">
        <f>'4_Wind_Script'!A32</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8" t="str">
        <f>'4_Wind_Script'!A33</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8" t="str">
        <f>'4_Wind_Script'!A34</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8" t="str">
        <f>'4_Wind_Script'!A35</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8" t="str">
        <f>'4_Wind_Script'!A36</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8" t="str">
        <f>'4_Wind_Script'!A37</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8" t="str">
        <f>'4_Wind_Script'!A38</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8" t="str">
        <f>'4_Wind_Script'!A39</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8" t="str">
        <f>'4_Wind_Script'!A40</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8" t="str">
        <f>'4_Wind_Script'!A41</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8" t="str">
        <f>'4_Wind_Script'!A42</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8" t="str">
        <f>'4_Wind_Script'!A43</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8" t="str">
        <f>'4_Wind_Script'!A44</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8" t="str">
        <f>'4_Wind_Script'!A45</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8" t="str">
        <f>'4_Wind_Script'!A46</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8" t="str">
        <f>'4_Wind_Script'!A47</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8" t="str">
        <f>'4_Wind_Script'!A48</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8" t="str">
        <f>'4_Wind_Script'!A49</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8" t="str">
        <f>'4_Wind_Script'!A50</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8" t="str">
        <f>'4_Wind_Script'!A51</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8" t="str">
        <f>'4_Wind_Script'!A52</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8" t="str">
        <f>'4_Wind_Script'!A53</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8" t="str">
        <f>'4_Wind_Script'!A54</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8" t="str">
        <f>'4_Wind_Script'!A55</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8" t="str">
        <f>'4_Wind_Script'!A56</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8" t="str">
        <f>'4_Wind_Script'!A57</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8" t="str">
        <f>'4_Wind_Script'!A58</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8" t="str">
        <f>'4_Wind_Script'!A59</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8" t="str">
        <f>'4_Wind_Script'!A60</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8" t="str">
        <f>'4_Wind_Script'!A61</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8" t="str">
        <f>'4_Wind_Script'!A62</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8" t="str">
        <f>'4_Wind_Script'!A63</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8" t="str">
        <f>'4_Wind_Script'!A64</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8" t="str">
        <f>'4_Wind_Script'!A65</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8" t="str">
        <f>'4_Wind_Script'!A66</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8" t="str">
        <f>'4_Wind_Script'!A67</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8" t="str">
        <f>'4_Wind_Script'!A68</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8" t="str">
        <f>'4_Wind_Script'!A69</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8" t="str">
        <f>'4_Wind_Script'!A70</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8" t="str">
        <f>'4_Wind_Script'!A71</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8" t="str">
        <f>'4_Wind_Script'!A72</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8" t="str">
        <f>'4_Wind_Script'!A73</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8" t="str">
        <f>'4_Wind_Script'!A74</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8" t="str">
        <f>'4_Wind_Script'!A75</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8" t="str">
        <f>'4_Wind_Script'!A76</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8" t="str">
        <f>'4_Wind_Script'!A77</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8" t="str">
        <f>'4_Wind_Script'!A78</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8" t="str">
        <f>'4_Wind_Script'!A79</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8" t="str">
        <f>'4_Wind_Script'!A80</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8" t="str">
        <f>'4_Wind_Script'!A81</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8" t="str">
        <f>'4_Wind_Script'!A82</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8" t="str">
        <f>'4_Wind_Script'!A83</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8" t="str">
        <f>'4_Wind_Script'!A84</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8" t="str">
        <f>'4_Wind_Script'!A85</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8" t="str">
        <f>'4_Wind_Script'!A86</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8" t="str">
        <f>'4_Wind_Script'!A87</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8" t="str">
        <f>'4_Wind_Script'!A88</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8" t="str">
        <f>'4_Wind_Script'!A89</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8" t="str">
        <f>'4_Wind_Script'!A90</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8" t="str">
        <f>'4_Wind_Script'!A91</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8" t="str">
        <f>'4_Wind_Script'!A92</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8" t="str">
        <f>'4_Wind_Script'!A93</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8" t="str">
        <f>'4_Wind_Script'!A94</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2017-05-12T21:30:41Z</dcterms:modified>
</cp:coreProperties>
</file>