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2" activeTab="7"/>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13" l="1"/>
  <c r="AE93" i="13" s="1"/>
  <c r="AF93" i="13" s="1"/>
  <c r="AD92" i="13"/>
  <c r="AE92" i="13" s="1"/>
  <c r="AF92" i="13" s="1"/>
  <c r="AD91" i="13"/>
  <c r="AE91" i="13" s="1"/>
  <c r="AF91" i="13" s="1"/>
  <c r="AD90" i="13"/>
  <c r="AE90" i="13" s="1"/>
  <c r="AF90" i="13" s="1"/>
  <c r="AD89" i="13"/>
  <c r="AE89" i="13" s="1"/>
  <c r="AF89" i="13" s="1"/>
  <c r="AD88" i="13"/>
  <c r="AE88" i="13" s="1"/>
  <c r="AF88" i="13" s="1"/>
  <c r="AD87" i="13"/>
  <c r="AE87" i="13" s="1"/>
  <c r="AF87" i="13" s="1"/>
  <c r="AD86" i="13"/>
  <c r="AE86" i="13" s="1"/>
  <c r="AF86" i="13" s="1"/>
  <c r="AD85" i="13"/>
  <c r="AE85" i="13" s="1"/>
  <c r="AF85" i="13" s="1"/>
  <c r="AD84" i="13"/>
  <c r="AE84" i="13" s="1"/>
  <c r="AF84" i="13" s="1"/>
  <c r="AD83" i="13"/>
  <c r="AE83" i="13" s="1"/>
  <c r="AD82" i="13"/>
  <c r="AE82" i="13" s="1"/>
  <c r="AD81" i="13"/>
  <c r="AE81" i="13" s="1"/>
  <c r="AD80" i="13"/>
  <c r="AE80" i="13" s="1"/>
  <c r="AD79" i="13"/>
  <c r="AE79" i="13" s="1"/>
  <c r="AD78" i="13"/>
  <c r="AE78" i="13" s="1"/>
  <c r="AD77" i="13"/>
  <c r="AE77" i="13" s="1"/>
  <c r="AF77" i="13" s="1"/>
  <c r="AD76" i="13"/>
  <c r="AE76" i="13" s="1"/>
  <c r="AF76" i="13" s="1"/>
  <c r="AD75" i="13"/>
  <c r="AE75" i="13" s="1"/>
  <c r="AF75" i="13" s="1"/>
  <c r="AD74" i="13"/>
  <c r="AE74" i="13" s="1"/>
  <c r="AF74" i="13" s="1"/>
  <c r="AD73" i="13"/>
  <c r="AE73" i="13" s="1"/>
  <c r="AF73" i="13" s="1"/>
  <c r="AD72" i="13"/>
  <c r="AE72" i="13" s="1"/>
  <c r="AF72" i="13" s="1"/>
  <c r="AD71" i="13"/>
  <c r="AE71" i="13" s="1"/>
  <c r="AF71" i="13" s="1"/>
  <c r="AD70" i="13"/>
  <c r="AE70" i="13" s="1"/>
  <c r="AF70" i="13" s="1"/>
  <c r="AD69" i="13"/>
  <c r="AE69" i="13" s="1"/>
  <c r="AF69" i="13" s="1"/>
  <c r="AD68" i="13"/>
  <c r="AE68" i="13" s="1"/>
  <c r="AF68" i="13" s="1"/>
  <c r="AD67" i="13"/>
  <c r="AE67" i="13" s="1"/>
  <c r="AF67" i="13" s="1"/>
  <c r="AD66" i="13"/>
  <c r="AE66" i="13" s="1"/>
  <c r="AF66" i="13" s="1"/>
  <c r="AD65" i="13"/>
  <c r="AE65" i="13" s="1"/>
  <c r="AF65" i="13" s="1"/>
  <c r="AD64" i="13"/>
  <c r="AE64" i="13" s="1"/>
  <c r="AF64" i="13" s="1"/>
  <c r="AD63" i="13"/>
  <c r="AE63" i="13" s="1"/>
  <c r="AF63" i="13" s="1"/>
  <c r="AD62" i="13"/>
  <c r="AE62" i="13" s="1"/>
  <c r="AF62" i="13" s="1"/>
  <c r="AD61" i="13"/>
  <c r="AE61" i="13" s="1"/>
  <c r="AF61" i="13" s="1"/>
  <c r="AD60" i="13"/>
  <c r="AE60" i="13" s="1"/>
  <c r="AF60" i="13" s="1"/>
  <c r="AD59" i="13"/>
  <c r="AE59" i="13" s="1"/>
  <c r="AF59" i="13" s="1"/>
  <c r="AD58" i="13"/>
  <c r="AD57" i="13"/>
  <c r="AD56" i="13"/>
  <c r="AD55" i="13"/>
  <c r="AE55" i="13" s="1"/>
  <c r="AF55" i="13" s="1"/>
  <c r="AD54" i="13"/>
  <c r="AE54" i="13" s="1"/>
  <c r="AF54" i="13" s="1"/>
  <c r="AD53" i="13"/>
  <c r="AE56" i="13" s="1"/>
  <c r="AD52" i="13"/>
  <c r="AE52" i="13" s="1"/>
  <c r="AD51" i="13"/>
  <c r="AE51" i="13" s="1"/>
  <c r="AD50" i="13"/>
  <c r="AE50" i="13" s="1"/>
  <c r="AD49" i="13"/>
  <c r="AE49" i="13" s="1"/>
  <c r="AD48" i="13"/>
  <c r="AE48" i="13" s="1"/>
  <c r="AD47" i="13"/>
  <c r="AD46" i="13"/>
  <c r="AD45" i="13"/>
  <c r="AD44" i="13"/>
  <c r="AD43" i="13"/>
  <c r="AD42" i="13"/>
  <c r="AD41" i="13"/>
  <c r="AD40" i="13"/>
  <c r="AD39" i="13"/>
  <c r="AD38" i="13"/>
  <c r="AD37" i="13"/>
  <c r="AD36" i="13"/>
  <c r="AD35" i="13"/>
  <c r="AD34" i="13"/>
  <c r="AD33" i="13"/>
  <c r="AE33" i="13" s="1"/>
  <c r="AF33" i="13" s="1"/>
  <c r="AD32" i="13"/>
  <c r="AE32" i="13" s="1"/>
  <c r="AF32" i="13" s="1"/>
  <c r="AD31" i="13"/>
  <c r="AD30" i="13"/>
  <c r="AD29" i="13"/>
  <c r="AD28" i="13"/>
  <c r="AE31" i="13" s="1"/>
  <c r="AD27" i="13"/>
  <c r="AE30" i="13" s="1"/>
  <c r="AD26" i="13"/>
  <c r="AE29" i="13" s="1"/>
  <c r="AD25" i="13"/>
  <c r="AD24" i="13"/>
  <c r="AD23" i="13"/>
  <c r="AE23" i="13" s="1"/>
  <c r="AF23" i="13" s="1"/>
  <c r="AD22" i="13"/>
  <c r="AE22" i="13" s="1"/>
  <c r="AD21" i="13"/>
  <c r="AE21" i="13" s="1"/>
  <c r="AF21" i="13" s="1"/>
  <c r="AD20" i="13"/>
  <c r="AE28" i="13" s="1"/>
  <c r="AF31" i="13" s="1"/>
  <c r="AD19" i="13"/>
  <c r="AE27" i="13" s="1"/>
  <c r="AF30" i="13" s="1"/>
  <c r="AD18" i="13"/>
  <c r="AE26" i="13" s="1"/>
  <c r="AF29" i="13" s="1"/>
  <c r="AD17" i="13"/>
  <c r="AE17" i="13" s="1"/>
  <c r="AF17" i="13" s="1"/>
  <c r="AD16" i="13"/>
  <c r="AE16" i="13" s="1"/>
  <c r="AF16" i="13" s="1"/>
  <c r="AD15" i="13"/>
  <c r="AE15" i="13" s="1"/>
  <c r="AF15" i="13" s="1"/>
  <c r="AD14" i="13"/>
  <c r="AE14" i="13" s="1"/>
  <c r="AF14" i="13" s="1"/>
  <c r="AD13" i="13"/>
  <c r="AE13" i="13" s="1"/>
  <c r="AF13" i="13" s="1"/>
  <c r="AD12" i="13"/>
  <c r="AE12" i="13" s="1"/>
  <c r="AF12" i="13" s="1"/>
  <c r="AD11" i="13"/>
  <c r="AE11" i="13" s="1"/>
  <c r="AF11" i="13" s="1"/>
  <c r="AD10" i="13"/>
  <c r="AE10" i="13" s="1"/>
  <c r="AF10" i="13" s="1"/>
  <c r="AD9" i="13"/>
  <c r="AE9" i="13" s="1"/>
  <c r="AF9" i="13" s="1"/>
  <c r="AD8" i="13"/>
  <c r="AE8" i="13" s="1"/>
  <c r="AF8" i="13" s="1"/>
  <c r="AE7" i="13"/>
  <c r="AF7" i="13" s="1"/>
  <c r="AD7" i="13"/>
  <c r="AD6" i="13"/>
  <c r="AE6" i="13" s="1"/>
  <c r="AF6" i="13" s="1"/>
  <c r="AD5" i="13"/>
  <c r="AE5" i="13" s="1"/>
  <c r="AF5" i="13" s="1"/>
  <c r="AD4" i="13"/>
  <c r="AE4" i="13" s="1"/>
  <c r="AF4" i="13" s="1"/>
  <c r="AD3" i="13"/>
  <c r="AE3" i="13" s="1"/>
  <c r="AF3" i="13" s="1"/>
  <c r="AD2" i="13"/>
  <c r="Z93" i="13"/>
  <c r="AA93" i="13" s="1"/>
  <c r="AB93" i="13" s="1"/>
  <c r="Z92" i="13"/>
  <c r="AA92" i="13" s="1"/>
  <c r="AB92" i="13" s="1"/>
  <c r="Z91" i="13"/>
  <c r="AA91" i="13" s="1"/>
  <c r="AB91" i="13" s="1"/>
  <c r="Z90" i="13"/>
  <c r="AA90" i="13" s="1"/>
  <c r="AB90" i="13" s="1"/>
  <c r="Z89" i="13"/>
  <c r="AA89" i="13" s="1"/>
  <c r="AB89" i="13" s="1"/>
  <c r="Z88" i="13"/>
  <c r="AA88" i="13" s="1"/>
  <c r="AB88" i="13" s="1"/>
  <c r="Z87" i="13"/>
  <c r="AA87" i="13" s="1"/>
  <c r="AB87" i="13" s="1"/>
  <c r="Z86" i="13"/>
  <c r="AA86" i="13" s="1"/>
  <c r="AB86" i="13" s="1"/>
  <c r="Z85" i="13"/>
  <c r="AA85" i="13" s="1"/>
  <c r="AB85" i="13" s="1"/>
  <c r="Z84" i="13"/>
  <c r="AA84" i="13" s="1"/>
  <c r="AB84" i="13" s="1"/>
  <c r="Z83" i="13"/>
  <c r="AA83" i="13" s="1"/>
  <c r="Z82" i="13"/>
  <c r="AA82" i="13" s="1"/>
  <c r="Z81" i="13"/>
  <c r="AA81" i="13" s="1"/>
  <c r="Z80" i="13"/>
  <c r="AA80" i="13" s="1"/>
  <c r="Z79" i="13"/>
  <c r="AA79" i="13" s="1"/>
  <c r="Z78" i="13"/>
  <c r="AA78" i="13" s="1"/>
  <c r="Z77" i="13"/>
  <c r="AA77" i="13" s="1"/>
  <c r="AB77" i="13" s="1"/>
  <c r="Z76" i="13"/>
  <c r="AA76" i="13" s="1"/>
  <c r="AB76" i="13" s="1"/>
  <c r="Z75" i="13"/>
  <c r="AA75" i="13" s="1"/>
  <c r="AB75" i="13" s="1"/>
  <c r="Z74" i="13"/>
  <c r="AA74" i="13" s="1"/>
  <c r="AB74" i="13" s="1"/>
  <c r="Z73" i="13"/>
  <c r="AA73" i="13" s="1"/>
  <c r="AB73" i="13" s="1"/>
  <c r="Z72" i="13"/>
  <c r="AA72" i="13" s="1"/>
  <c r="AB72" i="13" s="1"/>
  <c r="Z71" i="13"/>
  <c r="AA71" i="13" s="1"/>
  <c r="AB71" i="13" s="1"/>
  <c r="Z70" i="13"/>
  <c r="AA70" i="13" s="1"/>
  <c r="AB70" i="13" s="1"/>
  <c r="Z69" i="13"/>
  <c r="AA69" i="13" s="1"/>
  <c r="AB69" i="13" s="1"/>
  <c r="Z68" i="13"/>
  <c r="AA68" i="13" s="1"/>
  <c r="AB68" i="13" s="1"/>
  <c r="Z67" i="13"/>
  <c r="AA67" i="13" s="1"/>
  <c r="AB67" i="13" s="1"/>
  <c r="Z66" i="13"/>
  <c r="AA66" i="13" s="1"/>
  <c r="AB66" i="13" s="1"/>
  <c r="Z65" i="13"/>
  <c r="AA65" i="13" s="1"/>
  <c r="AB65" i="13" s="1"/>
  <c r="Z64" i="13"/>
  <c r="AA64" i="13" s="1"/>
  <c r="AB64" i="13" s="1"/>
  <c r="Z63" i="13"/>
  <c r="AA63" i="13" s="1"/>
  <c r="AB63" i="13" s="1"/>
  <c r="Z62" i="13"/>
  <c r="AA62" i="13" s="1"/>
  <c r="AB62" i="13" s="1"/>
  <c r="Z61" i="13"/>
  <c r="AA61" i="13" s="1"/>
  <c r="AB61" i="13" s="1"/>
  <c r="Z60" i="13"/>
  <c r="AA60" i="13" s="1"/>
  <c r="AB60" i="13" s="1"/>
  <c r="Z59" i="13"/>
  <c r="AA59" i="13" s="1"/>
  <c r="AB59" i="13" s="1"/>
  <c r="Z58" i="13"/>
  <c r="Z57" i="13"/>
  <c r="Z56" i="13"/>
  <c r="Z55" i="13"/>
  <c r="AA55" i="13" s="1"/>
  <c r="AB55" i="13" s="1"/>
  <c r="Z54" i="13"/>
  <c r="AA54" i="13" s="1"/>
  <c r="AB54" i="13" s="1"/>
  <c r="Z53" i="13"/>
  <c r="AA53" i="13" s="1"/>
  <c r="AB53" i="13" s="1"/>
  <c r="Z52" i="13"/>
  <c r="AA52" i="13" s="1"/>
  <c r="Z51" i="13"/>
  <c r="AA51" i="13" s="1"/>
  <c r="Z50" i="13"/>
  <c r="AA50" i="13" s="1"/>
  <c r="Z49" i="13"/>
  <c r="AA49" i="13" s="1"/>
  <c r="Z48" i="13"/>
  <c r="AA48" i="13" s="1"/>
  <c r="Z47" i="13"/>
  <c r="Z46" i="13"/>
  <c r="Z45" i="13"/>
  <c r="Z44" i="13"/>
  <c r="Z43" i="13"/>
  <c r="Z42" i="13"/>
  <c r="Z41" i="13"/>
  <c r="Z40" i="13"/>
  <c r="Z39" i="13"/>
  <c r="Z38" i="13"/>
  <c r="Z37" i="13"/>
  <c r="Z36" i="13"/>
  <c r="Z35" i="13"/>
  <c r="Z34" i="13"/>
  <c r="Z33" i="13"/>
  <c r="AA33" i="13" s="1"/>
  <c r="AB33" i="13" s="1"/>
  <c r="Z32" i="13"/>
  <c r="AA32" i="13" s="1"/>
  <c r="AB32" i="13" s="1"/>
  <c r="Z31" i="13"/>
  <c r="Z30" i="13"/>
  <c r="Z29" i="13"/>
  <c r="Z28" i="13"/>
  <c r="AA31" i="13" s="1"/>
  <c r="Z27" i="13"/>
  <c r="AA30" i="13" s="1"/>
  <c r="Z26" i="13"/>
  <c r="AA29" i="13" s="1"/>
  <c r="Z25" i="13"/>
  <c r="Z24" i="13"/>
  <c r="Z23" i="13"/>
  <c r="AA23" i="13" s="1"/>
  <c r="AB23" i="13" s="1"/>
  <c r="Z22" i="13"/>
  <c r="AA22" i="13" s="1"/>
  <c r="Z21" i="13"/>
  <c r="AA21" i="13" s="1"/>
  <c r="AB21" i="13" s="1"/>
  <c r="Z20" i="13"/>
  <c r="AA28" i="13" s="1"/>
  <c r="AB31" i="13" s="1"/>
  <c r="Z19" i="13"/>
  <c r="AA27" i="13" s="1"/>
  <c r="AB30" i="13" s="1"/>
  <c r="Z18" i="13"/>
  <c r="AA26" i="13" s="1"/>
  <c r="AB29" i="13" s="1"/>
  <c r="Z17" i="13"/>
  <c r="AA17" i="13" s="1"/>
  <c r="AB17" i="13" s="1"/>
  <c r="Z16" i="13"/>
  <c r="AA16" i="13" s="1"/>
  <c r="AB16" i="13" s="1"/>
  <c r="Z15" i="13"/>
  <c r="AA15" i="13" s="1"/>
  <c r="AB15" i="13" s="1"/>
  <c r="Z14" i="13"/>
  <c r="AA14" i="13" s="1"/>
  <c r="AB14" i="13" s="1"/>
  <c r="Z13" i="13"/>
  <c r="AA13" i="13" s="1"/>
  <c r="AB13" i="13" s="1"/>
  <c r="Z12" i="13"/>
  <c r="AA12" i="13" s="1"/>
  <c r="AB12" i="13" s="1"/>
  <c r="Z11" i="13"/>
  <c r="AA11" i="13" s="1"/>
  <c r="AB11" i="13" s="1"/>
  <c r="Z10" i="13"/>
  <c r="AA10" i="13" s="1"/>
  <c r="AB10" i="13" s="1"/>
  <c r="Z9" i="13"/>
  <c r="AA9" i="13" s="1"/>
  <c r="AB9" i="13" s="1"/>
  <c r="Z8" i="13"/>
  <c r="AA8" i="13" s="1"/>
  <c r="AB8" i="13" s="1"/>
  <c r="Z7" i="13"/>
  <c r="AA7" i="13" s="1"/>
  <c r="AB7" i="13" s="1"/>
  <c r="Z6" i="13"/>
  <c r="AA6" i="13" s="1"/>
  <c r="AB6" i="13" s="1"/>
  <c r="Z5" i="13"/>
  <c r="AA5" i="13" s="1"/>
  <c r="AB5" i="13" s="1"/>
  <c r="Z4" i="13"/>
  <c r="AA4" i="13" s="1"/>
  <c r="AB4" i="13" s="1"/>
  <c r="Z3" i="13"/>
  <c r="AA3" i="13" s="1"/>
  <c r="AB3" i="13" s="1"/>
  <c r="Z2" i="13"/>
  <c r="AA2" i="13" s="1"/>
  <c r="AB2" i="13" s="1"/>
  <c r="V93" i="13"/>
  <c r="W93" i="13" s="1"/>
  <c r="X93" i="13" s="1"/>
  <c r="V92" i="13"/>
  <c r="W92" i="13" s="1"/>
  <c r="X92" i="13" s="1"/>
  <c r="V91" i="13"/>
  <c r="W91" i="13" s="1"/>
  <c r="X91" i="13" s="1"/>
  <c r="V90" i="13"/>
  <c r="W90" i="13" s="1"/>
  <c r="X90" i="13" s="1"/>
  <c r="V89" i="13"/>
  <c r="W89" i="13" s="1"/>
  <c r="X89" i="13" s="1"/>
  <c r="V88" i="13"/>
  <c r="W88" i="13" s="1"/>
  <c r="X88" i="13" s="1"/>
  <c r="V87" i="13"/>
  <c r="W87" i="13" s="1"/>
  <c r="X87" i="13" s="1"/>
  <c r="V86" i="13"/>
  <c r="W86" i="13" s="1"/>
  <c r="X86" i="13" s="1"/>
  <c r="V85" i="13"/>
  <c r="W85" i="13" s="1"/>
  <c r="X85" i="13" s="1"/>
  <c r="V84" i="13"/>
  <c r="W84" i="13" s="1"/>
  <c r="X84" i="13" s="1"/>
  <c r="V83" i="13"/>
  <c r="W83" i="13" s="1"/>
  <c r="V82" i="13"/>
  <c r="W82" i="13" s="1"/>
  <c r="V81" i="13"/>
  <c r="W81" i="13" s="1"/>
  <c r="V80" i="13"/>
  <c r="W80" i="13" s="1"/>
  <c r="V79" i="13"/>
  <c r="W79" i="13" s="1"/>
  <c r="V78" i="13"/>
  <c r="W78" i="13" s="1"/>
  <c r="V77" i="13"/>
  <c r="W77" i="13" s="1"/>
  <c r="X77" i="13" s="1"/>
  <c r="V76" i="13"/>
  <c r="W76" i="13" s="1"/>
  <c r="X76" i="13" s="1"/>
  <c r="V75" i="13"/>
  <c r="W75" i="13" s="1"/>
  <c r="X75" i="13" s="1"/>
  <c r="V74" i="13"/>
  <c r="W74" i="13" s="1"/>
  <c r="X74" i="13" s="1"/>
  <c r="V73" i="13"/>
  <c r="W73" i="13" s="1"/>
  <c r="X73" i="13" s="1"/>
  <c r="V72" i="13"/>
  <c r="W72" i="13" s="1"/>
  <c r="X72" i="13" s="1"/>
  <c r="V71" i="13"/>
  <c r="W71" i="13" s="1"/>
  <c r="X71" i="13" s="1"/>
  <c r="V70" i="13"/>
  <c r="W70" i="13" s="1"/>
  <c r="X70" i="13" s="1"/>
  <c r="V69" i="13"/>
  <c r="W69" i="13" s="1"/>
  <c r="X69" i="13" s="1"/>
  <c r="V68" i="13"/>
  <c r="W68" i="13" s="1"/>
  <c r="X68" i="13" s="1"/>
  <c r="V67" i="13"/>
  <c r="W67" i="13" s="1"/>
  <c r="X67" i="13" s="1"/>
  <c r="V66" i="13"/>
  <c r="W66" i="13" s="1"/>
  <c r="X66" i="13" s="1"/>
  <c r="V65" i="13"/>
  <c r="W65" i="13" s="1"/>
  <c r="X65" i="13" s="1"/>
  <c r="V64" i="13"/>
  <c r="W64" i="13" s="1"/>
  <c r="X64" i="13" s="1"/>
  <c r="V63" i="13"/>
  <c r="W63" i="13" s="1"/>
  <c r="X63" i="13" s="1"/>
  <c r="V62" i="13"/>
  <c r="W62" i="13" s="1"/>
  <c r="X62" i="13" s="1"/>
  <c r="V61" i="13"/>
  <c r="W61" i="13" s="1"/>
  <c r="X61" i="13" s="1"/>
  <c r="V60" i="13"/>
  <c r="W60" i="13" s="1"/>
  <c r="X60" i="13" s="1"/>
  <c r="V59" i="13"/>
  <c r="W59" i="13" s="1"/>
  <c r="X59" i="13" s="1"/>
  <c r="V58" i="13"/>
  <c r="V57" i="13"/>
  <c r="V56" i="13"/>
  <c r="V55" i="13"/>
  <c r="W55" i="13" s="1"/>
  <c r="X55" i="13" s="1"/>
  <c r="V54" i="13"/>
  <c r="V53" i="13"/>
  <c r="W53" i="13" s="1"/>
  <c r="X53" i="13" s="1"/>
  <c r="V52" i="13"/>
  <c r="W52" i="13" s="1"/>
  <c r="V51" i="13"/>
  <c r="W51" i="13" s="1"/>
  <c r="V50" i="13"/>
  <c r="W50" i="13" s="1"/>
  <c r="V49" i="13"/>
  <c r="W49" i="13" s="1"/>
  <c r="V48" i="13"/>
  <c r="W48" i="13" s="1"/>
  <c r="V47" i="13"/>
  <c r="V46" i="13"/>
  <c r="V45" i="13"/>
  <c r="V44" i="13"/>
  <c r="V43" i="13"/>
  <c r="V42" i="13"/>
  <c r="V41" i="13"/>
  <c r="V40" i="13"/>
  <c r="V39" i="13"/>
  <c r="V38" i="13"/>
  <c r="V37" i="13"/>
  <c r="V36" i="13"/>
  <c r="V35" i="13"/>
  <c r="V34" i="13"/>
  <c r="V33" i="13"/>
  <c r="W33" i="13" s="1"/>
  <c r="X33" i="13" s="1"/>
  <c r="V32" i="13"/>
  <c r="W32" i="13" s="1"/>
  <c r="X32" i="13" s="1"/>
  <c r="V31" i="13"/>
  <c r="V30" i="13"/>
  <c r="V29" i="13"/>
  <c r="V28" i="13"/>
  <c r="W31" i="13" s="1"/>
  <c r="V27" i="13"/>
  <c r="W30" i="13" s="1"/>
  <c r="V26" i="13"/>
  <c r="W29" i="13" s="1"/>
  <c r="V25" i="13"/>
  <c r="W20" i="13" s="1"/>
  <c r="X28" i="13" s="1"/>
  <c r="V24" i="13"/>
  <c r="V23" i="13"/>
  <c r="W19" i="13" s="1"/>
  <c r="X27" i="13" s="1"/>
  <c r="V22" i="13"/>
  <c r="W22" i="13" s="1"/>
  <c r="V21" i="13"/>
  <c r="W21" i="13" s="1"/>
  <c r="X21" i="13" s="1"/>
  <c r="V20" i="13"/>
  <c r="W28" i="13" s="1"/>
  <c r="X31" i="13" s="1"/>
  <c r="V19" i="13"/>
  <c r="W27" i="13" s="1"/>
  <c r="X30" i="13" s="1"/>
  <c r="V18" i="13"/>
  <c r="W26" i="13" s="1"/>
  <c r="X29" i="13" s="1"/>
  <c r="V17" i="13"/>
  <c r="W17" i="13" s="1"/>
  <c r="X17" i="13" s="1"/>
  <c r="V16" i="13"/>
  <c r="W16" i="13" s="1"/>
  <c r="X16" i="13" s="1"/>
  <c r="V15" i="13"/>
  <c r="W15" i="13" s="1"/>
  <c r="X15" i="13" s="1"/>
  <c r="V14" i="13"/>
  <c r="W14" i="13" s="1"/>
  <c r="X14" i="13" s="1"/>
  <c r="V13" i="13"/>
  <c r="W13" i="13" s="1"/>
  <c r="X13" i="13" s="1"/>
  <c r="V12" i="13"/>
  <c r="W12" i="13" s="1"/>
  <c r="X12" i="13" s="1"/>
  <c r="V11" i="13"/>
  <c r="W11" i="13" s="1"/>
  <c r="X11" i="13" s="1"/>
  <c r="V10" i="13"/>
  <c r="W10" i="13" s="1"/>
  <c r="X10" i="13" s="1"/>
  <c r="V9" i="13"/>
  <c r="W9" i="13" s="1"/>
  <c r="X9" i="13" s="1"/>
  <c r="V8" i="13"/>
  <c r="W8" i="13" s="1"/>
  <c r="X8" i="13" s="1"/>
  <c r="V7" i="13"/>
  <c r="V6" i="13"/>
  <c r="W6" i="13" s="1"/>
  <c r="X6" i="13" s="1"/>
  <c r="V5" i="13"/>
  <c r="W5" i="13" s="1"/>
  <c r="X5" i="13" s="1"/>
  <c r="V4" i="13"/>
  <c r="W4" i="13" s="1"/>
  <c r="X4" i="13" s="1"/>
  <c r="V3" i="13"/>
  <c r="W3" i="13" s="1"/>
  <c r="X3" i="13" s="1"/>
  <c r="V2" i="13"/>
  <c r="W2" i="13" s="1"/>
  <c r="X2" i="13" s="1"/>
  <c r="R93" i="13"/>
  <c r="S93" i="13" s="1"/>
  <c r="T93" i="13" s="1"/>
  <c r="R92" i="13"/>
  <c r="S92" i="13" s="1"/>
  <c r="T92" i="13" s="1"/>
  <c r="R91" i="13"/>
  <c r="S91" i="13" s="1"/>
  <c r="T91" i="13" s="1"/>
  <c r="R90" i="13"/>
  <c r="S90" i="13" s="1"/>
  <c r="T90" i="13" s="1"/>
  <c r="R89" i="13"/>
  <c r="S89" i="13" s="1"/>
  <c r="T89" i="13" s="1"/>
  <c r="R88" i="13"/>
  <c r="S88" i="13" s="1"/>
  <c r="T88" i="13" s="1"/>
  <c r="R87" i="13"/>
  <c r="S87" i="13" s="1"/>
  <c r="T87" i="13" s="1"/>
  <c r="R86" i="13"/>
  <c r="S86" i="13" s="1"/>
  <c r="T86" i="13" s="1"/>
  <c r="R85" i="13"/>
  <c r="S85" i="13" s="1"/>
  <c r="T85" i="13" s="1"/>
  <c r="R84" i="13"/>
  <c r="S84" i="13" s="1"/>
  <c r="T84" i="13" s="1"/>
  <c r="R83" i="13"/>
  <c r="S83" i="13" s="1"/>
  <c r="R82" i="13"/>
  <c r="S82" i="13" s="1"/>
  <c r="R81" i="13"/>
  <c r="S81" i="13" s="1"/>
  <c r="R80" i="13"/>
  <c r="S80" i="13" s="1"/>
  <c r="R79" i="13"/>
  <c r="S79" i="13" s="1"/>
  <c r="R78" i="13"/>
  <c r="S78" i="13" s="1"/>
  <c r="R77" i="13"/>
  <c r="S77" i="13" s="1"/>
  <c r="T77" i="13" s="1"/>
  <c r="R76" i="13"/>
  <c r="S76" i="13" s="1"/>
  <c r="T76" i="13" s="1"/>
  <c r="R75" i="13"/>
  <c r="S75" i="13" s="1"/>
  <c r="T75" i="13" s="1"/>
  <c r="R74" i="13"/>
  <c r="S74" i="13" s="1"/>
  <c r="T74" i="13" s="1"/>
  <c r="R73" i="13"/>
  <c r="S73" i="13" s="1"/>
  <c r="T73" i="13" s="1"/>
  <c r="R72" i="13"/>
  <c r="S72" i="13" s="1"/>
  <c r="T72" i="13" s="1"/>
  <c r="R71" i="13"/>
  <c r="S71" i="13" s="1"/>
  <c r="T71" i="13" s="1"/>
  <c r="R70" i="13"/>
  <c r="S70" i="13" s="1"/>
  <c r="T70" i="13" s="1"/>
  <c r="R69" i="13"/>
  <c r="S69" i="13" s="1"/>
  <c r="T69" i="13" s="1"/>
  <c r="R68" i="13"/>
  <c r="S68" i="13" s="1"/>
  <c r="T68" i="13" s="1"/>
  <c r="R67" i="13"/>
  <c r="S67" i="13" s="1"/>
  <c r="T67" i="13" s="1"/>
  <c r="R66" i="13"/>
  <c r="S66" i="13" s="1"/>
  <c r="T66" i="13" s="1"/>
  <c r="R65" i="13"/>
  <c r="S65" i="13" s="1"/>
  <c r="T65" i="13" s="1"/>
  <c r="R64" i="13"/>
  <c r="S64" i="13" s="1"/>
  <c r="T64" i="13" s="1"/>
  <c r="R63" i="13"/>
  <c r="S63" i="13" s="1"/>
  <c r="T63" i="13" s="1"/>
  <c r="R62" i="13"/>
  <c r="S62" i="13" s="1"/>
  <c r="T62" i="13" s="1"/>
  <c r="R61" i="13"/>
  <c r="S61" i="13" s="1"/>
  <c r="T61" i="13" s="1"/>
  <c r="R60" i="13"/>
  <c r="S60" i="13" s="1"/>
  <c r="T60" i="13" s="1"/>
  <c r="S59" i="13"/>
  <c r="T59" i="13" s="1"/>
  <c r="R59" i="13"/>
  <c r="R58" i="13"/>
  <c r="R57" i="13"/>
  <c r="R56" i="13"/>
  <c r="R55" i="13"/>
  <c r="S55" i="13" s="1"/>
  <c r="T55" i="13" s="1"/>
  <c r="R54" i="13"/>
  <c r="S54" i="13" s="1"/>
  <c r="T54" i="13" s="1"/>
  <c r="R53" i="13"/>
  <c r="S56" i="13" s="1"/>
  <c r="R52" i="13"/>
  <c r="S52" i="13" s="1"/>
  <c r="R51" i="13"/>
  <c r="S51" i="13" s="1"/>
  <c r="R50" i="13"/>
  <c r="S50" i="13" s="1"/>
  <c r="R49" i="13"/>
  <c r="S49" i="13" s="1"/>
  <c r="R48" i="13"/>
  <c r="S48" i="13" s="1"/>
  <c r="R47" i="13"/>
  <c r="R46" i="13"/>
  <c r="R45" i="13"/>
  <c r="R44" i="13"/>
  <c r="R43" i="13"/>
  <c r="R42" i="13"/>
  <c r="R41" i="13"/>
  <c r="R40" i="13"/>
  <c r="R39" i="13"/>
  <c r="R38" i="13"/>
  <c r="R37" i="13"/>
  <c r="R36" i="13"/>
  <c r="R35" i="13"/>
  <c r="R34" i="13"/>
  <c r="R33" i="13"/>
  <c r="S33" i="13" s="1"/>
  <c r="T33" i="13" s="1"/>
  <c r="R32" i="13"/>
  <c r="S32" i="13" s="1"/>
  <c r="T32" i="13" s="1"/>
  <c r="R31" i="13"/>
  <c r="R30" i="13"/>
  <c r="R29" i="13"/>
  <c r="R28" i="13"/>
  <c r="S31" i="13" s="1"/>
  <c r="R27" i="13"/>
  <c r="S30" i="13" s="1"/>
  <c r="R26" i="13"/>
  <c r="S29" i="13" s="1"/>
  <c r="R25" i="13"/>
  <c r="R24" i="13"/>
  <c r="R23" i="13"/>
  <c r="R22" i="13"/>
  <c r="R21" i="13"/>
  <c r="R20" i="13"/>
  <c r="S28" i="13" s="1"/>
  <c r="T31" i="13" s="1"/>
  <c r="S19" i="13"/>
  <c r="T27" i="13" s="1"/>
  <c r="R19" i="13"/>
  <c r="S27" i="13" s="1"/>
  <c r="T30" i="13" s="1"/>
  <c r="R18" i="13"/>
  <c r="S26" i="13" s="1"/>
  <c r="T29" i="13" s="1"/>
  <c r="R17" i="13"/>
  <c r="S17" i="13" s="1"/>
  <c r="T17" i="13" s="1"/>
  <c r="R16" i="13"/>
  <c r="S16" i="13" s="1"/>
  <c r="T16" i="13" s="1"/>
  <c r="R15" i="13"/>
  <c r="S15" i="13" s="1"/>
  <c r="T15" i="13" s="1"/>
  <c r="R14" i="13"/>
  <c r="S14" i="13" s="1"/>
  <c r="T14" i="13" s="1"/>
  <c r="R13" i="13"/>
  <c r="S13" i="13" s="1"/>
  <c r="T13" i="13" s="1"/>
  <c r="R12" i="13"/>
  <c r="S12" i="13" s="1"/>
  <c r="T12" i="13" s="1"/>
  <c r="R11" i="13"/>
  <c r="S11" i="13" s="1"/>
  <c r="T11" i="13" s="1"/>
  <c r="R10" i="13"/>
  <c r="S10" i="13" s="1"/>
  <c r="T10" i="13" s="1"/>
  <c r="R9" i="13"/>
  <c r="S9" i="13" s="1"/>
  <c r="T9" i="13" s="1"/>
  <c r="R8" i="13"/>
  <c r="S8" i="13" s="1"/>
  <c r="T8" i="13" s="1"/>
  <c r="R7" i="13"/>
  <c r="S7" i="13" s="1"/>
  <c r="T7" i="13" s="1"/>
  <c r="R6" i="13"/>
  <c r="S6" i="13" s="1"/>
  <c r="T6" i="13" s="1"/>
  <c r="R5" i="13"/>
  <c r="S5" i="13" s="1"/>
  <c r="T5" i="13" s="1"/>
  <c r="R4" i="13"/>
  <c r="S4" i="13" s="1"/>
  <c r="T4" i="13" s="1"/>
  <c r="R3" i="13"/>
  <c r="S3" i="13" s="1"/>
  <c r="T3" i="13" s="1"/>
  <c r="R2" i="13"/>
  <c r="N93" i="13"/>
  <c r="O93" i="13" s="1"/>
  <c r="P93" i="13" s="1"/>
  <c r="N92" i="13"/>
  <c r="O92" i="13" s="1"/>
  <c r="P92" i="13" s="1"/>
  <c r="N91" i="13"/>
  <c r="O91" i="13" s="1"/>
  <c r="P91" i="13" s="1"/>
  <c r="N90" i="13"/>
  <c r="O90" i="13" s="1"/>
  <c r="P90" i="13" s="1"/>
  <c r="N89" i="13"/>
  <c r="O89" i="13" s="1"/>
  <c r="P89" i="13" s="1"/>
  <c r="N88" i="13"/>
  <c r="O88" i="13" s="1"/>
  <c r="P88" i="13" s="1"/>
  <c r="N87" i="13"/>
  <c r="O87" i="13" s="1"/>
  <c r="P87" i="13" s="1"/>
  <c r="N86" i="13"/>
  <c r="O86" i="13" s="1"/>
  <c r="P86" i="13" s="1"/>
  <c r="N85" i="13"/>
  <c r="O85" i="13" s="1"/>
  <c r="P85" i="13" s="1"/>
  <c r="N84" i="13"/>
  <c r="O84" i="13" s="1"/>
  <c r="P84" i="13" s="1"/>
  <c r="N83" i="13"/>
  <c r="O83" i="13" s="1"/>
  <c r="N82" i="13"/>
  <c r="O82" i="13" s="1"/>
  <c r="N81" i="13"/>
  <c r="O81" i="13" s="1"/>
  <c r="N80" i="13"/>
  <c r="O80" i="13" s="1"/>
  <c r="N79" i="13"/>
  <c r="O79" i="13" s="1"/>
  <c r="N78" i="13"/>
  <c r="O78" i="13" s="1"/>
  <c r="N77" i="13"/>
  <c r="O77" i="13" s="1"/>
  <c r="P77" i="13" s="1"/>
  <c r="N76" i="13"/>
  <c r="O76" i="13" s="1"/>
  <c r="P76" i="13" s="1"/>
  <c r="N75" i="13"/>
  <c r="O75" i="13" s="1"/>
  <c r="P75" i="13" s="1"/>
  <c r="N74" i="13"/>
  <c r="O74" i="13" s="1"/>
  <c r="P74" i="13" s="1"/>
  <c r="N73" i="13"/>
  <c r="O73" i="13" s="1"/>
  <c r="P73" i="13" s="1"/>
  <c r="N72" i="13"/>
  <c r="O72" i="13" s="1"/>
  <c r="P72" i="13" s="1"/>
  <c r="N71" i="13"/>
  <c r="O71" i="13" s="1"/>
  <c r="P71" i="13" s="1"/>
  <c r="N70" i="13"/>
  <c r="O70" i="13" s="1"/>
  <c r="P70" i="13" s="1"/>
  <c r="N69" i="13"/>
  <c r="O69" i="13" s="1"/>
  <c r="P69" i="13" s="1"/>
  <c r="N68" i="13"/>
  <c r="O68" i="13" s="1"/>
  <c r="P68" i="13" s="1"/>
  <c r="N67" i="13"/>
  <c r="O67" i="13" s="1"/>
  <c r="P67" i="13" s="1"/>
  <c r="N66" i="13"/>
  <c r="O66" i="13" s="1"/>
  <c r="P66" i="13" s="1"/>
  <c r="N65" i="13"/>
  <c r="O65" i="13" s="1"/>
  <c r="P65" i="13" s="1"/>
  <c r="N64" i="13"/>
  <c r="O64" i="13" s="1"/>
  <c r="P64" i="13" s="1"/>
  <c r="N63" i="13"/>
  <c r="O63" i="13" s="1"/>
  <c r="P63" i="13" s="1"/>
  <c r="N62" i="13"/>
  <c r="O62" i="13" s="1"/>
  <c r="P62" i="13" s="1"/>
  <c r="N61" i="13"/>
  <c r="O61" i="13" s="1"/>
  <c r="P61" i="13" s="1"/>
  <c r="N60" i="13"/>
  <c r="O60" i="13" s="1"/>
  <c r="P60" i="13" s="1"/>
  <c r="N59" i="13"/>
  <c r="O59" i="13" s="1"/>
  <c r="P59" i="13" s="1"/>
  <c r="N58" i="13"/>
  <c r="N57" i="13"/>
  <c r="N56" i="13"/>
  <c r="N55" i="13"/>
  <c r="O55" i="13" s="1"/>
  <c r="P55" i="13" s="1"/>
  <c r="N54" i="13"/>
  <c r="O54" i="13" s="1"/>
  <c r="P54" i="13" s="1"/>
  <c r="N53" i="13"/>
  <c r="O53" i="13" s="1"/>
  <c r="P53" i="13" s="1"/>
  <c r="N52" i="13"/>
  <c r="O52" i="13" s="1"/>
  <c r="N51" i="13"/>
  <c r="O51" i="13" s="1"/>
  <c r="N50" i="13"/>
  <c r="O50" i="13" s="1"/>
  <c r="N49" i="13"/>
  <c r="O49" i="13" s="1"/>
  <c r="N48" i="13"/>
  <c r="O48" i="13" s="1"/>
  <c r="N47" i="13"/>
  <c r="N46" i="13"/>
  <c r="N45" i="13"/>
  <c r="N44" i="13"/>
  <c r="N43" i="13"/>
  <c r="N42" i="13"/>
  <c r="N41" i="13"/>
  <c r="N40" i="13"/>
  <c r="N39" i="13"/>
  <c r="N38" i="13"/>
  <c r="N37" i="13"/>
  <c r="N36" i="13"/>
  <c r="N35" i="13"/>
  <c r="N34" i="13"/>
  <c r="N33" i="13"/>
  <c r="O33" i="13" s="1"/>
  <c r="P33" i="13" s="1"/>
  <c r="N32" i="13"/>
  <c r="O32" i="13" s="1"/>
  <c r="P32" i="13" s="1"/>
  <c r="N31" i="13"/>
  <c r="N30" i="13"/>
  <c r="N29" i="13"/>
  <c r="N28" i="13"/>
  <c r="O31" i="13" s="1"/>
  <c r="N27" i="13"/>
  <c r="O30" i="13" s="1"/>
  <c r="N26" i="13"/>
  <c r="O29" i="13" s="1"/>
  <c r="N25" i="13"/>
  <c r="O20" i="13" s="1"/>
  <c r="P28" i="13" s="1"/>
  <c r="N24" i="13"/>
  <c r="N23" i="13"/>
  <c r="O19" i="13" s="1"/>
  <c r="P27" i="13" s="1"/>
  <c r="N22" i="13"/>
  <c r="O18" i="13" s="1"/>
  <c r="P26" i="13" s="1"/>
  <c r="N21" i="13"/>
  <c r="N20" i="13"/>
  <c r="O28" i="13" s="1"/>
  <c r="P31" i="13" s="1"/>
  <c r="N19" i="13"/>
  <c r="O27" i="13" s="1"/>
  <c r="P30" i="13" s="1"/>
  <c r="N18" i="13"/>
  <c r="O26" i="13" s="1"/>
  <c r="P29" i="13" s="1"/>
  <c r="N17" i="13"/>
  <c r="O17" i="13" s="1"/>
  <c r="P17" i="13" s="1"/>
  <c r="N16" i="13"/>
  <c r="O16" i="13" s="1"/>
  <c r="P16" i="13" s="1"/>
  <c r="N15" i="13"/>
  <c r="O15" i="13" s="1"/>
  <c r="P15" i="13" s="1"/>
  <c r="N14" i="13"/>
  <c r="O14" i="13" s="1"/>
  <c r="P14" i="13" s="1"/>
  <c r="N13" i="13"/>
  <c r="O13" i="13" s="1"/>
  <c r="P13" i="13" s="1"/>
  <c r="O12" i="13"/>
  <c r="P12" i="13" s="1"/>
  <c r="N12" i="13"/>
  <c r="N11" i="13"/>
  <c r="O11" i="13" s="1"/>
  <c r="P11" i="13" s="1"/>
  <c r="N10" i="13"/>
  <c r="O10" i="13" s="1"/>
  <c r="P10" i="13" s="1"/>
  <c r="N9" i="13"/>
  <c r="O9" i="13" s="1"/>
  <c r="P9" i="13" s="1"/>
  <c r="N8" i="13"/>
  <c r="O8" i="13" s="1"/>
  <c r="P8" i="13" s="1"/>
  <c r="N7" i="13"/>
  <c r="O7" i="13" s="1"/>
  <c r="P7" i="13" s="1"/>
  <c r="N6" i="13"/>
  <c r="O6" i="13" s="1"/>
  <c r="P6" i="13" s="1"/>
  <c r="N5" i="13"/>
  <c r="O5" i="13" s="1"/>
  <c r="P5" i="13" s="1"/>
  <c r="N4" i="13"/>
  <c r="O4" i="13" s="1"/>
  <c r="P4" i="13" s="1"/>
  <c r="N3" i="13"/>
  <c r="O3" i="13" s="1"/>
  <c r="P3" i="13" s="1"/>
  <c r="N2" i="13"/>
  <c r="O2" i="13" s="1"/>
  <c r="P2" i="13" s="1"/>
  <c r="J78" i="13"/>
  <c r="K78" i="13" s="1"/>
  <c r="E79" i="14"/>
  <c r="E80" i="14"/>
  <c r="E81" i="14"/>
  <c r="E82" i="14"/>
  <c r="E83" i="14"/>
  <c r="E78" i="14"/>
  <c r="W25" i="13" l="1"/>
  <c r="W57" i="13"/>
  <c r="AE19" i="13"/>
  <c r="AF27" i="13" s="1"/>
  <c r="AA56" i="13"/>
  <c r="AA19" i="13"/>
  <c r="AB27" i="13" s="1"/>
  <c r="W7" i="13"/>
  <c r="X7" i="13" s="1"/>
  <c r="O23" i="13"/>
  <c r="P19" i="13" s="1"/>
  <c r="S22" i="13"/>
  <c r="T22" i="13" s="1"/>
  <c r="O57" i="13"/>
  <c r="S24" i="13"/>
  <c r="T24" i="13" s="1"/>
  <c r="S25" i="13"/>
  <c r="T20" i="13" s="1"/>
  <c r="S20" i="13"/>
  <c r="T28" i="13" s="1"/>
  <c r="W23" i="13"/>
  <c r="X23" i="13" s="1"/>
  <c r="O58" i="13"/>
  <c r="P58" i="13" s="1"/>
  <c r="S23" i="13"/>
  <c r="T23" i="13" s="1"/>
  <c r="W56" i="13"/>
  <c r="X56" i="13" s="1"/>
  <c r="AA25" i="13"/>
  <c r="AB20" i="13" s="1"/>
  <c r="AA20" i="13"/>
  <c r="AB28" i="13" s="1"/>
  <c r="AA57" i="13"/>
  <c r="AE25" i="13"/>
  <c r="AF25" i="13" s="1"/>
  <c r="O24" i="13"/>
  <c r="P24" i="13" s="1"/>
  <c r="S57" i="13"/>
  <c r="W24" i="13"/>
  <c r="X24" i="13" s="1"/>
  <c r="AA58" i="13"/>
  <c r="AB58" i="13" s="1"/>
  <c r="AE57" i="13"/>
  <c r="AF57" i="13" s="1"/>
  <c r="O21" i="13"/>
  <c r="P21" i="13" s="1"/>
  <c r="O56" i="13"/>
  <c r="P56" i="13" s="1"/>
  <c r="S21" i="13"/>
  <c r="T21" i="13" s="1"/>
  <c r="S58" i="13"/>
  <c r="T58" i="13" s="1"/>
  <c r="W58" i="13"/>
  <c r="X58" i="13" s="1"/>
  <c r="AA24" i="13"/>
  <c r="AB24" i="13" s="1"/>
  <c r="AE24" i="13"/>
  <c r="AF24" i="13" s="1"/>
  <c r="AE20" i="13"/>
  <c r="AF28" i="13" s="1"/>
  <c r="AE58" i="13"/>
  <c r="AF58" i="13" s="1"/>
  <c r="AF22" i="13"/>
  <c r="AF18" i="13"/>
  <c r="AE2" i="13"/>
  <c r="AF2" i="13" s="1"/>
  <c r="AE18" i="13"/>
  <c r="AF26" i="13" s="1"/>
  <c r="AF19" i="13"/>
  <c r="AE53" i="13"/>
  <c r="AF53" i="13" s="1"/>
  <c r="AB22" i="13"/>
  <c r="AB18" i="13"/>
  <c r="AB25" i="13"/>
  <c r="AB56" i="13"/>
  <c r="AB57" i="13"/>
  <c r="AA18" i="13"/>
  <c r="AB26" i="13" s="1"/>
  <c r="AB19" i="13"/>
  <c r="X25" i="13"/>
  <c r="X20" i="13"/>
  <c r="X22" i="13"/>
  <c r="X18" i="13"/>
  <c r="W18" i="13"/>
  <c r="X26" i="13" s="1"/>
  <c r="W54" i="13"/>
  <c r="X54" i="13" s="1"/>
  <c r="T57" i="13"/>
  <c r="T25" i="13"/>
  <c r="S2" i="13"/>
  <c r="T2" i="13" s="1"/>
  <c r="S18" i="13"/>
  <c r="T26" i="13" s="1"/>
  <c r="T19" i="13"/>
  <c r="S53" i="13"/>
  <c r="T53" i="13" s="1"/>
  <c r="P57" i="13"/>
  <c r="O22" i="13"/>
  <c r="P23" i="13"/>
  <c r="O25" i="13"/>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B12" i="5"/>
  <c r="AC12" i="5" s="1"/>
  <c r="AA12" i="5"/>
  <c r="AB11" i="5"/>
  <c r="AC11" i="5" s="1"/>
  <c r="AA11" i="5"/>
  <c r="AA10" i="5"/>
  <c r="AB10" i="5" s="1"/>
  <c r="AC10" i="5" s="1"/>
  <c r="AA9" i="5"/>
  <c r="AB9" i="5" s="1"/>
  <c r="AC9" i="5" s="1"/>
  <c r="AA8" i="5"/>
  <c r="AB8" i="5" s="1"/>
  <c r="AC8" i="5" s="1"/>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W83" i="5"/>
  <c r="X83" i="5" s="1"/>
  <c r="W82" i="5"/>
  <c r="X82" i="5" s="1"/>
  <c r="W81" i="5"/>
  <c r="W80" i="5"/>
  <c r="X79" i="5"/>
  <c r="W79" i="5"/>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W57" i="5"/>
  <c r="W56" i="5"/>
  <c r="W55" i="5"/>
  <c r="X58" i="5" s="1"/>
  <c r="W54" i="5"/>
  <c r="X57" i="5" s="1"/>
  <c r="W53" i="5"/>
  <c r="X56" i="5" s="1"/>
  <c r="W52" i="5"/>
  <c r="X52" i="5" s="1"/>
  <c r="X51" i="5"/>
  <c r="W51" i="5"/>
  <c r="W50" i="5"/>
  <c r="X50" i="5" s="1"/>
  <c r="W49" i="5"/>
  <c r="X49" i="5" s="1"/>
  <c r="W48" i="5"/>
  <c r="X48" i="5" s="1"/>
  <c r="W47" i="5"/>
  <c r="W46" i="5"/>
  <c r="W45" i="5"/>
  <c r="W44" i="5"/>
  <c r="W43" i="5"/>
  <c r="W42" i="5"/>
  <c r="W41" i="5"/>
  <c r="W40" i="5"/>
  <c r="X39" i="5"/>
  <c r="W39" i="5"/>
  <c r="W38" i="5"/>
  <c r="X38" i="5" s="1"/>
  <c r="X37" i="5"/>
  <c r="W37" i="5"/>
  <c r="W36" i="5"/>
  <c r="X36" i="5" s="1"/>
  <c r="W35" i="5"/>
  <c r="X35" i="5" s="1"/>
  <c r="W34" i="5"/>
  <c r="X34" i="5" s="1"/>
  <c r="X33" i="5"/>
  <c r="Y33" i="5" s="1"/>
  <c r="W33" i="5"/>
  <c r="W32" i="5"/>
  <c r="X32" i="5" s="1"/>
  <c r="Y32" i="5" s="1"/>
  <c r="X31" i="5"/>
  <c r="W31" i="5"/>
  <c r="W30" i="5"/>
  <c r="W29" i="5"/>
  <c r="Y28" i="5"/>
  <c r="W28" i="5"/>
  <c r="W27" i="5"/>
  <c r="X30" i="5" s="1"/>
  <c r="W26" i="5"/>
  <c r="X29" i="5" s="1"/>
  <c r="W25" i="5"/>
  <c r="X25" i="5" s="1"/>
  <c r="Y25" i="5" s="1"/>
  <c r="W24" i="5"/>
  <c r="X24" i="5" s="1"/>
  <c r="Y24" i="5" s="1"/>
  <c r="X23" i="5"/>
  <c r="Y23" i="5" s="1"/>
  <c r="W23" i="5"/>
  <c r="W22" i="5"/>
  <c r="X22" i="5" s="1"/>
  <c r="Y22" i="5" s="1"/>
  <c r="W21" i="5"/>
  <c r="X21" i="5" s="1"/>
  <c r="Y21" i="5" s="1"/>
  <c r="Y20" i="5"/>
  <c r="X20" i="5"/>
  <c r="W20" i="5"/>
  <c r="X28" i="5" s="1"/>
  <c r="Y31" i="5" s="1"/>
  <c r="X19" i="5"/>
  <c r="Y27" i="5" s="1"/>
  <c r="W19" i="5"/>
  <c r="X27" i="5" s="1"/>
  <c r="Y30" i="5" s="1"/>
  <c r="W18" i="5"/>
  <c r="X26" i="5" s="1"/>
  <c r="Y29" i="5" s="1"/>
  <c r="W17" i="5"/>
  <c r="X17" i="5" s="1"/>
  <c r="Y17" i="5" s="1"/>
  <c r="W16" i="5"/>
  <c r="X16" i="5" s="1"/>
  <c r="Y16" i="5" s="1"/>
  <c r="X15" i="5"/>
  <c r="Y15" i="5" s="1"/>
  <c r="W15" i="5"/>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T35" i="5"/>
  <c r="S35" i="5"/>
  <c r="S34" i="5"/>
  <c r="T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S20" i="5"/>
  <c r="T28" i="5" s="1"/>
  <c r="U31" i="5" s="1"/>
  <c r="T19" i="5"/>
  <c r="U27" i="5" s="1"/>
  <c r="S19" i="5"/>
  <c r="T27" i="5" s="1"/>
  <c r="U30" i="5" s="1"/>
  <c r="S18" i="5"/>
  <c r="T26" i="5" s="1"/>
  <c r="U29"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P75" i="5"/>
  <c r="Q75" i="5" s="1"/>
  <c r="O75" i="5"/>
  <c r="O74" i="5"/>
  <c r="P74" i="5" s="1"/>
  <c r="Q74" i="5" s="1"/>
  <c r="P73" i="5"/>
  <c r="Q73" i="5" s="1"/>
  <c r="O73" i="5"/>
  <c r="O72" i="5"/>
  <c r="P72" i="5" s="1"/>
  <c r="Q72" i="5" s="1"/>
  <c r="O71" i="5"/>
  <c r="P71" i="5" s="1"/>
  <c r="Q71" i="5" s="1"/>
  <c r="O70" i="5"/>
  <c r="P70" i="5" s="1"/>
  <c r="Q70" i="5" s="1"/>
  <c r="O69" i="5"/>
  <c r="P69" i="5" s="1"/>
  <c r="Q69" i="5" s="1"/>
  <c r="O68" i="5"/>
  <c r="P68" i="5" s="1"/>
  <c r="Q68" i="5" s="1"/>
  <c r="P67" i="5"/>
  <c r="Q67" i="5" s="1"/>
  <c r="O67" i="5"/>
  <c r="O66" i="5"/>
  <c r="P66" i="5" s="1"/>
  <c r="Q66" i="5" s="1"/>
  <c r="P65" i="5"/>
  <c r="Q65" i="5" s="1"/>
  <c r="O65" i="5"/>
  <c r="O64" i="5"/>
  <c r="P64" i="5" s="1"/>
  <c r="Q64" i="5" s="1"/>
  <c r="O63" i="5"/>
  <c r="P63" i="5" s="1"/>
  <c r="Q63" i="5" s="1"/>
  <c r="O62" i="5"/>
  <c r="P62" i="5" s="1"/>
  <c r="Q62" i="5" s="1"/>
  <c r="P61" i="5"/>
  <c r="Q61" i="5" s="1"/>
  <c r="O61" i="5"/>
  <c r="O60" i="5"/>
  <c r="P60" i="5" s="1"/>
  <c r="Q60" i="5" s="1"/>
  <c r="P59" i="5"/>
  <c r="Q59" i="5" s="1"/>
  <c r="O59" i="5"/>
  <c r="O58" i="5"/>
  <c r="O57" i="5"/>
  <c r="O56" i="5"/>
  <c r="O55" i="5"/>
  <c r="P58" i="5" s="1"/>
  <c r="O54" i="5"/>
  <c r="P57" i="5" s="1"/>
  <c r="P53" i="5"/>
  <c r="Q53" i="5" s="1"/>
  <c r="O53" i="5"/>
  <c r="O52" i="5"/>
  <c r="P52" i="5" s="1"/>
  <c r="P51" i="5"/>
  <c r="O51" i="5"/>
  <c r="O50" i="5"/>
  <c r="P50" i="5" s="1"/>
  <c r="O49" i="5"/>
  <c r="P49" i="5" s="1"/>
  <c r="O48" i="5"/>
  <c r="P48" i="5" s="1"/>
  <c r="O47" i="5"/>
  <c r="O46" i="5"/>
  <c r="O45" i="5"/>
  <c r="O44" i="5"/>
  <c r="O43" i="5"/>
  <c r="O42" i="5"/>
  <c r="O41" i="5"/>
  <c r="O40" i="5"/>
  <c r="O39" i="5"/>
  <c r="P39" i="5" s="1"/>
  <c r="O38" i="5"/>
  <c r="P38" i="5" s="1"/>
  <c r="P37" i="5"/>
  <c r="O37" i="5"/>
  <c r="O36" i="5"/>
  <c r="P36" i="5" s="1"/>
  <c r="P35" i="5"/>
  <c r="O35" i="5"/>
  <c r="O34" i="5"/>
  <c r="P34" i="5" s="1"/>
  <c r="O33" i="5"/>
  <c r="P33" i="5" s="1"/>
  <c r="Q33" i="5" s="1"/>
  <c r="O32" i="5"/>
  <c r="P32" i="5" s="1"/>
  <c r="Q32" i="5" s="1"/>
  <c r="O31" i="5"/>
  <c r="O30" i="5"/>
  <c r="O29" i="5"/>
  <c r="O28" i="5"/>
  <c r="P31" i="5" s="1"/>
  <c r="P27" i="5"/>
  <c r="Q30" i="5" s="1"/>
  <c r="O27" i="5"/>
  <c r="P30" i="5" s="1"/>
  <c r="O26" i="5"/>
  <c r="P29" i="5" s="1"/>
  <c r="O25" i="5"/>
  <c r="P25" i="5" s="1"/>
  <c r="Q25" i="5" s="1"/>
  <c r="O24" i="5"/>
  <c r="P24" i="5" s="1"/>
  <c r="Q24" i="5" s="1"/>
  <c r="O23" i="5"/>
  <c r="P23" i="5" s="1"/>
  <c r="Q23" i="5" s="1"/>
  <c r="O22" i="5"/>
  <c r="P22" i="5" s="1"/>
  <c r="Q22" i="5" s="1"/>
  <c r="P21" i="5"/>
  <c r="Q21" i="5" s="1"/>
  <c r="O21" i="5"/>
  <c r="P20" i="5"/>
  <c r="Q28" i="5" s="1"/>
  <c r="O20" i="5"/>
  <c r="P28" i="5" s="1"/>
  <c r="Q31" i="5" s="1"/>
  <c r="P19" i="5"/>
  <c r="Q27" i="5" s="1"/>
  <c r="O19" i="5"/>
  <c r="O18" i="5"/>
  <c r="P26" i="5" s="1"/>
  <c r="Q29" i="5" s="1"/>
  <c r="P17" i="5"/>
  <c r="Q17" i="5" s="1"/>
  <c r="O17" i="5"/>
  <c r="O16" i="5"/>
  <c r="P16" i="5" s="1"/>
  <c r="Q16" i="5" s="1"/>
  <c r="P15" i="5"/>
  <c r="Q15" i="5" s="1"/>
  <c r="O15" i="5"/>
  <c r="O14" i="5"/>
  <c r="P14" i="5" s="1"/>
  <c r="Q14" i="5" s="1"/>
  <c r="O13" i="5"/>
  <c r="P13" i="5" s="1"/>
  <c r="Q13" i="5" s="1"/>
  <c r="O12" i="5"/>
  <c r="P12" i="5" s="1"/>
  <c r="Q12" i="5" s="1"/>
  <c r="P11" i="5"/>
  <c r="Q11" i="5" s="1"/>
  <c r="O11" i="5"/>
  <c r="O10" i="5"/>
  <c r="P10" i="5" s="1"/>
  <c r="Q10" i="5" s="1"/>
  <c r="P9" i="5"/>
  <c r="Q9" i="5" s="1"/>
  <c r="O9" i="5"/>
  <c r="O8" i="5"/>
  <c r="P8" i="5" s="1"/>
  <c r="Q8" i="5" s="1"/>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L88" i="5"/>
  <c r="M88" i="5" s="1"/>
  <c r="K88" i="5"/>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L59" i="5"/>
  <c r="M59" i="5" s="1"/>
  <c r="K59" i="5"/>
  <c r="K58" i="5"/>
  <c r="K57" i="5"/>
  <c r="L56" i="5"/>
  <c r="K56" i="5"/>
  <c r="K55" i="5"/>
  <c r="L58" i="5" s="1"/>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L35" i="5"/>
  <c r="K35" i="5"/>
  <c r="K34" i="5"/>
  <c r="L34" i="5" s="1"/>
  <c r="K33" i="5"/>
  <c r="L33" i="5" s="1"/>
  <c r="M33" i="5" s="1"/>
  <c r="K32" i="5"/>
  <c r="L32" i="5" s="1"/>
  <c r="M32" i="5" s="1"/>
  <c r="L31" i="5"/>
  <c r="K31" i="5"/>
  <c r="K30" i="5"/>
  <c r="K29" i="5"/>
  <c r="K28" i="5"/>
  <c r="L27" i="5"/>
  <c r="M30" i="5" s="1"/>
  <c r="K27" i="5"/>
  <c r="L30" i="5" s="1"/>
  <c r="K26" i="5"/>
  <c r="L29" i="5" s="1"/>
  <c r="K25" i="5"/>
  <c r="L25" i="5" s="1"/>
  <c r="M25" i="5" s="1"/>
  <c r="M24" i="5"/>
  <c r="L24" i="5"/>
  <c r="K24" i="5"/>
  <c r="K23" i="5"/>
  <c r="K22" i="5"/>
  <c r="L22" i="5" s="1"/>
  <c r="M22" i="5" s="1"/>
  <c r="K21" i="5"/>
  <c r="L21" i="5" s="1"/>
  <c r="M21" i="5" s="1"/>
  <c r="L20" i="5"/>
  <c r="K20" i="5"/>
  <c r="L28" i="5" s="1"/>
  <c r="M31" i="5" s="1"/>
  <c r="K19" i="5"/>
  <c r="K18" i="5"/>
  <c r="L26" i="5" s="1"/>
  <c r="M29"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M8" i="5"/>
  <c r="L8" i="5"/>
  <c r="K8" i="5"/>
  <c r="K7" i="5"/>
  <c r="L7" i="5" s="1"/>
  <c r="M7" i="5" s="1"/>
  <c r="K6" i="5"/>
  <c r="L6" i="5" s="1"/>
  <c r="M6" i="5" s="1"/>
  <c r="K5" i="5"/>
  <c r="L5" i="5" s="1"/>
  <c r="M5" i="5" s="1"/>
  <c r="L4" i="5"/>
  <c r="M4" i="5" s="1"/>
  <c r="K4" i="5"/>
  <c r="L3" i="5"/>
  <c r="M3" i="5" s="1"/>
  <c r="K3" i="5"/>
  <c r="K2" i="5"/>
  <c r="L2" i="5" s="1"/>
  <c r="M2" i="5" s="1"/>
  <c r="L19" i="5" l="1"/>
  <c r="M27" i="5" s="1"/>
  <c r="L23" i="5"/>
  <c r="M23" i="5" s="1"/>
  <c r="M28" i="5"/>
  <c r="M20" i="5"/>
  <c r="L55" i="5"/>
  <c r="Q20" i="5"/>
  <c r="X55" i="5"/>
  <c r="AB58" i="5"/>
  <c r="P56" i="5"/>
  <c r="Q56" i="5" s="1"/>
  <c r="P55" i="5"/>
  <c r="T18" i="5"/>
  <c r="U26" i="5" s="1"/>
  <c r="T20" i="5"/>
  <c r="U28" i="5" s="1"/>
  <c r="T55" i="5"/>
  <c r="U58" i="5" s="1"/>
  <c r="L57" i="5"/>
  <c r="T18" i="13"/>
  <c r="AF20" i="13"/>
  <c r="X19" i="13"/>
  <c r="AF56" i="13"/>
  <c r="X57" i="13"/>
  <c r="T56" i="13"/>
  <c r="P25" i="13"/>
  <c r="P20" i="13"/>
  <c r="P22" i="13"/>
  <c r="P18" i="13"/>
  <c r="AC28" i="5"/>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A57" i="14"/>
  <c r="AA56" i="14"/>
  <c r="AA55" i="14"/>
  <c r="AA54" i="14"/>
  <c r="AA53" i="14"/>
  <c r="AA52" i="14"/>
  <c r="AB52" i="14" s="1"/>
  <c r="AA51" i="14"/>
  <c r="AB51" i="14" s="1"/>
  <c r="AA50" i="14"/>
  <c r="AB50" i="14" s="1"/>
  <c r="AA49" i="14"/>
  <c r="AB49" i="14" s="1"/>
  <c r="AA48" i="14"/>
  <c r="AB48" i="14" s="1"/>
  <c r="AA47" i="14"/>
  <c r="AA46" i="14"/>
  <c r="AA45" i="14"/>
  <c r="AA44" i="14"/>
  <c r="AB44" i="14" s="1"/>
  <c r="AC44" i="14" s="1"/>
  <c r="AA43" i="14"/>
  <c r="AA42" i="14"/>
  <c r="AA41" i="14"/>
  <c r="AB41" i="14" s="1"/>
  <c r="AC41" i="14" s="1"/>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C20" i="14" s="1"/>
  <c r="AA24" i="14"/>
  <c r="AA23" i="14"/>
  <c r="AB19" i="14" s="1"/>
  <c r="AC27" i="14" s="1"/>
  <c r="AA22" i="14"/>
  <c r="AB22" i="14" s="1"/>
  <c r="AC22" i="14" s="1"/>
  <c r="AA21" i="14"/>
  <c r="AB21" i="14" s="1"/>
  <c r="AC21" i="14" s="1"/>
  <c r="AA20" i="14"/>
  <c r="AB28" i="14" s="1"/>
  <c r="AC31" i="14" s="1"/>
  <c r="AA19" i="14"/>
  <c r="AB27" i="14" s="1"/>
  <c r="AC30" i="14" s="1"/>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W57" i="14"/>
  <c r="W56" i="14"/>
  <c r="X55" i="14"/>
  <c r="Y55" i="14" s="1"/>
  <c r="W55" i="14"/>
  <c r="X58" i="14" s="1"/>
  <c r="W54" i="14"/>
  <c r="X57" i="14" s="1"/>
  <c r="W53" i="14"/>
  <c r="X56" i="14" s="1"/>
  <c r="W52" i="14"/>
  <c r="X52" i="14" s="1"/>
  <c r="W51" i="14"/>
  <c r="X51" i="14" s="1"/>
  <c r="W50" i="14"/>
  <c r="X50" i="14" s="1"/>
  <c r="Y50" i="14" s="1"/>
  <c r="W49" i="14"/>
  <c r="X49" i="14" s="1"/>
  <c r="W48" i="14"/>
  <c r="X48" i="14" s="1"/>
  <c r="W47" i="14"/>
  <c r="W46" i="14"/>
  <c r="W45" i="14"/>
  <c r="W44" i="14"/>
  <c r="W43" i="14"/>
  <c r="W42" i="14"/>
  <c r="X42" i="14" s="1"/>
  <c r="Y42" i="14" s="1"/>
  <c r="W41" i="14"/>
  <c r="W40" i="14"/>
  <c r="W39" i="14"/>
  <c r="W38" i="14"/>
  <c r="W37" i="14"/>
  <c r="W36" i="14"/>
  <c r="W35" i="14"/>
  <c r="X35" i="14" s="1"/>
  <c r="Y35" i="14" s="1"/>
  <c r="W34" i="14"/>
  <c r="W33" i="14"/>
  <c r="X33" i="14" s="1"/>
  <c r="Y33" i="14" s="1"/>
  <c r="W32" i="14"/>
  <c r="X32" i="14" s="1"/>
  <c r="Y32" i="14" s="1"/>
  <c r="W31" i="14"/>
  <c r="W30" i="14"/>
  <c r="W29" i="14"/>
  <c r="W28" i="14"/>
  <c r="X31" i="14" s="1"/>
  <c r="W27" i="14"/>
  <c r="X30" i="14" s="1"/>
  <c r="W26" i="14"/>
  <c r="X29" i="14" s="1"/>
  <c r="W25" i="14"/>
  <c r="W24" i="14"/>
  <c r="X23" i="14"/>
  <c r="Y23" i="14" s="1"/>
  <c r="W23" i="14"/>
  <c r="W22" i="14"/>
  <c r="X22" i="14" s="1"/>
  <c r="Y22" i="14" s="1"/>
  <c r="W21" i="14"/>
  <c r="X21" i="14" s="1"/>
  <c r="Y21" i="14" s="1"/>
  <c r="W20" i="14"/>
  <c r="X28" i="14" s="1"/>
  <c r="Y31" i="14" s="1"/>
  <c r="X19" i="14"/>
  <c r="Y27" i="14" s="1"/>
  <c r="W19" i="14"/>
  <c r="X27" i="14" s="1"/>
  <c r="Y30" i="14" s="1"/>
  <c r="W18" i="14"/>
  <c r="X26" i="14" s="1"/>
  <c r="Y29" i="14" s="1"/>
  <c r="W17" i="14"/>
  <c r="X17" i="14" s="1"/>
  <c r="Y17" i="14" s="1"/>
  <c r="W16" i="14"/>
  <c r="X16" i="14" s="1"/>
  <c r="Y16" i="14" s="1"/>
  <c r="X15" i="14"/>
  <c r="Y15" i="14" s="1"/>
  <c r="W15" i="14"/>
  <c r="W14" i="14"/>
  <c r="X14" i="14" s="1"/>
  <c r="Y14" i="14" s="1"/>
  <c r="W13" i="14"/>
  <c r="X13" i="14" s="1"/>
  <c r="Y13" i="14" s="1"/>
  <c r="W12" i="14"/>
  <c r="X12" i="14" s="1"/>
  <c r="Y12" i="14" s="1"/>
  <c r="W11" i="14"/>
  <c r="X11" i="14" s="1"/>
  <c r="Y11" i="14" s="1"/>
  <c r="W10" i="14"/>
  <c r="X10" i="14" s="1"/>
  <c r="Y10" i="14" s="1"/>
  <c r="W9" i="14"/>
  <c r="X9" i="14" s="1"/>
  <c r="Y9" i="14" s="1"/>
  <c r="X8" i="14"/>
  <c r="Y8" i="14" s="1"/>
  <c r="W8" i="14"/>
  <c r="W7" i="14"/>
  <c r="X7" i="14" s="1"/>
  <c r="Y7" i="14" s="1"/>
  <c r="W6" i="14"/>
  <c r="X6" i="14" s="1"/>
  <c r="Y6" i="14" s="1"/>
  <c r="W5" i="14"/>
  <c r="X5" i="14" s="1"/>
  <c r="Y5" i="14" s="1"/>
  <c r="W4" i="14"/>
  <c r="X4" i="14" s="1"/>
  <c r="Y4" i="14" s="1"/>
  <c r="W3" i="14"/>
  <c r="X3" i="14" s="1"/>
  <c r="Y3" i="14" s="1"/>
  <c r="W2" i="14"/>
  <c r="S93" i="14"/>
  <c r="T93" i="14" s="1"/>
  <c r="U93" i="14" s="1"/>
  <c r="S92" i="14"/>
  <c r="T92" i="14" s="1"/>
  <c r="U92" i="14" s="1"/>
  <c r="T91" i="14"/>
  <c r="U91" i="14" s="1"/>
  <c r="S91" i="14"/>
  <c r="S90" i="14"/>
  <c r="T90" i="14" s="1"/>
  <c r="U90" i="14" s="1"/>
  <c r="S89" i="14"/>
  <c r="T89" i="14" s="1"/>
  <c r="U89" i="14" s="1"/>
  <c r="U88" i="14"/>
  <c r="S88" i="14"/>
  <c r="T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S53" i="14"/>
  <c r="T56" i="14" s="1"/>
  <c r="S52" i="14"/>
  <c r="T52" i="14" s="1"/>
  <c r="S51" i="14"/>
  <c r="T51" i="14" s="1"/>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S28" i="14"/>
  <c r="S27" i="14"/>
  <c r="T30" i="14" s="1"/>
  <c r="S26" i="14"/>
  <c r="T29" i="14" s="1"/>
  <c r="S25" i="14"/>
  <c r="T20" i="14" s="1"/>
  <c r="U20" i="14" s="1"/>
  <c r="S24" i="14"/>
  <c r="S23" i="14"/>
  <c r="T19" i="14" s="1"/>
  <c r="U27" i="14" s="1"/>
  <c r="S22" i="14"/>
  <c r="T22" i="14" s="1"/>
  <c r="U22" i="14" s="1"/>
  <c r="S21" i="14"/>
  <c r="T21" i="14" s="1"/>
  <c r="U21" i="14" s="1"/>
  <c r="S20" i="14"/>
  <c r="T28" i="14" s="1"/>
  <c r="U31" i="14" s="1"/>
  <c r="S19" i="14"/>
  <c r="T27" i="14" s="1"/>
  <c r="U30" i="14" s="1"/>
  <c r="S18" i="14"/>
  <c r="T26" i="14" s="1"/>
  <c r="U29" i="14" s="1"/>
  <c r="S17" i="14"/>
  <c r="T17" i="14" s="1"/>
  <c r="U17" i="14" s="1"/>
  <c r="S16" i="14"/>
  <c r="T16" i="14" s="1"/>
  <c r="U16" i="14" s="1"/>
  <c r="S15" i="14"/>
  <c r="T15" i="14" s="1"/>
  <c r="U15" i="14" s="1"/>
  <c r="T14" i="14"/>
  <c r="U14" i="14" s="1"/>
  <c r="S14" i="14"/>
  <c r="S13" i="14"/>
  <c r="T13" i="14" s="1"/>
  <c r="U13" i="14" s="1"/>
  <c r="S12" i="14"/>
  <c r="T12" i="14" s="1"/>
  <c r="U12" i="14" s="1"/>
  <c r="T11" i="14"/>
  <c r="U11" i="14" s="1"/>
  <c r="S11" i="14"/>
  <c r="S10" i="14"/>
  <c r="T10" i="14" s="1"/>
  <c r="U10" i="14" s="1"/>
  <c r="S9" i="14"/>
  <c r="T9" i="14" s="1"/>
  <c r="U9" i="14" s="1"/>
  <c r="S8" i="14"/>
  <c r="T8" i="14" s="1"/>
  <c r="U8" i="14" s="1"/>
  <c r="S7" i="14"/>
  <c r="T7" i="14" s="1"/>
  <c r="U7" i="14" s="1"/>
  <c r="T6" i="14"/>
  <c r="U6" i="14" s="1"/>
  <c r="S6" i="14"/>
  <c r="S5" i="14"/>
  <c r="T5" i="14" s="1"/>
  <c r="U5" i="14" s="1"/>
  <c r="S4" i="14"/>
  <c r="T4" i="14" s="1"/>
  <c r="U4" i="14" s="1"/>
  <c r="T3" i="14"/>
  <c r="U3" i="14" s="1"/>
  <c r="S3" i="14"/>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P83" i="14" s="1"/>
  <c r="Q83" i="14" s="1"/>
  <c r="P82" i="14"/>
  <c r="Q82" i="14" s="1"/>
  <c r="O82" i="14"/>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O54" i="14"/>
  <c r="O53" i="14"/>
  <c r="O52" i="14"/>
  <c r="P52" i="14" s="1"/>
  <c r="O51" i="14"/>
  <c r="P51" i="14" s="1"/>
  <c r="O50" i="14"/>
  <c r="P50" i="14" s="1"/>
  <c r="O49" i="14"/>
  <c r="P49" i="14" s="1"/>
  <c r="Q49" i="14" s="1"/>
  <c r="O48" i="14"/>
  <c r="P48" i="14" s="1"/>
  <c r="O47" i="14"/>
  <c r="O46" i="14"/>
  <c r="O45" i="14"/>
  <c r="O44" i="14"/>
  <c r="O43" i="14"/>
  <c r="O42" i="14"/>
  <c r="P42" i="14" s="1"/>
  <c r="Q42" i="14" s="1"/>
  <c r="O41" i="14"/>
  <c r="O40" i="14"/>
  <c r="O39" i="14"/>
  <c r="O38" i="14"/>
  <c r="O37" i="14"/>
  <c r="O36" i="14"/>
  <c r="O35" i="14"/>
  <c r="O34" i="14"/>
  <c r="O33" i="14"/>
  <c r="P33" i="14" s="1"/>
  <c r="Q33" i="14" s="1"/>
  <c r="O32" i="14"/>
  <c r="P32" i="14" s="1"/>
  <c r="Q32" i="14" s="1"/>
  <c r="O31" i="14"/>
  <c r="O30" i="14"/>
  <c r="O29" i="14"/>
  <c r="O28" i="14"/>
  <c r="P31" i="14" s="1"/>
  <c r="O27" i="14"/>
  <c r="P30" i="14" s="1"/>
  <c r="O26" i="14"/>
  <c r="P29" i="14" s="1"/>
  <c r="O25" i="14"/>
  <c r="O24" i="14"/>
  <c r="O23" i="14"/>
  <c r="P19" i="14" s="1"/>
  <c r="Q27" i="14" s="1"/>
  <c r="O22" i="14"/>
  <c r="O21" i="14"/>
  <c r="O20" i="14"/>
  <c r="P28" i="14" s="1"/>
  <c r="Q31" i="14" s="1"/>
  <c r="O19" i="14"/>
  <c r="P27" i="14" s="1"/>
  <c r="Q30" i="14" s="1"/>
  <c r="P18" i="14"/>
  <c r="Q26" i="14" s="1"/>
  <c r="O18" i="14"/>
  <c r="P26" i="14" s="1"/>
  <c r="Q29"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L93" i="14"/>
  <c r="M93" i="14" s="1"/>
  <c r="K93" i="14"/>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L77" i="14"/>
  <c r="M77" i="14" s="1"/>
  <c r="K77" i="14"/>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L66" i="14"/>
  <c r="M66" i="14" s="1"/>
  <c r="K66" i="14"/>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3" i="14" s="1"/>
  <c r="M53" i="14" s="1"/>
  <c r="K52" i="14"/>
  <c r="L52" i="14" s="1"/>
  <c r="K51" i="14"/>
  <c r="L51" i="14" s="1"/>
  <c r="K50" i="14"/>
  <c r="L50" i="14" s="1"/>
  <c r="K49" i="14"/>
  <c r="L49" i="14" s="1"/>
  <c r="K48" i="14"/>
  <c r="L48" i="14" s="1"/>
  <c r="K47" i="14"/>
  <c r="K46" i="14"/>
  <c r="K45" i="14"/>
  <c r="K44" i="14"/>
  <c r="K43" i="14"/>
  <c r="L43" i="14" s="1"/>
  <c r="M43" i="14" s="1"/>
  <c r="K42" i="14"/>
  <c r="K41" i="14"/>
  <c r="K40" i="14"/>
  <c r="K39" i="14"/>
  <c r="K38" i="14"/>
  <c r="K37" i="14"/>
  <c r="K36" i="14"/>
  <c r="K35" i="14"/>
  <c r="K34" i="14"/>
  <c r="K33" i="14"/>
  <c r="L33" i="14" s="1"/>
  <c r="M33" i="14" s="1"/>
  <c r="K32" i="14"/>
  <c r="L32" i="14" s="1"/>
  <c r="M32" i="14" s="1"/>
  <c r="K31" i="14"/>
  <c r="K30" i="14"/>
  <c r="K29" i="14"/>
  <c r="K28" i="14"/>
  <c r="L31" i="14" s="1"/>
  <c r="K27" i="14"/>
  <c r="L30" i="14" s="1"/>
  <c r="K26" i="14"/>
  <c r="L29" i="14" s="1"/>
  <c r="K25" i="14"/>
  <c r="K24" i="14"/>
  <c r="K23" i="14"/>
  <c r="K22" i="14"/>
  <c r="L18" i="14" s="1"/>
  <c r="M26" i="14" s="1"/>
  <c r="K21" i="14"/>
  <c r="L20" i="14"/>
  <c r="M28" i="14" s="1"/>
  <c r="K20" i="14"/>
  <c r="L28" i="14" s="1"/>
  <c r="M31" i="14" s="1"/>
  <c r="K19" i="14"/>
  <c r="L27" i="14" s="1"/>
  <c r="M30" i="14" s="1"/>
  <c r="K18" i="14"/>
  <c r="L26" i="14" s="1"/>
  <c r="M29" i="14" s="1"/>
  <c r="K17" i="14"/>
  <c r="L17" i="14" s="1"/>
  <c r="M17" i="14" s="1"/>
  <c r="K16" i="14"/>
  <c r="L16" i="14" s="1"/>
  <c r="M16" i="14" s="1"/>
  <c r="K15" i="14"/>
  <c r="L15" i="14" s="1"/>
  <c r="M15" i="14" s="1"/>
  <c r="K14" i="14"/>
  <c r="L14" i="14" s="1"/>
  <c r="M14" i="14" s="1"/>
  <c r="L13" i="14"/>
  <c r="M13" i="14" s="1"/>
  <c r="K13" i="14"/>
  <c r="K12" i="14"/>
  <c r="K11" i="14"/>
  <c r="L11" i="14" s="1"/>
  <c r="M11" i="14" s="1"/>
  <c r="K10" i="14"/>
  <c r="L10" i="14" s="1"/>
  <c r="M10" i="14" s="1"/>
  <c r="K9" i="14"/>
  <c r="L9" i="14" s="1"/>
  <c r="M9" i="14" s="1"/>
  <c r="K8" i="14"/>
  <c r="L8" i="14" s="1"/>
  <c r="M8" i="14" s="1"/>
  <c r="K7" i="14"/>
  <c r="L7" i="14" s="1"/>
  <c r="M7" i="14" s="1"/>
  <c r="L6" i="14"/>
  <c r="M6" i="14" s="1"/>
  <c r="K6" i="14"/>
  <c r="K5" i="14"/>
  <c r="L5" i="14" s="1"/>
  <c r="M5" i="14" s="1"/>
  <c r="K4" i="14"/>
  <c r="L21" i="14" s="1"/>
  <c r="M21" i="14" s="1"/>
  <c r="K3" i="14"/>
  <c r="L22" i="14" s="1"/>
  <c r="M22" i="14" s="1"/>
  <c r="K2" i="14"/>
  <c r="L2" i="14" s="1"/>
  <c r="M2" i="14" s="1"/>
  <c r="H38" i="13"/>
  <c r="H35" i="13"/>
  <c r="E38" i="14"/>
  <c r="E35" i="14"/>
  <c r="D46" i="14"/>
  <c r="L46" i="14" s="1"/>
  <c r="M46" i="14" s="1"/>
  <c r="D45" i="14"/>
  <c r="L45" i="14" s="1"/>
  <c r="M45" i="14" s="1"/>
  <c r="D42" i="14"/>
  <c r="L42" i="14" s="1"/>
  <c r="M42" i="14" s="1"/>
  <c r="D41" i="14"/>
  <c r="L41" i="14" s="1"/>
  <c r="M41" i="14" s="1"/>
  <c r="E52" i="14"/>
  <c r="E51" i="14"/>
  <c r="E50" i="14"/>
  <c r="E49" i="14"/>
  <c r="E48" i="14"/>
  <c r="U48" i="14" s="1"/>
  <c r="D47" i="14"/>
  <c r="T47" i="14" s="1"/>
  <c r="U47" i="14" s="1"/>
  <c r="D44" i="14"/>
  <c r="X44" i="14" s="1"/>
  <c r="Y44" i="14" s="1"/>
  <c r="D43" i="14"/>
  <c r="AB43" i="14" s="1"/>
  <c r="AC43" i="14" s="1"/>
  <c r="D40" i="14"/>
  <c r="X40" i="14" s="1"/>
  <c r="Y40" i="14" s="1"/>
  <c r="D39" i="14"/>
  <c r="X39" i="14" s="1"/>
  <c r="Y39" i="14" s="1"/>
  <c r="E37" i="14"/>
  <c r="E34" i="14"/>
  <c r="D36" i="14"/>
  <c r="X36" i="14" s="1"/>
  <c r="Y36" i="14" s="1"/>
  <c r="D38" i="14"/>
  <c r="L38" i="14" s="1"/>
  <c r="M38" i="14" s="1"/>
  <c r="D37" i="14"/>
  <c r="D35" i="14"/>
  <c r="D34" i="14"/>
  <c r="L34" i="14" s="1"/>
  <c r="M34" i="14" s="1"/>
  <c r="H37" i="13"/>
  <c r="H34" i="13"/>
  <c r="G46" i="13"/>
  <c r="G45" i="13"/>
  <c r="G42" i="13"/>
  <c r="G41" i="13"/>
  <c r="G38" i="13"/>
  <c r="G37" i="13"/>
  <c r="G47" i="13"/>
  <c r="G44" i="13"/>
  <c r="G43" i="13"/>
  <c r="G40" i="13"/>
  <c r="G39" i="13"/>
  <c r="G36" i="13"/>
  <c r="G35" i="13"/>
  <c r="G34" i="13"/>
  <c r="P56" i="14" l="1"/>
  <c r="AB56" i="14"/>
  <c r="T35" i="14"/>
  <c r="U35" i="14" s="1"/>
  <c r="L24" i="14"/>
  <c r="M24" i="14" s="1"/>
  <c r="L54" i="14"/>
  <c r="M54" i="14" s="1"/>
  <c r="X25" i="14"/>
  <c r="Y25" i="14" s="1"/>
  <c r="AB57" i="14"/>
  <c r="L37" i="14"/>
  <c r="M37" i="14" s="1"/>
  <c r="M50" i="14"/>
  <c r="P24" i="14"/>
  <c r="Q24" i="14" s="1"/>
  <c r="P35" i="14"/>
  <c r="Q35" i="14" s="1"/>
  <c r="P58" i="14"/>
  <c r="T24" i="14"/>
  <c r="U24" i="14" s="1"/>
  <c r="T37" i="14"/>
  <c r="U37" i="14" s="1"/>
  <c r="X37" i="14"/>
  <c r="Y37" i="14" s="1"/>
  <c r="AC51" i="14"/>
  <c r="AB58" i="14"/>
  <c r="AE34" i="13"/>
  <c r="AF34" i="13" s="1"/>
  <c r="W34" i="13"/>
  <c r="X34" i="13" s="1"/>
  <c r="S34" i="13"/>
  <c r="T34" i="13" s="1"/>
  <c r="O34" i="13"/>
  <c r="P34" i="13" s="1"/>
  <c r="AA34" i="13"/>
  <c r="AB34" i="13" s="1"/>
  <c r="W37" i="13"/>
  <c r="X37" i="13" s="1"/>
  <c r="S37" i="13"/>
  <c r="T37" i="13" s="1"/>
  <c r="AA37" i="13"/>
  <c r="AB37" i="13" s="1"/>
  <c r="AE37" i="13"/>
  <c r="AF37" i="13" s="1"/>
  <c r="O37" i="13"/>
  <c r="P37" i="13" s="1"/>
  <c r="AA35" i="13"/>
  <c r="AB35" i="13" s="1"/>
  <c r="W35" i="13"/>
  <c r="X35" i="13" s="1"/>
  <c r="AE35" i="13"/>
  <c r="AF35" i="13" s="1"/>
  <c r="S35" i="13"/>
  <c r="T35" i="13" s="1"/>
  <c r="O35" i="13"/>
  <c r="P35" i="13" s="1"/>
  <c r="AA38" i="13"/>
  <c r="AB38" i="13" s="1"/>
  <c r="O38" i="13"/>
  <c r="P38" i="13" s="1"/>
  <c r="W38" i="13"/>
  <c r="X38" i="13" s="1"/>
  <c r="AE38" i="13"/>
  <c r="AF38" i="13" s="1"/>
  <c r="S38" i="13"/>
  <c r="T38" i="13" s="1"/>
  <c r="AE36" i="13"/>
  <c r="AF36" i="13" s="1"/>
  <c r="S36" i="13"/>
  <c r="T36" i="13" s="1"/>
  <c r="AA36" i="13"/>
  <c r="AB36" i="13" s="1"/>
  <c r="O36" i="13"/>
  <c r="P36" i="13" s="1"/>
  <c r="W36" i="13"/>
  <c r="X36" i="13" s="1"/>
  <c r="S44" i="13"/>
  <c r="T44" i="13" s="1"/>
  <c r="O44" i="13"/>
  <c r="P44" i="13" s="1"/>
  <c r="AA44" i="13"/>
  <c r="AB44" i="13" s="1"/>
  <c r="AE44" i="13"/>
  <c r="AF44" i="13" s="1"/>
  <c r="W44" i="13"/>
  <c r="X44" i="13" s="1"/>
  <c r="AE41" i="13"/>
  <c r="AF41" i="13" s="1"/>
  <c r="W41" i="13"/>
  <c r="X41" i="13" s="1"/>
  <c r="AA41" i="13"/>
  <c r="AB41" i="13" s="1"/>
  <c r="S41" i="13"/>
  <c r="T41" i="13" s="1"/>
  <c r="O41" i="13"/>
  <c r="P41" i="13" s="1"/>
  <c r="S40" i="13"/>
  <c r="T40" i="13" s="1"/>
  <c r="O40" i="13"/>
  <c r="P40" i="13" s="1"/>
  <c r="AA40" i="13"/>
  <c r="AB40" i="13" s="1"/>
  <c r="W40" i="13"/>
  <c r="X40" i="13" s="1"/>
  <c r="AE40" i="13"/>
  <c r="AF40" i="13" s="1"/>
  <c r="AE45" i="13"/>
  <c r="AF45" i="13" s="1"/>
  <c r="W45" i="13"/>
  <c r="X45" i="13" s="1"/>
  <c r="O45" i="13"/>
  <c r="P45" i="13" s="1"/>
  <c r="AA45" i="13"/>
  <c r="AB45" i="13" s="1"/>
  <c r="S45" i="13"/>
  <c r="T45" i="13" s="1"/>
  <c r="S43" i="13"/>
  <c r="T43" i="13" s="1"/>
  <c r="O43" i="13"/>
  <c r="P43" i="13" s="1"/>
  <c r="AE43" i="13"/>
  <c r="AF43" i="13" s="1"/>
  <c r="W43" i="13"/>
  <c r="X43" i="13" s="1"/>
  <c r="AA43" i="13"/>
  <c r="AB43" i="13" s="1"/>
  <c r="W46" i="13"/>
  <c r="X46" i="13" s="1"/>
  <c r="O46" i="13"/>
  <c r="P46" i="13" s="1"/>
  <c r="S46" i="13"/>
  <c r="T46" i="13" s="1"/>
  <c r="AA46" i="13"/>
  <c r="AB46" i="13" s="1"/>
  <c r="AE46" i="13"/>
  <c r="AF46" i="13" s="1"/>
  <c r="AA39" i="13"/>
  <c r="AB39" i="13" s="1"/>
  <c r="O39" i="13"/>
  <c r="P39" i="13" s="1"/>
  <c r="W39" i="13"/>
  <c r="X39" i="13" s="1"/>
  <c r="S39" i="13"/>
  <c r="T39" i="13" s="1"/>
  <c r="AE39" i="13"/>
  <c r="AF39" i="13" s="1"/>
  <c r="S47" i="13"/>
  <c r="T47" i="13" s="1"/>
  <c r="O47" i="13"/>
  <c r="P47" i="13" s="1"/>
  <c r="W47" i="13"/>
  <c r="X47" i="13" s="1"/>
  <c r="AE47" i="13"/>
  <c r="AF47" i="13" s="1"/>
  <c r="AA47" i="13"/>
  <c r="AB47" i="13" s="1"/>
  <c r="W42" i="13"/>
  <c r="X42" i="13" s="1"/>
  <c r="S42" i="13"/>
  <c r="T42" i="13" s="1"/>
  <c r="AA42" i="13"/>
  <c r="AB42" i="13" s="1"/>
  <c r="O42" i="13"/>
  <c r="P42" i="13" s="1"/>
  <c r="AE42" i="13"/>
  <c r="AF42" i="13" s="1"/>
  <c r="P21" i="14"/>
  <c r="Q21" i="14" s="1"/>
  <c r="T46" i="14"/>
  <c r="U46" i="14" s="1"/>
  <c r="U51" i="14"/>
  <c r="T58" i="14"/>
  <c r="U58" i="14" s="1"/>
  <c r="AC28" i="14"/>
  <c r="L25" i="14"/>
  <c r="M25" i="14" s="1"/>
  <c r="M18" i="14"/>
  <c r="L39" i="14"/>
  <c r="M39" i="14" s="1"/>
  <c r="L44" i="14"/>
  <c r="M44" i="14" s="1"/>
  <c r="P22" i="14"/>
  <c r="Q22" i="14" s="1"/>
  <c r="P36" i="14"/>
  <c r="Q36" i="14" s="1"/>
  <c r="P39" i="14"/>
  <c r="Q39" i="14" s="1"/>
  <c r="P46" i="14"/>
  <c r="Q46" i="14" s="1"/>
  <c r="Q50" i="14"/>
  <c r="P57" i="14"/>
  <c r="T23" i="14"/>
  <c r="U23" i="14" s="1"/>
  <c r="T38" i="14"/>
  <c r="U38" i="14" s="1"/>
  <c r="T43" i="14"/>
  <c r="U43" i="14" s="1"/>
  <c r="U49" i="14"/>
  <c r="U52" i="14"/>
  <c r="X24" i="14"/>
  <c r="Y24" i="14" s="1"/>
  <c r="X20" i="14"/>
  <c r="X38" i="14"/>
  <c r="Y38" i="14" s="1"/>
  <c r="X47" i="14"/>
  <c r="Y47" i="14" s="1"/>
  <c r="X53" i="14"/>
  <c r="Y53" i="14" s="1"/>
  <c r="AB23" i="14"/>
  <c r="AC23" i="14" s="1"/>
  <c r="AB35" i="14"/>
  <c r="AC35" i="14" s="1"/>
  <c r="AB42" i="14"/>
  <c r="AC42" i="14" s="1"/>
  <c r="AB45" i="14"/>
  <c r="AC45" i="14" s="1"/>
  <c r="AC48" i="14"/>
  <c r="AC58" i="14"/>
  <c r="M48" i="14"/>
  <c r="P25" i="14"/>
  <c r="Q25" i="14" s="1"/>
  <c r="P45" i="14"/>
  <c r="Q45" i="14" s="1"/>
  <c r="T34" i="14"/>
  <c r="U34" i="14" s="1"/>
  <c r="T40" i="14"/>
  <c r="U40" i="14" s="1"/>
  <c r="AB38" i="14"/>
  <c r="AC38" i="14" s="1"/>
  <c r="AB47" i="14"/>
  <c r="AC47" i="14" s="1"/>
  <c r="L35" i="14"/>
  <c r="M35" i="14" s="1"/>
  <c r="L40" i="14"/>
  <c r="M40" i="14" s="1"/>
  <c r="M49" i="14"/>
  <c r="M51" i="14"/>
  <c r="L56" i="14"/>
  <c r="M56" i="14" s="1"/>
  <c r="P23" i="14"/>
  <c r="Q23" i="14" s="1"/>
  <c r="P34" i="14"/>
  <c r="Q34" i="14" s="1"/>
  <c r="P37" i="14"/>
  <c r="Q37" i="14" s="1"/>
  <c r="P40" i="14"/>
  <c r="Q40" i="14" s="1"/>
  <c r="P43" i="14"/>
  <c r="Q43" i="14" s="1"/>
  <c r="P47" i="14"/>
  <c r="Q47" i="14" s="1"/>
  <c r="Q51" i="14"/>
  <c r="T18" i="14"/>
  <c r="U26" i="14" s="1"/>
  <c r="T41" i="14"/>
  <c r="U41" i="14" s="1"/>
  <c r="T44" i="14"/>
  <c r="U44" i="14" s="1"/>
  <c r="U50" i="14"/>
  <c r="X34" i="14"/>
  <c r="Y34" i="14" s="1"/>
  <c r="X43" i="14"/>
  <c r="Y43" i="14" s="1"/>
  <c r="X45" i="14"/>
  <c r="Y45" i="14" s="1"/>
  <c r="Y48" i="14"/>
  <c r="Y51" i="14"/>
  <c r="AB24" i="14"/>
  <c r="AC24" i="14" s="1"/>
  <c r="AB36" i="14"/>
  <c r="AC36" i="14" s="1"/>
  <c r="AB39" i="14"/>
  <c r="AC39" i="14" s="1"/>
  <c r="AB46" i="14"/>
  <c r="AC46" i="14" s="1"/>
  <c r="AC49" i="14"/>
  <c r="AC52" i="14"/>
  <c r="AB55" i="14"/>
  <c r="AC55" i="14" s="1"/>
  <c r="L23" i="14"/>
  <c r="M23" i="14" s="1"/>
  <c r="L36" i="14"/>
  <c r="M36" i="14" s="1"/>
  <c r="L47" i="14"/>
  <c r="M47" i="14" s="1"/>
  <c r="M52" i="14"/>
  <c r="P20" i="14"/>
  <c r="Q28" i="14" s="1"/>
  <c r="P38" i="14"/>
  <c r="Q38" i="14" s="1"/>
  <c r="P41" i="14"/>
  <c r="Q41" i="14" s="1"/>
  <c r="P44" i="14"/>
  <c r="Q44" i="14" s="1"/>
  <c r="Q48" i="14"/>
  <c r="Q52" i="14"/>
  <c r="T36" i="14"/>
  <c r="U36" i="14" s="1"/>
  <c r="T39" i="14"/>
  <c r="U39" i="14" s="1"/>
  <c r="T42" i="14"/>
  <c r="U42" i="14" s="1"/>
  <c r="T45" i="14"/>
  <c r="U45" i="14" s="1"/>
  <c r="X41" i="14"/>
  <c r="Y41" i="14" s="1"/>
  <c r="X46" i="14"/>
  <c r="Y46" i="14" s="1"/>
  <c r="Y49" i="14"/>
  <c r="Y52" i="14"/>
  <c r="Y58" i="14"/>
  <c r="AB25" i="14"/>
  <c r="AC25" i="14" s="1"/>
  <c r="AB34" i="14"/>
  <c r="AC34" i="14" s="1"/>
  <c r="AB37" i="14"/>
  <c r="AC37" i="14" s="1"/>
  <c r="AB40" i="14"/>
  <c r="AC40" i="14" s="1"/>
  <c r="AC50" i="14"/>
  <c r="AC57" i="5"/>
  <c r="AC54" i="5"/>
  <c r="AC53" i="5"/>
  <c r="AC56" i="5"/>
  <c r="AC26" i="5"/>
  <c r="AC18" i="5"/>
  <c r="Y53" i="5"/>
  <c r="Y56" i="5"/>
  <c r="Y26" i="5"/>
  <c r="Y18" i="5"/>
  <c r="Y57" i="5"/>
  <c r="Y54" i="5"/>
  <c r="U57" i="5"/>
  <c r="U54" i="5"/>
  <c r="U53" i="5"/>
  <c r="U56" i="5"/>
  <c r="Q26" i="5"/>
  <c r="Q18" i="5"/>
  <c r="Q57" i="5"/>
  <c r="Q54" i="5"/>
  <c r="M26" i="5"/>
  <c r="M18" i="5"/>
  <c r="M57" i="5"/>
  <c r="M54" i="5"/>
  <c r="AB18" i="14"/>
  <c r="AC19" i="14"/>
  <c r="AB54" i="14"/>
  <c r="AC54" i="14" s="1"/>
  <c r="AB53" i="14"/>
  <c r="AC53" i="14" s="1"/>
  <c r="X2" i="14"/>
  <c r="Y2" i="14" s="1"/>
  <c r="X18" i="14"/>
  <c r="Y19" i="14"/>
  <c r="X54" i="14"/>
  <c r="Y54" i="14" s="1"/>
  <c r="U28" i="14"/>
  <c r="T57" i="14"/>
  <c r="T54" i="14"/>
  <c r="U54" i="14" s="1"/>
  <c r="U19" i="14"/>
  <c r="T25" i="14"/>
  <c r="U25" i="14" s="1"/>
  <c r="T53" i="14"/>
  <c r="P55" i="14"/>
  <c r="Q55" i="14" s="1"/>
  <c r="Q19" i="14"/>
  <c r="P54" i="14"/>
  <c r="Q54" i="14" s="1"/>
  <c r="Q18" i="14"/>
  <c r="P53" i="14"/>
  <c r="Q53" i="14" s="1"/>
  <c r="L3" i="14"/>
  <c r="M3" i="14" s="1"/>
  <c r="L19" i="14"/>
  <c r="M20" i="14"/>
  <c r="L55" i="14"/>
  <c r="M55" i="14" s="1"/>
  <c r="L4" i="14"/>
  <c r="M4" i="14" s="1"/>
  <c r="L12" i="14"/>
  <c r="M12" i="14" s="1"/>
  <c r="M57" i="14" l="1"/>
  <c r="U18" i="14"/>
  <c r="Y20" i="14"/>
  <c r="Y28" i="14"/>
  <c r="Q20" i="14"/>
  <c r="Y56" i="14"/>
  <c r="AC26" i="14"/>
  <c r="AC18" i="14"/>
  <c r="AC56" i="14"/>
  <c r="AC57" i="14"/>
  <c r="Y26" i="14"/>
  <c r="Y18" i="14"/>
  <c r="Y57" i="14"/>
  <c r="U53" i="14"/>
  <c r="U56" i="14"/>
  <c r="U57" i="14"/>
  <c r="Q57" i="14"/>
  <c r="Q56" i="14"/>
  <c r="Q58" i="14"/>
  <c r="M27" i="14"/>
  <c r="M19" i="14"/>
  <c r="M58" i="14"/>
  <c r="G25" i="5" l="1"/>
  <c r="G25" i="14" l="1"/>
  <c r="G24" i="14" l="1"/>
  <c r="H52" i="13" l="1"/>
  <c r="H51" i="13"/>
  <c r="H50" i="13"/>
  <c r="H49" i="13"/>
  <c r="H48" i="13"/>
  <c r="E83" i="5"/>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T50" i="13"/>
  <c r="P50" i="13"/>
  <c r="X50" i="13"/>
  <c r="AF50" i="13"/>
  <c r="AB50" i="13"/>
  <c r="T51" i="13"/>
  <c r="P51" i="13"/>
  <c r="X51" i="13"/>
  <c r="AB51" i="13"/>
  <c r="AF51" i="13"/>
  <c r="X49" i="13"/>
  <c r="T49" i="13"/>
  <c r="AF49" i="13"/>
  <c r="P49" i="13"/>
  <c r="AB49" i="13"/>
  <c r="T48" i="13"/>
  <c r="AF48" i="13"/>
  <c r="AB48" i="13"/>
  <c r="X48" i="13"/>
  <c r="P48" i="13"/>
  <c r="AF52" i="13"/>
  <c r="T52" i="13"/>
  <c r="P52" i="13"/>
  <c r="X52" i="13"/>
  <c r="AB52" i="13"/>
  <c r="H83" i="13"/>
  <c r="H82" i="13"/>
  <c r="H81" i="13"/>
  <c r="H80" i="13"/>
  <c r="H79" i="13"/>
  <c r="H78" i="13"/>
  <c r="AB81" i="13" l="1"/>
  <c r="X81" i="13"/>
  <c r="AF81" i="13"/>
  <c r="T81" i="13"/>
  <c r="P81" i="13"/>
  <c r="L78" i="13"/>
  <c r="AB78" i="13"/>
  <c r="X78" i="13"/>
  <c r="P78" i="13"/>
  <c r="T78" i="13"/>
  <c r="AF78" i="13"/>
  <c r="AB82" i="13"/>
  <c r="AF82" i="13"/>
  <c r="X82" i="13"/>
  <c r="T82" i="13"/>
  <c r="P82" i="13"/>
  <c r="T79" i="13"/>
  <c r="X79" i="13"/>
  <c r="AB79" i="13"/>
  <c r="P79" i="13"/>
  <c r="AF79" i="13"/>
  <c r="P83" i="13"/>
  <c r="AF83" i="13"/>
  <c r="T83" i="13"/>
  <c r="X83" i="13"/>
  <c r="AB83" i="13"/>
  <c r="AF80" i="13"/>
  <c r="AB80" i="13"/>
  <c r="T80" i="13"/>
  <c r="P80" i="13"/>
  <c r="X80" i="13"/>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J85" i="13"/>
  <c r="K85" i="13" s="1"/>
  <c r="L85" i="13" s="1"/>
  <c r="H85" i="11" s="1"/>
  <c r="J86" i="13"/>
  <c r="K86" i="13" s="1"/>
  <c r="L86" i="13" s="1"/>
  <c r="H86" i="11" s="1"/>
  <c r="J87" i="13"/>
  <c r="F87" i="11" s="1"/>
  <c r="J88" i="13"/>
  <c r="F88" i="11" s="1"/>
  <c r="J89" i="13"/>
  <c r="K89" i="13" s="1"/>
  <c r="L89" i="13" s="1"/>
  <c r="H89" i="11" s="1"/>
  <c r="J90" i="13"/>
  <c r="K90" i="13" s="1"/>
  <c r="L90" i="13" s="1"/>
  <c r="H90" i="11" s="1"/>
  <c r="J91" i="13"/>
  <c r="F91" i="11" s="1"/>
  <c r="J92" i="13"/>
  <c r="K92" i="13" s="1"/>
  <c r="J93" i="13"/>
  <c r="K93" i="13" s="1"/>
  <c r="L93" i="13" s="1"/>
  <c r="H93" i="11" s="1"/>
  <c r="J84" i="13"/>
  <c r="K84" i="13" s="1"/>
  <c r="L84" i="13" s="1"/>
  <c r="H84" i="11" s="1"/>
  <c r="K87" i="13"/>
  <c r="L87" i="13" s="1"/>
  <c r="H87" i="11" s="1"/>
  <c r="J48" i="13"/>
  <c r="K48" i="13" s="1"/>
  <c r="G48" i="11" s="1"/>
  <c r="J40" i="13"/>
  <c r="J39" i="13"/>
  <c r="K39" i="13" s="1"/>
  <c r="L39" i="13" s="1"/>
  <c r="J17" i="13"/>
  <c r="J16" i="13"/>
  <c r="J14" i="13"/>
  <c r="F14" i="11" s="1"/>
  <c r="J11" i="13"/>
  <c r="J9" i="13"/>
  <c r="F9" i="11" s="1"/>
  <c r="J7" i="13"/>
  <c r="F7" i="11" s="1"/>
  <c r="J4" i="13"/>
  <c r="J2" i="13"/>
  <c r="J6" i="13"/>
  <c r="J25" i="13"/>
  <c r="F25" i="11" s="1"/>
  <c r="J24" i="13"/>
  <c r="J21" i="13"/>
  <c r="K21" i="13" s="1"/>
  <c r="J22" i="13"/>
  <c r="K22" i="13" s="1"/>
  <c r="L18" i="13" s="1"/>
  <c r="AL81" i="11"/>
  <c r="AL56" i="11"/>
  <c r="J83" i="13"/>
  <c r="F83" i="11" s="1"/>
  <c r="J82" i="13"/>
  <c r="K82" i="13" s="1"/>
  <c r="L82" i="13" s="1"/>
  <c r="H82" i="11" s="1"/>
  <c r="J81" i="13"/>
  <c r="K81" i="13" s="1"/>
  <c r="J80" i="13"/>
  <c r="K80" i="13" s="1"/>
  <c r="L80" i="13" s="1"/>
  <c r="J79" i="13"/>
  <c r="F79" i="11" s="1"/>
  <c r="H78" i="11"/>
  <c r="J77" i="13"/>
  <c r="K77" i="13" s="1"/>
  <c r="L77" i="13" s="1"/>
  <c r="H77" i="11" s="1"/>
  <c r="J76" i="13"/>
  <c r="K76" i="13" s="1"/>
  <c r="L76" i="13" s="1"/>
  <c r="H76" i="11" s="1"/>
  <c r="J75" i="13"/>
  <c r="K75" i="13" s="1"/>
  <c r="L75" i="13" s="1"/>
  <c r="H75" i="11" s="1"/>
  <c r="J74" i="13"/>
  <c r="K74" i="13" s="1"/>
  <c r="L74" i="13" s="1"/>
  <c r="H74" i="11" s="1"/>
  <c r="J73" i="13"/>
  <c r="K73" i="13" s="1"/>
  <c r="L73" i="13" s="1"/>
  <c r="H73" i="11" s="1"/>
  <c r="J72" i="13"/>
  <c r="K72" i="13" s="1"/>
  <c r="L72" i="13" s="1"/>
  <c r="H72" i="11" s="1"/>
  <c r="J71" i="13"/>
  <c r="K71" i="13" s="1"/>
  <c r="L71" i="13" s="1"/>
  <c r="H71" i="11" s="1"/>
  <c r="J70" i="13"/>
  <c r="K70" i="13" s="1"/>
  <c r="L70" i="13" s="1"/>
  <c r="H70" i="11" s="1"/>
  <c r="J69" i="13"/>
  <c r="K69" i="13" s="1"/>
  <c r="L69" i="13" s="1"/>
  <c r="H69" i="11" s="1"/>
  <c r="J68" i="13"/>
  <c r="K68" i="13" s="1"/>
  <c r="L68" i="13" s="1"/>
  <c r="H68" i="11" s="1"/>
  <c r="J67" i="13"/>
  <c r="K67" i="13" s="1"/>
  <c r="L67" i="13" s="1"/>
  <c r="H67" i="11" s="1"/>
  <c r="J66" i="13"/>
  <c r="K66" i="13" s="1"/>
  <c r="L66" i="13" s="1"/>
  <c r="H66" i="11" s="1"/>
  <c r="J65" i="13"/>
  <c r="K65" i="13" s="1"/>
  <c r="L65" i="13" s="1"/>
  <c r="H65" i="11" s="1"/>
  <c r="J64" i="13"/>
  <c r="K64" i="13" s="1"/>
  <c r="L64" i="13" s="1"/>
  <c r="H64" i="11" s="1"/>
  <c r="J63" i="13"/>
  <c r="K63" i="13" s="1"/>
  <c r="L63" i="13" s="1"/>
  <c r="H63" i="11" s="1"/>
  <c r="J62" i="13"/>
  <c r="K62" i="13" s="1"/>
  <c r="L62" i="13" s="1"/>
  <c r="H62" i="11" s="1"/>
  <c r="J61" i="13"/>
  <c r="K61" i="13" s="1"/>
  <c r="L61" i="13" s="1"/>
  <c r="H61" i="11" s="1"/>
  <c r="J60" i="13"/>
  <c r="K60" i="13" s="1"/>
  <c r="L60" i="13" s="1"/>
  <c r="H60" i="11" s="1"/>
  <c r="J59" i="13"/>
  <c r="K59" i="13" s="1"/>
  <c r="L59" i="13" s="1"/>
  <c r="H59" i="11" s="1"/>
  <c r="J58" i="13"/>
  <c r="J57" i="13"/>
  <c r="J56" i="13"/>
  <c r="J55" i="13"/>
  <c r="J54" i="13"/>
  <c r="J53" i="13"/>
  <c r="J52" i="13"/>
  <c r="K52" i="13" s="1"/>
  <c r="G52" i="11" s="1"/>
  <c r="J51" i="13"/>
  <c r="K51" i="13" s="1"/>
  <c r="G51" i="11" s="1"/>
  <c r="J50" i="13"/>
  <c r="K50" i="13" s="1"/>
  <c r="G50" i="11" s="1"/>
  <c r="J49" i="13"/>
  <c r="K49" i="13" s="1"/>
  <c r="G49" i="11" s="1"/>
  <c r="J47" i="13"/>
  <c r="J46" i="13"/>
  <c r="F46" i="11" s="1"/>
  <c r="J45" i="13"/>
  <c r="F45" i="11" s="1"/>
  <c r="J44" i="13"/>
  <c r="F44" i="11" s="1"/>
  <c r="J43" i="13"/>
  <c r="J42" i="13"/>
  <c r="F42" i="11" s="1"/>
  <c r="J41" i="13"/>
  <c r="J38" i="13"/>
  <c r="K38" i="13" s="1"/>
  <c r="L38" i="13" s="1"/>
  <c r="J37" i="13"/>
  <c r="J36" i="13"/>
  <c r="K36" i="13" s="1"/>
  <c r="L36" i="13" s="1"/>
  <c r="J35" i="13"/>
  <c r="K35" i="13" s="1"/>
  <c r="L35" i="13" s="1"/>
  <c r="J34" i="13"/>
  <c r="J33" i="13"/>
  <c r="J32" i="13"/>
  <c r="J31" i="13"/>
  <c r="F31" i="11" s="1"/>
  <c r="J30" i="13"/>
  <c r="F30" i="11" s="1"/>
  <c r="J29" i="13"/>
  <c r="F29" i="11" s="1"/>
  <c r="J28" i="13"/>
  <c r="J27" i="13"/>
  <c r="J26" i="13"/>
  <c r="J23" i="13"/>
  <c r="K23" i="13" s="1"/>
  <c r="L19" i="13" s="1"/>
  <c r="J20" i="13"/>
  <c r="J19" i="13"/>
  <c r="J18" i="13"/>
  <c r="J15" i="13"/>
  <c r="J13" i="13"/>
  <c r="J12" i="13"/>
  <c r="F12" i="11" s="1"/>
  <c r="J10" i="13"/>
  <c r="J8" i="13"/>
  <c r="J5" i="13"/>
  <c r="J3" i="13"/>
  <c r="F41" i="11" l="1"/>
  <c r="K41" i="13"/>
  <c r="H56" i="14"/>
  <c r="H57" i="14"/>
  <c r="J57" i="11" s="1"/>
  <c r="K56" i="13"/>
  <c r="F40" i="11"/>
  <c r="K40" i="13"/>
  <c r="L40" i="13" s="1"/>
  <c r="H40" i="11" s="1"/>
  <c r="H58" i="14"/>
  <c r="J58" i="11" s="1"/>
  <c r="H43" i="14"/>
  <c r="I43" i="14" s="1"/>
  <c r="H39" i="14"/>
  <c r="H35" i="14"/>
  <c r="I35" i="14" s="1"/>
  <c r="H47" i="14"/>
  <c r="I47" i="14" s="1"/>
  <c r="H36" i="14"/>
  <c r="I36" i="14" s="1"/>
  <c r="H46" i="14"/>
  <c r="H42" i="14"/>
  <c r="I42" i="14" s="1"/>
  <c r="K42" i="11" s="1"/>
  <c r="H45" i="14"/>
  <c r="I45" i="14" s="1"/>
  <c r="H38" i="14"/>
  <c r="I38" i="14" s="1"/>
  <c r="F58" i="11"/>
  <c r="K58" i="13"/>
  <c r="K88" i="13"/>
  <c r="L88" i="13" s="1"/>
  <c r="H88" i="11" s="1"/>
  <c r="F43" i="11"/>
  <c r="K43" i="13"/>
  <c r="L43" i="13" s="1"/>
  <c r="F47" i="11"/>
  <c r="K47" i="13"/>
  <c r="L47" i="13" s="1"/>
  <c r="F57" i="11"/>
  <c r="K57" i="13"/>
  <c r="G57" i="11" s="1"/>
  <c r="I40" i="11"/>
  <c r="H40" i="14"/>
  <c r="I40" i="14" s="1"/>
  <c r="J20" i="11"/>
  <c r="I28" i="14"/>
  <c r="K28" i="11" s="1"/>
  <c r="H7" i="14"/>
  <c r="J7" i="11" s="1"/>
  <c r="H25" i="14"/>
  <c r="K20" i="11" s="1"/>
  <c r="F55" i="11"/>
  <c r="F56" i="11"/>
  <c r="J27" i="11"/>
  <c r="I74" i="11"/>
  <c r="I16" i="11"/>
  <c r="K91" i="13"/>
  <c r="L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L92" i="13"/>
  <c r="H92" i="11" s="1"/>
  <c r="G92" i="11"/>
  <c r="K53" i="13"/>
  <c r="G56" i="11"/>
  <c r="L49" i="13"/>
  <c r="H49" i="11" s="1"/>
  <c r="BF49" i="11"/>
  <c r="AB49" i="11"/>
  <c r="AL49" i="11"/>
  <c r="AV49" i="11"/>
  <c r="R49" i="11"/>
  <c r="AB36" i="11"/>
  <c r="R36" i="11"/>
  <c r="F81" i="11"/>
  <c r="F53" i="11"/>
  <c r="K54" i="13"/>
  <c r="L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K55" i="13"/>
  <c r="AB43" i="11"/>
  <c r="L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L81" i="13"/>
  <c r="H81" i="11" s="1"/>
  <c r="AB45" i="11"/>
  <c r="F49" i="11"/>
  <c r="L48" i="13"/>
  <c r="H48" i="11" s="1"/>
  <c r="AB48" i="11"/>
  <c r="BF48" i="11"/>
  <c r="AL48" i="11"/>
  <c r="R48" i="11"/>
  <c r="AV48" i="11"/>
  <c r="L52" i="13"/>
  <c r="H52" i="11" s="1"/>
  <c r="BF52" i="11"/>
  <c r="R52" i="11"/>
  <c r="AB52" i="11"/>
  <c r="AL52" i="11"/>
  <c r="AV52" i="11"/>
  <c r="R35" i="11"/>
  <c r="AB35" i="11"/>
  <c r="K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K5" i="13"/>
  <c r="F5" i="11"/>
  <c r="AT42" i="11"/>
  <c r="BD25" i="11"/>
  <c r="AJ12" i="11"/>
  <c r="K8" i="13"/>
  <c r="F8" i="11"/>
  <c r="K13" i="13"/>
  <c r="F13" i="11"/>
  <c r="K28" i="13"/>
  <c r="F20" i="11"/>
  <c r="K31" i="13"/>
  <c r="G31" i="11" s="1"/>
  <c r="F28" i="11"/>
  <c r="K32" i="13"/>
  <c r="F32" i="11"/>
  <c r="G36" i="11"/>
  <c r="F36" i="11"/>
  <c r="K18" i="13"/>
  <c r="F22" i="11"/>
  <c r="K4" i="13"/>
  <c r="F4" i="11"/>
  <c r="K11" i="13"/>
  <c r="F11" i="11"/>
  <c r="K20" i="13"/>
  <c r="G20" i="11" s="1"/>
  <c r="K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K30" i="13"/>
  <c r="G30" i="11" s="1"/>
  <c r="F27" i="11"/>
  <c r="F24" i="11"/>
  <c r="K2" i="13"/>
  <c r="F2" i="11"/>
  <c r="P8" i="11"/>
  <c r="P18" i="11"/>
  <c r="AT4" i="11"/>
  <c r="AU30" i="11"/>
  <c r="AT27" i="11"/>
  <c r="BD12" i="11"/>
  <c r="BE15" i="11"/>
  <c r="BE31" i="11"/>
  <c r="BD28" i="11"/>
  <c r="AJ2" i="11"/>
  <c r="AJ9" i="11"/>
  <c r="AJ18" i="11"/>
  <c r="AK30" i="11"/>
  <c r="AJ27" i="11"/>
  <c r="K19" i="13"/>
  <c r="L27" i="13" s="1"/>
  <c r="H27" i="11" s="1"/>
  <c r="F23" i="11"/>
  <c r="K33" i="13"/>
  <c r="F33" i="11"/>
  <c r="K6" i="13"/>
  <c r="F6" i="11"/>
  <c r="P4" i="11"/>
  <c r="P10" i="11"/>
  <c r="R30" i="11"/>
  <c r="Q27" i="11"/>
  <c r="AT2" i="11"/>
  <c r="AU20" i="11"/>
  <c r="AT25" i="11"/>
  <c r="AT32" i="11"/>
  <c r="BD8" i="11"/>
  <c r="BD14" i="11"/>
  <c r="BD20" i="11"/>
  <c r="BE36" i="11"/>
  <c r="BD36" i="11"/>
  <c r="AJ6" i="11"/>
  <c r="AJ14" i="11"/>
  <c r="AJ22" i="11"/>
  <c r="Z14" i="11"/>
  <c r="Z18" i="11"/>
  <c r="Z37" i="11"/>
  <c r="AA37" i="11"/>
  <c r="K27" i="13"/>
  <c r="F19" i="11"/>
  <c r="G35" i="11"/>
  <c r="F35" i="11"/>
  <c r="K17" i="13"/>
  <c r="F17" i="11"/>
  <c r="R5" i="11"/>
  <c r="Q5" i="11"/>
  <c r="AV7" i="11"/>
  <c r="AT23" i="11"/>
  <c r="AT38" i="11"/>
  <c r="BD9" i="11"/>
  <c r="BE38" i="11"/>
  <c r="BD38" i="11"/>
  <c r="AL15" i="11"/>
  <c r="AK15" i="11"/>
  <c r="AJ33" i="11"/>
  <c r="Z23" i="11"/>
  <c r="K9" i="13"/>
  <c r="K15" i="13"/>
  <c r="F15" i="11"/>
  <c r="K37" i="13"/>
  <c r="F37" i="11"/>
  <c r="F21" i="11"/>
  <c r="K25" i="13"/>
  <c r="L20" i="13" s="1"/>
  <c r="P7" i="11"/>
  <c r="Q13" i="11"/>
  <c r="P16" i="11"/>
  <c r="P24" i="11"/>
  <c r="Q34" i="11"/>
  <c r="P34" i="11"/>
  <c r="AT6" i="11"/>
  <c r="AT9" i="11"/>
  <c r="AT12" i="11"/>
  <c r="AT18" i="11"/>
  <c r="AT21" i="11"/>
  <c r="AU36" i="11"/>
  <c r="AT36" i="11"/>
  <c r="BD2" i="11"/>
  <c r="BD5" i="11"/>
  <c r="BD17" i="11"/>
  <c r="BF23" i="11"/>
  <c r="BE23" i="11"/>
  <c r="BD33" i="11"/>
  <c r="AL16" i="11"/>
  <c r="AK16" i="11"/>
  <c r="K3" i="13"/>
  <c r="F3" i="11"/>
  <c r="K10" i="13"/>
  <c r="F10" i="11"/>
  <c r="K26" i="13"/>
  <c r="F18" i="11"/>
  <c r="K29" i="13"/>
  <c r="G29" i="11" s="1"/>
  <c r="F26" i="11"/>
  <c r="K34" i="13"/>
  <c r="G34" i="11" s="1"/>
  <c r="F34" i="11"/>
  <c r="G38" i="11"/>
  <c r="F38" i="11"/>
  <c r="K12" i="13"/>
  <c r="G12" i="11" s="1"/>
  <c r="K7" i="13"/>
  <c r="K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K44" i="13"/>
  <c r="L44" i="13" s="1"/>
  <c r="AL53" i="11"/>
  <c r="R53" i="11"/>
  <c r="R56" i="11"/>
  <c r="BF79" i="11"/>
  <c r="AL78" i="11"/>
  <c r="AB78" i="11"/>
  <c r="K42" i="13"/>
  <c r="L42" i="13" s="1"/>
  <c r="K46" i="13"/>
  <c r="L46" i="13" s="1"/>
  <c r="H80" i="11"/>
  <c r="AL80" i="11"/>
  <c r="R54" i="11"/>
  <c r="R57" i="11"/>
  <c r="R80" i="11"/>
  <c r="AV57" i="11"/>
  <c r="AV80" i="11"/>
  <c r="BF39" i="11"/>
  <c r="BF53" i="11"/>
  <c r="BF56" i="11"/>
  <c r="AL79" i="11"/>
  <c r="AL83" i="11"/>
  <c r="AB53" i="11"/>
  <c r="AB57" i="11"/>
  <c r="AL57" i="11"/>
  <c r="AV79" i="11"/>
  <c r="AB56" i="11"/>
  <c r="L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K83" i="13"/>
  <c r="K79" i="13"/>
  <c r="K45" i="13"/>
  <c r="L45" i="13" s="1"/>
  <c r="BC19" i="11"/>
  <c r="BC20" i="11"/>
  <c r="AS20" i="11"/>
  <c r="AS19" i="11"/>
  <c r="AI20" i="11"/>
  <c r="Y20" i="11"/>
  <c r="O20" i="11"/>
  <c r="G23" i="5"/>
  <c r="G22" i="5"/>
  <c r="G21" i="5"/>
  <c r="I57" i="14" l="1"/>
  <c r="G88" i="11"/>
  <c r="L56" i="13"/>
  <c r="I46" i="14"/>
  <c r="K46" i="11" s="1"/>
  <c r="J18" i="11"/>
  <c r="I18" i="14"/>
  <c r="K18" i="11" s="1"/>
  <c r="J19" i="11"/>
  <c r="I19" i="14"/>
  <c r="K19" i="11" s="1"/>
  <c r="I39" i="14"/>
  <c r="K39" i="11" s="1"/>
  <c r="J46" i="11"/>
  <c r="I53" i="14"/>
  <c r="K53" i="11" s="1"/>
  <c r="G91" i="11"/>
  <c r="J39" i="11"/>
  <c r="J42" i="11"/>
  <c r="J78" i="11"/>
  <c r="J37" i="11"/>
  <c r="I37" i="14"/>
  <c r="K37" i="11" s="1"/>
  <c r="I7" i="14"/>
  <c r="K7" i="11" s="1"/>
  <c r="I58" i="14"/>
  <c r="L57" i="13"/>
  <c r="L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L83" i="13"/>
  <c r="H83" i="11" s="1"/>
  <c r="G83" i="11"/>
  <c r="G41" i="11"/>
  <c r="H41" i="11"/>
  <c r="H38" i="11"/>
  <c r="G46" i="11"/>
  <c r="H46" i="11"/>
  <c r="L55" i="13"/>
  <c r="H55" i="11" s="1"/>
  <c r="G55" i="11"/>
  <c r="L53" i="13"/>
  <c r="H53" i="11" s="1"/>
  <c r="H56" i="11"/>
  <c r="G53" i="11"/>
  <c r="G42" i="11"/>
  <c r="H42" i="11"/>
  <c r="L79" i="13"/>
  <c r="H79" i="11" s="1"/>
  <c r="G79" i="11"/>
  <c r="G43" i="11"/>
  <c r="H43" i="11"/>
  <c r="G44" i="11"/>
  <c r="H44" i="11"/>
  <c r="H57" i="11"/>
  <c r="L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L28" i="13"/>
  <c r="H28" i="11" s="1"/>
  <c r="H35" i="11"/>
  <c r="AA43" i="11"/>
  <c r="AL7" i="11"/>
  <c r="L12" i="13"/>
  <c r="H12" i="11" s="1"/>
  <c r="H20" i="11"/>
  <c r="AL38" i="11"/>
  <c r="BF37" i="11"/>
  <c r="L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L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L22" i="13"/>
  <c r="H22" i="11" s="1"/>
  <c r="G22" i="11"/>
  <c r="R27" i="11"/>
  <c r="Q19" i="11"/>
  <c r="AL31" i="11"/>
  <c r="AK28" i="11"/>
  <c r="AL14" i="11"/>
  <c r="AK14" i="11"/>
  <c r="BF14" i="11"/>
  <c r="BE14" i="11"/>
  <c r="AV32" i="11"/>
  <c r="AU32" i="11"/>
  <c r="AV2" i="11"/>
  <c r="AU2" i="11"/>
  <c r="R10" i="11"/>
  <c r="Q10" i="11"/>
  <c r="L6" i="13"/>
  <c r="H6" i="11" s="1"/>
  <c r="G6" i="11"/>
  <c r="H19" i="11"/>
  <c r="G19" i="11"/>
  <c r="AL29" i="11"/>
  <c r="AK26" i="11"/>
  <c r="AL24" i="11"/>
  <c r="AK24" i="11"/>
  <c r="R29" i="11"/>
  <c r="Q26" i="11"/>
  <c r="L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L7" i="13"/>
  <c r="H7" i="11" s="1"/>
  <c r="G7" i="11"/>
  <c r="R25" i="11"/>
  <c r="Q25" i="11"/>
  <c r="AL6" i="11"/>
  <c r="AK6" i="11"/>
  <c r="BE8" i="11"/>
  <c r="BF8" i="11"/>
  <c r="AL9" i="11"/>
  <c r="AK9" i="11"/>
  <c r="BF12" i="11"/>
  <c r="BE12" i="11"/>
  <c r="R8" i="11"/>
  <c r="Q8" i="11"/>
  <c r="BF13" i="11"/>
  <c r="BE13" i="11"/>
  <c r="AV31" i="11"/>
  <c r="AU28" i="11"/>
  <c r="AV15" i="11"/>
  <c r="AU15" i="11"/>
  <c r="L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L16" i="13"/>
  <c r="H16" i="11" s="1"/>
  <c r="G16" i="11"/>
  <c r="L10" i="13"/>
  <c r="H10" i="11" s="1"/>
  <c r="G10" i="11"/>
  <c r="BF5" i="11"/>
  <c r="BE5" i="11"/>
  <c r="AV29" i="11"/>
  <c r="AU26" i="11"/>
  <c r="AV9" i="11"/>
  <c r="AU9" i="11"/>
  <c r="G21" i="11"/>
  <c r="L21" i="13"/>
  <c r="H21" i="11" s="1"/>
  <c r="L15" i="13"/>
  <c r="H15" i="11" s="1"/>
  <c r="G15" i="11"/>
  <c r="AB23" i="11"/>
  <c r="AA23" i="11"/>
  <c r="BF9" i="11"/>
  <c r="BE9" i="11"/>
  <c r="AV23" i="11"/>
  <c r="AU23" i="11"/>
  <c r="L30" i="13"/>
  <c r="H30" i="11" s="1"/>
  <c r="G27" i="11"/>
  <c r="AB29" i="11"/>
  <c r="AA26" i="11"/>
  <c r="AL30" i="11"/>
  <c r="AK27" i="11"/>
  <c r="AL10" i="11"/>
  <c r="AK10" i="11"/>
  <c r="AL3" i="11"/>
  <c r="AK3" i="11"/>
  <c r="BF7" i="11"/>
  <c r="BE7" i="11"/>
  <c r="AV8" i="11"/>
  <c r="AU8" i="11"/>
  <c r="R3" i="11"/>
  <c r="Q3" i="11"/>
  <c r="L11" i="13"/>
  <c r="H11" i="11" s="1"/>
  <c r="G11" i="11"/>
  <c r="L26" i="13"/>
  <c r="H26" i="11" s="1"/>
  <c r="G18" i="11"/>
  <c r="L32" i="13"/>
  <c r="H32" i="11" s="1"/>
  <c r="G32" i="11"/>
  <c r="L31" i="13"/>
  <c r="H31" i="11" s="1"/>
  <c r="G28" i="11"/>
  <c r="L8" i="13"/>
  <c r="H8" i="11" s="1"/>
  <c r="G8" i="11"/>
  <c r="BF28" i="11"/>
  <c r="BE20" i="11"/>
  <c r="L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L9" i="13"/>
  <c r="H9" i="11" s="1"/>
  <c r="G9" i="11"/>
  <c r="AL22" i="11"/>
  <c r="AK22" i="11"/>
  <c r="BF31" i="11"/>
  <c r="BE28" i="11"/>
  <c r="R4" i="11"/>
  <c r="Q4" i="11"/>
  <c r="L33" i="13"/>
  <c r="H33" i="11" s="1"/>
  <c r="G33" i="11"/>
  <c r="AV4" i="11"/>
  <c r="AU4" i="11"/>
  <c r="L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L29" i="13"/>
  <c r="H29" i="11" s="1"/>
  <c r="G26" i="11"/>
  <c r="L3" i="13"/>
  <c r="H3" i="11" s="1"/>
  <c r="G3" i="11"/>
  <c r="BF33" i="11"/>
  <c r="BE33" i="11"/>
  <c r="BF17" i="11"/>
  <c r="BE17" i="11"/>
  <c r="BF2" i="11"/>
  <c r="BE2" i="11"/>
  <c r="AV21" i="11"/>
  <c r="AU21" i="11"/>
  <c r="AV12" i="11"/>
  <c r="AU12" i="11"/>
  <c r="AV6" i="11"/>
  <c r="AU6" i="11"/>
  <c r="R24" i="11"/>
  <c r="Q24" i="11"/>
  <c r="L25" i="13"/>
  <c r="H25" i="11" s="1"/>
  <c r="G25" i="11"/>
  <c r="L37" i="13"/>
  <c r="H37" i="11" s="1"/>
  <c r="G37" i="11"/>
  <c r="AB27" i="11"/>
  <c r="AA19" i="11"/>
  <c r="AL33" i="11"/>
  <c r="AK33" i="11"/>
  <c r="AV38" i="11"/>
  <c r="AU38" i="11"/>
  <c r="L17" i="13"/>
  <c r="H17" i="11" s="1"/>
  <c r="G17" i="11"/>
  <c r="AB14" i="11"/>
  <c r="AA14" i="11"/>
  <c r="AL21" i="11"/>
  <c r="AK21" i="11"/>
  <c r="AL13" i="11"/>
  <c r="AK13" i="11"/>
  <c r="AL5" i="11"/>
  <c r="AK5" i="11"/>
  <c r="BF4" i="11"/>
  <c r="BE4" i="11"/>
  <c r="AV35" i="11"/>
  <c r="AU35" i="11"/>
  <c r="AV11" i="11"/>
  <c r="AU11" i="11"/>
  <c r="AV5" i="11"/>
  <c r="AU5" i="11"/>
  <c r="R33" i="11"/>
  <c r="Q33" i="11"/>
  <c r="L4" i="13"/>
  <c r="H4" i="11" s="1"/>
  <c r="G4" i="11"/>
  <c r="L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<sst xmlns="http://schemas.openxmlformats.org/spreadsheetml/2006/main" count="1511" uniqueCount="436">
  <si>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</si>
  <si>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</si>
  <si>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</si>
  <si>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</si>
  <si>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</si>
  <si>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</si>
  <si>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</si>
  <si>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</si>
  <si>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</si>
  <si>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</si>
  <si>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</si>
  <si>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</si>
  <si>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</si>
  <si>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</si>
  <si>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</si>
  <si>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</si>
  <si>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</si>
  <si>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</si>
  <si>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</si>
  <si>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</si>
  <si>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</si>
  <si>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</si>
  <si>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</si>
  <si>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</si>
  <si>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</si>
  <si>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</si>
  <si>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</si>
  <si>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</si>
  <si>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</si>
  <si>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</si>
  <si>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</si>
  <si>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</si>
  <si>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</si>
  <si>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</si>
  <si>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</si>
  <si>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</si>
  <si>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</si>
  <si>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</si>
  <si>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</si>
  <si>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</si>
  <si>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</si>
  <si>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</si>
  <si>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</si>
  <si>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</si>
  <si>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</si>
  <si>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</si>
  <si>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</si>
  <si>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</si>
  <si>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</si>
  <si>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</si>
  <si>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</si>
  <si>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</si>
  <si>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</si>
  <si>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</si>
  <si>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</si>
  <si>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</si>
  <si>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</si>
  <si>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</si>
  <si>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</si>
  <si>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</si>
  <si>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</si>
  <si>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</si>
  <si>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</si>
  <si>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</si>
  <si>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</si>
  <si>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</si>
  <si>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</si>
  <si>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</si>
  <si>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</si>
  <si>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</si>
  <si>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</si>
  <si>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</si>
  <si>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</si>
  <si>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</si>
  <si>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</si>
  <si>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</si>
  <si>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</si>
  <si>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</si>
  <si>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</si>
  <si>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</si>
  <si>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</si>
  <si>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</si>
  <si>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</si>
  <si>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</si>
  <si>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</si>
  <si>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</si>
  <si>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</si>
  <si>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</si>
  <si>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</si>
  <si>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</si>
  <si>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</si>
  <si>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</si>
  <si>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</si>
  <si>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</si>
  <si>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</si>
  <si>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</si>
  <si>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</si>
  <si>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</si>
  <si>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</si>
  <si>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</si>
  <si>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</si>
  <si>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</si>
  <si>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</si>
  <si>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</si>
  <si>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</si>
  <si>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</si>
  <si>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</si>
  <si>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</si>
  <si>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</si>
  <si>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</si>
  <si>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</si>
  <si>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</si>
  <si>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</si>
  <si>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</si>
  <si>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</si>
  <si>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</si>
  <si>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</si>
  <si>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</si>
  <si>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</si>
  <si>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</si>
  <si>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</si>
  <si>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</si>
  <si>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</si>
  <si>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</si>
  <si>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</si>
  <si>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</si>
  <si>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</si>
  <si>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</si>
  <si>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</si>
  <si>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</si>
  <si>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</si>
  <si>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</si>
  <si>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</si>
  <si>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</si>
  <si>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</si>
  <si>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</si>
  <si>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</si>
  <si>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</si>
  <si>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</si>
  <si>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</si>
  <si>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</si>
  <si>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</si>
  <si>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</si>
  <si>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</si>
  <si>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</si>
  <si>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</si>
  <si>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</si>
  <si>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</si>
  <si>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</si>
  <si>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</si>
  <si>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</si>
  <si>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</si>
  <si>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</si>
  <si>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</si>
  <si>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</si>
  <si>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</si>
  <si>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</si>
  <si>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</si>
  <si>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</si>
  <si>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</si>
  <si>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</si>
  <si>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</si>
  <si>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</si>
  <si>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</si>
  <si>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</si>
  <si>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</si>
  <si>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</si>
  <si>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</si>
  <si>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</si>
  <si>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</si>
  <si>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</si>
  <si>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</si>
  <si>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</si>
  <si>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</si>
  <si>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</si>
  <si>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</si>
  <si>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</si>
  <si>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</si>
  <si>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</si>
  <si>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</si>
  <si>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</si>
  <si>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</si>
  <si>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</si>
  <si>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</si>
  <si>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</si>
  <si>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</si>
  <si>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</si>
  <si>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</si>
  <si>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</si>
  <si>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</si>
  <si>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</si>
  <si>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</si>
  <si>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</si>
  <si>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</si>
  <si>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</si>
  <si>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</si>
  <si>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</si>
  <si>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</si>
  <si>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</si>
  <si>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</si>
  <si>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</si>
  <si>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</si>
  <si>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</si>
  <si>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</si>
  <si>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</si>
  <si>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</si>
  <si>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</si>
  <si>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</si>
  <si>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</si>
  <si>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</si>
  <si>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</si>
  <si>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</si>
  <si>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</si>
  <si>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</si>
  <si>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</si>
  <si>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</si>
  <si>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</si>
  <si>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</si>
  <si>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</si>
  <si>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</si>
  <si>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</si>
  <si>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</si>
  <si>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</si>
  <si>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</si>
  <si>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</si>
  <si>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</si>
  <si>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</si>
  <si>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</si>
  <si>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</si>
  <si>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</si>
  <si>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</si>
  <si>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</si>
  <si>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</si>
  <si>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</si>
  <si>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</si>
  <si>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</si>
  <si>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</si>
  <si>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</si>
  <si>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</si>
  <si>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</si>
  <si>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</si>
  <si>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</si>
  <si>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</si>
  <si>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</si>
  <si>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</si>
  <si>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</si>
  <si>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</si>
  <si>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</si>
  <si>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</si>
  <si>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</si>
  <si>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</si>
  <si>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</si>
  <si>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</si>
  <si>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</si>
  <si>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</si>
  <si>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</si>
  <si>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</si>
  <si>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</si>
  <si>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</si>
  <si>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</si>
  <si>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</si>
  <si>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</si>
  <si>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</si>
  <si>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</si>
  <si>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</si>
  <si>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</si>
  <si>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</si>
  <si>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</si>
  <si>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</si>
  <si>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</si>
  <si>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</si>
  <si>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</si>
  <si>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</si>
  <si>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</si>
  <si>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</si>
  <si>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</si>
  <si>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</si>
  <si>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</si>
  <si>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</si>
  <si>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</si>
  <si>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</si>
  <si>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</si>
  <si>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</si>
  <si>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</si>
  <si>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</si>
  <si>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</si>
  <si>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</si>
  <si>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</si>
  <si>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</si>
  <si>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</si>
  <si>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</si>
  <si>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</si>
  <si>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</si>
  <si>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</si>
  <si>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</si>
  <si>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</si>
  <si>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</si>
  <si>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</si>
  <si>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</si>
  <si>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</si>
  <si>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</si>
  <si>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</si>
  <si>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</si>
  <si>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</si>
  <si>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</si>
  <si>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</si>
  <si>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</si>
  <si>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</si>
  <si>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</si>
  <si>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</si>
  <si>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</si>
  <si>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</si>
  <si>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</si>
  <si>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</si>
  <si>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</si>
  <si>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</si>
  <si>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</si>
  <si>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</si>
  <si>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</si>
  <si>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</si>
  <si>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</si>
  <si>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</si>
  <si>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</si>
  <si>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</si>
  <si>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</si>
  <si>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</si>
  <si>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</si>
  <si>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</si>
  <si>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</si>
  <si>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</si>
  <si>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</si>
  <si>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</si>
  <si>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</si>
  <si>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</si>
  <si>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</si>
  <si>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</si>
  <si>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</si>
  <si>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</si>
  <si>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</si>
  <si>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</si>
  <si>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</si>
  <si>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</si>
  <si>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</si>
  <si>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</si>
  <si>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</si>
  <si>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</si>
  <si>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</si>
  <si>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</si>
  <si>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</si>
  <si>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</si>
  <si>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</si>
  <si>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</si>
  <si>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</si>
  <si>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</si>
  <si>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</si>
  <si>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</si>
  <si>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</si>
  <si>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</si>
  <si>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</si>
  <si>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</si>
  <si>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</si>
  <si>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</si>
  <si>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</si>
  <si>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</si>
  <si>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</si>
  <si>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</si>
  <si>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</si>
  <si>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</si>
  <si>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</si>
  <si>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</si>
  <si>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</si>
  <si>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</si>
  <si>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</si>
  <si>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</si>
  <si>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</si>
  <si>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</si>
  <si>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</si>
  <si>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</si>
  <si>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</si>
  <si>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</si>
  <si>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</si>
  <si>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</si>
  <si>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</si>
  <si>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</si>
  <si>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</si>
  <si>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</si>
  <si>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</si>
  <si>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</si>
  <si>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</si>
  <si>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</si>
  <si>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</si>
  <si>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</si>
  <si>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</si>
  <si>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</si>
  <si>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 1/(0.25*1.5)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</si>
  <si>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</si>
  <si>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</si>
  <si>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</si>
  <si>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</si>
  <si>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</si>
  <si>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</si>
  <si>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</si>
  <si>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</si>
  <si>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</si>
  <si>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</si>
  <si>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</si>
  <si>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</si>
  <si>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</si>
  <si>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</si>
  <si>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</si>
  <si>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</si>
  <si>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</si>
  <si>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</si>
  <si>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</si>
  <si>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</si>
  <si>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</si>
  <si>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</si>
  <si>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</si>
  <si>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</si>
  <si>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</si>
  <si>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</si>
  <si>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</si>
  <si>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</si>
  <si>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</si>
  <si>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</si>
  <si>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</si>
  <si>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</si>
  <si>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</si>
  <si>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1/(0.05*1.5)</t>
  </si>
  <si>
    <t>* = (1/0.05)</t>
  </si>
  <si>
    <t>*=1/(0.5) * 1.5</t>
  </si>
  <si>
    <t>* = (1/0.25)*0.5</t>
  </si>
  <si>
    <t>*= (1/0.5) * 1.5</t>
  </si>
  <si>
    <t>* = (1/0.25) * 1.5</t>
  </si>
  <si>
    <t>* = (1/0.05) * 2</t>
  </si>
  <si>
    <t>* = (1/0.5)*1.25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</si>
</sst>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8">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heetViews>
  <sheetFormatPr defaultRowHeight="15" x14ac:dyDescent="0.25"/>
  <cols>
    <col min="1" max="1" width="101.28515625" style="19" customWidth="1"/>
    <col min="2" max="2" width="28" customWidth="1"/>
    <col min="3" max="3" width="29.85546875" style="13" customWidth="1"/>
    <col min="4" max="4" width="28.7109375" style="17" customWidth="1"/>
    <col min="5" max="5" width="32.28515625" style="18" customWidth="1"/>
    <col min="6" max="6" width="28.5703125" style="13" customWidth="1"/>
    <col min="7" max="7" width="33" style="17" customWidth="1"/>
    <col min="8" max="8" width="34.42578125" style="18" customWidth="1"/>
    <col min="9" max="9" width="20.42578125" style="13" customWidth="1"/>
    <col min="10" max="10" width="33.140625" style="17" customWidth="1"/>
    <col min="11" max="11" width="36.5703125" style="18" customWidth="1"/>
    <col min="12" max="16384" width="9.140625" style="19"/>
  </cols>
  <sheetData>
    <row r="1" spans="1:11" customFormat="1" x14ac:dyDescent="0.25">
      <c r="B1" t="s">
        <v>277</v>
      </c>
      <c r="C1">
        <v>111</v>
      </c>
      <c r="D1">
        <v>112</v>
      </c>
      <c r="E1">
        <v>113</v>
      </c>
      <c r="F1">
        <v>121</v>
      </c>
      <c r="G1">
        <v>122</v>
      </c>
      <c r="H1">
        <v>123</v>
      </c>
      <c r="I1">
        <v>131</v>
      </c>
      <c r="J1">
        <v>132</v>
      </c>
      <c r="K1">
        <v>133</v>
      </c>
    </row>
    <row r="2" spans="1:11" x14ac:dyDescent="0.25">
      <c r="A2" s="16" t="s">
        <v>108</v>
      </c>
      <c r="B2" t="s">
        <v>278</v>
      </c>
      <c r="C2" s="13" t="s">
        <v>0</v>
      </c>
      <c r="F2" s="13" t="s">
        <v>15</v>
      </c>
      <c r="G2" s="17" t="s">
        <v>0</v>
      </c>
      <c r="I2" s="13" t="s">
        <v>5</v>
      </c>
      <c r="J2" s="17" t="s">
        <v>0</v>
      </c>
    </row>
    <row r="3" spans="1:11" x14ac:dyDescent="0.25">
      <c r="A3" s="16" t="s">
        <v>103</v>
      </c>
      <c r="B3" t="s">
        <v>279</v>
      </c>
    </row>
    <row r="4" spans="1:11" x14ac:dyDescent="0.25">
      <c r="A4" s="16" t="s">
        <v>105</v>
      </c>
      <c r="B4" t="s">
        <v>280</v>
      </c>
      <c r="C4" s="13" t="s">
        <v>1</v>
      </c>
      <c r="F4" s="13" t="s">
        <v>16</v>
      </c>
      <c r="I4" s="13" t="s">
        <v>18</v>
      </c>
    </row>
    <row r="5" spans="1:11" x14ac:dyDescent="0.25">
      <c r="A5" s="16" t="s">
        <v>104</v>
      </c>
      <c r="B5" t="s">
        <v>281</v>
      </c>
    </row>
    <row r="6" spans="1:11" x14ac:dyDescent="0.25">
      <c r="A6" s="16" t="s">
        <v>106</v>
      </c>
      <c r="B6" t="s">
        <v>282</v>
      </c>
      <c r="C6" s="13" t="s">
        <v>0</v>
      </c>
      <c r="F6" s="13" t="s">
        <v>15</v>
      </c>
      <c r="G6" s="17" t="s">
        <v>0</v>
      </c>
      <c r="I6" s="13" t="s">
        <v>5</v>
      </c>
      <c r="J6" s="17" t="s">
        <v>0</v>
      </c>
    </row>
    <row r="7" spans="1:11" x14ac:dyDescent="0.25">
      <c r="A7" s="16" t="s">
        <v>107</v>
      </c>
      <c r="B7" t="s">
        <v>283</v>
      </c>
      <c r="C7" s="13" t="s">
        <v>0</v>
      </c>
      <c r="F7" s="13" t="s">
        <v>15</v>
      </c>
      <c r="G7" s="17" t="s">
        <v>0</v>
      </c>
      <c r="I7" s="13" t="s">
        <v>5</v>
      </c>
      <c r="J7" s="17" t="s">
        <v>0</v>
      </c>
    </row>
    <row r="8" spans="1:11" x14ac:dyDescent="0.25">
      <c r="A8" s="16" t="s">
        <v>98</v>
      </c>
      <c r="B8" t="s">
        <v>284</v>
      </c>
    </row>
    <row r="9" spans="1:11" x14ac:dyDescent="0.25">
      <c r="A9" s="16" t="s">
        <v>100</v>
      </c>
      <c r="B9" t="s">
        <v>285</v>
      </c>
      <c r="C9" s="13" t="s">
        <v>1</v>
      </c>
      <c r="F9" s="13" t="s">
        <v>16</v>
      </c>
      <c r="I9" s="13" t="s">
        <v>18</v>
      </c>
    </row>
    <row r="10" spans="1:11" x14ac:dyDescent="0.25">
      <c r="A10" s="16" t="s">
        <v>99</v>
      </c>
      <c r="B10" t="s">
        <v>286</v>
      </c>
    </row>
    <row r="11" spans="1:11" x14ac:dyDescent="0.25">
      <c r="A11" s="16" t="s">
        <v>101</v>
      </c>
      <c r="B11" t="s">
        <v>287</v>
      </c>
      <c r="C11" s="13" t="s">
        <v>0</v>
      </c>
      <c r="F11" s="13" t="s">
        <v>15</v>
      </c>
      <c r="G11" s="17" t="s">
        <v>0</v>
      </c>
      <c r="I11" s="13" t="s">
        <v>5</v>
      </c>
      <c r="J11" s="17" t="s">
        <v>0</v>
      </c>
    </row>
    <row r="12" spans="1:11" x14ac:dyDescent="0.25">
      <c r="A12" s="16" t="s">
        <v>102</v>
      </c>
      <c r="B12" t="s">
        <v>288</v>
      </c>
      <c r="C12" s="13" t="s">
        <v>0</v>
      </c>
      <c r="F12" s="13" t="s">
        <v>15</v>
      </c>
      <c r="G12" s="17" t="s">
        <v>0</v>
      </c>
      <c r="I12" s="13" t="s">
        <v>5</v>
      </c>
      <c r="J12" s="17" t="s">
        <v>0</v>
      </c>
    </row>
    <row r="13" spans="1:11" x14ac:dyDescent="0.25">
      <c r="A13" s="16" t="s">
        <v>109</v>
      </c>
      <c r="B13" t="s">
        <v>289</v>
      </c>
    </row>
    <row r="14" spans="1:11" x14ac:dyDescent="0.25">
      <c r="A14" s="16" t="s">
        <v>111</v>
      </c>
      <c r="B14" t="s">
        <v>290</v>
      </c>
      <c r="F14" s="13" t="s">
        <v>19</v>
      </c>
      <c r="I14" s="13" t="s">
        <v>20</v>
      </c>
    </row>
    <row r="15" spans="1:11" x14ac:dyDescent="0.25">
      <c r="A15" s="16" t="s">
        <v>110</v>
      </c>
      <c r="B15" t="s">
        <v>291</v>
      </c>
    </row>
    <row r="16" spans="1:11" x14ac:dyDescent="0.25">
      <c r="A16" s="16" t="s">
        <v>112</v>
      </c>
      <c r="B16" t="s">
        <v>292</v>
      </c>
      <c r="C16" s="13" t="s">
        <v>2</v>
      </c>
      <c r="F16" s="13" t="s">
        <v>17</v>
      </c>
      <c r="G16" s="17" t="s">
        <v>0</v>
      </c>
      <c r="I16" s="13" t="s">
        <v>21</v>
      </c>
      <c r="J16" s="17" t="s">
        <v>0</v>
      </c>
    </row>
    <row r="17" spans="1:11" x14ac:dyDescent="0.25">
      <c r="A17" s="16" t="s">
        <v>113</v>
      </c>
      <c r="B17" t="s">
        <v>293</v>
      </c>
      <c r="C17" s="13" t="s">
        <v>2</v>
      </c>
      <c r="F17" s="13" t="s">
        <v>17</v>
      </c>
      <c r="G17" s="17" t="s">
        <v>0</v>
      </c>
      <c r="I17" s="13" t="s">
        <v>21</v>
      </c>
      <c r="J17" s="17" t="s">
        <v>0</v>
      </c>
    </row>
    <row r="18" spans="1:11" x14ac:dyDescent="0.25">
      <c r="A18" s="16" t="s">
        <v>84</v>
      </c>
      <c r="B18" t="s">
        <v>294</v>
      </c>
      <c r="D18" s="14" t="s">
        <v>420</v>
      </c>
      <c r="E18" s="20" t="s">
        <v>407</v>
      </c>
      <c r="G18" s="14" t="s">
        <v>420</v>
      </c>
      <c r="H18" s="15" t="s">
        <v>407</v>
      </c>
      <c r="J18" s="14" t="s">
        <v>419</v>
      </c>
      <c r="K18" s="15" t="s">
        <v>407</v>
      </c>
    </row>
    <row r="19" spans="1:11" x14ac:dyDescent="0.25">
      <c r="A19" s="16" t="s">
        <v>85</v>
      </c>
      <c r="B19" t="s">
        <v>295</v>
      </c>
      <c r="D19" s="14" t="s">
        <v>405</v>
      </c>
      <c r="E19" s="20" t="s">
        <v>407</v>
      </c>
      <c r="G19" s="14" t="s">
        <v>405</v>
      </c>
      <c r="H19" s="15" t="s">
        <v>407</v>
      </c>
      <c r="J19" s="14" t="s">
        <v>405</v>
      </c>
      <c r="K19" s="15" t="s">
        <v>407</v>
      </c>
    </row>
    <row r="20" spans="1:11" x14ac:dyDescent="0.25">
      <c r="A20" s="16" t="s">
        <v>86</v>
      </c>
      <c r="B20" t="s">
        <v>296</v>
      </c>
      <c r="D20" s="14" t="s">
        <v>406</v>
      </c>
      <c r="E20" s="20" t="s">
        <v>407</v>
      </c>
      <c r="G20" s="14" t="s">
        <v>406</v>
      </c>
      <c r="H20" s="15" t="s">
        <v>407</v>
      </c>
      <c r="J20" s="14" t="s">
        <v>406</v>
      </c>
      <c r="K20" s="15" t="s">
        <v>407</v>
      </c>
    </row>
    <row r="21" spans="1:11" x14ac:dyDescent="0.25">
      <c r="A21" s="16" t="s">
        <v>89</v>
      </c>
      <c r="B21" t="s">
        <v>297</v>
      </c>
      <c r="C21" s="13" t="s">
        <v>398</v>
      </c>
      <c r="D21" s="14" t="s">
        <v>407</v>
      </c>
      <c r="F21" s="13" t="s">
        <v>398</v>
      </c>
      <c r="G21" s="21" t="s">
        <v>398</v>
      </c>
      <c r="H21" s="15" t="s">
        <v>407</v>
      </c>
      <c r="I21" s="13" t="s">
        <v>398</v>
      </c>
      <c r="J21" s="21" t="s">
        <v>398</v>
      </c>
      <c r="K21" s="15" t="s">
        <v>407</v>
      </c>
    </row>
    <row r="22" spans="1:11" x14ac:dyDescent="0.25">
      <c r="A22" s="16" t="s">
        <v>87</v>
      </c>
      <c r="B22" t="s">
        <v>298</v>
      </c>
      <c r="C22" s="13" t="s">
        <v>399</v>
      </c>
      <c r="D22" s="14" t="s">
        <v>407</v>
      </c>
      <c r="F22" s="13" t="s">
        <v>399</v>
      </c>
      <c r="G22" s="21" t="s">
        <v>399</v>
      </c>
      <c r="H22" s="15" t="s">
        <v>407</v>
      </c>
      <c r="I22" s="13" t="s">
        <v>399</v>
      </c>
      <c r="J22" s="21" t="s">
        <v>399</v>
      </c>
      <c r="K22" s="15" t="s">
        <v>407</v>
      </c>
    </row>
    <row r="23" spans="1:11" x14ac:dyDescent="0.25">
      <c r="A23" s="16" t="s">
        <v>88</v>
      </c>
      <c r="B23" t="s">
        <v>299</v>
      </c>
      <c r="C23" s="13" t="s">
        <v>400</v>
      </c>
      <c r="D23" s="14" t="s">
        <v>407</v>
      </c>
      <c r="F23" s="13" t="s">
        <v>400</v>
      </c>
      <c r="G23" s="21" t="s">
        <v>400</v>
      </c>
      <c r="H23" s="15" t="s">
        <v>407</v>
      </c>
      <c r="I23" s="13" t="s">
        <v>400</v>
      </c>
      <c r="J23" s="21" t="s">
        <v>400</v>
      </c>
      <c r="K23" s="15" t="s">
        <v>407</v>
      </c>
    </row>
    <row r="24" spans="1:11" x14ac:dyDescent="0.25">
      <c r="A24" s="16" t="s">
        <v>90</v>
      </c>
      <c r="B24" t="s">
        <v>300</v>
      </c>
      <c r="C24" s="13" t="s">
        <v>401</v>
      </c>
      <c r="D24" s="14" t="s">
        <v>407</v>
      </c>
      <c r="F24" s="13" t="s">
        <v>413</v>
      </c>
      <c r="G24" s="21" t="s">
        <v>401</v>
      </c>
      <c r="H24" s="15" t="s">
        <v>407</v>
      </c>
      <c r="I24" s="13" t="s">
        <v>416</v>
      </c>
      <c r="J24" s="21" t="s">
        <v>401</v>
      </c>
      <c r="K24" s="15" t="s">
        <v>407</v>
      </c>
    </row>
    <row r="25" spans="1:11" x14ac:dyDescent="0.25">
      <c r="A25" s="16" t="s">
        <v>91</v>
      </c>
      <c r="B25" t="s">
        <v>301</v>
      </c>
      <c r="C25" s="13" t="s">
        <v>402</v>
      </c>
      <c r="D25" s="14" t="s">
        <v>407</v>
      </c>
      <c r="F25" s="13" t="s">
        <v>414</v>
      </c>
      <c r="G25" s="21" t="s">
        <v>415</v>
      </c>
      <c r="H25" s="15" t="s">
        <v>407</v>
      </c>
      <c r="I25" s="13" t="s">
        <v>417</v>
      </c>
      <c r="J25" s="14" t="s">
        <v>418</v>
      </c>
      <c r="K25" s="15" t="s">
        <v>407</v>
      </c>
    </row>
    <row r="26" spans="1:11" x14ac:dyDescent="0.25">
      <c r="A26" s="16" t="s">
        <v>92</v>
      </c>
      <c r="B26" t="s">
        <v>302</v>
      </c>
      <c r="D26" s="14" t="s">
        <v>408</v>
      </c>
      <c r="E26" s="20" t="s">
        <v>403</v>
      </c>
      <c r="G26" s="14" t="s">
        <v>408</v>
      </c>
      <c r="H26" s="20" t="s">
        <v>403</v>
      </c>
      <c r="J26" s="14" t="s">
        <v>408</v>
      </c>
      <c r="K26" s="20" t="s">
        <v>403</v>
      </c>
    </row>
    <row r="27" spans="1:11" x14ac:dyDescent="0.25">
      <c r="A27" s="16" t="s">
        <v>93</v>
      </c>
      <c r="B27" t="s">
        <v>303</v>
      </c>
      <c r="D27" s="14" t="s">
        <v>409</v>
      </c>
      <c r="E27" s="20" t="s">
        <v>404</v>
      </c>
      <c r="G27" s="14" t="s">
        <v>409</v>
      </c>
      <c r="H27" s="20" t="s">
        <v>404</v>
      </c>
      <c r="J27" s="14" t="s">
        <v>409</v>
      </c>
      <c r="K27" s="20" t="s">
        <v>404</v>
      </c>
    </row>
    <row r="28" spans="1:11" x14ac:dyDescent="0.25">
      <c r="A28" s="16" t="s">
        <v>94</v>
      </c>
      <c r="B28" t="s">
        <v>304</v>
      </c>
      <c r="D28" s="14" t="s">
        <v>410</v>
      </c>
      <c r="E28" s="20" t="s">
        <v>410</v>
      </c>
      <c r="G28" s="14" t="s">
        <v>410</v>
      </c>
      <c r="H28" s="20" t="s">
        <v>410</v>
      </c>
      <c r="J28" s="14" t="s">
        <v>410</v>
      </c>
      <c r="K28" s="20" t="s">
        <v>410</v>
      </c>
    </row>
    <row r="29" spans="1:11" x14ac:dyDescent="0.25">
      <c r="A29" s="16" t="s">
        <v>95</v>
      </c>
      <c r="B29" t="s">
        <v>305</v>
      </c>
      <c r="D29" s="14" t="s">
        <v>411</v>
      </c>
      <c r="E29" s="20" t="s">
        <v>411</v>
      </c>
      <c r="G29" s="14" t="s">
        <v>411</v>
      </c>
      <c r="H29" s="20" t="s">
        <v>411</v>
      </c>
      <c r="J29" s="14" t="s">
        <v>411</v>
      </c>
      <c r="K29" s="20" t="s">
        <v>411</v>
      </c>
    </row>
    <row r="30" spans="1:11" x14ac:dyDescent="0.25">
      <c r="A30" s="16" t="s">
        <v>96</v>
      </c>
      <c r="B30" t="s">
        <v>306</v>
      </c>
      <c r="D30" s="14" t="s">
        <v>411</v>
      </c>
      <c r="E30" s="20" t="s">
        <v>411</v>
      </c>
      <c r="G30" s="14" t="s">
        <v>411</v>
      </c>
      <c r="H30" s="20" t="s">
        <v>411</v>
      </c>
      <c r="J30" s="14" t="s">
        <v>411</v>
      </c>
      <c r="K30" s="20" t="s">
        <v>411</v>
      </c>
    </row>
    <row r="31" spans="1:11" x14ac:dyDescent="0.25">
      <c r="A31" s="16" t="s">
        <v>97</v>
      </c>
      <c r="B31" t="s">
        <v>307</v>
      </c>
      <c r="D31" s="14" t="s">
        <v>412</v>
      </c>
      <c r="E31" s="20" t="s">
        <v>412</v>
      </c>
      <c r="G31" s="14" t="s">
        <v>412</v>
      </c>
      <c r="H31" s="20" t="s">
        <v>412</v>
      </c>
      <c r="J31" s="14" t="s">
        <v>412</v>
      </c>
      <c r="K31" s="20" t="s">
        <v>412</v>
      </c>
    </row>
    <row r="32" spans="1:11" x14ac:dyDescent="0.25">
      <c r="A32" s="16" t="s">
        <v>82</v>
      </c>
      <c r="B32" t="s">
        <v>308</v>
      </c>
    </row>
    <row r="33" spans="1:11" x14ac:dyDescent="0.25">
      <c r="A33" s="16" t="s">
        <v>83</v>
      </c>
      <c r="B33" t="s">
        <v>309</v>
      </c>
    </row>
    <row r="34" spans="1:11" x14ac:dyDescent="0.25">
      <c r="A34" s="16" t="s">
        <v>148</v>
      </c>
      <c r="B34" t="s">
        <v>310</v>
      </c>
      <c r="C34" s="13" t="s">
        <v>3</v>
      </c>
      <c r="D34" s="17" t="s">
        <v>14</v>
      </c>
      <c r="E34" s="15" t="s">
        <v>393</v>
      </c>
      <c r="F34" s="13" t="s">
        <v>5</v>
      </c>
      <c r="G34" s="14" t="s">
        <v>431</v>
      </c>
      <c r="H34" s="15" t="s">
        <v>391</v>
      </c>
      <c r="I34" s="13" t="s">
        <v>21</v>
      </c>
      <c r="J34" s="14" t="s">
        <v>23</v>
      </c>
      <c r="K34" s="15" t="s">
        <v>391</v>
      </c>
    </row>
    <row r="35" spans="1:11" x14ac:dyDescent="0.25">
      <c r="A35" s="16" t="s">
        <v>149</v>
      </c>
      <c r="B35" t="s">
        <v>311</v>
      </c>
      <c r="C35" s="13" t="s">
        <v>3</v>
      </c>
      <c r="D35" s="17" t="s">
        <v>14</v>
      </c>
      <c r="E35" s="15" t="s">
        <v>393</v>
      </c>
      <c r="F35" s="13" t="s">
        <v>5</v>
      </c>
      <c r="G35" s="14" t="s">
        <v>431</v>
      </c>
      <c r="H35" s="15" t="s">
        <v>435</v>
      </c>
      <c r="I35" s="13" t="s">
        <v>21</v>
      </c>
      <c r="J35" s="14" t="s">
        <v>23</v>
      </c>
      <c r="K35" s="15" t="s">
        <v>432</v>
      </c>
    </row>
    <row r="36" spans="1:11" x14ac:dyDescent="0.25">
      <c r="A36" s="16" t="s">
        <v>150</v>
      </c>
      <c r="B36" t="s">
        <v>312</v>
      </c>
      <c r="C36" s="13" t="s">
        <v>3</v>
      </c>
      <c r="D36" s="17" t="s">
        <v>14</v>
      </c>
      <c r="E36" s="15" t="s">
        <v>393</v>
      </c>
      <c r="F36" s="13" t="s">
        <v>5</v>
      </c>
      <c r="G36" s="14" t="s">
        <v>392</v>
      </c>
      <c r="H36" s="15"/>
      <c r="I36" s="13" t="s">
        <v>21</v>
      </c>
      <c r="J36" s="14" t="s">
        <v>429</v>
      </c>
      <c r="K36" s="15"/>
    </row>
    <row r="37" spans="1:11" x14ac:dyDescent="0.25">
      <c r="A37" s="16" t="s">
        <v>151</v>
      </c>
      <c r="B37" t="s">
        <v>313</v>
      </c>
      <c r="C37" s="13" t="s">
        <v>3</v>
      </c>
      <c r="D37" s="17" t="s">
        <v>14</v>
      </c>
      <c r="E37" s="15" t="s">
        <v>393</v>
      </c>
      <c r="F37" s="13" t="s">
        <v>5</v>
      </c>
      <c r="G37" s="14" t="s">
        <v>431</v>
      </c>
      <c r="H37" s="15" t="s">
        <v>391</v>
      </c>
      <c r="I37" s="13" t="s">
        <v>21</v>
      </c>
      <c r="J37" s="14" t="s">
        <v>23</v>
      </c>
      <c r="K37" s="15" t="s">
        <v>391</v>
      </c>
    </row>
    <row r="38" spans="1:11" x14ac:dyDescent="0.25">
      <c r="A38" s="16" t="s">
        <v>152</v>
      </c>
      <c r="B38" t="s">
        <v>314</v>
      </c>
      <c r="C38" s="13" t="s">
        <v>3</v>
      </c>
      <c r="D38" s="17" t="s">
        <v>14</v>
      </c>
      <c r="E38" s="15" t="s">
        <v>393</v>
      </c>
      <c r="F38" s="13" t="s">
        <v>5</v>
      </c>
      <c r="G38" s="14" t="s">
        <v>431</v>
      </c>
      <c r="H38" s="15" t="s">
        <v>435</v>
      </c>
      <c r="I38" s="13" t="s">
        <v>21</v>
      </c>
      <c r="J38" s="14" t="s">
        <v>23</v>
      </c>
      <c r="K38" s="15" t="s">
        <v>430</v>
      </c>
    </row>
    <row r="39" spans="1:11" x14ac:dyDescent="0.25">
      <c r="A39" s="16" t="s">
        <v>153</v>
      </c>
      <c r="B39" t="s">
        <v>315</v>
      </c>
      <c r="C39" s="13" t="s">
        <v>3</v>
      </c>
      <c r="D39" s="17" t="s">
        <v>14</v>
      </c>
      <c r="E39" s="15" t="s">
        <v>393</v>
      </c>
      <c r="F39" s="13" t="s">
        <v>5</v>
      </c>
      <c r="G39" s="14" t="s">
        <v>392</v>
      </c>
      <c r="H39" s="15"/>
      <c r="I39" s="13" t="s">
        <v>21</v>
      </c>
      <c r="J39" s="14" t="s">
        <v>429</v>
      </c>
      <c r="K39" s="15"/>
    </row>
    <row r="40" spans="1:11" x14ac:dyDescent="0.25">
      <c r="A40" s="16" t="s">
        <v>126</v>
      </c>
      <c r="B40" t="s">
        <v>316</v>
      </c>
      <c r="C40" s="13" t="s">
        <v>3</v>
      </c>
      <c r="D40" s="14" t="s">
        <v>391</v>
      </c>
      <c r="F40" s="13" t="s">
        <v>5</v>
      </c>
      <c r="G40" s="14" t="s">
        <v>392</v>
      </c>
      <c r="H40" s="15"/>
      <c r="I40" s="13" t="s">
        <v>21</v>
      </c>
      <c r="J40" s="14" t="s">
        <v>427</v>
      </c>
      <c r="K40" s="15"/>
    </row>
    <row r="41" spans="1:11" x14ac:dyDescent="0.25">
      <c r="A41" s="16" t="s">
        <v>127</v>
      </c>
      <c r="B41" t="s">
        <v>317</v>
      </c>
      <c r="C41" s="13" t="s">
        <v>3</v>
      </c>
      <c r="D41" s="14" t="s">
        <v>391</v>
      </c>
      <c r="F41" s="13" t="s">
        <v>5</v>
      </c>
      <c r="G41" s="14" t="s">
        <v>433</v>
      </c>
      <c r="H41" s="15"/>
      <c r="I41" s="13" t="s">
        <v>21</v>
      </c>
      <c r="J41" s="14" t="s">
        <v>434</v>
      </c>
      <c r="K41" s="15"/>
    </row>
    <row r="42" spans="1:11" x14ac:dyDescent="0.25">
      <c r="A42" s="16" t="s">
        <v>128</v>
      </c>
      <c r="B42" t="s">
        <v>318</v>
      </c>
      <c r="C42" s="13" t="s">
        <v>3</v>
      </c>
      <c r="D42" s="14" t="s">
        <v>391</v>
      </c>
      <c r="F42" s="13" t="s">
        <v>5</v>
      </c>
      <c r="G42" s="14" t="s">
        <v>433</v>
      </c>
      <c r="H42" s="15"/>
      <c r="I42" s="13" t="s">
        <v>21</v>
      </c>
      <c r="J42" s="14" t="s">
        <v>434</v>
      </c>
      <c r="K42" s="15"/>
    </row>
    <row r="43" spans="1:11" x14ac:dyDescent="0.25">
      <c r="A43" s="16" t="s">
        <v>129</v>
      </c>
      <c r="B43" t="s">
        <v>319</v>
      </c>
      <c r="C43" s="13" t="s">
        <v>3</v>
      </c>
      <c r="D43" s="14" t="s">
        <v>391</v>
      </c>
      <c r="F43" s="13" t="s">
        <v>5</v>
      </c>
      <c r="G43" s="14" t="s">
        <v>392</v>
      </c>
      <c r="H43" s="15"/>
      <c r="I43" s="13" t="s">
        <v>21</v>
      </c>
      <c r="J43" s="14" t="s">
        <v>427</v>
      </c>
      <c r="K43" s="15"/>
    </row>
    <row r="44" spans="1:11" x14ac:dyDescent="0.25">
      <c r="A44" s="16" t="s">
        <v>130</v>
      </c>
      <c r="B44" t="s">
        <v>320</v>
      </c>
      <c r="C44" s="13" t="s">
        <v>3</v>
      </c>
      <c r="D44" s="14" t="s">
        <v>391</v>
      </c>
      <c r="F44" s="13" t="s">
        <v>5</v>
      </c>
      <c r="G44" s="14" t="s">
        <v>392</v>
      </c>
      <c r="H44" s="15"/>
      <c r="I44" s="13" t="s">
        <v>21</v>
      </c>
      <c r="J44" s="14" t="s">
        <v>427</v>
      </c>
      <c r="K44" s="15"/>
    </row>
    <row r="45" spans="1:11" x14ac:dyDescent="0.25">
      <c r="A45" s="16" t="s">
        <v>131</v>
      </c>
      <c r="B45" t="s">
        <v>321</v>
      </c>
      <c r="C45" s="13" t="s">
        <v>3</v>
      </c>
      <c r="D45" s="14" t="s">
        <v>391</v>
      </c>
      <c r="F45" s="13" t="s">
        <v>5</v>
      </c>
      <c r="G45" s="14" t="s">
        <v>433</v>
      </c>
      <c r="H45" s="15"/>
      <c r="I45" s="13" t="s">
        <v>21</v>
      </c>
      <c r="J45" s="14" t="s">
        <v>434</v>
      </c>
      <c r="K45" s="15"/>
    </row>
    <row r="46" spans="1:11" x14ac:dyDescent="0.25">
      <c r="A46" s="16" t="s">
        <v>132</v>
      </c>
      <c r="B46" t="s">
        <v>322</v>
      </c>
      <c r="C46" s="13" t="s">
        <v>3</v>
      </c>
      <c r="D46" s="14" t="s">
        <v>391</v>
      </c>
      <c r="F46" s="13" t="s">
        <v>5</v>
      </c>
      <c r="G46" s="14" t="s">
        <v>433</v>
      </c>
      <c r="H46" s="15"/>
      <c r="I46" s="13" t="s">
        <v>21</v>
      </c>
      <c r="J46" s="14" t="s">
        <v>434</v>
      </c>
      <c r="K46" s="15"/>
    </row>
    <row r="47" spans="1:11" x14ac:dyDescent="0.25">
      <c r="A47" s="16" t="s">
        <v>133</v>
      </c>
      <c r="B47" t="s">
        <v>323</v>
      </c>
      <c r="C47" s="13" t="s">
        <v>3</v>
      </c>
      <c r="D47" s="14" t="s">
        <v>391</v>
      </c>
      <c r="F47" s="13" t="s">
        <v>5</v>
      </c>
      <c r="G47" s="14" t="s">
        <v>392</v>
      </c>
      <c r="H47" s="15"/>
      <c r="I47" s="13" t="s">
        <v>21</v>
      </c>
      <c r="J47" s="14" t="s">
        <v>427</v>
      </c>
      <c r="K47" s="15"/>
    </row>
    <row r="48" spans="1:11" x14ac:dyDescent="0.25">
      <c r="A48" s="16" t="s">
        <v>154</v>
      </c>
      <c r="B48" t="s">
        <v>324</v>
      </c>
      <c r="C48" s="13" t="s">
        <v>3</v>
      </c>
      <c r="D48" s="14" t="s">
        <v>14</v>
      </c>
      <c r="E48" s="15" t="s">
        <v>393</v>
      </c>
      <c r="F48" s="13" t="s">
        <v>5</v>
      </c>
      <c r="G48" s="17" t="s">
        <v>14</v>
      </c>
      <c r="H48" s="15" t="s">
        <v>395</v>
      </c>
      <c r="I48" s="13" t="s">
        <v>21</v>
      </c>
      <c r="J48" s="14" t="s">
        <v>18</v>
      </c>
      <c r="K48" s="15" t="s">
        <v>428</v>
      </c>
    </row>
    <row r="49" spans="1:11" x14ac:dyDescent="0.25">
      <c r="A49" s="16" t="s">
        <v>155</v>
      </c>
      <c r="B49" t="s">
        <v>325</v>
      </c>
      <c r="C49" s="13" t="s">
        <v>3</v>
      </c>
      <c r="D49" s="17" t="s">
        <v>14</v>
      </c>
      <c r="E49" s="15" t="s">
        <v>393</v>
      </c>
      <c r="F49" s="13" t="s">
        <v>5</v>
      </c>
      <c r="G49" s="17" t="s">
        <v>14</v>
      </c>
      <c r="H49" s="15" t="s">
        <v>395</v>
      </c>
      <c r="I49" s="13" t="s">
        <v>21</v>
      </c>
      <c r="J49" s="14" t="s">
        <v>18</v>
      </c>
      <c r="K49" s="15" t="s">
        <v>428</v>
      </c>
    </row>
    <row r="50" spans="1:11" x14ac:dyDescent="0.25">
      <c r="A50" s="16" t="s">
        <v>159</v>
      </c>
      <c r="B50" t="s">
        <v>326</v>
      </c>
      <c r="C50" s="13" t="s">
        <v>3</v>
      </c>
      <c r="D50" s="17" t="s">
        <v>14</v>
      </c>
      <c r="E50" s="15" t="s">
        <v>393</v>
      </c>
      <c r="F50" s="13" t="s">
        <v>5</v>
      </c>
      <c r="G50" s="17" t="s">
        <v>14</v>
      </c>
      <c r="H50" s="15" t="s">
        <v>395</v>
      </c>
      <c r="I50" s="13" t="s">
        <v>21</v>
      </c>
      <c r="J50" s="14" t="s">
        <v>18</v>
      </c>
      <c r="K50" s="15" t="s">
        <v>428</v>
      </c>
    </row>
    <row r="51" spans="1:11" x14ac:dyDescent="0.25">
      <c r="A51" s="16" t="s">
        <v>160</v>
      </c>
      <c r="B51" t="s">
        <v>327</v>
      </c>
      <c r="C51" s="13" t="s">
        <v>3</v>
      </c>
      <c r="D51" s="17" t="s">
        <v>14</v>
      </c>
      <c r="E51" s="15" t="s">
        <v>393</v>
      </c>
      <c r="F51" s="13" t="s">
        <v>5</v>
      </c>
      <c r="G51" s="17" t="s">
        <v>14</v>
      </c>
      <c r="H51" s="15" t="s">
        <v>395</v>
      </c>
      <c r="I51" s="13" t="s">
        <v>21</v>
      </c>
      <c r="J51" s="14" t="s">
        <v>18</v>
      </c>
      <c r="K51" s="15" t="s">
        <v>428</v>
      </c>
    </row>
    <row r="52" spans="1:11" x14ac:dyDescent="0.25">
      <c r="A52" s="16" t="s">
        <v>161</v>
      </c>
      <c r="B52" t="s">
        <v>328</v>
      </c>
      <c r="C52" s="13" t="s">
        <v>3</v>
      </c>
      <c r="D52" s="17" t="s">
        <v>14</v>
      </c>
      <c r="E52" s="15" t="s">
        <v>393</v>
      </c>
      <c r="F52" s="13" t="s">
        <v>5</v>
      </c>
      <c r="G52" s="17" t="s">
        <v>14</v>
      </c>
      <c r="H52" s="15" t="s">
        <v>395</v>
      </c>
      <c r="I52" s="13" t="s">
        <v>21</v>
      </c>
      <c r="J52" s="14" t="s">
        <v>18</v>
      </c>
      <c r="K52" s="15" t="s">
        <v>428</v>
      </c>
    </row>
    <row r="53" spans="1:11" x14ac:dyDescent="0.25">
      <c r="A53" s="16" t="s">
        <v>227</v>
      </c>
      <c r="B53" t="s">
        <v>329</v>
      </c>
      <c r="C53" s="13" t="s">
        <v>0</v>
      </c>
      <c r="D53" s="14" t="s">
        <v>390</v>
      </c>
      <c r="E53" s="15" t="s">
        <v>3</v>
      </c>
      <c r="F53" s="13" t="s">
        <v>4</v>
      </c>
      <c r="G53" s="14" t="s">
        <v>390</v>
      </c>
      <c r="H53" s="15" t="s">
        <v>3</v>
      </c>
      <c r="I53" s="13" t="s">
        <v>3</v>
      </c>
      <c r="J53" s="14" t="s">
        <v>390</v>
      </c>
      <c r="K53" s="15" t="s">
        <v>3</v>
      </c>
    </row>
    <row r="54" spans="1:11" x14ac:dyDescent="0.25">
      <c r="A54" s="16" t="s">
        <v>228</v>
      </c>
      <c r="B54" t="s">
        <v>330</v>
      </c>
      <c r="C54" s="13" t="s">
        <v>0</v>
      </c>
      <c r="D54" s="14" t="s">
        <v>390</v>
      </c>
      <c r="E54" s="15" t="s">
        <v>3</v>
      </c>
      <c r="F54" s="13" t="s">
        <v>4</v>
      </c>
      <c r="G54" s="14" t="s">
        <v>390</v>
      </c>
      <c r="H54" s="15" t="s">
        <v>3</v>
      </c>
      <c r="I54" s="13" t="s">
        <v>3</v>
      </c>
      <c r="J54" s="14" t="s">
        <v>390</v>
      </c>
      <c r="K54" s="15" t="s">
        <v>3</v>
      </c>
    </row>
    <row r="55" spans="1:11" x14ac:dyDescent="0.25">
      <c r="A55" s="16" t="s">
        <v>229</v>
      </c>
      <c r="B55" t="s">
        <v>331</v>
      </c>
      <c r="C55" s="13" t="s">
        <v>0</v>
      </c>
      <c r="D55" s="14" t="s">
        <v>390</v>
      </c>
      <c r="E55" s="15" t="s">
        <v>3</v>
      </c>
      <c r="F55" s="13" t="s">
        <v>4</v>
      </c>
      <c r="G55" s="14" t="s">
        <v>390</v>
      </c>
      <c r="H55" s="15" t="s">
        <v>3</v>
      </c>
      <c r="I55" s="13" t="s">
        <v>3</v>
      </c>
      <c r="J55" s="14" t="s">
        <v>390</v>
      </c>
      <c r="K55" s="15" t="s">
        <v>3</v>
      </c>
    </row>
    <row r="56" spans="1:11" x14ac:dyDescent="0.25">
      <c r="A56" s="16" t="s">
        <v>230</v>
      </c>
      <c r="B56" t="s">
        <v>332</v>
      </c>
      <c r="C56" s="13" t="s">
        <v>0</v>
      </c>
      <c r="D56" s="22" t="s">
        <v>421</v>
      </c>
      <c r="E56" s="15" t="s">
        <v>424</v>
      </c>
      <c r="F56" s="13" t="s">
        <v>4</v>
      </c>
      <c r="G56" s="22" t="s">
        <v>421</v>
      </c>
      <c r="H56" s="15" t="s">
        <v>424</v>
      </c>
      <c r="I56" s="13" t="s">
        <v>3</v>
      </c>
      <c r="J56" s="22" t="s">
        <v>421</v>
      </c>
      <c r="K56" s="15" t="s">
        <v>424</v>
      </c>
    </row>
    <row r="57" spans="1:11" x14ac:dyDescent="0.25">
      <c r="A57" s="16" t="s">
        <v>231</v>
      </c>
      <c r="B57" t="s">
        <v>333</v>
      </c>
      <c r="C57" s="13" t="s">
        <v>0</v>
      </c>
      <c r="D57" s="22" t="s">
        <v>422</v>
      </c>
      <c r="E57" s="15" t="s">
        <v>425</v>
      </c>
      <c r="F57" s="13" t="s">
        <v>4</v>
      </c>
      <c r="G57" s="22" t="s">
        <v>422</v>
      </c>
      <c r="H57" s="15" t="s">
        <v>425</v>
      </c>
      <c r="I57" s="13" t="s">
        <v>3</v>
      </c>
      <c r="J57" s="22" t="s">
        <v>422</v>
      </c>
      <c r="K57" s="15" t="s">
        <v>425</v>
      </c>
    </row>
    <row r="58" spans="1:11" x14ac:dyDescent="0.25">
      <c r="A58" s="16" t="s">
        <v>232</v>
      </c>
      <c r="B58" t="s">
        <v>334</v>
      </c>
      <c r="C58" s="13" t="s">
        <v>0</v>
      </c>
      <c r="D58" s="22" t="s">
        <v>423</v>
      </c>
      <c r="E58" s="15" t="s">
        <v>426</v>
      </c>
      <c r="F58" s="13" t="s">
        <v>4</v>
      </c>
      <c r="G58" s="22" t="s">
        <v>423</v>
      </c>
      <c r="H58" s="15" t="s">
        <v>426</v>
      </c>
      <c r="I58" s="13" t="s">
        <v>3</v>
      </c>
      <c r="J58" s="22" t="s">
        <v>423</v>
      </c>
      <c r="K58" s="15" t="s">
        <v>426</v>
      </c>
    </row>
    <row r="59" spans="1:11" x14ac:dyDescent="0.25">
      <c r="A59" s="16" t="s">
        <v>168</v>
      </c>
      <c r="B59" t="s">
        <v>335</v>
      </c>
    </row>
    <row r="60" spans="1:11" x14ac:dyDescent="0.25">
      <c r="A60" s="16" t="s">
        <v>169</v>
      </c>
      <c r="B60" t="s">
        <v>336</v>
      </c>
    </row>
    <row r="61" spans="1:11" x14ac:dyDescent="0.25">
      <c r="A61" s="16" t="s">
        <v>170</v>
      </c>
      <c r="B61" t="s">
        <v>337</v>
      </c>
    </row>
    <row r="62" spans="1:11" x14ac:dyDescent="0.25">
      <c r="A62" s="16" t="s">
        <v>165</v>
      </c>
      <c r="B62" t="s">
        <v>338</v>
      </c>
      <c r="C62" s="13" t="s">
        <v>0</v>
      </c>
      <c r="F62" s="13" t="s">
        <v>4</v>
      </c>
      <c r="I62" s="13" t="s">
        <v>3</v>
      </c>
    </row>
    <row r="63" spans="1:11" x14ac:dyDescent="0.25">
      <c r="A63" s="16" t="s">
        <v>166</v>
      </c>
      <c r="B63" t="s">
        <v>339</v>
      </c>
      <c r="C63" s="13" t="s">
        <v>0</v>
      </c>
      <c r="F63" s="13" t="s">
        <v>4</v>
      </c>
      <c r="I63" s="13" t="s">
        <v>3</v>
      </c>
    </row>
    <row r="64" spans="1:11" x14ac:dyDescent="0.25">
      <c r="A64" s="16" t="s">
        <v>167</v>
      </c>
      <c r="B64" t="s">
        <v>340</v>
      </c>
      <c r="C64" s="13" t="s">
        <v>0</v>
      </c>
      <c r="F64" s="13" t="s">
        <v>4</v>
      </c>
      <c r="I64" s="13" t="s">
        <v>3</v>
      </c>
    </row>
    <row r="65" spans="1:11" x14ac:dyDescent="0.25">
      <c r="A65" s="16" t="s">
        <v>162</v>
      </c>
      <c r="B65" t="s">
        <v>338</v>
      </c>
      <c r="C65" s="13" t="s">
        <v>0</v>
      </c>
      <c r="F65" s="13" t="s">
        <v>4</v>
      </c>
      <c r="I65" s="13" t="s">
        <v>3</v>
      </c>
    </row>
    <row r="66" spans="1:11" x14ac:dyDescent="0.25">
      <c r="A66" s="16" t="s">
        <v>163</v>
      </c>
      <c r="B66" t="s">
        <v>339</v>
      </c>
      <c r="C66" s="13" t="s">
        <v>0</v>
      </c>
      <c r="F66" s="13" t="s">
        <v>4</v>
      </c>
      <c r="I66" s="13" t="s">
        <v>3</v>
      </c>
    </row>
    <row r="67" spans="1:11" x14ac:dyDescent="0.25">
      <c r="A67" s="16" t="s">
        <v>164</v>
      </c>
      <c r="B67" t="s">
        <v>340</v>
      </c>
      <c r="C67" s="13" t="s">
        <v>0</v>
      </c>
      <c r="F67" s="13" t="s">
        <v>4</v>
      </c>
      <c r="I67" s="13" t="s">
        <v>3</v>
      </c>
    </row>
    <row r="68" spans="1:11" x14ac:dyDescent="0.25">
      <c r="A68" s="16" t="s">
        <v>156</v>
      </c>
      <c r="B68" t="s">
        <v>341</v>
      </c>
      <c r="C68" s="13" t="s">
        <v>4</v>
      </c>
      <c r="F68" s="13" t="s">
        <v>3</v>
      </c>
      <c r="I68" s="13" t="s">
        <v>5</v>
      </c>
    </row>
    <row r="69" spans="1:11" x14ac:dyDescent="0.25">
      <c r="A69" s="16" t="s">
        <v>157</v>
      </c>
      <c r="B69" t="s">
        <v>342</v>
      </c>
      <c r="C69" s="13" t="s">
        <v>4</v>
      </c>
      <c r="F69" s="13" t="s">
        <v>3</v>
      </c>
      <c r="I69" s="13" t="s">
        <v>5</v>
      </c>
    </row>
    <row r="70" spans="1:11" x14ac:dyDescent="0.25">
      <c r="A70" s="16" t="s">
        <v>158</v>
      </c>
      <c r="B70" t="s">
        <v>343</v>
      </c>
      <c r="C70" s="13" t="s">
        <v>4</v>
      </c>
      <c r="F70" s="13" t="s">
        <v>3</v>
      </c>
      <c r="I70" s="13" t="s">
        <v>5</v>
      </c>
    </row>
    <row r="71" spans="1:11" x14ac:dyDescent="0.25">
      <c r="A71" s="16" t="s">
        <v>134</v>
      </c>
      <c r="B71" t="s">
        <v>344</v>
      </c>
    </row>
    <row r="72" spans="1:11" x14ac:dyDescent="0.25">
      <c r="A72" s="16" t="s">
        <v>135</v>
      </c>
      <c r="B72" t="s">
        <v>345</v>
      </c>
    </row>
    <row r="73" spans="1:11" x14ac:dyDescent="0.25">
      <c r="A73" s="16" t="s">
        <v>136</v>
      </c>
      <c r="B73" t="s">
        <v>346</v>
      </c>
    </row>
    <row r="74" spans="1:11" x14ac:dyDescent="0.25">
      <c r="A74" s="16" t="s">
        <v>137</v>
      </c>
      <c r="B74" t="s">
        <v>347</v>
      </c>
    </row>
    <row r="75" spans="1:11" x14ac:dyDescent="0.25">
      <c r="A75" s="16" t="s">
        <v>138</v>
      </c>
      <c r="B75" t="s">
        <v>348</v>
      </c>
    </row>
    <row r="76" spans="1:11" x14ac:dyDescent="0.25">
      <c r="A76" s="16" t="s">
        <v>139</v>
      </c>
      <c r="B76" t="s">
        <v>349</v>
      </c>
    </row>
    <row r="77" spans="1:11" x14ac:dyDescent="0.25">
      <c r="A77" s="16" t="s">
        <v>140</v>
      </c>
      <c r="B77" t="s">
        <v>350</v>
      </c>
    </row>
    <row r="78" spans="1:11" x14ac:dyDescent="0.25">
      <c r="A78" s="16" t="s">
        <v>141</v>
      </c>
      <c r="B78" t="s">
        <v>351</v>
      </c>
      <c r="C78" s="13" t="s">
        <v>4</v>
      </c>
      <c r="E78" s="20" t="s">
        <v>24</v>
      </c>
      <c r="F78" s="13" t="s">
        <v>5</v>
      </c>
      <c r="G78" s="17" t="s">
        <v>18</v>
      </c>
      <c r="H78" s="15" t="s">
        <v>394</v>
      </c>
      <c r="I78" s="13" t="s">
        <v>21</v>
      </c>
      <c r="J78" s="17" t="s">
        <v>18</v>
      </c>
      <c r="K78" s="15" t="s">
        <v>428</v>
      </c>
    </row>
    <row r="79" spans="1:11" x14ac:dyDescent="0.25">
      <c r="A79" s="16" t="s">
        <v>142</v>
      </c>
      <c r="B79" t="s">
        <v>352</v>
      </c>
      <c r="C79" s="13" t="s">
        <v>4</v>
      </c>
      <c r="E79" s="20" t="s">
        <v>24</v>
      </c>
      <c r="F79" s="13" t="s">
        <v>5</v>
      </c>
      <c r="G79" s="17" t="s">
        <v>18</v>
      </c>
      <c r="H79" s="15" t="s">
        <v>394</v>
      </c>
      <c r="I79" s="13" t="s">
        <v>21</v>
      </c>
      <c r="J79" s="17" t="s">
        <v>18</v>
      </c>
      <c r="K79" s="15" t="s">
        <v>428</v>
      </c>
    </row>
    <row r="80" spans="1:11" x14ac:dyDescent="0.25">
      <c r="A80" s="16" t="s">
        <v>143</v>
      </c>
      <c r="B80" t="s">
        <v>353</v>
      </c>
      <c r="C80" s="13" t="s">
        <v>4</v>
      </c>
      <c r="D80" s="23" t="s">
        <v>24</v>
      </c>
      <c r="F80" s="13" t="s">
        <v>5</v>
      </c>
      <c r="G80" s="17" t="s">
        <v>18</v>
      </c>
      <c r="H80" s="15" t="s">
        <v>394</v>
      </c>
      <c r="I80" s="13" t="s">
        <v>21</v>
      </c>
      <c r="J80" s="17" t="s">
        <v>18</v>
      </c>
      <c r="K80" s="15" t="s">
        <v>428</v>
      </c>
    </row>
    <row r="81" spans="1:11" x14ac:dyDescent="0.25">
      <c r="A81" s="16" t="s">
        <v>144</v>
      </c>
      <c r="B81" t="s">
        <v>354</v>
      </c>
      <c r="C81" s="13" t="s">
        <v>4</v>
      </c>
      <c r="D81" s="14" t="s">
        <v>24</v>
      </c>
      <c r="F81" s="13" t="s">
        <v>5</v>
      </c>
      <c r="G81" s="17" t="s">
        <v>18</v>
      </c>
      <c r="H81" s="15" t="s">
        <v>394</v>
      </c>
      <c r="I81" s="13" t="s">
        <v>21</v>
      </c>
      <c r="J81" s="17" t="s">
        <v>18</v>
      </c>
      <c r="K81" s="15" t="s">
        <v>428</v>
      </c>
    </row>
    <row r="82" spans="1:11" x14ac:dyDescent="0.25">
      <c r="A82" s="16" t="s">
        <v>145</v>
      </c>
      <c r="B82" t="s">
        <v>355</v>
      </c>
      <c r="C82" s="13" t="s">
        <v>4</v>
      </c>
      <c r="E82" s="20" t="s">
        <v>24</v>
      </c>
      <c r="F82" s="13" t="s">
        <v>5</v>
      </c>
      <c r="G82" s="17" t="s">
        <v>18</v>
      </c>
      <c r="H82" s="15" t="s">
        <v>394</v>
      </c>
      <c r="I82" s="13" t="s">
        <v>21</v>
      </c>
      <c r="J82" s="17" t="s">
        <v>18</v>
      </c>
      <c r="K82" s="15" t="s">
        <v>428</v>
      </c>
    </row>
    <row r="83" spans="1:11" x14ac:dyDescent="0.25">
      <c r="A83" s="16" t="s">
        <v>146</v>
      </c>
      <c r="B83" t="s">
        <v>356</v>
      </c>
      <c r="C83" s="13" t="s">
        <v>4</v>
      </c>
      <c r="E83" s="20" t="s">
        <v>24</v>
      </c>
      <c r="F83" s="13" t="s">
        <v>5</v>
      </c>
      <c r="G83" s="17" t="s">
        <v>18</v>
      </c>
      <c r="H83" s="15" t="s">
        <v>394</v>
      </c>
      <c r="I83" s="13" t="s">
        <v>21</v>
      </c>
      <c r="J83" s="17" t="s">
        <v>18</v>
      </c>
      <c r="K83" s="15" t="s">
        <v>428</v>
      </c>
    </row>
    <row r="84" spans="1:11" x14ac:dyDescent="0.25">
      <c r="A84" s="16" t="s">
        <v>119</v>
      </c>
      <c r="B84" t="s">
        <v>357</v>
      </c>
      <c r="C84" s="13" t="s">
        <v>4</v>
      </c>
      <c r="D84" s="14"/>
      <c r="F84" s="13" t="s">
        <v>5</v>
      </c>
      <c r="I84" s="13" t="s">
        <v>21</v>
      </c>
    </row>
    <row r="85" spans="1:11" x14ac:dyDescent="0.25">
      <c r="A85" s="16" t="s">
        <v>120</v>
      </c>
      <c r="B85" t="s">
        <v>358</v>
      </c>
      <c r="C85" s="13" t="s">
        <v>4</v>
      </c>
      <c r="D85" s="14"/>
      <c r="F85" s="13" t="s">
        <v>5</v>
      </c>
      <c r="I85" s="13" t="s">
        <v>21</v>
      </c>
    </row>
    <row r="86" spans="1:11" x14ac:dyDescent="0.25">
      <c r="A86" s="16" t="s">
        <v>121</v>
      </c>
      <c r="B86" t="s">
        <v>359</v>
      </c>
      <c r="C86" s="13" t="s">
        <v>4</v>
      </c>
      <c r="D86" s="14"/>
      <c r="F86" s="13" t="s">
        <v>5</v>
      </c>
      <c r="I86" s="13" t="s">
        <v>21</v>
      </c>
    </row>
    <row r="87" spans="1:11" x14ac:dyDescent="0.25">
      <c r="A87" s="16" t="s">
        <v>122</v>
      </c>
      <c r="B87" t="s">
        <v>360</v>
      </c>
      <c r="C87" s="13" t="s">
        <v>4</v>
      </c>
      <c r="D87" s="14"/>
      <c r="F87" s="13" t="s">
        <v>5</v>
      </c>
      <c r="I87" s="13" t="s">
        <v>21</v>
      </c>
    </row>
    <row r="88" spans="1:11" x14ac:dyDescent="0.25">
      <c r="A88" s="16" t="s">
        <v>116</v>
      </c>
      <c r="B88" t="s">
        <v>361</v>
      </c>
      <c r="C88" s="13" t="s">
        <v>4</v>
      </c>
      <c r="D88" s="14"/>
      <c r="F88" s="13" t="s">
        <v>5</v>
      </c>
      <c r="I88" s="13" t="s">
        <v>21</v>
      </c>
    </row>
    <row r="89" spans="1:11" x14ac:dyDescent="0.25">
      <c r="A89" s="16" t="s">
        <v>117</v>
      </c>
      <c r="B89" t="s">
        <v>362</v>
      </c>
      <c r="C89" s="13" t="s">
        <v>4</v>
      </c>
      <c r="D89" s="14"/>
      <c r="F89" s="13" t="s">
        <v>5</v>
      </c>
      <c r="I89" s="13" t="s">
        <v>21</v>
      </c>
    </row>
    <row r="90" spans="1:11" x14ac:dyDescent="0.25">
      <c r="A90" s="16" t="s">
        <v>118</v>
      </c>
      <c r="B90" t="s">
        <v>363</v>
      </c>
      <c r="C90" s="13" t="s">
        <v>4</v>
      </c>
      <c r="D90" s="14"/>
      <c r="F90" s="13" t="s">
        <v>5</v>
      </c>
      <c r="I90" s="13" t="s">
        <v>21</v>
      </c>
    </row>
    <row r="91" spans="1:11" x14ac:dyDescent="0.25">
      <c r="A91" s="16" t="s">
        <v>123</v>
      </c>
      <c r="B91" t="s">
        <v>364</v>
      </c>
      <c r="C91" s="13" t="s">
        <v>4</v>
      </c>
      <c r="D91" s="14"/>
      <c r="F91" s="13" t="s">
        <v>5</v>
      </c>
      <c r="I91" s="13" t="s">
        <v>21</v>
      </c>
    </row>
    <row r="92" spans="1:11" x14ac:dyDescent="0.25">
      <c r="A92" s="16" t="s">
        <v>124</v>
      </c>
      <c r="B92" t="s">
        <v>365</v>
      </c>
      <c r="C92" s="13" t="s">
        <v>4</v>
      </c>
      <c r="D92" s="14"/>
      <c r="F92" s="13" t="s">
        <v>5</v>
      </c>
      <c r="I92" s="13" t="s">
        <v>21</v>
      </c>
    </row>
    <row r="93" spans="1:11" x14ac:dyDescent="0.25">
      <c r="A93" s="16" t="s">
        <v>125</v>
      </c>
      <c r="B93" t="s">
        <v>366</v>
      </c>
      <c r="C93" s="13" t="s">
        <v>4</v>
      </c>
      <c r="D93" s="14"/>
      <c r="F93" s="13" t="s">
        <v>5</v>
      </c>
      <c r="I93" s="13" t="s">
        <v>21</v>
      </c>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heetViews>
  <sheetFormatPr defaultRowHeight="15" x14ac:dyDescent="0.25"/>
  <cols>
    <col min="1" max="1" width="93.42578125" style="44" customWidth="1"/>
    <col min="2" max="2" width="27.42578125" style="44" bestFit="1" customWidth="1"/>
    <col min="3" max="3" width="44.85546875" style="44" customWidth="1"/>
    <col min="4" max="4" width="28.7109375" style="56" customWidth="1"/>
    <col min="5" max="5" width="27.5703125" style="57"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customWidth="1"/>
    <col min="15" max="15" width="18.5703125" style="44" customWidth="1"/>
    <col min="16" max="16" width="18.5703125" style="56" customWidth="1"/>
    <col min="17" max="17" width="18.5703125" style="57" customWidth="1"/>
    <col min="18" max="18" width="14" style="44" customWidth="1"/>
    <col min="19" max="19" width="18.5703125" style="44" customWidth="1"/>
    <col min="20" max="20" width="18.5703125" style="56" customWidth="1"/>
    <col min="21" max="21" width="18.5703125" style="57"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'1_Fire_Script'!A22</f>
        <v>eCANOPY_SNAGS_CLASS_1_CONIFERS_WITH_FOLIAGE_DIAMETER</v>
      </c>
      <c r="B22" t="s">
        <v>298</v>
      </c>
      <c r="C22" s="35" t="s">
        <v>377</v>
      </c>
      <c r="D22" s="27">
        <v>0</v>
      </c>
      <c r="E22" s="28"/>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3"/>
  <sheetViews>
    <sheetView zoomScale="75" zoomScaleNormal="75" workbookViewId="0"/>
  </sheetViews>
  <sheetFormatPr defaultRowHeight="15" x14ac:dyDescent="0.25"/>
  <cols>
    <col min="1" max="1" width="131.140625" style="44" customWidth="1"/>
    <col min="2" max="2" width="27.42578125" style="44" bestFit="1" customWidth="1"/>
    <col min="3" max="3" width="28.5703125" style="53" customWidth="1"/>
    <col min="4" max="4" width="33" style="54" customWidth="1"/>
    <col min="5" max="5" width="34.42578125" style="55" customWidth="1"/>
    <col min="6" max="6" width="28.42578125" style="44" customWidth="1"/>
    <col min="7" max="7" width="29.28515625" style="56" customWidth="1"/>
    <col min="8" max="8" width="27.5703125" style="57" bestFit="1" customWidth="1"/>
    <col min="9" max="9" width="14" style="44" bestFit="1" customWidth="1"/>
    <col min="10" max="10" width="18.5703125" style="44" bestFit="1" customWidth="1"/>
    <col min="11" max="11" width="18.5703125" style="56" bestFit="1" customWidth="1"/>
    <col min="12" max="12" width="18.5703125" style="57" bestFit="1" customWidth="1"/>
    <col min="13" max="13" width="14" style="44" bestFit="1" customWidth="1"/>
    <col min="14" max="14" width="18.5703125" style="44" bestFit="1" customWidth="1"/>
    <col min="15" max="15" width="18.5703125" style="56" bestFit="1" customWidth="1"/>
    <col min="16" max="16" width="18.5703125" style="57" bestFit="1" customWidth="1"/>
    <col min="17" max="17" width="14" style="44" bestFit="1" customWidth="1"/>
    <col min="18" max="18" width="18.5703125" style="44" bestFit="1" customWidth="1"/>
    <col min="19" max="19" width="18.5703125" style="56" bestFit="1" customWidth="1"/>
    <col min="20" max="20" width="18.5703125" style="57" bestFit="1" customWidth="1"/>
    <col min="21" max="21" width="14" style="44" bestFit="1" customWidth="1"/>
    <col min="22" max="22" width="18.5703125" style="44" bestFit="1" customWidth="1"/>
    <col min="23" max="23" width="18.5703125" style="56" bestFit="1" customWidth="1"/>
    <col min="24" max="24" width="18.5703125" style="57" bestFit="1" customWidth="1"/>
    <col min="25" max="25" width="14" style="44" bestFit="1" customWidth="1"/>
    <col min="26" max="26" width="18.5703125" style="44" bestFit="1" customWidth="1"/>
    <col min="27" max="27" width="18.5703125" style="56" bestFit="1" customWidth="1"/>
    <col min="28" max="28" width="18.5703125" style="57" bestFit="1" customWidth="1"/>
    <col min="29" max="29" width="14" style="44" bestFit="1" customWidth="1"/>
    <col min="30" max="30" width="18.5703125" style="44" bestFit="1" customWidth="1"/>
    <col min="31" max="31" width="18.5703125" style="56" bestFit="1" customWidth="1"/>
    <col min="32" max="32" width="18.5703125" style="57" bestFit="1" customWidth="1"/>
    <col min="33" max="16384" width="9.140625" style="44"/>
  </cols>
  <sheetData>
    <row r="1" spans="1:32" s="6" customFormat="1" x14ac:dyDescent="0.25">
      <c r="A1" s="7" t="s">
        <v>39</v>
      </c>
      <c r="B1" s="1" t="s">
        <v>277</v>
      </c>
      <c r="C1">
        <v>121</v>
      </c>
      <c r="D1">
        <v>122</v>
      </c>
      <c r="E1">
        <v>123</v>
      </c>
      <c r="F1" s="34" t="s">
        <v>221</v>
      </c>
      <c r="G1" s="25" t="s">
        <v>222</v>
      </c>
      <c r="H1" s="26" t="s">
        <v>223</v>
      </c>
      <c r="I1" s="6" t="s">
        <v>25</v>
      </c>
      <c r="J1" t="s">
        <v>233</v>
      </c>
      <c r="K1" t="s">
        <v>234</v>
      </c>
      <c r="L1" t="s">
        <v>235</v>
      </c>
      <c r="M1" t="s">
        <v>26</v>
      </c>
      <c r="N1" t="s">
        <v>239</v>
      </c>
      <c r="O1" t="s">
        <v>240</v>
      </c>
      <c r="P1" t="s">
        <v>241</v>
      </c>
      <c r="Q1" t="s">
        <v>27</v>
      </c>
      <c r="R1" t="s">
        <v>245</v>
      </c>
      <c r="S1" t="s">
        <v>246</v>
      </c>
      <c r="T1" t="s">
        <v>247</v>
      </c>
      <c r="U1" t="s">
        <v>32</v>
      </c>
      <c r="V1" t="s">
        <v>251</v>
      </c>
      <c r="W1" t="s">
        <v>252</v>
      </c>
      <c r="X1" t="s">
        <v>253</v>
      </c>
      <c r="Y1" t="s">
        <v>33</v>
      </c>
      <c r="Z1" t="s">
        <v>257</v>
      </c>
      <c r="AA1" t="s">
        <v>258</v>
      </c>
      <c r="AB1" t="s">
        <v>259</v>
      </c>
      <c r="AC1" t="s">
        <v>38</v>
      </c>
      <c r="AD1" t="s">
        <v>263</v>
      </c>
      <c r="AE1" t="s">
        <v>264</v>
      </c>
      <c r="AF1" t="s">
        <v>265</v>
      </c>
    </row>
    <row r="2" spans="1:32" s="4" customFormat="1" x14ac:dyDescent="0.25">
      <c r="A2" s="11" t="str">
        <f>'1_Fire_Script'!A2</f>
        <v>eCANOPY_TREES_TOTAL_PERCENT_COVER</v>
      </c>
      <c r="B2" t="s">
        <v>278</v>
      </c>
      <c r="C2" s="13" t="s">
        <v>15</v>
      </c>
      <c r="D2" s="17" t="s">
        <v>0</v>
      </c>
      <c r="E2" s="18"/>
      <c r="F2" s="35">
        <v>0.6</v>
      </c>
      <c r="G2" s="27">
        <v>0.9</v>
      </c>
      <c r="H2" s="28"/>
      <c r="I2" s="4">
        <v>40</v>
      </c>
      <c r="J2" s="5">
        <f>$F2*I2</f>
        <v>24</v>
      </c>
      <c r="K2" s="8">
        <f>$G2*J2</f>
        <v>21.6</v>
      </c>
      <c r="L2" s="40">
        <f>K2</f>
        <v>21.6</v>
      </c>
      <c r="N2" s="5">
        <f>$F2*M2</f>
        <v>0</v>
      </c>
      <c r="O2" s="8">
        <f>$G2*N2</f>
        <v>0</v>
      </c>
      <c r="P2" s="40">
        <f>O2</f>
        <v>0</v>
      </c>
      <c r="R2" s="5">
        <f>$F2*Q2</f>
        <v>0</v>
      </c>
      <c r="S2" s="8">
        <f>$G2*R2</f>
        <v>0</v>
      </c>
      <c r="T2" s="40">
        <f>S2</f>
        <v>0</v>
      </c>
      <c r="U2" s="4">
        <v>80</v>
      </c>
      <c r="V2" s="5">
        <f>$F2*U2</f>
        <v>48</v>
      </c>
      <c r="W2" s="8">
        <f>$G2*V2</f>
        <v>43.2</v>
      </c>
      <c r="X2" s="40">
        <f>W2</f>
        <v>43.2</v>
      </c>
      <c r="Y2" s="4">
        <v>85</v>
      </c>
      <c r="Z2" s="5">
        <f>$F2*Y2</f>
        <v>51</v>
      </c>
      <c r="AA2" s="8">
        <f>$G2*Z2</f>
        <v>45.9</v>
      </c>
      <c r="AB2" s="40">
        <f>AA2</f>
        <v>45.9</v>
      </c>
      <c r="AC2" s="4">
        <v>60</v>
      </c>
      <c r="AD2" s="5">
        <f>$F2*AC2</f>
        <v>36</v>
      </c>
      <c r="AE2" s="8">
        <f>$G2*AD2</f>
        <v>32.4</v>
      </c>
      <c r="AF2" s="40">
        <f>AE2</f>
        <v>32.4</v>
      </c>
    </row>
    <row r="3" spans="1:32" s="4" customFormat="1" x14ac:dyDescent="0.25">
      <c r="A3" s="11" t="str">
        <f>'1_Fire_Script'!A3</f>
        <v>eCANOPY_TREES_OVERSTORY_DIAMETER_AT_BREAST_HEIGHT</v>
      </c>
      <c r="B3" t="s">
        <v>279</v>
      </c>
      <c r="C3" s="13"/>
      <c r="D3" s="17"/>
      <c r="E3" s="18"/>
      <c r="F3" s="35"/>
      <c r="G3" s="27"/>
      <c r="H3" s="28"/>
      <c r="I3" s="4">
        <v>9.6</v>
      </c>
      <c r="J3" s="5">
        <f>I3</f>
        <v>9.6</v>
      </c>
      <c r="K3" s="8">
        <f t="shared" ref="K3:L17" si="0">J3</f>
        <v>9.6</v>
      </c>
      <c r="L3" s="40">
        <f t="shared" si="0"/>
        <v>9.6</v>
      </c>
      <c r="N3" s="5">
        <f>M3</f>
        <v>0</v>
      </c>
      <c r="O3" s="8">
        <f t="shared" ref="O3:O17" si="1">N3</f>
        <v>0</v>
      </c>
      <c r="P3" s="40">
        <f t="shared" ref="P3:P17" si="2">O3</f>
        <v>0</v>
      </c>
      <c r="R3" s="5">
        <f>Q3</f>
        <v>0</v>
      </c>
      <c r="S3" s="8">
        <f t="shared" ref="S3:S17" si="3">R3</f>
        <v>0</v>
      </c>
      <c r="T3" s="40">
        <f t="shared" ref="T3:T17" si="4">S3</f>
        <v>0</v>
      </c>
      <c r="U3" s="4">
        <v>2.9</v>
      </c>
      <c r="V3" s="5">
        <f>U3</f>
        <v>2.9</v>
      </c>
      <c r="W3" s="8">
        <f t="shared" ref="W3:W17" si="5">V3</f>
        <v>2.9</v>
      </c>
      <c r="X3" s="40">
        <f t="shared" ref="X3:X17" si="6">W3</f>
        <v>2.9</v>
      </c>
      <c r="Y3" s="4">
        <v>14</v>
      </c>
      <c r="Z3" s="5">
        <f>Y3</f>
        <v>14</v>
      </c>
      <c r="AA3" s="8">
        <f t="shared" ref="AA3:AA17" si="7">Z3</f>
        <v>14</v>
      </c>
      <c r="AB3" s="40">
        <f t="shared" ref="AB3:AB17" si="8">AA3</f>
        <v>14</v>
      </c>
      <c r="AC3" s="4">
        <v>12</v>
      </c>
      <c r="AD3" s="5">
        <f>AC3</f>
        <v>12</v>
      </c>
      <c r="AE3" s="8">
        <f t="shared" ref="AE3:AE17" si="9">AD3</f>
        <v>12</v>
      </c>
      <c r="AF3" s="40">
        <f t="shared" ref="AF3:AF17" si="10">AE3</f>
        <v>12</v>
      </c>
    </row>
    <row r="4" spans="1:32" s="4" customFormat="1" x14ac:dyDescent="0.25">
      <c r="A4" s="11" t="str">
        <f>'1_Fire_Script'!A4</f>
        <v>eCANOPY_TREES_OVERSTORY_HEIGHT_TO_LIVE_CROWN</v>
      </c>
      <c r="B4" t="s">
        <v>280</v>
      </c>
      <c r="C4" s="13" t="s">
        <v>16</v>
      </c>
      <c r="D4" s="17"/>
      <c r="E4" s="18"/>
      <c r="F4" s="35">
        <v>1.2</v>
      </c>
      <c r="G4" s="27"/>
      <c r="H4" s="28"/>
      <c r="I4" s="4">
        <v>20</v>
      </c>
      <c r="J4" s="5">
        <f>$F4*I4</f>
        <v>24</v>
      </c>
      <c r="K4" s="8">
        <f t="shared" si="0"/>
        <v>24</v>
      </c>
      <c r="L4" s="40">
        <f t="shared" si="0"/>
        <v>24</v>
      </c>
      <c r="N4" s="5">
        <f>$F4*M4</f>
        <v>0</v>
      </c>
      <c r="O4" s="8">
        <f t="shared" si="1"/>
        <v>0</v>
      </c>
      <c r="P4" s="40">
        <f t="shared" si="2"/>
        <v>0</v>
      </c>
      <c r="R4" s="5">
        <f>$F4*Q4</f>
        <v>0</v>
      </c>
      <c r="S4" s="8">
        <f t="shared" si="3"/>
        <v>0</v>
      </c>
      <c r="T4" s="40">
        <f t="shared" si="4"/>
        <v>0</v>
      </c>
      <c r="U4" s="4">
        <v>4</v>
      </c>
      <c r="V4" s="5">
        <f>$F4*U4</f>
        <v>4.8</v>
      </c>
      <c r="W4" s="8">
        <f t="shared" si="5"/>
        <v>4.8</v>
      </c>
      <c r="X4" s="40">
        <f t="shared" si="6"/>
        <v>4.8</v>
      </c>
      <c r="Y4" s="4">
        <v>20</v>
      </c>
      <c r="Z4" s="5">
        <f>$F4*Y4</f>
        <v>24</v>
      </c>
      <c r="AA4" s="8">
        <f t="shared" si="7"/>
        <v>24</v>
      </c>
      <c r="AB4" s="40">
        <f t="shared" si="8"/>
        <v>24</v>
      </c>
      <c r="AC4" s="4">
        <v>55</v>
      </c>
      <c r="AD4" s="5">
        <f>$F4*AC4</f>
        <v>66</v>
      </c>
      <c r="AE4" s="8">
        <f t="shared" si="9"/>
        <v>66</v>
      </c>
      <c r="AF4" s="40">
        <f t="shared" si="10"/>
        <v>66</v>
      </c>
    </row>
    <row r="5" spans="1:32" s="4" customFormat="1" x14ac:dyDescent="0.25">
      <c r="A5" s="11" t="str">
        <f>'1_Fire_Script'!A5</f>
        <v>eCANOPY_TREES_OVERSTORY_HEIGHT</v>
      </c>
      <c r="B5" t="s">
        <v>281</v>
      </c>
      <c r="C5" s="13"/>
      <c r="D5" s="17"/>
      <c r="E5" s="18"/>
      <c r="F5" s="35"/>
      <c r="G5" s="27"/>
      <c r="H5" s="28"/>
      <c r="I5" s="4">
        <v>100</v>
      </c>
      <c r="J5" s="5">
        <f>I5</f>
        <v>100</v>
      </c>
      <c r="K5" s="8">
        <f t="shared" si="0"/>
        <v>100</v>
      </c>
      <c r="L5" s="40">
        <f t="shared" si="0"/>
        <v>100</v>
      </c>
      <c r="N5" s="5">
        <f>M5</f>
        <v>0</v>
      </c>
      <c r="O5" s="8">
        <f t="shared" si="1"/>
        <v>0</v>
      </c>
      <c r="P5" s="40">
        <f t="shared" si="2"/>
        <v>0</v>
      </c>
      <c r="R5" s="5">
        <f>Q5</f>
        <v>0</v>
      </c>
      <c r="S5" s="8">
        <f t="shared" si="3"/>
        <v>0</v>
      </c>
      <c r="T5" s="40">
        <f t="shared" si="4"/>
        <v>0</v>
      </c>
      <c r="U5" s="4">
        <v>25</v>
      </c>
      <c r="V5" s="5">
        <f>U5</f>
        <v>25</v>
      </c>
      <c r="W5" s="8">
        <f t="shared" si="5"/>
        <v>25</v>
      </c>
      <c r="X5" s="40">
        <f t="shared" si="6"/>
        <v>25</v>
      </c>
      <c r="Y5" s="4">
        <v>60</v>
      </c>
      <c r="Z5" s="5">
        <f>Y5</f>
        <v>60</v>
      </c>
      <c r="AA5" s="8">
        <f t="shared" si="7"/>
        <v>60</v>
      </c>
      <c r="AB5" s="40">
        <f t="shared" si="8"/>
        <v>60</v>
      </c>
      <c r="AC5" s="4">
        <v>78</v>
      </c>
      <c r="AD5" s="5">
        <f>AC5</f>
        <v>78</v>
      </c>
      <c r="AE5" s="8">
        <f t="shared" si="9"/>
        <v>78</v>
      </c>
      <c r="AF5" s="40">
        <f t="shared" si="10"/>
        <v>78</v>
      </c>
    </row>
    <row r="6" spans="1:32" s="4" customFormat="1" x14ac:dyDescent="0.25">
      <c r="A6" s="11" t="str">
        <f>'1_Fire_Script'!A6</f>
        <v>eCANOPY_TREES_OVERSTORY_PERCENT_COVER</v>
      </c>
      <c r="B6" t="s">
        <v>282</v>
      </c>
      <c r="C6" s="13" t="s">
        <v>15</v>
      </c>
      <c r="D6" s="17" t="s">
        <v>0</v>
      </c>
      <c r="E6" s="18"/>
      <c r="F6" s="35">
        <v>0.6</v>
      </c>
      <c r="G6" s="27">
        <v>0.9</v>
      </c>
      <c r="H6" s="28"/>
      <c r="I6" s="4">
        <v>40</v>
      </c>
      <c r="J6" s="5">
        <f>$F6*I6</f>
        <v>24</v>
      </c>
      <c r="K6" s="8">
        <f>$G6*J6</f>
        <v>21.6</v>
      </c>
      <c r="L6" s="40">
        <f t="shared" si="0"/>
        <v>21.6</v>
      </c>
      <c r="N6" s="5">
        <f>$F6*M6</f>
        <v>0</v>
      </c>
      <c r="O6" s="8">
        <f>$G6*N6</f>
        <v>0</v>
      </c>
      <c r="P6" s="40">
        <f t="shared" si="2"/>
        <v>0</v>
      </c>
      <c r="R6" s="5">
        <f>$F6*Q6</f>
        <v>0</v>
      </c>
      <c r="S6" s="8">
        <f>$G6*R6</f>
        <v>0</v>
      </c>
      <c r="T6" s="40">
        <f t="shared" si="4"/>
        <v>0</v>
      </c>
      <c r="U6" s="4">
        <v>80</v>
      </c>
      <c r="V6" s="5">
        <f>$F6*U6</f>
        <v>48</v>
      </c>
      <c r="W6" s="8">
        <f>$G6*V6</f>
        <v>43.2</v>
      </c>
      <c r="X6" s="40">
        <f t="shared" si="6"/>
        <v>43.2</v>
      </c>
      <c r="Y6" s="4">
        <v>50</v>
      </c>
      <c r="Z6" s="5">
        <f>$F6*Y6</f>
        <v>30</v>
      </c>
      <c r="AA6" s="8">
        <f>$G6*Z6</f>
        <v>27</v>
      </c>
      <c r="AB6" s="40">
        <f t="shared" si="8"/>
        <v>27</v>
      </c>
      <c r="AC6" s="4">
        <v>50</v>
      </c>
      <c r="AD6" s="5">
        <f>$F6*AC6</f>
        <v>30</v>
      </c>
      <c r="AE6" s="8">
        <f>$G6*AD6</f>
        <v>27</v>
      </c>
      <c r="AF6" s="40">
        <f t="shared" si="10"/>
        <v>27</v>
      </c>
    </row>
    <row r="7" spans="1:32" s="4" customFormat="1" x14ac:dyDescent="0.25">
      <c r="A7" s="11" t="str">
        <f>'1_Fire_Script'!A7</f>
        <v>eCANOPY_TREES_OVERSTORY_STEM_DENSITY</v>
      </c>
      <c r="B7" t="s">
        <v>283</v>
      </c>
      <c r="C7" s="13" t="s">
        <v>15</v>
      </c>
      <c r="D7" s="17" t="s">
        <v>0</v>
      </c>
      <c r="E7" s="18"/>
      <c r="F7" s="35">
        <v>0.6</v>
      </c>
      <c r="G7" s="27">
        <v>0.9</v>
      </c>
      <c r="H7" s="28"/>
      <c r="I7" s="4">
        <v>12</v>
      </c>
      <c r="J7" s="5">
        <f>$F7*I7</f>
        <v>7.1999999999999993</v>
      </c>
      <c r="K7" s="8">
        <f>$G7*J7</f>
        <v>6.4799999999999995</v>
      </c>
      <c r="L7" s="40">
        <f t="shared" si="0"/>
        <v>6.4799999999999995</v>
      </c>
      <c r="N7" s="5">
        <f>$F7*M7</f>
        <v>0</v>
      </c>
      <c r="O7" s="8">
        <f>$G7*N7</f>
        <v>0</v>
      </c>
      <c r="P7" s="40">
        <f t="shared" si="2"/>
        <v>0</v>
      </c>
      <c r="R7" s="5">
        <f>$F7*Q7</f>
        <v>0</v>
      </c>
      <c r="S7" s="8">
        <f>$G7*R7</f>
        <v>0</v>
      </c>
      <c r="T7" s="40">
        <f t="shared" si="4"/>
        <v>0</v>
      </c>
      <c r="U7" s="4">
        <v>3500</v>
      </c>
      <c r="V7" s="5">
        <f>$F7*U7</f>
        <v>2100</v>
      </c>
      <c r="W7" s="8">
        <f>$G7*V7</f>
        <v>1890</v>
      </c>
      <c r="X7" s="40">
        <f t="shared" si="6"/>
        <v>1890</v>
      </c>
      <c r="Y7" s="4">
        <v>45</v>
      </c>
      <c r="Z7" s="5">
        <f>$F7*Y7</f>
        <v>27</v>
      </c>
      <c r="AA7" s="8">
        <f>$G7*Z7</f>
        <v>24.3</v>
      </c>
      <c r="AB7" s="40">
        <f t="shared" si="8"/>
        <v>24.3</v>
      </c>
      <c r="AC7" s="4">
        <v>100</v>
      </c>
      <c r="AD7" s="5">
        <f>$F7*AC7</f>
        <v>60</v>
      </c>
      <c r="AE7" s="8">
        <f>$G7*AD7</f>
        <v>54</v>
      </c>
      <c r="AF7" s="40">
        <f t="shared" si="10"/>
        <v>54</v>
      </c>
    </row>
    <row r="8" spans="1:32" s="4" customFormat="1" x14ac:dyDescent="0.25">
      <c r="A8" s="11" t="str">
        <f>'1_Fire_Script'!A8</f>
        <v>eCANOPY_TREES_MIDSTORY_DIAMETER_AT_BREAST_HEIGHT</v>
      </c>
      <c r="B8" t="s">
        <v>284</v>
      </c>
      <c r="C8" s="13"/>
      <c r="D8" s="17"/>
      <c r="E8" s="18"/>
      <c r="F8" s="35"/>
      <c r="G8" s="27"/>
      <c r="H8" s="28"/>
      <c r="J8" s="5">
        <f>I8</f>
        <v>0</v>
      </c>
      <c r="K8" s="8">
        <f t="shared" si="0"/>
        <v>0</v>
      </c>
      <c r="L8" s="40">
        <f t="shared" si="0"/>
        <v>0</v>
      </c>
      <c r="N8" s="5">
        <f>M8</f>
        <v>0</v>
      </c>
      <c r="O8" s="8">
        <f t="shared" ref="O8:O22" si="11">N8</f>
        <v>0</v>
      </c>
      <c r="P8" s="40">
        <f t="shared" si="2"/>
        <v>0</v>
      </c>
      <c r="R8" s="5">
        <f>Q8</f>
        <v>0</v>
      </c>
      <c r="S8" s="8">
        <f t="shared" ref="S8:S22" si="12">R8</f>
        <v>0</v>
      </c>
      <c r="T8" s="40">
        <f t="shared" si="4"/>
        <v>0</v>
      </c>
      <c r="V8" s="5">
        <f>U8</f>
        <v>0</v>
      </c>
      <c r="W8" s="8">
        <f t="shared" ref="W8:W22" si="13">V8</f>
        <v>0</v>
      </c>
      <c r="X8" s="40">
        <f t="shared" si="6"/>
        <v>0</v>
      </c>
      <c r="Y8" s="4">
        <v>7.5</v>
      </c>
      <c r="Z8" s="5">
        <f>Y8</f>
        <v>7.5</v>
      </c>
      <c r="AA8" s="8">
        <f t="shared" ref="AA8:AA22" si="14">Z8</f>
        <v>7.5</v>
      </c>
      <c r="AB8" s="40">
        <f t="shared" si="8"/>
        <v>7.5</v>
      </c>
      <c r="AD8" s="5">
        <f>AC8</f>
        <v>0</v>
      </c>
      <c r="AE8" s="8">
        <f t="shared" ref="AE8:AE22" si="15">AD8</f>
        <v>0</v>
      </c>
      <c r="AF8" s="40">
        <f t="shared" si="10"/>
        <v>0</v>
      </c>
    </row>
    <row r="9" spans="1:32" s="4" customFormat="1" x14ac:dyDescent="0.25">
      <c r="A9" s="11" t="str">
        <f>'1_Fire_Script'!A9</f>
        <v>eCANOPY_TREES_MIDSTORY_HEIGHT_TO_LIVE_CROWN</v>
      </c>
      <c r="B9" t="s">
        <v>285</v>
      </c>
      <c r="C9" s="13" t="s">
        <v>16</v>
      </c>
      <c r="D9" s="17"/>
      <c r="E9" s="18"/>
      <c r="F9" s="35">
        <v>1.2</v>
      </c>
      <c r="G9" s="27"/>
      <c r="H9" s="28"/>
      <c r="J9" s="5">
        <f>$F9*I9</f>
        <v>0</v>
      </c>
      <c r="K9" s="8">
        <f t="shared" si="0"/>
        <v>0</v>
      </c>
      <c r="L9" s="40">
        <f t="shared" si="0"/>
        <v>0</v>
      </c>
      <c r="N9" s="5">
        <f>$F9*M9</f>
        <v>0</v>
      </c>
      <c r="O9" s="8">
        <f t="shared" si="11"/>
        <v>0</v>
      </c>
      <c r="P9" s="40">
        <f t="shared" si="2"/>
        <v>0</v>
      </c>
      <c r="R9" s="5">
        <f>$F9*Q9</f>
        <v>0</v>
      </c>
      <c r="S9" s="8">
        <f t="shared" si="12"/>
        <v>0</v>
      </c>
      <c r="T9" s="40">
        <f t="shared" si="4"/>
        <v>0</v>
      </c>
      <c r="V9" s="5">
        <f>$F9*U9</f>
        <v>0</v>
      </c>
      <c r="W9" s="8">
        <f t="shared" si="13"/>
        <v>0</v>
      </c>
      <c r="X9" s="40">
        <f t="shared" si="6"/>
        <v>0</v>
      </c>
      <c r="Y9" s="4">
        <v>10</v>
      </c>
      <c r="Z9" s="5">
        <f>$F9*Y9</f>
        <v>12</v>
      </c>
      <c r="AA9" s="8">
        <f t="shared" si="14"/>
        <v>12</v>
      </c>
      <c r="AB9" s="40">
        <f t="shared" si="8"/>
        <v>12</v>
      </c>
      <c r="AD9" s="5">
        <f>$F9*AC9</f>
        <v>0</v>
      </c>
      <c r="AE9" s="8">
        <f t="shared" si="15"/>
        <v>0</v>
      </c>
      <c r="AF9" s="40">
        <f t="shared" si="10"/>
        <v>0</v>
      </c>
    </row>
    <row r="10" spans="1:32" s="4" customFormat="1" x14ac:dyDescent="0.25">
      <c r="A10" s="11" t="str">
        <f>'1_Fire_Script'!A10</f>
        <v>eCANOPY_TREES_MIDSTORY_HEIGHT</v>
      </c>
      <c r="B10" t="s">
        <v>286</v>
      </c>
      <c r="C10" s="13"/>
      <c r="D10" s="17"/>
      <c r="E10" s="18"/>
      <c r="F10" s="35"/>
      <c r="G10" s="27"/>
      <c r="H10" s="28"/>
      <c r="J10" s="5">
        <f>I10</f>
        <v>0</v>
      </c>
      <c r="K10" s="8">
        <f t="shared" si="0"/>
        <v>0</v>
      </c>
      <c r="L10" s="40">
        <f t="shared" si="0"/>
        <v>0</v>
      </c>
      <c r="N10" s="5">
        <f>M10</f>
        <v>0</v>
      </c>
      <c r="O10" s="8">
        <f t="shared" si="11"/>
        <v>0</v>
      </c>
      <c r="P10" s="40">
        <f t="shared" si="2"/>
        <v>0</v>
      </c>
      <c r="R10" s="5">
        <f>Q10</f>
        <v>0</v>
      </c>
      <c r="S10" s="8">
        <f t="shared" si="12"/>
        <v>0</v>
      </c>
      <c r="T10" s="40">
        <f t="shared" si="4"/>
        <v>0</v>
      </c>
      <c r="V10" s="5">
        <f>U10</f>
        <v>0</v>
      </c>
      <c r="W10" s="8">
        <f t="shared" si="13"/>
        <v>0</v>
      </c>
      <c r="X10" s="40">
        <f t="shared" si="6"/>
        <v>0</v>
      </c>
      <c r="Y10" s="4">
        <v>44</v>
      </c>
      <c r="Z10" s="5">
        <f>Y10</f>
        <v>44</v>
      </c>
      <c r="AA10" s="8">
        <f t="shared" si="14"/>
        <v>44</v>
      </c>
      <c r="AB10" s="40">
        <f t="shared" si="8"/>
        <v>44</v>
      </c>
      <c r="AD10" s="5">
        <f>AC10</f>
        <v>0</v>
      </c>
      <c r="AE10" s="8">
        <f t="shared" si="15"/>
        <v>0</v>
      </c>
      <c r="AF10" s="40">
        <f t="shared" si="10"/>
        <v>0</v>
      </c>
    </row>
    <row r="11" spans="1:32" s="4" customFormat="1" x14ac:dyDescent="0.25">
      <c r="A11" s="11" t="str">
        <f>'1_Fire_Script'!A11</f>
        <v>eCANOPY_TREES_MIDSTORY_PERCENT_COVER</v>
      </c>
      <c r="B11" t="s">
        <v>287</v>
      </c>
      <c r="C11" s="13" t="s">
        <v>15</v>
      </c>
      <c r="D11" s="17" t="s">
        <v>0</v>
      </c>
      <c r="E11" s="18"/>
      <c r="F11" s="35">
        <v>0.6</v>
      </c>
      <c r="G11" s="27">
        <v>0.9</v>
      </c>
      <c r="H11" s="28"/>
      <c r="J11" s="5">
        <f>$F11*I11</f>
        <v>0</v>
      </c>
      <c r="K11" s="8">
        <f>$G11*J11</f>
        <v>0</v>
      </c>
      <c r="L11" s="40">
        <f t="shared" si="0"/>
        <v>0</v>
      </c>
      <c r="N11" s="5">
        <f>$F11*M11</f>
        <v>0</v>
      </c>
      <c r="O11" s="8">
        <f>$G11*N11</f>
        <v>0</v>
      </c>
      <c r="P11" s="40">
        <f t="shared" si="2"/>
        <v>0</v>
      </c>
      <c r="R11" s="5">
        <f>$F11*Q11</f>
        <v>0</v>
      </c>
      <c r="S11" s="8">
        <f>$G11*R11</f>
        <v>0</v>
      </c>
      <c r="T11" s="40">
        <f t="shared" si="4"/>
        <v>0</v>
      </c>
      <c r="V11" s="5">
        <f>$F11*U11</f>
        <v>0</v>
      </c>
      <c r="W11" s="8">
        <f>$G11*V11</f>
        <v>0</v>
      </c>
      <c r="X11" s="40">
        <f t="shared" si="6"/>
        <v>0</v>
      </c>
      <c r="Y11" s="4">
        <v>50</v>
      </c>
      <c r="Z11" s="5">
        <f>$F11*Y11</f>
        <v>30</v>
      </c>
      <c r="AA11" s="8">
        <f>$G11*Z11</f>
        <v>27</v>
      </c>
      <c r="AB11" s="40">
        <f t="shared" si="8"/>
        <v>27</v>
      </c>
      <c r="AD11" s="5">
        <f>$F11*AC11</f>
        <v>0</v>
      </c>
      <c r="AE11" s="8">
        <f>$G11*AD11</f>
        <v>0</v>
      </c>
      <c r="AF11" s="40">
        <f t="shared" si="10"/>
        <v>0</v>
      </c>
    </row>
    <row r="12" spans="1:32" s="4" customFormat="1" x14ac:dyDescent="0.25">
      <c r="A12" s="11" t="str">
        <f>'1_Fire_Script'!A12</f>
        <v>eCANOPY_TREES_MIDSTORY_STEM_DENSITY</v>
      </c>
      <c r="B12" t="s">
        <v>288</v>
      </c>
      <c r="C12" s="13" t="s">
        <v>15</v>
      </c>
      <c r="D12" s="17" t="s">
        <v>0</v>
      </c>
      <c r="E12" s="18"/>
      <c r="F12" s="35">
        <v>0.6</v>
      </c>
      <c r="G12" s="27">
        <v>0.9</v>
      </c>
      <c r="H12" s="28"/>
      <c r="J12" s="5">
        <f>$F12*I12</f>
        <v>0</v>
      </c>
      <c r="K12" s="8">
        <f>$G12*J12</f>
        <v>0</v>
      </c>
      <c r="L12" s="40">
        <f t="shared" si="0"/>
        <v>0</v>
      </c>
      <c r="N12" s="5">
        <f>$F12*M12</f>
        <v>0</v>
      </c>
      <c r="O12" s="8">
        <f>$G12*N12</f>
        <v>0</v>
      </c>
      <c r="P12" s="40">
        <f t="shared" si="2"/>
        <v>0</v>
      </c>
      <c r="R12" s="5">
        <f>$F12*Q12</f>
        <v>0</v>
      </c>
      <c r="S12" s="8">
        <f>$G12*R12</f>
        <v>0</v>
      </c>
      <c r="T12" s="40">
        <f t="shared" si="4"/>
        <v>0</v>
      </c>
      <c r="V12" s="5">
        <f>$F12*U12</f>
        <v>0</v>
      </c>
      <c r="W12" s="8">
        <f>$G12*V12</f>
        <v>0</v>
      </c>
      <c r="X12" s="40">
        <f t="shared" si="6"/>
        <v>0</v>
      </c>
      <c r="Y12" s="4">
        <v>150</v>
      </c>
      <c r="Z12" s="5">
        <f>$F12*Y12</f>
        <v>90</v>
      </c>
      <c r="AA12" s="8">
        <f>$G12*Z12</f>
        <v>81</v>
      </c>
      <c r="AB12" s="40">
        <f t="shared" si="8"/>
        <v>81</v>
      </c>
      <c r="AD12" s="5">
        <f>$F12*AC12</f>
        <v>0</v>
      </c>
      <c r="AE12" s="8">
        <f>$G12*AD12</f>
        <v>0</v>
      </c>
      <c r="AF12" s="40">
        <f t="shared" si="10"/>
        <v>0</v>
      </c>
    </row>
    <row r="13" spans="1:32" s="4" customFormat="1" x14ac:dyDescent="0.25">
      <c r="A13" s="11" t="str">
        <f>'1_Fire_Script'!A13</f>
        <v>eCANOPY_TREES_UNDERSTORY_DIAMETER_AT_BREAST_HEIGHT</v>
      </c>
      <c r="B13" t="s">
        <v>289</v>
      </c>
      <c r="C13" s="13"/>
      <c r="D13" s="17"/>
      <c r="E13" s="18"/>
      <c r="F13" s="35"/>
      <c r="G13" s="27"/>
      <c r="H13" s="28"/>
      <c r="J13" s="5">
        <f>I13</f>
        <v>0</v>
      </c>
      <c r="K13" s="8">
        <f t="shared" si="0"/>
        <v>0</v>
      </c>
      <c r="L13" s="40">
        <f t="shared" si="0"/>
        <v>0</v>
      </c>
      <c r="N13" s="5">
        <f>M13</f>
        <v>0</v>
      </c>
      <c r="O13" s="8">
        <f t="shared" ref="O13:O27" si="16">N13</f>
        <v>0</v>
      </c>
      <c r="P13" s="40">
        <f t="shared" si="2"/>
        <v>0</v>
      </c>
      <c r="R13" s="5">
        <f>Q13</f>
        <v>0</v>
      </c>
      <c r="S13" s="8">
        <f t="shared" ref="S13:S27" si="17">R13</f>
        <v>0</v>
      </c>
      <c r="T13" s="40">
        <f t="shared" si="4"/>
        <v>0</v>
      </c>
      <c r="U13" s="4">
        <v>0.5</v>
      </c>
      <c r="V13" s="5">
        <f>U13</f>
        <v>0.5</v>
      </c>
      <c r="W13" s="8">
        <f t="shared" ref="W13:W27" si="18">V13</f>
        <v>0.5</v>
      </c>
      <c r="X13" s="40">
        <f t="shared" si="6"/>
        <v>0.5</v>
      </c>
      <c r="Y13" s="4">
        <v>1.7</v>
      </c>
      <c r="Z13" s="5">
        <f>Y13</f>
        <v>1.7</v>
      </c>
      <c r="AA13" s="8">
        <f t="shared" ref="AA13:AA27" si="19">Z13</f>
        <v>1.7</v>
      </c>
      <c r="AB13" s="40">
        <f t="shared" si="8"/>
        <v>1.7</v>
      </c>
      <c r="AC13" s="4">
        <v>1</v>
      </c>
      <c r="AD13" s="5">
        <f>AC13</f>
        <v>1</v>
      </c>
      <c r="AE13" s="8">
        <f t="shared" ref="AE13:AE27" si="20">AD13</f>
        <v>1</v>
      </c>
      <c r="AF13" s="40">
        <f t="shared" si="10"/>
        <v>1</v>
      </c>
    </row>
    <row r="14" spans="1:32" s="4" customFormat="1" x14ac:dyDescent="0.25">
      <c r="A14" s="11" t="str">
        <f>'1_Fire_Script'!A14</f>
        <v>eCANOPY_TREES_UNDERSTORY_HEIGHT_TO_LIVE_CROWN</v>
      </c>
      <c r="B14" t="s">
        <v>290</v>
      </c>
      <c r="C14" s="13" t="s">
        <v>19</v>
      </c>
      <c r="D14" s="17"/>
      <c r="E14" s="18"/>
      <c r="F14" s="35">
        <v>1.3</v>
      </c>
      <c r="G14" s="27"/>
      <c r="H14" s="28"/>
      <c r="J14" s="5">
        <f>$F14*I14</f>
        <v>0</v>
      </c>
      <c r="K14" s="8">
        <f t="shared" si="0"/>
        <v>0</v>
      </c>
      <c r="L14" s="40">
        <f t="shared" si="0"/>
        <v>0</v>
      </c>
      <c r="N14" s="5">
        <f>$F14*M14</f>
        <v>0</v>
      </c>
      <c r="O14" s="8">
        <f t="shared" si="16"/>
        <v>0</v>
      </c>
      <c r="P14" s="40">
        <f t="shared" si="2"/>
        <v>0</v>
      </c>
      <c r="R14" s="5">
        <f>$F14*Q14</f>
        <v>0</v>
      </c>
      <c r="S14" s="8">
        <f t="shared" si="17"/>
        <v>0</v>
      </c>
      <c r="T14" s="40">
        <f t="shared" si="4"/>
        <v>0</v>
      </c>
      <c r="U14" s="4">
        <v>0</v>
      </c>
      <c r="V14" s="5">
        <f>$F14*U14</f>
        <v>0</v>
      </c>
      <c r="W14" s="8">
        <f t="shared" si="18"/>
        <v>0</v>
      </c>
      <c r="X14" s="40">
        <f t="shared" si="6"/>
        <v>0</v>
      </c>
      <c r="Y14" s="4">
        <v>2</v>
      </c>
      <c r="Z14" s="5">
        <f>$F14*Y14</f>
        <v>2.6</v>
      </c>
      <c r="AA14" s="8">
        <f t="shared" si="19"/>
        <v>2.6</v>
      </c>
      <c r="AB14" s="40">
        <f t="shared" si="8"/>
        <v>2.6</v>
      </c>
      <c r="AC14" s="4">
        <v>2</v>
      </c>
      <c r="AD14" s="5">
        <f>$F14*AC14</f>
        <v>2.6</v>
      </c>
      <c r="AE14" s="8">
        <f t="shared" si="20"/>
        <v>2.6</v>
      </c>
      <c r="AF14" s="40">
        <f t="shared" si="10"/>
        <v>2.6</v>
      </c>
    </row>
    <row r="15" spans="1:32" s="4" customFormat="1" x14ac:dyDescent="0.25">
      <c r="A15" s="11" t="str">
        <f>'1_Fire_Script'!A15</f>
        <v>eCANOPY_TREES_UNDERSTORY_HEIGHT</v>
      </c>
      <c r="B15" t="s">
        <v>291</v>
      </c>
      <c r="C15" s="13"/>
      <c r="D15" s="17"/>
      <c r="E15" s="18"/>
      <c r="F15" s="36"/>
      <c r="G15" s="27"/>
      <c r="H15" s="28"/>
      <c r="J15" s="5">
        <f>I15</f>
        <v>0</v>
      </c>
      <c r="K15" s="8">
        <f t="shared" si="0"/>
        <v>0</v>
      </c>
      <c r="L15" s="40">
        <f t="shared" si="0"/>
        <v>0</v>
      </c>
      <c r="N15" s="5">
        <f>M15</f>
        <v>0</v>
      </c>
      <c r="O15" s="8">
        <f t="shared" si="16"/>
        <v>0</v>
      </c>
      <c r="P15" s="40">
        <f t="shared" si="2"/>
        <v>0</v>
      </c>
      <c r="R15" s="5">
        <f>Q15</f>
        <v>0</v>
      </c>
      <c r="S15" s="8">
        <f t="shared" si="17"/>
        <v>0</v>
      </c>
      <c r="T15" s="40">
        <f t="shared" si="4"/>
        <v>0</v>
      </c>
      <c r="U15" s="4">
        <v>1.5</v>
      </c>
      <c r="V15" s="5">
        <f>U15</f>
        <v>1.5</v>
      </c>
      <c r="W15" s="8">
        <f t="shared" si="18"/>
        <v>1.5</v>
      </c>
      <c r="X15" s="40">
        <f t="shared" si="6"/>
        <v>1.5</v>
      </c>
      <c r="Y15" s="4">
        <v>10</v>
      </c>
      <c r="Z15" s="5">
        <f>Y15</f>
        <v>10</v>
      </c>
      <c r="AA15" s="8">
        <f t="shared" si="19"/>
        <v>10</v>
      </c>
      <c r="AB15" s="40">
        <f t="shared" si="8"/>
        <v>10</v>
      </c>
      <c r="AC15" s="4">
        <v>5</v>
      </c>
      <c r="AD15" s="5">
        <f>AC15</f>
        <v>5</v>
      </c>
      <c r="AE15" s="8">
        <f t="shared" si="20"/>
        <v>5</v>
      </c>
      <c r="AF15" s="40">
        <f t="shared" si="10"/>
        <v>5</v>
      </c>
    </row>
    <row r="16" spans="1:32" s="4" customFormat="1" x14ac:dyDescent="0.25">
      <c r="A16" s="11" t="str">
        <f>'1_Fire_Script'!A16</f>
        <v>eCANOPY_TREES_UNDERSTORY_PERCENT_COVER</v>
      </c>
      <c r="B16" t="s">
        <v>292</v>
      </c>
      <c r="C16" s="13" t="s">
        <v>17</v>
      </c>
      <c r="D16" s="17" t="s">
        <v>0</v>
      </c>
      <c r="E16" s="18"/>
      <c r="F16" s="35">
        <v>0.4</v>
      </c>
      <c r="G16" s="27">
        <v>0.9</v>
      </c>
      <c r="H16" s="28"/>
      <c r="J16" s="5">
        <f t="shared" ref="J16:J17" si="21">$F16*I16</f>
        <v>0</v>
      </c>
      <c r="K16" s="8">
        <f>$G16*J16</f>
        <v>0</v>
      </c>
      <c r="L16" s="40">
        <f t="shared" si="0"/>
        <v>0</v>
      </c>
      <c r="N16" s="5">
        <f t="shared" ref="N16:N17" si="22">$F16*M16</f>
        <v>0</v>
      </c>
      <c r="O16" s="8">
        <f>$G16*N16</f>
        <v>0</v>
      </c>
      <c r="P16" s="40">
        <f t="shared" si="2"/>
        <v>0</v>
      </c>
      <c r="R16" s="5">
        <f t="shared" ref="R16:R17" si="23">$F16*Q16</f>
        <v>0</v>
      </c>
      <c r="S16" s="8">
        <f>$G16*R16</f>
        <v>0</v>
      </c>
      <c r="T16" s="40">
        <f t="shared" si="4"/>
        <v>0</v>
      </c>
      <c r="U16" s="4">
        <v>3</v>
      </c>
      <c r="V16" s="5">
        <f t="shared" ref="V16:V17" si="24">$F16*U16</f>
        <v>1.2000000000000002</v>
      </c>
      <c r="W16" s="8">
        <f>$G16*V16</f>
        <v>1.0800000000000003</v>
      </c>
      <c r="X16" s="40">
        <f t="shared" si="6"/>
        <v>1.0800000000000003</v>
      </c>
      <c r="Y16" s="4">
        <v>30</v>
      </c>
      <c r="Z16" s="5">
        <f t="shared" ref="Z16:Z17" si="25">$F16*Y16</f>
        <v>12</v>
      </c>
      <c r="AA16" s="8">
        <f>$G16*Z16</f>
        <v>10.8</v>
      </c>
      <c r="AB16" s="40">
        <f t="shared" si="8"/>
        <v>10.8</v>
      </c>
      <c r="AC16" s="4">
        <v>5</v>
      </c>
      <c r="AD16" s="5">
        <f t="shared" ref="AD16:AD17" si="26">$F16*AC16</f>
        <v>2</v>
      </c>
      <c r="AE16" s="8">
        <f>$G16*AD16</f>
        <v>1.8</v>
      </c>
      <c r="AF16" s="40">
        <f t="shared" si="10"/>
        <v>1.8</v>
      </c>
    </row>
    <row r="17" spans="1:32" s="4" customFormat="1" x14ac:dyDescent="0.25">
      <c r="A17" s="11" t="str">
        <f>'1_Fire_Script'!A17</f>
        <v>eCANOPY_TREES_UNDERSTORY_STEM_DENSITY</v>
      </c>
      <c r="B17" t="s">
        <v>293</v>
      </c>
      <c r="C17" s="13" t="s">
        <v>17</v>
      </c>
      <c r="D17" s="17" t="s">
        <v>0</v>
      </c>
      <c r="E17" s="18"/>
      <c r="F17" s="35">
        <v>0.4</v>
      </c>
      <c r="G17" s="27">
        <v>0.9</v>
      </c>
      <c r="H17" s="42"/>
      <c r="J17" s="5">
        <f t="shared" si="21"/>
        <v>0</v>
      </c>
      <c r="K17" s="8">
        <f>$G17*J17</f>
        <v>0</v>
      </c>
      <c r="L17" s="40">
        <f t="shared" si="0"/>
        <v>0</v>
      </c>
      <c r="N17" s="5">
        <f t="shared" si="22"/>
        <v>0</v>
      </c>
      <c r="O17" s="8">
        <f>$G17*N17</f>
        <v>0</v>
      </c>
      <c r="P17" s="40">
        <f t="shared" si="2"/>
        <v>0</v>
      </c>
      <c r="R17" s="5">
        <f t="shared" si="23"/>
        <v>0</v>
      </c>
      <c r="S17" s="8">
        <f>$G17*R17</f>
        <v>0</v>
      </c>
      <c r="T17" s="40">
        <f t="shared" si="4"/>
        <v>0</v>
      </c>
      <c r="U17" s="4">
        <v>1000</v>
      </c>
      <c r="V17" s="5">
        <f t="shared" si="24"/>
        <v>400</v>
      </c>
      <c r="W17" s="8">
        <f>$G17*V17</f>
        <v>360</v>
      </c>
      <c r="X17" s="40">
        <f t="shared" si="6"/>
        <v>360</v>
      </c>
      <c r="Y17" s="4">
        <v>1000</v>
      </c>
      <c r="Z17" s="5">
        <f t="shared" si="25"/>
        <v>400</v>
      </c>
      <c r="AA17" s="8">
        <f>$G17*Z17</f>
        <v>360</v>
      </c>
      <c r="AB17" s="40">
        <f t="shared" si="8"/>
        <v>360</v>
      </c>
      <c r="AC17" s="4">
        <v>25</v>
      </c>
      <c r="AD17" s="5">
        <f t="shared" si="26"/>
        <v>10</v>
      </c>
      <c r="AE17" s="8">
        <f>$G17*AD17</f>
        <v>9</v>
      </c>
      <c r="AF17" s="40">
        <f t="shared" si="10"/>
        <v>9</v>
      </c>
    </row>
    <row r="18" spans="1:32" s="4" customFormat="1" x14ac:dyDescent="0.25">
      <c r="A18" s="11" t="str">
        <f>'1_Fire_Script'!A18</f>
        <v>eCANOPY_SNAGS_CLASS_1_ALL_OTHERS_DIAMETER</v>
      </c>
      <c r="B18" t="s">
        <v>294</v>
      </c>
      <c r="C18" s="13"/>
      <c r="D18" s="14" t="s">
        <v>420</v>
      </c>
      <c r="E18" s="15" t="s">
        <v>407</v>
      </c>
      <c r="F18" s="35"/>
      <c r="G18" s="29" t="s">
        <v>368</v>
      </c>
      <c r="H18" s="30" t="s">
        <v>368</v>
      </c>
      <c r="J18" s="5">
        <f>I18</f>
        <v>0</v>
      </c>
      <c r="K18" s="8">
        <f>J22</f>
        <v>9.6</v>
      </c>
      <c r="L18" s="33">
        <f>K22</f>
        <v>9.6</v>
      </c>
      <c r="N18" s="5">
        <f>M18</f>
        <v>0</v>
      </c>
      <c r="O18" s="8">
        <f>N22</f>
        <v>0</v>
      </c>
      <c r="P18" s="33">
        <f>O22</f>
        <v>0</v>
      </c>
      <c r="R18" s="5">
        <f>Q18</f>
        <v>0</v>
      </c>
      <c r="S18" s="8">
        <f>R22</f>
        <v>0</v>
      </c>
      <c r="T18" s="33">
        <f>S22</f>
        <v>0</v>
      </c>
      <c r="U18" s="4">
        <v>3.5</v>
      </c>
      <c r="V18" s="5">
        <f>U18</f>
        <v>3.5</v>
      </c>
      <c r="W18" s="8">
        <f>V22</f>
        <v>2.9</v>
      </c>
      <c r="X18" s="33">
        <f>W22</f>
        <v>2.9</v>
      </c>
      <c r="Y18" s="4">
        <v>13</v>
      </c>
      <c r="Z18" s="5">
        <f>Y18</f>
        <v>13</v>
      </c>
      <c r="AA18" s="8">
        <f>Z22</f>
        <v>9</v>
      </c>
      <c r="AB18" s="33">
        <f>AA22</f>
        <v>9</v>
      </c>
      <c r="AD18" s="5">
        <f>AC18</f>
        <v>0</v>
      </c>
      <c r="AE18" s="8">
        <f>AD22</f>
        <v>12</v>
      </c>
      <c r="AF18" s="33">
        <f>AE22</f>
        <v>12</v>
      </c>
    </row>
    <row r="19" spans="1:32" s="4" customFormat="1" x14ac:dyDescent="0.25">
      <c r="A19" s="11" t="str">
        <f>'1_Fire_Script'!A19</f>
        <v>eCANOPY_SNAGS_CLASS_1_ALL_OTHERS_HEIGHT</v>
      </c>
      <c r="B19" t="s">
        <v>295</v>
      </c>
      <c r="C19" s="13"/>
      <c r="D19" s="14" t="s">
        <v>405</v>
      </c>
      <c r="E19" s="15" t="s">
        <v>407</v>
      </c>
      <c r="F19" s="35"/>
      <c r="G19" s="29" t="s">
        <v>369</v>
      </c>
      <c r="H19" s="30" t="s">
        <v>369</v>
      </c>
      <c r="J19" s="5">
        <f>I19</f>
        <v>0</v>
      </c>
      <c r="K19" s="8">
        <f>J23</f>
        <v>100</v>
      </c>
      <c r="L19" s="33">
        <f>K23</f>
        <v>100</v>
      </c>
      <c r="N19" s="5">
        <f>M19</f>
        <v>0</v>
      </c>
      <c r="O19" s="8">
        <f>N23</f>
        <v>0</v>
      </c>
      <c r="P19" s="33">
        <f>O23</f>
        <v>0</v>
      </c>
      <c r="R19" s="5">
        <f>Q19</f>
        <v>0</v>
      </c>
      <c r="S19" s="8">
        <f>R23</f>
        <v>0</v>
      </c>
      <c r="T19" s="33">
        <f>S23</f>
        <v>0</v>
      </c>
      <c r="U19" s="4">
        <v>25</v>
      </c>
      <c r="V19" s="5">
        <f>U19</f>
        <v>25</v>
      </c>
      <c r="W19" s="8">
        <f>V23</f>
        <v>25</v>
      </c>
      <c r="X19" s="33">
        <f>W23</f>
        <v>25</v>
      </c>
      <c r="Y19" s="4">
        <v>55</v>
      </c>
      <c r="Z19" s="5">
        <f>Y19</f>
        <v>55</v>
      </c>
      <c r="AA19" s="8">
        <f>Z23</f>
        <v>50</v>
      </c>
      <c r="AB19" s="33">
        <f>AA23</f>
        <v>50</v>
      </c>
      <c r="AD19" s="5">
        <f>AC19</f>
        <v>0</v>
      </c>
      <c r="AE19" s="8">
        <f>AD23</f>
        <v>78</v>
      </c>
      <c r="AF19" s="33">
        <f>AE23</f>
        <v>78</v>
      </c>
    </row>
    <row r="20" spans="1:32" s="4" customFormat="1" x14ac:dyDescent="0.25">
      <c r="A20" s="11" t="str">
        <f>'1_Fire_Script'!A20</f>
        <v>eCANOPY_SNAGS_CLASS_1_ALL_OTHERS_STEM_DENSITY</v>
      </c>
      <c r="B20" t="s">
        <v>296</v>
      </c>
      <c r="C20" s="13"/>
      <c r="D20" s="14" t="s">
        <v>406</v>
      </c>
      <c r="E20" s="15" t="s">
        <v>407</v>
      </c>
      <c r="F20" s="35"/>
      <c r="G20" s="29" t="s">
        <v>370</v>
      </c>
      <c r="H20" s="30" t="s">
        <v>370</v>
      </c>
      <c r="J20" s="5">
        <f>I20</f>
        <v>0</v>
      </c>
      <c r="K20" s="8">
        <f>J25</f>
        <v>4.8000000000000007</v>
      </c>
      <c r="L20" s="33">
        <f>K25</f>
        <v>5.5200000000000005</v>
      </c>
      <c r="N20" s="5">
        <f>M20</f>
        <v>0</v>
      </c>
      <c r="O20" s="8">
        <f>N25</f>
        <v>0</v>
      </c>
      <c r="P20" s="33">
        <f>O25</f>
        <v>0</v>
      </c>
      <c r="R20" s="5">
        <f>Q20</f>
        <v>0</v>
      </c>
      <c r="S20" s="8">
        <f>R25</f>
        <v>0</v>
      </c>
      <c r="T20" s="33">
        <f>S25</f>
        <v>0</v>
      </c>
      <c r="U20" s="4">
        <v>100</v>
      </c>
      <c r="V20" s="5">
        <f>U20</f>
        <v>100</v>
      </c>
      <c r="W20" s="8">
        <f>V25</f>
        <v>1400</v>
      </c>
      <c r="X20" s="33">
        <f>W25</f>
        <v>1610</v>
      </c>
      <c r="Y20" s="4">
        <v>5</v>
      </c>
      <c r="Z20" s="5">
        <f>Y20</f>
        <v>5</v>
      </c>
      <c r="AA20" s="8">
        <f>Z25</f>
        <v>83</v>
      </c>
      <c r="AB20" s="33">
        <f>AA25</f>
        <v>94.7</v>
      </c>
      <c r="AD20" s="5">
        <f>AC20</f>
        <v>0</v>
      </c>
      <c r="AE20" s="8">
        <f>AD25</f>
        <v>40</v>
      </c>
      <c r="AF20" s="33">
        <f>AE25</f>
        <v>46</v>
      </c>
    </row>
    <row r="21" spans="1:32" s="4" customFormat="1" x14ac:dyDescent="0.25">
      <c r="A21" s="11" t="str">
        <f>'1_Fire_Script'!A21</f>
        <v>eCANOPY_SNAGS_CLASS_1_CONIFERS_WITH_FOLIAGE_HEIGHT_TO_CROWN_BASE</v>
      </c>
      <c r="B21" t="s">
        <v>297</v>
      </c>
      <c r="C21" s="13" t="s">
        <v>398</v>
      </c>
      <c r="D21" s="21" t="s">
        <v>398</v>
      </c>
      <c r="E21" s="15" t="s">
        <v>407</v>
      </c>
      <c r="F21" s="35" t="s">
        <v>376</v>
      </c>
      <c r="G21" s="37" t="s">
        <v>376</v>
      </c>
      <c r="H21" s="28">
        <v>0</v>
      </c>
      <c r="J21" s="5">
        <f>IF(I21=0,I4,I21)</f>
        <v>20</v>
      </c>
      <c r="K21" s="8">
        <f>IF(J21=0,J4,J21)</f>
        <v>20</v>
      </c>
      <c r="L21" s="40">
        <f t="shared" ref="L21:L25" si="27">$H21*K21</f>
        <v>0</v>
      </c>
      <c r="N21" s="5">
        <f>IF(M21=0,M4,M21)</f>
        <v>0</v>
      </c>
      <c r="O21" s="8">
        <f>IF(N21=0,N4,N21)</f>
        <v>0</v>
      </c>
      <c r="P21" s="40">
        <f t="shared" ref="P21:P25" si="28">$H21*O21</f>
        <v>0</v>
      </c>
      <c r="R21" s="5">
        <f>IF(Q21=0,Q4,Q21)</f>
        <v>0</v>
      </c>
      <c r="S21" s="8">
        <f>IF(R21=0,R4,R21)</f>
        <v>0</v>
      </c>
      <c r="T21" s="40">
        <f t="shared" ref="T21:T25" si="29">$H21*S21</f>
        <v>0</v>
      </c>
      <c r="V21" s="5">
        <f>IF(U21=0,U4,U21)</f>
        <v>4</v>
      </c>
      <c r="W21" s="8">
        <f>IF(V21=0,V4,V21)</f>
        <v>4</v>
      </c>
      <c r="X21" s="40">
        <f t="shared" ref="X21:X25" si="30">$H21*W21</f>
        <v>0</v>
      </c>
      <c r="Y21" s="4">
        <v>33.35</v>
      </c>
      <c r="Z21" s="5">
        <f>IF(Y21=0,Y4,Y21)</f>
        <v>33.35</v>
      </c>
      <c r="AA21" s="8">
        <f>IF(Z21=0,Z4,Z21)</f>
        <v>33.35</v>
      </c>
      <c r="AB21" s="40">
        <f t="shared" ref="AB21:AB25" si="31">$H21*AA21</f>
        <v>0</v>
      </c>
      <c r="AD21" s="5">
        <f>IF(AC21=0,AC4,AC21)</f>
        <v>55</v>
      </c>
      <c r="AE21" s="8">
        <f>IF(AD21=0,AD4,AD21)</f>
        <v>55</v>
      </c>
      <c r="AF21" s="40">
        <f t="shared" ref="AF21:AF25" si="32">$H21*AE21</f>
        <v>0</v>
      </c>
    </row>
    <row r="22" spans="1:32" s="4" customFormat="1" x14ac:dyDescent="0.25">
      <c r="A22" s="11" t="str">
        <f>'1_Fire_Script'!A22</f>
        <v>eCANOPY_SNAGS_CLASS_1_CONIFERS_WITH_FOLIAGE_DIAMETER</v>
      </c>
      <c r="B22" t="s">
        <v>298</v>
      </c>
      <c r="C22" s="13" t="s">
        <v>399</v>
      </c>
      <c r="D22" s="21" t="s">
        <v>399</v>
      </c>
      <c r="E22" s="15" t="s">
        <v>407</v>
      </c>
      <c r="F22" s="35" t="s">
        <v>377</v>
      </c>
      <c r="G22" s="37" t="s">
        <v>377</v>
      </c>
      <c r="H22" s="28">
        <v>0</v>
      </c>
      <c r="J22" s="5">
        <f>IF(I22=0,I3,I22)</f>
        <v>9.6</v>
      </c>
      <c r="K22" s="8">
        <f>IF(J22=0,J3,J22)</f>
        <v>9.6</v>
      </c>
      <c r="L22" s="40">
        <f t="shared" si="27"/>
        <v>0</v>
      </c>
      <c r="N22" s="5">
        <f>IF(M22=0,M3,M22)</f>
        <v>0</v>
      </c>
      <c r="O22" s="8">
        <f>IF(N22=0,N3,N22)</f>
        <v>0</v>
      </c>
      <c r="P22" s="40">
        <f t="shared" si="28"/>
        <v>0</v>
      </c>
      <c r="R22" s="5">
        <f>IF(Q22=0,Q3,Q22)</f>
        <v>0</v>
      </c>
      <c r="S22" s="8">
        <f>IF(R22=0,R3,R22)</f>
        <v>0</v>
      </c>
      <c r="T22" s="40">
        <f t="shared" si="29"/>
        <v>0</v>
      </c>
      <c r="V22" s="5">
        <f>IF(U22=0,U3,U22)</f>
        <v>2.9</v>
      </c>
      <c r="W22" s="8">
        <f>IF(V22=0,V3,V22)</f>
        <v>2.9</v>
      </c>
      <c r="X22" s="40">
        <f t="shared" si="30"/>
        <v>0</v>
      </c>
      <c r="Y22" s="4">
        <v>9</v>
      </c>
      <c r="Z22" s="5">
        <f>IF(Y22=0,Y3,Y22)</f>
        <v>9</v>
      </c>
      <c r="AA22" s="8">
        <f>IF(Z22=0,Z3,Z22)</f>
        <v>9</v>
      </c>
      <c r="AB22" s="40">
        <f t="shared" si="31"/>
        <v>0</v>
      </c>
      <c r="AD22" s="5">
        <f>IF(AC22=0,AC3,AC22)</f>
        <v>12</v>
      </c>
      <c r="AE22" s="8">
        <f>IF(AD22=0,AD3,AD22)</f>
        <v>12</v>
      </c>
      <c r="AF22" s="40">
        <f t="shared" si="32"/>
        <v>0</v>
      </c>
    </row>
    <row r="23" spans="1:32" s="4" customFormat="1" x14ac:dyDescent="0.25">
      <c r="A23" s="11" t="str">
        <f>'1_Fire_Script'!A23</f>
        <v>eCANOPY_SNAGS_CLASS_1_CONIFERS_WITH_FOLIAGE_HEIGHT</v>
      </c>
      <c r="B23" t="s">
        <v>299</v>
      </c>
      <c r="C23" s="13" t="s">
        <v>400</v>
      </c>
      <c r="D23" s="21" t="s">
        <v>400</v>
      </c>
      <c r="E23" s="15" t="s">
        <v>407</v>
      </c>
      <c r="F23" s="35" t="s">
        <v>378</v>
      </c>
      <c r="G23" s="37" t="s">
        <v>378</v>
      </c>
      <c r="H23" s="28">
        <v>0</v>
      </c>
      <c r="J23" s="5">
        <f>IF(I23=0,I5,I23)</f>
        <v>100</v>
      </c>
      <c r="K23" s="8">
        <f>IF(J23=0,J5,J23)</f>
        <v>100</v>
      </c>
      <c r="L23" s="40">
        <f t="shared" si="27"/>
        <v>0</v>
      </c>
      <c r="N23" s="5">
        <f>IF(M23=0,M5,M23)</f>
        <v>0</v>
      </c>
      <c r="O23" s="8">
        <f>IF(N23=0,N5,N23)</f>
        <v>0</v>
      </c>
      <c r="P23" s="40">
        <f t="shared" si="28"/>
        <v>0</v>
      </c>
      <c r="R23" s="5">
        <f>IF(Q23=0,Q5,Q23)</f>
        <v>0</v>
      </c>
      <c r="S23" s="8">
        <f>IF(R23=0,R5,R23)</f>
        <v>0</v>
      </c>
      <c r="T23" s="40">
        <f t="shared" si="29"/>
        <v>0</v>
      </c>
      <c r="V23" s="5">
        <f>IF(U23=0,U5,U23)</f>
        <v>25</v>
      </c>
      <c r="W23" s="8">
        <f>IF(V23=0,V5,V23)</f>
        <v>25</v>
      </c>
      <c r="X23" s="40">
        <f t="shared" si="30"/>
        <v>0</v>
      </c>
      <c r="Y23" s="4">
        <v>50</v>
      </c>
      <c r="Z23" s="5">
        <f>IF(Y23=0,Y5,Y23)</f>
        <v>50</v>
      </c>
      <c r="AA23" s="8">
        <f>IF(Z23=0,Z5,Z23)</f>
        <v>50</v>
      </c>
      <c r="AB23" s="40">
        <f t="shared" si="31"/>
        <v>0</v>
      </c>
      <c r="AD23" s="5">
        <f>IF(AC23=0,AC5,AC23)</f>
        <v>78</v>
      </c>
      <c r="AE23" s="8">
        <f>IF(AD23=0,AD5,AD23)</f>
        <v>78</v>
      </c>
      <c r="AF23" s="40">
        <f t="shared" si="32"/>
        <v>0</v>
      </c>
    </row>
    <row r="24" spans="1:32" s="4" customFormat="1" x14ac:dyDescent="0.25">
      <c r="A24" s="11" t="str">
        <f>'1_Fire_Script'!A24</f>
        <v>eCANOPY_SNAGS_CLASS_1_CONIFERS_WITH_FOLIAGE_PERCENT_COVER</v>
      </c>
      <c r="B24" t="s">
        <v>300</v>
      </c>
      <c r="C24" s="13" t="s">
        <v>413</v>
      </c>
      <c r="D24" s="21" t="s">
        <v>401</v>
      </c>
      <c r="E24" s="15" t="s">
        <v>407</v>
      </c>
      <c r="F24" s="35" t="s">
        <v>380</v>
      </c>
      <c r="G24" s="37" t="s">
        <v>367</v>
      </c>
      <c r="H24" s="28">
        <v>0</v>
      </c>
      <c r="J24" s="5">
        <f>I24+(I2*0.4)</f>
        <v>16</v>
      </c>
      <c r="K24" s="8">
        <f>J24+(J2*0.1)</f>
        <v>18.399999999999999</v>
      </c>
      <c r="L24" s="40">
        <f t="shared" si="27"/>
        <v>0</v>
      </c>
      <c r="N24" s="5">
        <f>M24+(M2*0.4)</f>
        <v>0</v>
      </c>
      <c r="O24" s="8">
        <f>N24+(N2*0.1)</f>
        <v>0</v>
      </c>
      <c r="P24" s="40">
        <f t="shared" si="28"/>
        <v>0</v>
      </c>
      <c r="R24" s="5">
        <f>Q24+(Q2*0.4)</f>
        <v>0</v>
      </c>
      <c r="S24" s="8">
        <f>R24+(R2*0.1)</f>
        <v>0</v>
      </c>
      <c r="T24" s="40">
        <f t="shared" si="29"/>
        <v>0</v>
      </c>
      <c r="V24" s="5">
        <f>U24+(U2*0.4)</f>
        <v>32</v>
      </c>
      <c r="W24" s="8">
        <f>V24+(V2*0.1)</f>
        <v>36.799999999999997</v>
      </c>
      <c r="X24" s="40">
        <f t="shared" si="30"/>
        <v>0</v>
      </c>
      <c r="Y24" s="4">
        <v>0.5071</v>
      </c>
      <c r="Z24" s="5">
        <f>Y24+(Y2*0.4)</f>
        <v>34.507100000000001</v>
      </c>
      <c r="AA24" s="8">
        <f>Z24+(Z2*0.1)</f>
        <v>39.607100000000003</v>
      </c>
      <c r="AB24" s="40">
        <f t="shared" si="31"/>
        <v>0</v>
      </c>
      <c r="AD24" s="5">
        <f>AC24+(AC2*0.4)</f>
        <v>24</v>
      </c>
      <c r="AE24" s="8">
        <f>AD24+(AD2*0.1)</f>
        <v>27.6</v>
      </c>
      <c r="AF24" s="40">
        <f t="shared" si="32"/>
        <v>0</v>
      </c>
    </row>
    <row r="25" spans="1:32" s="4" customFormat="1" x14ac:dyDescent="0.25">
      <c r="A25" s="11" t="str">
        <f>'1_Fire_Script'!A25</f>
        <v>eCANOPY_SNAGS_CLASS_1_CONIFERS_WITH_FOLIAGE_STEM_DENSITY</v>
      </c>
      <c r="B25" t="s">
        <v>301</v>
      </c>
      <c r="C25" s="13" t="s">
        <v>414</v>
      </c>
      <c r="D25" s="21" t="s">
        <v>415</v>
      </c>
      <c r="E25" s="15" t="s">
        <v>407</v>
      </c>
      <c r="F25" s="35" t="s">
        <v>396</v>
      </c>
      <c r="G25" s="37" t="s">
        <v>379</v>
      </c>
      <c r="H25" s="28">
        <v>0</v>
      </c>
      <c r="J25" s="5">
        <f>I25+((0.4*I7)+(0.4*I12))</f>
        <v>4.8000000000000007</v>
      </c>
      <c r="K25" s="8">
        <f>J25+((0.1*J7)+(0.1*J12))</f>
        <v>5.5200000000000005</v>
      </c>
      <c r="L25" s="40">
        <f t="shared" si="27"/>
        <v>0</v>
      </c>
      <c r="N25" s="5">
        <f>M25+((0.4*M7)+(0.4*M12))</f>
        <v>0</v>
      </c>
      <c r="O25" s="8">
        <f>N25+((0.1*N7)+(0.1*N12))</f>
        <v>0</v>
      </c>
      <c r="P25" s="40">
        <f t="shared" si="28"/>
        <v>0</v>
      </c>
      <c r="R25" s="5">
        <f>Q25+((0.4*Q7)+(0.4*Q12))</f>
        <v>0</v>
      </c>
      <c r="S25" s="8">
        <f>R25+((0.1*R7)+(0.1*R12))</f>
        <v>0</v>
      </c>
      <c r="T25" s="40">
        <f t="shared" si="29"/>
        <v>0</v>
      </c>
      <c r="V25" s="5">
        <f>U25+((0.4*U7)+(0.4*U12))</f>
        <v>1400</v>
      </c>
      <c r="W25" s="8">
        <f>V25+((0.1*V7)+(0.1*V12))</f>
        <v>1610</v>
      </c>
      <c r="X25" s="40">
        <f t="shared" si="30"/>
        <v>0</v>
      </c>
      <c r="Y25" s="4">
        <v>5</v>
      </c>
      <c r="Z25" s="5">
        <f>Y25+((0.4*Y7)+(0.4*Y12))</f>
        <v>83</v>
      </c>
      <c r="AA25" s="8">
        <f>Z25+((0.1*Z7)+(0.1*Z12))</f>
        <v>94.7</v>
      </c>
      <c r="AB25" s="40">
        <f t="shared" si="31"/>
        <v>0</v>
      </c>
      <c r="AD25" s="5">
        <f>AC25+((0.4*AC7)+(0.4*AC12))</f>
        <v>40</v>
      </c>
      <c r="AE25" s="8">
        <f>AD25+((0.1*AD7)+(0.1*AD12))</f>
        <v>46</v>
      </c>
      <c r="AF25" s="40">
        <f t="shared" si="32"/>
        <v>0</v>
      </c>
    </row>
    <row r="26" spans="1:32" s="4" customFormat="1" x14ac:dyDescent="0.25">
      <c r="A26" s="11" t="str">
        <f>'1_Fire_Script'!A26</f>
        <v>eCANOPY_SNAGS_CLASS_2_DIAMETER</v>
      </c>
      <c r="B26" t="s">
        <v>302</v>
      </c>
      <c r="C26" s="13"/>
      <c r="D26" s="14" t="s">
        <v>408</v>
      </c>
      <c r="E26" s="20" t="s">
        <v>403</v>
      </c>
      <c r="F26" s="35"/>
      <c r="G26" s="29" t="s">
        <v>371</v>
      </c>
      <c r="H26" s="30" t="s">
        <v>371</v>
      </c>
      <c r="J26" s="5">
        <f t="shared" ref="J26:K33" si="33">I26</f>
        <v>0</v>
      </c>
      <c r="K26" s="8">
        <f t="shared" ref="K26:L28" si="34">J18</f>
        <v>0</v>
      </c>
      <c r="L26" s="40">
        <f>K18</f>
        <v>9.6</v>
      </c>
      <c r="N26" s="5">
        <f t="shared" ref="N26:N33" si="35">M26</f>
        <v>0</v>
      </c>
      <c r="O26" s="8">
        <f t="shared" ref="O26:O28" si="36">N18</f>
        <v>0</v>
      </c>
      <c r="P26" s="40">
        <f>O18</f>
        <v>0</v>
      </c>
      <c r="R26" s="5">
        <f t="shared" ref="R26:R33" si="37">Q26</f>
        <v>0</v>
      </c>
      <c r="S26" s="8">
        <f t="shared" ref="S26:S28" si="38">R18</f>
        <v>0</v>
      </c>
      <c r="T26" s="40">
        <f>S18</f>
        <v>0</v>
      </c>
      <c r="U26" s="4">
        <v>3.5</v>
      </c>
      <c r="V26" s="5">
        <f t="shared" ref="V26:V33" si="39">U26</f>
        <v>3.5</v>
      </c>
      <c r="W26" s="8">
        <f t="shared" ref="W26:W28" si="40">V18</f>
        <v>3.5</v>
      </c>
      <c r="X26" s="40">
        <f>W18</f>
        <v>2.9</v>
      </c>
      <c r="Y26" s="4">
        <v>11</v>
      </c>
      <c r="Z26" s="5">
        <f t="shared" ref="Z26:Z33" si="41">Y26</f>
        <v>11</v>
      </c>
      <c r="AA26" s="8">
        <f t="shared" ref="AA26:AA28" si="42">Z18</f>
        <v>13</v>
      </c>
      <c r="AB26" s="40">
        <f>AA18</f>
        <v>9</v>
      </c>
      <c r="AC26" s="4">
        <v>12</v>
      </c>
      <c r="AD26" s="5">
        <f t="shared" ref="AD26:AD33" si="43">AC26</f>
        <v>12</v>
      </c>
      <c r="AE26" s="8">
        <f t="shared" ref="AE26:AE28" si="44">AD18</f>
        <v>0</v>
      </c>
      <c r="AF26" s="40">
        <f>AE18</f>
        <v>12</v>
      </c>
    </row>
    <row r="27" spans="1:32" s="4" customFormat="1" x14ac:dyDescent="0.25">
      <c r="A27" s="11" t="str">
        <f>'1_Fire_Script'!A27</f>
        <v>eCANOPY_SNAGS_CLASS_2_HEIGHT</v>
      </c>
      <c r="B27" t="s">
        <v>303</v>
      </c>
      <c r="C27" s="13"/>
      <c r="D27" s="14" t="s">
        <v>409</v>
      </c>
      <c r="E27" s="20" t="s">
        <v>404</v>
      </c>
      <c r="F27" s="35"/>
      <c r="G27" s="29" t="s">
        <v>372</v>
      </c>
      <c r="H27" s="30" t="s">
        <v>372</v>
      </c>
      <c r="J27" s="5">
        <f t="shared" si="33"/>
        <v>0</v>
      </c>
      <c r="K27" s="8">
        <f t="shared" si="34"/>
        <v>0</v>
      </c>
      <c r="L27" s="40">
        <f t="shared" si="34"/>
        <v>100</v>
      </c>
      <c r="N27" s="5">
        <f t="shared" si="35"/>
        <v>0</v>
      </c>
      <c r="O27" s="8">
        <f t="shared" si="36"/>
        <v>0</v>
      </c>
      <c r="P27" s="40">
        <f t="shared" ref="P27:P29" si="45">O19</f>
        <v>0</v>
      </c>
      <c r="R27" s="5">
        <f t="shared" si="37"/>
        <v>0</v>
      </c>
      <c r="S27" s="8">
        <f t="shared" si="38"/>
        <v>0</v>
      </c>
      <c r="T27" s="40">
        <f t="shared" ref="T27:T29" si="46">S19</f>
        <v>0</v>
      </c>
      <c r="U27" s="4">
        <v>20</v>
      </c>
      <c r="V27" s="5">
        <f t="shared" si="39"/>
        <v>20</v>
      </c>
      <c r="W27" s="8">
        <f t="shared" si="40"/>
        <v>25</v>
      </c>
      <c r="X27" s="40">
        <f t="shared" ref="X27:X29" si="47">W19</f>
        <v>25</v>
      </c>
      <c r="Y27" s="4">
        <v>50</v>
      </c>
      <c r="Z27" s="5">
        <f t="shared" si="41"/>
        <v>50</v>
      </c>
      <c r="AA27" s="8">
        <f t="shared" si="42"/>
        <v>55</v>
      </c>
      <c r="AB27" s="40">
        <f t="shared" ref="AB27:AB29" si="48">AA19</f>
        <v>50</v>
      </c>
      <c r="AC27" s="4">
        <v>70</v>
      </c>
      <c r="AD27" s="5">
        <f t="shared" si="43"/>
        <v>70</v>
      </c>
      <c r="AE27" s="8">
        <f t="shared" si="44"/>
        <v>0</v>
      </c>
      <c r="AF27" s="40">
        <f t="shared" ref="AF27:AF29" si="49">AE19</f>
        <v>78</v>
      </c>
    </row>
    <row r="28" spans="1:32" s="4" customFormat="1" x14ac:dyDescent="0.25">
      <c r="A28" s="11" t="str">
        <f>'1_Fire_Script'!A28</f>
        <v>eCANOPY_SNAGS_CLASS_2_STEM_DENSITY</v>
      </c>
      <c r="B28" t="s">
        <v>304</v>
      </c>
      <c r="C28" s="13"/>
      <c r="D28" s="14" t="s">
        <v>410</v>
      </c>
      <c r="E28" s="20" t="s">
        <v>410</v>
      </c>
      <c r="F28" s="35"/>
      <c r="G28" s="29" t="s">
        <v>373</v>
      </c>
      <c r="H28" s="30" t="s">
        <v>373</v>
      </c>
      <c r="J28" s="5">
        <f t="shared" si="33"/>
        <v>0</v>
      </c>
      <c r="K28" s="8">
        <f t="shared" si="34"/>
        <v>0</v>
      </c>
      <c r="L28" s="40">
        <f>K20</f>
        <v>4.8000000000000007</v>
      </c>
      <c r="N28" s="5">
        <f t="shared" si="35"/>
        <v>0</v>
      </c>
      <c r="O28" s="8">
        <f t="shared" si="36"/>
        <v>0</v>
      </c>
      <c r="P28" s="40">
        <f>O20</f>
        <v>0</v>
      </c>
      <c r="R28" s="5">
        <f t="shared" si="37"/>
        <v>0</v>
      </c>
      <c r="S28" s="8">
        <f t="shared" si="38"/>
        <v>0</v>
      </c>
      <c r="T28" s="40">
        <f>S20</f>
        <v>0</v>
      </c>
      <c r="U28" s="4">
        <v>150</v>
      </c>
      <c r="V28" s="5">
        <f t="shared" si="39"/>
        <v>150</v>
      </c>
      <c r="W28" s="8">
        <f t="shared" si="40"/>
        <v>100</v>
      </c>
      <c r="X28" s="40">
        <f>W20</f>
        <v>1400</v>
      </c>
      <c r="Y28" s="4">
        <v>10</v>
      </c>
      <c r="Z28" s="5">
        <f t="shared" si="41"/>
        <v>10</v>
      </c>
      <c r="AA28" s="8">
        <f t="shared" si="42"/>
        <v>5</v>
      </c>
      <c r="AB28" s="40">
        <f>AA20</f>
        <v>83</v>
      </c>
      <c r="AC28" s="4">
        <v>3</v>
      </c>
      <c r="AD28" s="5">
        <f t="shared" si="43"/>
        <v>3</v>
      </c>
      <c r="AE28" s="8">
        <f t="shared" si="44"/>
        <v>0</v>
      </c>
      <c r="AF28" s="40">
        <f>AE20</f>
        <v>40</v>
      </c>
    </row>
    <row r="29" spans="1:32" s="4" customFormat="1" x14ac:dyDescent="0.25">
      <c r="A29" s="11" t="str">
        <f>'1_Fire_Script'!A29</f>
        <v>eCANOPY_SNAGS_CLASS_3_DIAMETER</v>
      </c>
      <c r="B29" t="s">
        <v>305</v>
      </c>
      <c r="C29" s="13"/>
      <c r="D29" s="14" t="s">
        <v>411</v>
      </c>
      <c r="E29" s="20" t="s">
        <v>411</v>
      </c>
      <c r="F29" s="35"/>
      <c r="G29" s="29" t="s">
        <v>374</v>
      </c>
      <c r="H29" s="30" t="s">
        <v>374</v>
      </c>
      <c r="I29" s="4">
        <v>9</v>
      </c>
      <c r="J29" s="5">
        <f t="shared" si="33"/>
        <v>9</v>
      </c>
      <c r="K29" s="8">
        <f>J26</f>
        <v>0</v>
      </c>
      <c r="L29" s="40">
        <f>K26</f>
        <v>0</v>
      </c>
      <c r="N29" s="5">
        <f t="shared" si="35"/>
        <v>0</v>
      </c>
      <c r="O29" s="8">
        <f>N26</f>
        <v>0</v>
      </c>
      <c r="P29" s="40">
        <f>O26</f>
        <v>0</v>
      </c>
      <c r="R29" s="5">
        <f t="shared" si="37"/>
        <v>0</v>
      </c>
      <c r="S29" s="8">
        <f>R26</f>
        <v>0</v>
      </c>
      <c r="T29" s="40">
        <f>S26</f>
        <v>0</v>
      </c>
      <c r="U29" s="4">
        <v>3.5</v>
      </c>
      <c r="V29" s="5">
        <f t="shared" si="39"/>
        <v>3.5</v>
      </c>
      <c r="W29" s="8">
        <f>V26</f>
        <v>3.5</v>
      </c>
      <c r="X29" s="40">
        <f>W26</f>
        <v>3.5</v>
      </c>
      <c r="Y29" s="4">
        <v>11</v>
      </c>
      <c r="Z29" s="5">
        <f t="shared" si="41"/>
        <v>11</v>
      </c>
      <c r="AA29" s="8">
        <f>Z26</f>
        <v>11</v>
      </c>
      <c r="AB29" s="40">
        <f>AA26</f>
        <v>13</v>
      </c>
      <c r="AC29" s="4">
        <v>10</v>
      </c>
      <c r="AD29" s="5">
        <f t="shared" si="43"/>
        <v>10</v>
      </c>
      <c r="AE29" s="8">
        <f>AD26</f>
        <v>12</v>
      </c>
      <c r="AF29" s="40">
        <f>AE26</f>
        <v>0</v>
      </c>
    </row>
    <row r="30" spans="1:32" s="4" customFormat="1" x14ac:dyDescent="0.25">
      <c r="A30" s="11" t="str">
        <f>'1_Fire_Script'!A30</f>
        <v>eCANOPY_SNAGS_CLASS_3_HEIGHT</v>
      </c>
      <c r="B30" t="s">
        <v>306</v>
      </c>
      <c r="C30" s="13"/>
      <c r="D30" s="14" t="s">
        <v>411</v>
      </c>
      <c r="E30" s="20" t="s">
        <v>411</v>
      </c>
      <c r="F30" s="35"/>
      <c r="G30" s="29" t="s">
        <v>374</v>
      </c>
      <c r="H30" s="30" t="s">
        <v>374</v>
      </c>
      <c r="I30" s="4">
        <v>60</v>
      </c>
      <c r="J30" s="5">
        <f t="shared" si="33"/>
        <v>60</v>
      </c>
      <c r="K30" s="8">
        <f t="shared" ref="K30:L31" si="50">J27</f>
        <v>0</v>
      </c>
      <c r="L30" s="40">
        <f t="shared" si="50"/>
        <v>0</v>
      </c>
      <c r="N30" s="5">
        <f t="shared" si="35"/>
        <v>0</v>
      </c>
      <c r="O30" s="8">
        <f t="shared" ref="O30:O31" si="51">N27</f>
        <v>0</v>
      </c>
      <c r="P30" s="40">
        <f t="shared" ref="P30:P31" si="52">O27</f>
        <v>0</v>
      </c>
      <c r="R30" s="5">
        <f t="shared" si="37"/>
        <v>0</v>
      </c>
      <c r="S30" s="8">
        <f t="shared" ref="S30:S31" si="53">R27</f>
        <v>0</v>
      </c>
      <c r="T30" s="40">
        <f t="shared" ref="T30:T31" si="54">S27</f>
        <v>0</v>
      </c>
      <c r="U30" s="4">
        <v>15</v>
      </c>
      <c r="V30" s="5">
        <f t="shared" si="39"/>
        <v>15</v>
      </c>
      <c r="W30" s="8">
        <f t="shared" ref="W30:W31" si="55">V27</f>
        <v>20</v>
      </c>
      <c r="X30" s="40">
        <f t="shared" ref="X30:X31" si="56">W27</f>
        <v>25</v>
      </c>
      <c r="Y30" s="4">
        <v>40</v>
      </c>
      <c r="Z30" s="5">
        <f t="shared" si="41"/>
        <v>40</v>
      </c>
      <c r="AA30" s="8">
        <f t="shared" ref="AA30:AA31" si="57">Z27</f>
        <v>50</v>
      </c>
      <c r="AB30" s="40">
        <f t="shared" ref="AB30:AB31" si="58">AA27</f>
        <v>55</v>
      </c>
      <c r="AC30" s="4">
        <v>60</v>
      </c>
      <c r="AD30" s="5">
        <f t="shared" si="43"/>
        <v>60</v>
      </c>
      <c r="AE30" s="8">
        <f t="shared" ref="AE30:AE31" si="59">AD27</f>
        <v>70</v>
      </c>
      <c r="AF30" s="40">
        <f t="shared" ref="AF30:AF31" si="60">AE27</f>
        <v>0</v>
      </c>
    </row>
    <row r="31" spans="1:32" s="4" customFormat="1" x14ac:dyDescent="0.25">
      <c r="A31" s="11" t="str">
        <f>'1_Fire_Script'!A31</f>
        <v>eCANOPY_SNAGS_CLASS_3_STEM_DENSITY</v>
      </c>
      <c r="B31" t="s">
        <v>307</v>
      </c>
      <c r="C31" s="13"/>
      <c r="D31" s="14" t="s">
        <v>412</v>
      </c>
      <c r="E31" s="20" t="s">
        <v>412</v>
      </c>
      <c r="F31" s="35"/>
      <c r="G31" s="29" t="s">
        <v>375</v>
      </c>
      <c r="H31" s="30" t="s">
        <v>375</v>
      </c>
      <c r="I31" s="4">
        <v>3</v>
      </c>
      <c r="J31" s="5">
        <f t="shared" si="33"/>
        <v>3</v>
      </c>
      <c r="K31" s="8">
        <f t="shared" si="50"/>
        <v>0</v>
      </c>
      <c r="L31" s="40">
        <f t="shared" si="50"/>
        <v>0</v>
      </c>
      <c r="N31" s="5">
        <f t="shared" si="35"/>
        <v>0</v>
      </c>
      <c r="O31" s="8">
        <f t="shared" si="51"/>
        <v>0</v>
      </c>
      <c r="P31" s="40">
        <f t="shared" si="52"/>
        <v>0</v>
      </c>
      <c r="R31" s="5">
        <f t="shared" si="37"/>
        <v>0</v>
      </c>
      <c r="S31" s="8">
        <f t="shared" si="53"/>
        <v>0</v>
      </c>
      <c r="T31" s="40">
        <f t="shared" si="54"/>
        <v>0</v>
      </c>
      <c r="U31" s="4">
        <v>150</v>
      </c>
      <c r="V31" s="5">
        <f t="shared" si="39"/>
        <v>150</v>
      </c>
      <c r="W31" s="8">
        <f t="shared" si="55"/>
        <v>150</v>
      </c>
      <c r="X31" s="40">
        <f t="shared" si="56"/>
        <v>100</v>
      </c>
      <c r="Y31" s="4">
        <v>5</v>
      </c>
      <c r="Z31" s="5">
        <f t="shared" si="41"/>
        <v>5</v>
      </c>
      <c r="AA31" s="8">
        <f t="shared" si="57"/>
        <v>10</v>
      </c>
      <c r="AB31" s="40">
        <f t="shared" si="58"/>
        <v>5</v>
      </c>
      <c r="AC31" s="4">
        <v>3</v>
      </c>
      <c r="AD31" s="5">
        <f t="shared" si="43"/>
        <v>3</v>
      </c>
      <c r="AE31" s="8">
        <f t="shared" si="59"/>
        <v>3</v>
      </c>
      <c r="AF31" s="40">
        <f t="shared" si="60"/>
        <v>0</v>
      </c>
    </row>
    <row r="32" spans="1:32" s="4" customFormat="1" x14ac:dyDescent="0.25">
      <c r="A32" s="11" t="str">
        <f>'1_Fire_Script'!A32</f>
        <v>eCANOPY_LADDER_FUELS_MAXIMUM_HEIGHT</v>
      </c>
      <c r="B32" t="s">
        <v>308</v>
      </c>
      <c r="C32" s="13"/>
      <c r="D32" s="17"/>
      <c r="E32" s="18"/>
      <c r="F32" s="35"/>
      <c r="G32" s="27"/>
      <c r="H32" s="28"/>
      <c r="J32" s="5">
        <f t="shared" si="33"/>
        <v>0</v>
      </c>
      <c r="K32" s="8">
        <f t="shared" si="33"/>
        <v>0</v>
      </c>
      <c r="L32" s="40">
        <f>K32</f>
        <v>0</v>
      </c>
      <c r="N32" s="5">
        <f t="shared" si="35"/>
        <v>0</v>
      </c>
      <c r="O32" s="8">
        <f t="shared" ref="O32:O39" si="61">N32</f>
        <v>0</v>
      </c>
      <c r="P32" s="40">
        <f>O32</f>
        <v>0</v>
      </c>
      <c r="R32" s="5">
        <f t="shared" si="37"/>
        <v>0</v>
      </c>
      <c r="S32" s="8">
        <f t="shared" ref="S32:S39" si="62">R32</f>
        <v>0</v>
      </c>
      <c r="T32" s="40">
        <f>S32</f>
        <v>0</v>
      </c>
      <c r="U32" s="4">
        <v>4</v>
      </c>
      <c r="V32" s="5">
        <f t="shared" si="39"/>
        <v>4</v>
      </c>
      <c r="W32" s="8">
        <f t="shared" ref="W32:W39" si="63">V32</f>
        <v>4</v>
      </c>
      <c r="X32" s="40">
        <f>W32</f>
        <v>4</v>
      </c>
      <c r="Y32" s="4">
        <v>15</v>
      </c>
      <c r="Z32" s="5">
        <f t="shared" si="41"/>
        <v>15</v>
      </c>
      <c r="AA32" s="8">
        <f t="shared" ref="AA32:AA39" si="64">Z32</f>
        <v>15</v>
      </c>
      <c r="AB32" s="40">
        <f>AA32</f>
        <v>15</v>
      </c>
      <c r="AD32" s="5">
        <f t="shared" si="43"/>
        <v>0</v>
      </c>
      <c r="AE32" s="8">
        <f t="shared" ref="AE32:AE39" si="65">AD32</f>
        <v>0</v>
      </c>
      <c r="AF32" s="40">
        <f>AE32</f>
        <v>0</v>
      </c>
    </row>
    <row r="33" spans="1:32" s="4" customFormat="1" x14ac:dyDescent="0.25">
      <c r="A33" s="11" t="str">
        <f>'1_Fire_Script'!A33</f>
        <v>eCANOPY_LADDER_FUELS_MINIMUM_HEIGHT</v>
      </c>
      <c r="B33" t="s">
        <v>309</v>
      </c>
      <c r="C33" s="13"/>
      <c r="D33" s="17"/>
      <c r="E33" s="18"/>
      <c r="F33" s="35"/>
      <c r="G33" s="27"/>
      <c r="H33" s="28"/>
      <c r="J33" s="5">
        <f t="shared" si="33"/>
        <v>0</v>
      </c>
      <c r="K33" s="8">
        <f t="shared" si="33"/>
        <v>0</v>
      </c>
      <c r="L33" s="40">
        <f>K33</f>
        <v>0</v>
      </c>
      <c r="N33" s="5">
        <f t="shared" si="35"/>
        <v>0</v>
      </c>
      <c r="O33" s="8">
        <f t="shared" si="61"/>
        <v>0</v>
      </c>
      <c r="P33" s="40">
        <f>O33</f>
        <v>0</v>
      </c>
      <c r="R33" s="5">
        <f t="shared" si="37"/>
        <v>0</v>
      </c>
      <c r="S33" s="8">
        <f t="shared" si="62"/>
        <v>0</v>
      </c>
      <c r="T33" s="40">
        <f>S33</f>
        <v>0</v>
      </c>
      <c r="U33" s="4">
        <v>0</v>
      </c>
      <c r="V33" s="5">
        <f t="shared" si="39"/>
        <v>0</v>
      </c>
      <c r="W33" s="8">
        <f t="shared" si="63"/>
        <v>0</v>
      </c>
      <c r="X33" s="40">
        <f>W33</f>
        <v>0</v>
      </c>
      <c r="Y33" s="4">
        <v>5</v>
      </c>
      <c r="Z33" s="5">
        <f t="shared" si="41"/>
        <v>5</v>
      </c>
      <c r="AA33" s="8">
        <f t="shared" si="64"/>
        <v>5</v>
      </c>
      <c r="AB33" s="40">
        <f>AA33</f>
        <v>5</v>
      </c>
      <c r="AD33" s="5">
        <f t="shared" si="43"/>
        <v>0</v>
      </c>
      <c r="AE33" s="8">
        <f t="shared" si="65"/>
        <v>0</v>
      </c>
      <c r="AF33" s="40">
        <f>AE33</f>
        <v>0</v>
      </c>
    </row>
    <row r="34" spans="1:32" s="4" customFormat="1" x14ac:dyDescent="0.25">
      <c r="A34" s="11" t="str">
        <f>'1_Fire_Script'!A34</f>
        <v>eSHRUBS_PRIMARY_LAYER_HEIGHT</v>
      </c>
      <c r="B34" t="s">
        <v>310</v>
      </c>
      <c r="C34" s="13" t="s">
        <v>5</v>
      </c>
      <c r="D34" s="14" t="s">
        <v>431</v>
      </c>
      <c r="E34" s="15" t="s">
        <v>391</v>
      </c>
      <c r="F34" s="35">
        <v>0.25</v>
      </c>
      <c r="G34" s="29">
        <f xml:space="preserve"> (1/0.25)*0.5</f>
        <v>2</v>
      </c>
      <c r="H34" s="31">
        <f xml:space="preserve"> 1/0.5</f>
        <v>2</v>
      </c>
      <c r="I34" s="4">
        <v>2.2000000000000002</v>
      </c>
      <c r="J34" s="5">
        <f t="shared" ref="J34:J58" si="66">$F34*I34</f>
        <v>0.55000000000000004</v>
      </c>
      <c r="K34" s="8">
        <f t="shared" ref="K34:K37" si="67">$G34*J34</f>
        <v>1.1000000000000001</v>
      </c>
      <c r="L34" s="41">
        <f t="shared" ref="L34:L55" si="68">$H34*K34</f>
        <v>2.2000000000000002</v>
      </c>
      <c r="M34" s="4">
        <v>5</v>
      </c>
      <c r="N34" s="5">
        <f t="shared" ref="N34:N58" si="69">$F34*M34</f>
        <v>1.25</v>
      </c>
      <c r="O34" s="8">
        <f t="shared" ref="O34:O37" si="70">$G34*N34</f>
        <v>2.5</v>
      </c>
      <c r="P34" s="41">
        <f t="shared" ref="P34:P55" si="71">$H34*O34</f>
        <v>5</v>
      </c>
      <c r="Q34" s="4">
        <v>3</v>
      </c>
      <c r="R34" s="5">
        <f t="shared" ref="R34:R58" si="72">$F34*Q34</f>
        <v>0.75</v>
      </c>
      <c r="S34" s="8">
        <f t="shared" ref="S34:S37" si="73">$G34*R34</f>
        <v>1.5</v>
      </c>
      <c r="T34" s="41">
        <f t="shared" ref="T34:T55" si="74">$H34*S34</f>
        <v>3</v>
      </c>
      <c r="U34" s="4">
        <v>5</v>
      </c>
      <c r="V34" s="5">
        <f t="shared" ref="V34:V58" si="75">$F34*U34</f>
        <v>1.25</v>
      </c>
      <c r="W34" s="8">
        <f t="shared" ref="W34:W37" si="76">$G34*V34</f>
        <v>2.5</v>
      </c>
      <c r="X34" s="41">
        <f t="shared" ref="X34:X55" si="77">$H34*W34</f>
        <v>5</v>
      </c>
      <c r="Y34" s="4">
        <v>6</v>
      </c>
      <c r="Z34" s="5">
        <f t="shared" ref="Z34:Z58" si="78">$F34*Y34</f>
        <v>1.5</v>
      </c>
      <c r="AA34" s="8">
        <f t="shared" ref="AA34:AA37" si="79">$G34*Z34</f>
        <v>3</v>
      </c>
      <c r="AB34" s="41">
        <f t="shared" ref="AB34:AB55" si="80">$H34*AA34</f>
        <v>6</v>
      </c>
      <c r="AC34" s="4">
        <v>5</v>
      </c>
      <c r="AD34" s="5">
        <f t="shared" ref="AD34:AD58" si="81">$F34*AC34</f>
        <v>1.25</v>
      </c>
      <c r="AE34" s="8">
        <f t="shared" ref="AE34:AE37" si="82">$G34*AD34</f>
        <v>2.5</v>
      </c>
      <c r="AF34" s="41">
        <f t="shared" ref="AF34:AF55" si="83">$H34*AE34</f>
        <v>5</v>
      </c>
    </row>
    <row r="35" spans="1:32" s="4" customFormat="1" x14ac:dyDescent="0.25">
      <c r="A35" s="11" t="str">
        <f>'1_Fire_Script'!A35</f>
        <v>eSHRUBS_PRIMARY_LAYER_PERCENT_COVER</v>
      </c>
      <c r="B35" t="s">
        <v>311</v>
      </c>
      <c r="C35" s="13" t="s">
        <v>5</v>
      </c>
      <c r="D35" s="14" t="s">
        <v>431</v>
      </c>
      <c r="E35" s="15" t="s">
        <v>435</v>
      </c>
      <c r="F35" s="35">
        <v>0.25</v>
      </c>
      <c r="G35" s="29">
        <f xml:space="preserve"> (1/0.25)*0.5</f>
        <v>2</v>
      </c>
      <c r="H35" s="31">
        <f>(1/0.5)*1.25</f>
        <v>2.5</v>
      </c>
      <c r="I35" s="4">
        <v>21.6</v>
      </c>
      <c r="J35" s="5">
        <f t="shared" si="66"/>
        <v>5.4</v>
      </c>
      <c r="K35" s="8">
        <f>MIN(100,$G35*J35)</f>
        <v>10.8</v>
      </c>
      <c r="L35" s="41">
        <f>MIN(100,$H35*K35)</f>
        <v>27</v>
      </c>
      <c r="M35" s="4">
        <v>70</v>
      </c>
      <c r="N35" s="5">
        <f t="shared" si="69"/>
        <v>17.5</v>
      </c>
      <c r="O35" s="8">
        <f>MIN(100,$G35*N35)</f>
        <v>35</v>
      </c>
      <c r="P35" s="41">
        <f>MIN(100,$H35*O35)</f>
        <v>87.5</v>
      </c>
      <c r="Q35" s="4">
        <v>2</v>
      </c>
      <c r="R35" s="5">
        <f t="shared" si="72"/>
        <v>0.5</v>
      </c>
      <c r="S35" s="8">
        <f>MIN(100,$G35*R35)</f>
        <v>1</v>
      </c>
      <c r="T35" s="41">
        <f>MIN(100,$H35*S35)</f>
        <v>2.5</v>
      </c>
      <c r="U35" s="4">
        <v>10</v>
      </c>
      <c r="V35" s="5">
        <f t="shared" si="75"/>
        <v>2.5</v>
      </c>
      <c r="W35" s="8">
        <f>MIN(100,$G35*V35)</f>
        <v>5</v>
      </c>
      <c r="X35" s="41">
        <f>MIN(100,$H35*W35)</f>
        <v>12.5</v>
      </c>
      <c r="Y35" s="4">
        <v>30</v>
      </c>
      <c r="Z35" s="5">
        <f t="shared" si="78"/>
        <v>7.5</v>
      </c>
      <c r="AA35" s="8">
        <f>MIN(100,$G35*Z35)</f>
        <v>15</v>
      </c>
      <c r="AB35" s="41">
        <f>MIN(100,$H35*AA35)</f>
        <v>37.5</v>
      </c>
      <c r="AC35" s="4">
        <v>80</v>
      </c>
      <c r="AD35" s="5">
        <f t="shared" si="81"/>
        <v>20</v>
      </c>
      <c r="AE35" s="8">
        <f>MIN(100,$G35*AD35)</f>
        <v>40</v>
      </c>
      <c r="AF35" s="41">
        <f>MIN(100,$H35*AE35)</f>
        <v>100</v>
      </c>
    </row>
    <row r="36" spans="1:32" s="4" customFormat="1" x14ac:dyDescent="0.25">
      <c r="A36" s="11" t="str">
        <f>'1_Fire_Script'!A36</f>
        <v>eSHRUBS_PRIMARY_LAYER_PERCENT_LIVE</v>
      </c>
      <c r="B36" t="s">
        <v>312</v>
      </c>
      <c r="C36" s="13" t="s">
        <v>5</v>
      </c>
      <c r="D36" s="14" t="s">
        <v>392</v>
      </c>
      <c r="E36" s="15"/>
      <c r="F36" s="35">
        <v>0.25</v>
      </c>
      <c r="G36" s="29">
        <f xml:space="preserve"> 1/0.25</f>
        <v>4</v>
      </c>
      <c r="H36" s="31"/>
      <c r="I36" s="4">
        <v>85</v>
      </c>
      <c r="J36" s="5">
        <f t="shared" si="66"/>
        <v>21.25</v>
      </c>
      <c r="K36" s="8">
        <f>MIN(100,$G36*J36)</f>
        <v>85</v>
      </c>
      <c r="L36" s="41">
        <f>K36</f>
        <v>85</v>
      </c>
      <c r="M36" s="4">
        <v>85</v>
      </c>
      <c r="N36" s="5">
        <f t="shared" si="69"/>
        <v>21.25</v>
      </c>
      <c r="O36" s="8">
        <f>MIN(100,$G36*N36)</f>
        <v>85</v>
      </c>
      <c r="P36" s="41">
        <f>O36</f>
        <v>85</v>
      </c>
      <c r="Q36" s="4">
        <v>100</v>
      </c>
      <c r="R36" s="5">
        <f t="shared" si="72"/>
        <v>25</v>
      </c>
      <c r="S36" s="8">
        <f>MIN(100,$G36*R36)</f>
        <v>100</v>
      </c>
      <c r="T36" s="41">
        <f>S36</f>
        <v>100</v>
      </c>
      <c r="U36" s="4">
        <v>90</v>
      </c>
      <c r="V36" s="5">
        <f t="shared" si="75"/>
        <v>22.5</v>
      </c>
      <c r="W36" s="8">
        <f>MIN(100,$G36*V36)</f>
        <v>90</v>
      </c>
      <c r="X36" s="41">
        <f>W36</f>
        <v>90</v>
      </c>
      <c r="Y36" s="4">
        <v>85</v>
      </c>
      <c r="Z36" s="5">
        <f t="shared" si="78"/>
        <v>21.25</v>
      </c>
      <c r="AA36" s="8">
        <f>MIN(100,$G36*Z36)</f>
        <v>85</v>
      </c>
      <c r="AB36" s="41">
        <f>AA36</f>
        <v>85</v>
      </c>
      <c r="AC36" s="4">
        <v>90</v>
      </c>
      <c r="AD36" s="5">
        <f t="shared" si="81"/>
        <v>22.5</v>
      </c>
      <c r="AE36" s="8">
        <f>MIN(100,$G36*AD36)</f>
        <v>90</v>
      </c>
      <c r="AF36" s="41">
        <f>AE36</f>
        <v>90</v>
      </c>
    </row>
    <row r="37" spans="1:32" s="4" customFormat="1" x14ac:dyDescent="0.25">
      <c r="A37" s="11" t="str">
        <f>'1_Fire_Script'!A37</f>
        <v>eSHRUBS_SECONDARY_LAYER_HEIGHT</v>
      </c>
      <c r="B37" t="s">
        <v>313</v>
      </c>
      <c r="C37" s="13" t="s">
        <v>5</v>
      </c>
      <c r="D37" s="14" t="s">
        <v>431</v>
      </c>
      <c r="E37" s="15" t="s">
        <v>391</v>
      </c>
      <c r="F37" s="35">
        <v>0.25</v>
      </c>
      <c r="G37" s="29">
        <f xml:space="preserve"> (1/0.25)*0.5</f>
        <v>2</v>
      </c>
      <c r="H37" s="31">
        <f xml:space="preserve"> 1/0.5</f>
        <v>2</v>
      </c>
      <c r="I37" s="4">
        <v>0.3</v>
      </c>
      <c r="J37" s="5">
        <f t="shared" si="66"/>
        <v>7.4999999999999997E-2</v>
      </c>
      <c r="K37" s="8">
        <f t="shared" si="67"/>
        <v>0.15</v>
      </c>
      <c r="L37" s="41">
        <f t="shared" si="68"/>
        <v>0.3</v>
      </c>
      <c r="M37" s="4">
        <v>2</v>
      </c>
      <c r="N37" s="5">
        <f t="shared" si="69"/>
        <v>0.5</v>
      </c>
      <c r="O37" s="8">
        <f t="shared" ref="O37:O40" si="84">$G37*N37</f>
        <v>1</v>
      </c>
      <c r="P37" s="41">
        <f t="shared" ref="P37:P58" si="85">$H37*O37</f>
        <v>2</v>
      </c>
      <c r="R37" s="5">
        <f t="shared" si="72"/>
        <v>0</v>
      </c>
      <c r="S37" s="8">
        <f t="shared" ref="S37:S40" si="86">$G37*R37</f>
        <v>0</v>
      </c>
      <c r="T37" s="41">
        <f t="shared" ref="T37:T58" si="87">$H37*S37</f>
        <v>0</v>
      </c>
      <c r="U37" s="4">
        <v>1</v>
      </c>
      <c r="V37" s="5">
        <f t="shared" si="75"/>
        <v>0.25</v>
      </c>
      <c r="W37" s="8">
        <f t="shared" ref="W37:W40" si="88">$G37*V37</f>
        <v>0.5</v>
      </c>
      <c r="X37" s="41">
        <f t="shared" ref="X37:X58" si="89">$H37*W37</f>
        <v>1</v>
      </c>
      <c r="Z37" s="5">
        <f t="shared" si="78"/>
        <v>0</v>
      </c>
      <c r="AA37" s="8">
        <f t="shared" ref="AA37:AA40" si="90">$G37*Z37</f>
        <v>0</v>
      </c>
      <c r="AB37" s="41">
        <f t="shared" ref="AB37:AB58" si="91">$H37*AA37</f>
        <v>0</v>
      </c>
      <c r="AD37" s="5">
        <f t="shared" si="81"/>
        <v>0</v>
      </c>
      <c r="AE37" s="8">
        <f t="shared" ref="AE37:AE40" si="92">$G37*AD37</f>
        <v>0</v>
      </c>
      <c r="AF37" s="41">
        <f t="shared" ref="AF37:AF58" si="93">$H37*AE37</f>
        <v>0</v>
      </c>
    </row>
    <row r="38" spans="1:32" s="4" customFormat="1" x14ac:dyDescent="0.25">
      <c r="A38" s="11" t="str">
        <f>'1_Fire_Script'!A38</f>
        <v>eSHRUBS_SECONDARY_LAYER_PERCENT_COVER</v>
      </c>
      <c r="B38" t="s">
        <v>314</v>
      </c>
      <c r="C38" s="13" t="s">
        <v>5</v>
      </c>
      <c r="D38" s="14" t="s">
        <v>431</v>
      </c>
      <c r="E38" s="15" t="s">
        <v>435</v>
      </c>
      <c r="F38" s="35">
        <v>0.25</v>
      </c>
      <c r="G38" s="29">
        <f xml:space="preserve"> (1/0.25)*0.5</f>
        <v>2</v>
      </c>
      <c r="H38" s="31">
        <f>(1/0.5)*1.25</f>
        <v>2.5</v>
      </c>
      <c r="I38" s="4">
        <v>1.2</v>
      </c>
      <c r="J38" s="5">
        <f t="shared" si="66"/>
        <v>0.3</v>
      </c>
      <c r="K38" s="8">
        <f>MIN(100,$G38*J38)</f>
        <v>0.6</v>
      </c>
      <c r="L38" s="41">
        <f>MIN(100,$H38*K38)</f>
        <v>1.5</v>
      </c>
      <c r="M38" s="4">
        <v>5</v>
      </c>
      <c r="N38" s="5">
        <f t="shared" si="69"/>
        <v>1.25</v>
      </c>
      <c r="O38" s="8">
        <f>MIN(100,$G38*N38)</f>
        <v>2.5</v>
      </c>
      <c r="P38" s="41">
        <f>MIN(100,$H38*O38)</f>
        <v>6.25</v>
      </c>
      <c r="R38" s="5">
        <f t="shared" si="72"/>
        <v>0</v>
      </c>
      <c r="S38" s="8">
        <f>MIN(100,$G38*R38)</f>
        <v>0</v>
      </c>
      <c r="T38" s="41">
        <f>MIN(100,$H38*S38)</f>
        <v>0</v>
      </c>
      <c r="U38" s="4">
        <v>20</v>
      </c>
      <c r="V38" s="5">
        <f t="shared" si="75"/>
        <v>5</v>
      </c>
      <c r="W38" s="8">
        <f>MIN(100,$G38*V38)</f>
        <v>10</v>
      </c>
      <c r="X38" s="41">
        <f>MIN(100,$H38*W38)</f>
        <v>25</v>
      </c>
      <c r="Z38" s="5">
        <f t="shared" si="78"/>
        <v>0</v>
      </c>
      <c r="AA38" s="8">
        <f>MIN(100,$G38*Z38)</f>
        <v>0</v>
      </c>
      <c r="AB38" s="41">
        <f>MIN(100,$H38*AA38)</f>
        <v>0</v>
      </c>
      <c r="AD38" s="5">
        <f t="shared" si="81"/>
        <v>0</v>
      </c>
      <c r="AE38" s="8">
        <f>MIN(100,$G38*AD38)</f>
        <v>0</v>
      </c>
      <c r="AF38" s="41">
        <f>MIN(100,$H38*AE38)</f>
        <v>0</v>
      </c>
    </row>
    <row r="39" spans="1:32" s="4" customFormat="1" x14ac:dyDescent="0.25">
      <c r="A39" s="11" t="str">
        <f>'1_Fire_Script'!A39</f>
        <v>eSHRUBS_SECONDARY_LAYER_PERCENT_LIVE</v>
      </c>
      <c r="B39" t="s">
        <v>315</v>
      </c>
      <c r="C39" s="13" t="s">
        <v>5</v>
      </c>
      <c r="D39" s="14" t="s">
        <v>392</v>
      </c>
      <c r="E39" s="15"/>
      <c r="F39" s="35">
        <v>0.25</v>
      </c>
      <c r="G39" s="29">
        <f xml:space="preserve"> 1/0.25</f>
        <v>4</v>
      </c>
      <c r="H39" s="31"/>
      <c r="I39" s="4">
        <v>95</v>
      </c>
      <c r="J39" s="5">
        <f t="shared" si="66"/>
        <v>23.75</v>
      </c>
      <c r="K39" s="8">
        <f>MIN(100,$G39*J39)</f>
        <v>95</v>
      </c>
      <c r="L39" s="41">
        <f>K39</f>
        <v>95</v>
      </c>
      <c r="M39" s="4">
        <v>85</v>
      </c>
      <c r="N39" s="5">
        <f t="shared" si="69"/>
        <v>21.25</v>
      </c>
      <c r="O39" s="8">
        <f>MIN(100,$G39*N39)</f>
        <v>85</v>
      </c>
      <c r="P39" s="41">
        <f>O39</f>
        <v>85</v>
      </c>
      <c r="R39" s="5">
        <f t="shared" si="72"/>
        <v>0</v>
      </c>
      <c r="S39" s="8">
        <f>MIN(100,$G39*R39)</f>
        <v>0</v>
      </c>
      <c r="T39" s="41">
        <f>S39</f>
        <v>0</v>
      </c>
      <c r="U39" s="4">
        <v>90</v>
      </c>
      <c r="V39" s="5">
        <f t="shared" si="75"/>
        <v>22.5</v>
      </c>
      <c r="W39" s="8">
        <f>MIN(100,$G39*V39)</f>
        <v>90</v>
      </c>
      <c r="X39" s="41">
        <f>W39</f>
        <v>90</v>
      </c>
      <c r="Z39" s="5">
        <f t="shared" si="78"/>
        <v>0</v>
      </c>
      <c r="AA39" s="8">
        <f>MIN(100,$G39*Z39)</f>
        <v>0</v>
      </c>
      <c r="AB39" s="41">
        <f>AA39</f>
        <v>0</v>
      </c>
      <c r="AD39" s="5">
        <f t="shared" si="81"/>
        <v>0</v>
      </c>
      <c r="AE39" s="8">
        <f>MIN(100,$G39*AD39)</f>
        <v>0</v>
      </c>
      <c r="AF39" s="41">
        <f>AE39</f>
        <v>0</v>
      </c>
    </row>
    <row r="40" spans="1:32" s="4" customFormat="1" x14ac:dyDescent="0.25">
      <c r="A40" s="11" t="str">
        <f>'1_Fire_Script'!A40</f>
        <v>eHERBACEOUS_PRIMARY_LAYER_HEIGHT</v>
      </c>
      <c r="B40" t="s">
        <v>316</v>
      </c>
      <c r="C40" s="13" t="s">
        <v>5</v>
      </c>
      <c r="D40" s="14" t="s">
        <v>392</v>
      </c>
      <c r="E40" s="15"/>
      <c r="F40" s="35">
        <v>0.25</v>
      </c>
      <c r="G40" s="29">
        <f xml:space="preserve"> 1/0.25</f>
        <v>4</v>
      </c>
      <c r="H40" s="31"/>
      <c r="I40" s="4">
        <v>0.9</v>
      </c>
      <c r="J40" s="5">
        <f>$F40*I40</f>
        <v>0.22500000000000001</v>
      </c>
      <c r="K40" s="8">
        <f>$G40*J40</f>
        <v>0.9</v>
      </c>
      <c r="L40" s="41">
        <f t="shared" ref="L40:L47" si="94">K40</f>
        <v>0.9</v>
      </c>
      <c r="N40" s="5">
        <f>$F40*M40</f>
        <v>0</v>
      </c>
      <c r="O40" s="8">
        <f>$G40*N40</f>
        <v>0</v>
      </c>
      <c r="P40" s="41">
        <f t="shared" ref="P40:P47" si="95">O40</f>
        <v>0</v>
      </c>
      <c r="Q40" s="4">
        <v>2</v>
      </c>
      <c r="R40" s="5">
        <f>$F40*Q40</f>
        <v>0.5</v>
      </c>
      <c r="S40" s="8">
        <f>$G40*R40</f>
        <v>2</v>
      </c>
      <c r="T40" s="41">
        <f t="shared" ref="T40:T47" si="96">S40</f>
        <v>2</v>
      </c>
      <c r="U40" s="4">
        <v>1</v>
      </c>
      <c r="V40" s="5">
        <f>$F40*U40</f>
        <v>0.25</v>
      </c>
      <c r="W40" s="8">
        <f>$G40*V40</f>
        <v>1</v>
      </c>
      <c r="X40" s="41">
        <f t="shared" ref="X40:X47" si="97">W40</f>
        <v>1</v>
      </c>
      <c r="Y40" s="4">
        <v>2.5</v>
      </c>
      <c r="Z40" s="5">
        <f>$F40*Y40</f>
        <v>0.625</v>
      </c>
      <c r="AA40" s="8">
        <f>$G40*Z40</f>
        <v>2.5</v>
      </c>
      <c r="AB40" s="41">
        <f t="shared" ref="AB40:AB47" si="98">AA40</f>
        <v>2.5</v>
      </c>
      <c r="AC40" s="4">
        <v>2</v>
      </c>
      <c r="AD40" s="5">
        <f>$F40*AC40</f>
        <v>0.5</v>
      </c>
      <c r="AE40" s="8">
        <f>$G40*AD40</f>
        <v>2</v>
      </c>
      <c r="AF40" s="41">
        <f t="shared" ref="AF40:AF47" si="99">AE40</f>
        <v>2</v>
      </c>
    </row>
    <row r="41" spans="1:32" s="4" customFormat="1" x14ac:dyDescent="0.25">
      <c r="A41" s="11" t="str">
        <f>'1_Fire_Script'!A41</f>
        <v>eHERBACEOUS_PRIMARY_LAYER_LOADING</v>
      </c>
      <c r="B41" t="s">
        <v>317</v>
      </c>
      <c r="C41" s="13" t="s">
        <v>5</v>
      </c>
      <c r="D41" s="14" t="s">
        <v>433</v>
      </c>
      <c r="E41" s="15"/>
      <c r="F41" s="35">
        <v>0.25</v>
      </c>
      <c r="G41" s="29">
        <f xml:space="preserve"> (1/0.25)*0.5</f>
        <v>2</v>
      </c>
      <c r="H41" s="31"/>
      <c r="I41" s="4">
        <v>0.1</v>
      </c>
      <c r="J41" s="5">
        <f t="shared" si="66"/>
        <v>2.5000000000000001E-2</v>
      </c>
      <c r="K41" s="8">
        <f>$G41*J41</f>
        <v>0.05</v>
      </c>
      <c r="L41" s="41">
        <f t="shared" si="94"/>
        <v>0.05</v>
      </c>
      <c r="N41" s="5">
        <f t="shared" ref="N41:N65" si="100">$F41*M41</f>
        <v>0</v>
      </c>
      <c r="O41" s="8">
        <f>$G41*N41</f>
        <v>0</v>
      </c>
      <c r="P41" s="41">
        <f t="shared" si="95"/>
        <v>0</v>
      </c>
      <c r="Q41" s="4">
        <v>1</v>
      </c>
      <c r="R41" s="5">
        <f t="shared" ref="R41:R65" si="101">$F41*Q41</f>
        <v>0.25</v>
      </c>
      <c r="S41" s="8">
        <f>$G41*R41</f>
        <v>0.5</v>
      </c>
      <c r="T41" s="41">
        <f t="shared" si="96"/>
        <v>0.5</v>
      </c>
      <c r="U41" s="4">
        <v>0.01</v>
      </c>
      <c r="V41" s="5">
        <f t="shared" ref="V41:V65" si="102">$F41*U41</f>
        <v>2.5000000000000001E-3</v>
      </c>
      <c r="W41" s="8">
        <f>$G41*V41</f>
        <v>5.0000000000000001E-3</v>
      </c>
      <c r="X41" s="41">
        <f t="shared" si="97"/>
        <v>5.0000000000000001E-3</v>
      </c>
      <c r="Y41" s="4">
        <v>0.4</v>
      </c>
      <c r="Z41" s="5">
        <f t="shared" ref="Z41:Z65" si="103">$F41*Y41</f>
        <v>0.1</v>
      </c>
      <c r="AA41" s="8">
        <f>$G41*Z41</f>
        <v>0.2</v>
      </c>
      <c r="AB41" s="41">
        <f t="shared" si="98"/>
        <v>0.2</v>
      </c>
      <c r="AC41" s="4">
        <v>0.1</v>
      </c>
      <c r="AD41" s="5">
        <f t="shared" ref="AD41:AD65" si="104">$F41*AC41</f>
        <v>2.5000000000000001E-2</v>
      </c>
      <c r="AE41" s="8">
        <f>$G41*AD41</f>
        <v>0.05</v>
      </c>
      <c r="AF41" s="41">
        <f t="shared" si="99"/>
        <v>0.05</v>
      </c>
    </row>
    <row r="42" spans="1:32" s="4" customFormat="1" x14ac:dyDescent="0.25">
      <c r="A42" s="11" t="str">
        <f>'1_Fire_Script'!A42</f>
        <v>eHERBACEOUS_PRIMARY_LAYER_PERCENT_COVER</v>
      </c>
      <c r="B42" t="s">
        <v>318</v>
      </c>
      <c r="C42" s="13" t="s">
        <v>5</v>
      </c>
      <c r="D42" s="14" t="s">
        <v>433</v>
      </c>
      <c r="E42" s="15"/>
      <c r="F42" s="35">
        <v>0.25</v>
      </c>
      <c r="G42" s="29">
        <f xml:space="preserve"> (1/0.25)*0.5</f>
        <v>2</v>
      </c>
      <c r="H42" s="31"/>
      <c r="I42" s="4">
        <v>0.7</v>
      </c>
      <c r="J42" s="5">
        <f t="shared" si="66"/>
        <v>0.17499999999999999</v>
      </c>
      <c r="K42" s="8">
        <f>$G42*J42</f>
        <v>0.35</v>
      </c>
      <c r="L42" s="41">
        <f t="shared" si="94"/>
        <v>0.35</v>
      </c>
      <c r="N42" s="5">
        <f t="shared" si="100"/>
        <v>0</v>
      </c>
      <c r="O42" s="8">
        <f>$G42*N42</f>
        <v>0</v>
      </c>
      <c r="P42" s="41">
        <f t="shared" si="95"/>
        <v>0</v>
      </c>
      <c r="Q42" s="4">
        <v>90</v>
      </c>
      <c r="R42" s="5">
        <f t="shared" si="101"/>
        <v>22.5</v>
      </c>
      <c r="S42" s="8">
        <f>$G42*R42</f>
        <v>45</v>
      </c>
      <c r="T42" s="41">
        <f t="shared" si="96"/>
        <v>45</v>
      </c>
      <c r="U42" s="4">
        <v>2</v>
      </c>
      <c r="V42" s="5">
        <f t="shared" si="102"/>
        <v>0.5</v>
      </c>
      <c r="W42" s="8">
        <f>$G42*V42</f>
        <v>1</v>
      </c>
      <c r="X42" s="41">
        <f t="shared" si="97"/>
        <v>1</v>
      </c>
      <c r="Y42" s="4">
        <v>30</v>
      </c>
      <c r="Z42" s="5">
        <f t="shared" si="103"/>
        <v>7.5</v>
      </c>
      <c r="AA42" s="8">
        <f>$G42*Z42</f>
        <v>15</v>
      </c>
      <c r="AB42" s="41">
        <f t="shared" si="98"/>
        <v>15</v>
      </c>
      <c r="AC42" s="4">
        <v>20</v>
      </c>
      <c r="AD42" s="5">
        <f t="shared" si="104"/>
        <v>5</v>
      </c>
      <c r="AE42" s="8">
        <f>$G42*AD42</f>
        <v>10</v>
      </c>
      <c r="AF42" s="41">
        <f t="shared" si="99"/>
        <v>10</v>
      </c>
    </row>
    <row r="43" spans="1:32" s="4" customFormat="1" x14ac:dyDescent="0.25">
      <c r="A43" s="11" t="str">
        <f>'1_Fire_Script'!A43</f>
        <v>eHERBACEOUS_PRIMARY_LAYER_PERCENT_LIVE</v>
      </c>
      <c r="B43" t="s">
        <v>319</v>
      </c>
      <c r="C43" s="13" t="s">
        <v>5</v>
      </c>
      <c r="D43" s="14" t="s">
        <v>392</v>
      </c>
      <c r="E43" s="15"/>
      <c r="F43" s="35">
        <v>0.25</v>
      </c>
      <c r="G43" s="29">
        <f xml:space="preserve"> 1/0.25</f>
        <v>4</v>
      </c>
      <c r="H43" s="31"/>
      <c r="I43" s="4">
        <v>95</v>
      </c>
      <c r="J43" s="5">
        <f t="shared" si="66"/>
        <v>23.75</v>
      </c>
      <c r="K43" s="8">
        <f>MIN(100,$G43*J43)</f>
        <v>95</v>
      </c>
      <c r="L43" s="41">
        <f t="shared" si="94"/>
        <v>95</v>
      </c>
      <c r="N43" s="5">
        <f t="shared" si="100"/>
        <v>0</v>
      </c>
      <c r="O43" s="8">
        <f>MIN(100,$G43*N43)</f>
        <v>0</v>
      </c>
      <c r="P43" s="41">
        <f t="shared" si="95"/>
        <v>0</v>
      </c>
      <c r="Q43" s="4">
        <v>85</v>
      </c>
      <c r="R43" s="5">
        <f t="shared" si="101"/>
        <v>21.25</v>
      </c>
      <c r="S43" s="8">
        <f>MIN(100,$G43*R43)</f>
        <v>85</v>
      </c>
      <c r="T43" s="41">
        <f t="shared" si="96"/>
        <v>85</v>
      </c>
      <c r="U43" s="4">
        <v>90</v>
      </c>
      <c r="V43" s="5">
        <f t="shared" si="102"/>
        <v>22.5</v>
      </c>
      <c r="W43" s="8">
        <f>MIN(100,$G43*V43)</f>
        <v>90</v>
      </c>
      <c r="X43" s="41">
        <f t="shared" si="97"/>
        <v>90</v>
      </c>
      <c r="Y43" s="4">
        <v>80</v>
      </c>
      <c r="Z43" s="5">
        <f t="shared" si="103"/>
        <v>20</v>
      </c>
      <c r="AA43" s="8">
        <f>MIN(100,$G43*Z43)</f>
        <v>80</v>
      </c>
      <c r="AB43" s="41">
        <f t="shared" si="98"/>
        <v>80</v>
      </c>
      <c r="AC43" s="4">
        <v>60</v>
      </c>
      <c r="AD43" s="5">
        <f t="shared" si="104"/>
        <v>15</v>
      </c>
      <c r="AE43" s="8">
        <f>MIN(100,$G43*AD43)</f>
        <v>60</v>
      </c>
      <c r="AF43" s="41">
        <f t="shared" si="99"/>
        <v>60</v>
      </c>
    </row>
    <row r="44" spans="1:32" s="4" customFormat="1" x14ac:dyDescent="0.25">
      <c r="A44" s="11" t="str">
        <f>'1_Fire_Script'!A44</f>
        <v>eHERBACEOUS_SECONDARY_LAYER_HEIGHT</v>
      </c>
      <c r="B44" t="s">
        <v>320</v>
      </c>
      <c r="C44" s="13" t="s">
        <v>5</v>
      </c>
      <c r="D44" s="14" t="s">
        <v>392</v>
      </c>
      <c r="E44" s="15"/>
      <c r="F44" s="35">
        <v>0.25</v>
      </c>
      <c r="G44" s="29">
        <f xml:space="preserve"> 1/0.25</f>
        <v>4</v>
      </c>
      <c r="H44" s="31"/>
      <c r="I44" s="4">
        <v>0.9</v>
      </c>
      <c r="J44" s="5">
        <f t="shared" si="66"/>
        <v>0.22500000000000001</v>
      </c>
      <c r="K44" s="8">
        <f>$G44*J44</f>
        <v>0.9</v>
      </c>
      <c r="L44" s="41">
        <f t="shared" si="94"/>
        <v>0.9</v>
      </c>
      <c r="N44" s="5">
        <f t="shared" si="100"/>
        <v>0</v>
      </c>
      <c r="O44" s="8">
        <f>$G44*N44</f>
        <v>0</v>
      </c>
      <c r="P44" s="41">
        <f t="shared" si="95"/>
        <v>0</v>
      </c>
      <c r="Q44" s="4">
        <v>1</v>
      </c>
      <c r="R44" s="5">
        <f t="shared" si="101"/>
        <v>0.25</v>
      </c>
      <c r="S44" s="8">
        <f>$G44*R44</f>
        <v>1</v>
      </c>
      <c r="T44" s="41">
        <f t="shared" si="96"/>
        <v>1</v>
      </c>
      <c r="U44" s="4">
        <v>0.5</v>
      </c>
      <c r="V44" s="5">
        <f t="shared" si="102"/>
        <v>0.125</v>
      </c>
      <c r="W44" s="8">
        <f>$G44*V44</f>
        <v>0.5</v>
      </c>
      <c r="X44" s="41">
        <f t="shared" si="97"/>
        <v>0.5</v>
      </c>
      <c r="Z44" s="5">
        <f t="shared" si="103"/>
        <v>0</v>
      </c>
      <c r="AA44" s="8">
        <f>$G44*Z44</f>
        <v>0</v>
      </c>
      <c r="AB44" s="41">
        <f t="shared" si="98"/>
        <v>0</v>
      </c>
      <c r="AC44" s="4">
        <v>1</v>
      </c>
      <c r="AD44" s="5">
        <f t="shared" si="104"/>
        <v>0.25</v>
      </c>
      <c r="AE44" s="8">
        <f>$G44*AD44</f>
        <v>1</v>
      </c>
      <c r="AF44" s="41">
        <f t="shared" si="99"/>
        <v>1</v>
      </c>
    </row>
    <row r="45" spans="1:32" s="4" customFormat="1" x14ac:dyDescent="0.25">
      <c r="A45" s="11" t="str">
        <f>'1_Fire_Script'!A45</f>
        <v>eHERBACEOUS_SECONDARY_LAYER_LOADING</v>
      </c>
      <c r="B45" t="s">
        <v>321</v>
      </c>
      <c r="C45" s="13" t="s">
        <v>5</v>
      </c>
      <c r="D45" s="14" t="s">
        <v>433</v>
      </c>
      <c r="E45" s="15"/>
      <c r="F45" s="35">
        <v>0.25</v>
      </c>
      <c r="G45" s="29">
        <f xml:space="preserve"> (1/0.25)*0.5</f>
        <v>2</v>
      </c>
      <c r="H45" s="31"/>
      <c r="I45" s="4">
        <v>0.1</v>
      </c>
      <c r="J45" s="5">
        <f t="shared" si="66"/>
        <v>2.5000000000000001E-2</v>
      </c>
      <c r="K45" s="8">
        <f>$G45*J45</f>
        <v>0.05</v>
      </c>
      <c r="L45" s="41">
        <f t="shared" si="94"/>
        <v>0.05</v>
      </c>
      <c r="N45" s="5">
        <f t="shared" si="100"/>
        <v>0</v>
      </c>
      <c r="O45" s="8">
        <f>$G45*N45</f>
        <v>0</v>
      </c>
      <c r="P45" s="41">
        <f t="shared" si="95"/>
        <v>0</v>
      </c>
      <c r="Q45" s="4">
        <v>0.01</v>
      </c>
      <c r="R45" s="5">
        <f t="shared" si="101"/>
        <v>2.5000000000000001E-3</v>
      </c>
      <c r="S45" s="8">
        <f>$G45*R45</f>
        <v>5.0000000000000001E-3</v>
      </c>
      <c r="T45" s="41">
        <f t="shared" si="96"/>
        <v>5.0000000000000001E-3</v>
      </c>
      <c r="U45" s="4">
        <v>0.02</v>
      </c>
      <c r="V45" s="5">
        <f t="shared" si="102"/>
        <v>5.0000000000000001E-3</v>
      </c>
      <c r="W45" s="8">
        <f>$G45*V45</f>
        <v>0.01</v>
      </c>
      <c r="X45" s="41">
        <f t="shared" si="97"/>
        <v>0.01</v>
      </c>
      <c r="Z45" s="5">
        <f t="shared" si="103"/>
        <v>0</v>
      </c>
      <c r="AA45" s="8">
        <f>$G45*Z45</f>
        <v>0</v>
      </c>
      <c r="AB45" s="41">
        <f t="shared" si="98"/>
        <v>0</v>
      </c>
      <c r="AC45" s="4">
        <v>0.1</v>
      </c>
      <c r="AD45" s="5">
        <f t="shared" si="104"/>
        <v>2.5000000000000001E-2</v>
      </c>
      <c r="AE45" s="8">
        <f>$G45*AD45</f>
        <v>0.05</v>
      </c>
      <c r="AF45" s="41">
        <f t="shared" si="99"/>
        <v>0.05</v>
      </c>
    </row>
    <row r="46" spans="1:32" s="4" customFormat="1" x14ac:dyDescent="0.25">
      <c r="A46" s="11" t="str">
        <f>'1_Fire_Script'!A46</f>
        <v>eHERBACEOUS_SECONDARY_LAYER_PERCENT_COVER</v>
      </c>
      <c r="B46" t="s">
        <v>322</v>
      </c>
      <c r="C46" s="13" t="s">
        <v>5</v>
      </c>
      <c r="D46" s="14" t="s">
        <v>433</v>
      </c>
      <c r="E46" s="15"/>
      <c r="F46" s="35">
        <v>0.25</v>
      </c>
      <c r="G46" s="29">
        <f xml:space="preserve"> (1/0.25)*0.5</f>
        <v>2</v>
      </c>
      <c r="H46" s="31"/>
      <c r="I46" s="4">
        <v>0.2</v>
      </c>
      <c r="J46" s="5">
        <f t="shared" si="66"/>
        <v>0.05</v>
      </c>
      <c r="K46" s="8">
        <f>$G46*J46</f>
        <v>0.1</v>
      </c>
      <c r="L46" s="41">
        <f t="shared" si="94"/>
        <v>0.1</v>
      </c>
      <c r="N46" s="5">
        <f t="shared" si="100"/>
        <v>0</v>
      </c>
      <c r="O46" s="8">
        <f>$G46*N46</f>
        <v>0</v>
      </c>
      <c r="P46" s="41">
        <f t="shared" si="95"/>
        <v>0</v>
      </c>
      <c r="Q46" s="4">
        <v>8</v>
      </c>
      <c r="R46" s="5">
        <f t="shared" si="101"/>
        <v>2</v>
      </c>
      <c r="S46" s="8">
        <f>$G46*R46</f>
        <v>4</v>
      </c>
      <c r="T46" s="41">
        <f t="shared" si="96"/>
        <v>4</v>
      </c>
      <c r="U46" s="4">
        <v>5</v>
      </c>
      <c r="V46" s="5">
        <f t="shared" si="102"/>
        <v>1.25</v>
      </c>
      <c r="W46" s="8">
        <f>$G46*V46</f>
        <v>2.5</v>
      </c>
      <c r="X46" s="41">
        <f t="shared" si="97"/>
        <v>2.5</v>
      </c>
      <c r="Z46" s="5">
        <f t="shared" si="103"/>
        <v>0</v>
      </c>
      <c r="AA46" s="8">
        <f>$G46*Z46</f>
        <v>0</v>
      </c>
      <c r="AB46" s="41">
        <f t="shared" si="98"/>
        <v>0</v>
      </c>
      <c r="AC46" s="4">
        <v>20</v>
      </c>
      <c r="AD46" s="5">
        <f t="shared" si="104"/>
        <v>5</v>
      </c>
      <c r="AE46" s="8">
        <f>$G46*AD46</f>
        <v>10</v>
      </c>
      <c r="AF46" s="41">
        <f t="shared" si="99"/>
        <v>10</v>
      </c>
    </row>
    <row r="47" spans="1:32" s="4" customFormat="1" x14ac:dyDescent="0.25">
      <c r="A47" s="11" t="str">
        <f>'1_Fire_Script'!A47</f>
        <v>eHERBACEOUS_SECONDARY_LAYER_PERCENT_LIVE</v>
      </c>
      <c r="B47" t="s">
        <v>323</v>
      </c>
      <c r="C47" s="13" t="s">
        <v>5</v>
      </c>
      <c r="D47" s="14" t="s">
        <v>392</v>
      </c>
      <c r="E47" s="15"/>
      <c r="F47" s="35">
        <v>0.25</v>
      </c>
      <c r="G47" s="29">
        <f xml:space="preserve"> 1/0.25</f>
        <v>4</v>
      </c>
      <c r="H47" s="31"/>
      <c r="I47" s="4">
        <v>85</v>
      </c>
      <c r="J47" s="5">
        <f t="shared" si="66"/>
        <v>21.25</v>
      </c>
      <c r="K47" s="8">
        <f>MIN(100,$G47*J47)</f>
        <v>85</v>
      </c>
      <c r="L47" s="41">
        <f t="shared" si="94"/>
        <v>85</v>
      </c>
      <c r="N47" s="5">
        <f t="shared" si="100"/>
        <v>0</v>
      </c>
      <c r="O47" s="8">
        <f>MIN(100,$G47*N47)</f>
        <v>0</v>
      </c>
      <c r="P47" s="41">
        <f t="shared" si="95"/>
        <v>0</v>
      </c>
      <c r="Q47" s="4">
        <v>70</v>
      </c>
      <c r="R47" s="5">
        <f t="shared" si="101"/>
        <v>17.5</v>
      </c>
      <c r="S47" s="8">
        <f>MIN(100,$G47*R47)</f>
        <v>70</v>
      </c>
      <c r="T47" s="41">
        <f t="shared" si="96"/>
        <v>70</v>
      </c>
      <c r="U47" s="4">
        <v>90</v>
      </c>
      <c r="V47" s="5">
        <f t="shared" si="102"/>
        <v>22.5</v>
      </c>
      <c r="W47" s="8">
        <f>MIN(100,$G47*V47)</f>
        <v>90</v>
      </c>
      <c r="X47" s="41">
        <f t="shared" si="97"/>
        <v>90</v>
      </c>
      <c r="Z47" s="5">
        <f t="shared" si="103"/>
        <v>0</v>
      </c>
      <c r="AA47" s="8">
        <f>MIN(100,$G47*Z47)</f>
        <v>0</v>
      </c>
      <c r="AB47" s="41">
        <f t="shared" si="98"/>
        <v>0</v>
      </c>
      <c r="AC47" s="4">
        <v>60</v>
      </c>
      <c r="AD47" s="5">
        <f t="shared" si="104"/>
        <v>15</v>
      </c>
      <c r="AE47" s="8">
        <f>MIN(100,$G47*AD47)</f>
        <v>60</v>
      </c>
      <c r="AF47" s="41">
        <f t="shared" si="99"/>
        <v>60</v>
      </c>
    </row>
    <row r="48" spans="1:32" s="4" customFormat="1" x14ac:dyDescent="0.25">
      <c r="A48" s="11" t="str">
        <f>'1_Fire_Script'!A48</f>
        <v>eWOODY_FUEL_ALL_DOWNED_WOODY_FUEL_DEPTH</v>
      </c>
      <c r="B48" t="s">
        <v>324</v>
      </c>
      <c r="C48" s="13" t="s">
        <v>5</v>
      </c>
      <c r="D48" s="17" t="s">
        <v>14</v>
      </c>
      <c r="E48" s="15" t="s">
        <v>395</v>
      </c>
      <c r="F48" s="35">
        <v>0.25</v>
      </c>
      <c r="G48" s="27">
        <v>1.25</v>
      </c>
      <c r="H48" s="31">
        <f>1/(0.25*1.25)</f>
        <v>3.2</v>
      </c>
      <c r="I48" s="4">
        <v>4</v>
      </c>
      <c r="J48" s="5">
        <f>$F48*I48</f>
        <v>1</v>
      </c>
      <c r="K48" s="8">
        <f t="shared" ref="K48:K55" si="105">$G48*J48</f>
        <v>1.25</v>
      </c>
      <c r="L48" s="41">
        <f t="shared" si="68"/>
        <v>4</v>
      </c>
      <c r="M48" s="4">
        <v>1</v>
      </c>
      <c r="N48" s="5">
        <f>$F48*M48</f>
        <v>0.25</v>
      </c>
      <c r="O48" s="8">
        <f t="shared" ref="O48:O55" si="106">$G48*N48</f>
        <v>0.3125</v>
      </c>
      <c r="P48" s="41">
        <f t="shared" ref="P48:P69" si="107">$H48*O48</f>
        <v>1</v>
      </c>
      <c r="R48" s="5">
        <f>$F48*Q48</f>
        <v>0</v>
      </c>
      <c r="S48" s="8">
        <f t="shared" ref="S48:S55" si="108">$G48*R48</f>
        <v>0</v>
      </c>
      <c r="T48" s="41">
        <f t="shared" ref="T48:T69" si="109">$H48*S48</f>
        <v>0</v>
      </c>
      <c r="U48" s="4">
        <v>0.5</v>
      </c>
      <c r="V48" s="5">
        <f>$F48*U48</f>
        <v>0.125</v>
      </c>
      <c r="W48" s="8">
        <f t="shared" ref="W48:W55" si="110">$G48*V48</f>
        <v>0.15625</v>
      </c>
      <c r="X48" s="41">
        <f t="shared" ref="X48:X69" si="111">$H48*W48</f>
        <v>0.5</v>
      </c>
      <c r="Y48" s="4">
        <v>1</v>
      </c>
      <c r="Z48" s="5">
        <f>$F48*Y48</f>
        <v>0.25</v>
      </c>
      <c r="AA48" s="8">
        <f t="shared" ref="AA48:AA55" si="112">$G48*Z48</f>
        <v>0.3125</v>
      </c>
      <c r="AB48" s="41">
        <f t="shared" ref="AB48:AB69" si="113">$H48*AA48</f>
        <v>1</v>
      </c>
      <c r="AC48" s="4">
        <v>0.5</v>
      </c>
      <c r="AD48" s="5">
        <f>$F48*AC48</f>
        <v>0.125</v>
      </c>
      <c r="AE48" s="8">
        <f t="shared" ref="AE48:AE55" si="114">$G48*AD48</f>
        <v>0.15625</v>
      </c>
      <c r="AF48" s="41">
        <f t="shared" ref="AF48:AF69" si="115">$H48*AE48</f>
        <v>0.5</v>
      </c>
    </row>
    <row r="49" spans="1:32" s="4" customFormat="1" x14ac:dyDescent="0.25">
      <c r="A49" s="11" t="str">
        <f>'1_Fire_Script'!A49</f>
        <v>eWOODY_FUEL_ALL_DOWNED_WOODY_FUEL_TOTAL_PERCENT_COVER</v>
      </c>
      <c r="B49" t="s">
        <v>325</v>
      </c>
      <c r="C49" s="13" t="s">
        <v>5</v>
      </c>
      <c r="D49" s="17" t="s">
        <v>14</v>
      </c>
      <c r="E49" s="15" t="s">
        <v>395</v>
      </c>
      <c r="F49" s="35">
        <v>0.25</v>
      </c>
      <c r="G49" s="27">
        <v>1.25</v>
      </c>
      <c r="H49" s="31">
        <f>1/(0.25*1.25)</f>
        <v>3.2</v>
      </c>
      <c r="I49" s="4">
        <v>70</v>
      </c>
      <c r="J49" s="5">
        <f t="shared" si="66"/>
        <v>17.5</v>
      </c>
      <c r="K49" s="8">
        <f t="shared" si="105"/>
        <v>21.875</v>
      </c>
      <c r="L49" s="41">
        <f t="shared" si="68"/>
        <v>70</v>
      </c>
      <c r="M49" s="4">
        <v>50</v>
      </c>
      <c r="N49" s="5">
        <f t="shared" ref="N49:N73" si="116">$F49*M49</f>
        <v>12.5</v>
      </c>
      <c r="O49" s="8">
        <f t="shared" si="106"/>
        <v>15.625</v>
      </c>
      <c r="P49" s="41">
        <f t="shared" si="107"/>
        <v>50</v>
      </c>
      <c r="R49" s="5">
        <f t="shared" ref="R49:R73" si="117">$F49*Q49</f>
        <v>0</v>
      </c>
      <c r="S49" s="8">
        <f t="shared" si="108"/>
        <v>0</v>
      </c>
      <c r="T49" s="41">
        <f t="shared" si="109"/>
        <v>0</v>
      </c>
      <c r="U49" s="4">
        <v>30</v>
      </c>
      <c r="V49" s="5">
        <f t="shared" ref="V49:V73" si="118">$F49*U49</f>
        <v>7.5</v>
      </c>
      <c r="W49" s="8">
        <f t="shared" si="110"/>
        <v>9.375</v>
      </c>
      <c r="X49" s="41">
        <f t="shared" si="111"/>
        <v>30</v>
      </c>
      <c r="Y49" s="4">
        <v>40</v>
      </c>
      <c r="Z49" s="5">
        <f t="shared" ref="Z49:Z73" si="119">$F49*Y49</f>
        <v>10</v>
      </c>
      <c r="AA49" s="8">
        <f t="shared" si="112"/>
        <v>12.5</v>
      </c>
      <c r="AB49" s="41">
        <f t="shared" si="113"/>
        <v>40</v>
      </c>
      <c r="AC49" s="4">
        <v>15</v>
      </c>
      <c r="AD49" s="5">
        <f t="shared" ref="AD49:AD73" si="120">$F49*AC49</f>
        <v>3.75</v>
      </c>
      <c r="AE49" s="8">
        <f t="shared" si="114"/>
        <v>4.6875</v>
      </c>
      <c r="AF49" s="41">
        <f t="shared" si="115"/>
        <v>15</v>
      </c>
    </row>
    <row r="50" spans="1:32" s="4" customFormat="1" x14ac:dyDescent="0.25">
      <c r="A50" s="11" t="str">
        <f>'1_Fire_Script'!A50</f>
        <v>eWOODY_FUEL_SOUND_WOOD_LOADINGS_ZERO_TO_THREE_INCHES_ONE_TO_THREE_INCHES</v>
      </c>
      <c r="B50" t="s">
        <v>326</v>
      </c>
      <c r="C50" s="13" t="s">
        <v>5</v>
      </c>
      <c r="D50" s="17" t="s">
        <v>14</v>
      </c>
      <c r="E50" s="15" t="s">
        <v>395</v>
      </c>
      <c r="F50" s="35">
        <v>0.25</v>
      </c>
      <c r="G50" s="27">
        <v>1.25</v>
      </c>
      <c r="H50" s="31">
        <f>1/(0.25*1.25)</f>
        <v>3.2</v>
      </c>
      <c r="I50" s="4">
        <v>2</v>
      </c>
      <c r="J50" s="5">
        <f t="shared" si="66"/>
        <v>0.5</v>
      </c>
      <c r="K50" s="8">
        <f t="shared" si="105"/>
        <v>0.625</v>
      </c>
      <c r="L50" s="41">
        <f t="shared" si="68"/>
        <v>2</v>
      </c>
      <c r="M50" s="4">
        <v>1</v>
      </c>
      <c r="N50" s="5">
        <f t="shared" si="116"/>
        <v>0.25</v>
      </c>
      <c r="O50" s="8">
        <f t="shared" si="106"/>
        <v>0.3125</v>
      </c>
      <c r="P50" s="41">
        <f t="shared" si="107"/>
        <v>1</v>
      </c>
      <c r="R50" s="5">
        <f t="shared" si="117"/>
        <v>0</v>
      </c>
      <c r="S50" s="8">
        <f t="shared" si="108"/>
        <v>0</v>
      </c>
      <c r="T50" s="41">
        <f t="shared" si="109"/>
        <v>0</v>
      </c>
      <c r="U50" s="4">
        <v>0.5</v>
      </c>
      <c r="V50" s="5">
        <f t="shared" si="118"/>
        <v>0.125</v>
      </c>
      <c r="W50" s="8">
        <f t="shared" si="110"/>
        <v>0.15625</v>
      </c>
      <c r="X50" s="41">
        <f t="shared" si="111"/>
        <v>0.5</v>
      </c>
      <c r="Y50" s="4">
        <v>1</v>
      </c>
      <c r="Z50" s="5">
        <f t="shared" si="119"/>
        <v>0.25</v>
      </c>
      <c r="AA50" s="8">
        <f t="shared" si="112"/>
        <v>0.3125</v>
      </c>
      <c r="AB50" s="41">
        <f t="shared" si="113"/>
        <v>1</v>
      </c>
      <c r="AC50" s="4">
        <v>0.3</v>
      </c>
      <c r="AD50" s="5">
        <f t="shared" si="120"/>
        <v>7.4999999999999997E-2</v>
      </c>
      <c r="AE50" s="8">
        <f t="shared" si="114"/>
        <v>9.375E-2</v>
      </c>
      <c r="AF50" s="41">
        <f t="shared" si="115"/>
        <v>0.30000000000000004</v>
      </c>
    </row>
    <row r="51" spans="1:32" s="4" customFormat="1" x14ac:dyDescent="0.25">
      <c r="A51" s="11" t="str">
        <f>'1_Fire_Script'!A51</f>
        <v>eWOODY_FUEL_SOUND_WOOD_LOADINGS_ZERO_TO_THREE_INCHES_QUARTER_INCH_TO_ONE_INCH</v>
      </c>
      <c r="B51" t="s">
        <v>327</v>
      </c>
      <c r="C51" s="13" t="s">
        <v>5</v>
      </c>
      <c r="D51" s="17" t="s">
        <v>14</v>
      </c>
      <c r="E51" s="15" t="s">
        <v>395</v>
      </c>
      <c r="F51" s="35">
        <v>0.25</v>
      </c>
      <c r="G51" s="27">
        <v>1.25</v>
      </c>
      <c r="H51" s="31">
        <f>1/(0.25*1.25)</f>
        <v>3.2</v>
      </c>
      <c r="I51" s="4">
        <v>1.5</v>
      </c>
      <c r="J51" s="5">
        <f t="shared" si="66"/>
        <v>0.375</v>
      </c>
      <c r="K51" s="8">
        <f t="shared" si="105"/>
        <v>0.46875</v>
      </c>
      <c r="L51" s="41">
        <f t="shared" si="68"/>
        <v>1.5</v>
      </c>
      <c r="M51" s="4">
        <v>1</v>
      </c>
      <c r="N51" s="5">
        <f t="shared" si="116"/>
        <v>0.25</v>
      </c>
      <c r="O51" s="8">
        <f t="shared" si="106"/>
        <v>0.3125</v>
      </c>
      <c r="P51" s="41">
        <f t="shared" si="107"/>
        <v>1</v>
      </c>
      <c r="R51" s="5">
        <f t="shared" si="117"/>
        <v>0</v>
      </c>
      <c r="S51" s="8">
        <f t="shared" si="108"/>
        <v>0</v>
      </c>
      <c r="T51" s="41">
        <f t="shared" si="109"/>
        <v>0</v>
      </c>
      <c r="U51" s="4">
        <v>0.2</v>
      </c>
      <c r="V51" s="5">
        <f t="shared" si="118"/>
        <v>0.05</v>
      </c>
      <c r="W51" s="8">
        <f t="shared" si="110"/>
        <v>6.25E-2</v>
      </c>
      <c r="X51" s="41">
        <f t="shared" si="111"/>
        <v>0.2</v>
      </c>
      <c r="Y51" s="4">
        <v>0.5</v>
      </c>
      <c r="Z51" s="5">
        <f t="shared" si="119"/>
        <v>0.125</v>
      </c>
      <c r="AA51" s="8">
        <f t="shared" si="112"/>
        <v>0.15625</v>
      </c>
      <c r="AB51" s="41">
        <f t="shared" si="113"/>
        <v>0.5</v>
      </c>
      <c r="AC51" s="4">
        <v>0.4</v>
      </c>
      <c r="AD51" s="5">
        <f t="shared" si="120"/>
        <v>0.1</v>
      </c>
      <c r="AE51" s="8">
        <f t="shared" si="114"/>
        <v>0.125</v>
      </c>
      <c r="AF51" s="41">
        <f t="shared" si="115"/>
        <v>0.4</v>
      </c>
    </row>
    <row r="52" spans="1:32" s="4" customFormat="1" x14ac:dyDescent="0.25">
      <c r="A52" s="11" t="str">
        <f>'1_Fire_Script'!A52</f>
        <v>eWOODY_FUEL_SOUND_WOOD_LOADINGS_ZERO_TO_THREE_INCHES_ZERO_TO_QUARTER_INCH</v>
      </c>
      <c r="B52" t="s">
        <v>328</v>
      </c>
      <c r="C52" s="13" t="s">
        <v>5</v>
      </c>
      <c r="D52" s="17" t="s">
        <v>14</v>
      </c>
      <c r="E52" s="15" t="s">
        <v>395</v>
      </c>
      <c r="F52" s="35">
        <v>0.25</v>
      </c>
      <c r="G52" s="27">
        <v>1.25</v>
      </c>
      <c r="H52" s="31">
        <f>1/(0.25*1.25)</f>
        <v>3.2</v>
      </c>
      <c r="I52" s="4">
        <v>1</v>
      </c>
      <c r="J52" s="5">
        <f t="shared" si="66"/>
        <v>0.25</v>
      </c>
      <c r="K52" s="8">
        <f t="shared" si="105"/>
        <v>0.3125</v>
      </c>
      <c r="L52" s="41">
        <f t="shared" si="68"/>
        <v>1</v>
      </c>
      <c r="M52" s="4">
        <v>0.5</v>
      </c>
      <c r="N52" s="5">
        <f t="shared" si="116"/>
        <v>0.125</v>
      </c>
      <c r="O52" s="8">
        <f t="shared" si="106"/>
        <v>0.15625</v>
      </c>
      <c r="P52" s="41">
        <f t="shared" si="107"/>
        <v>0.5</v>
      </c>
      <c r="R52" s="5">
        <f t="shared" si="117"/>
        <v>0</v>
      </c>
      <c r="S52" s="8">
        <f t="shared" si="108"/>
        <v>0</v>
      </c>
      <c r="T52" s="41">
        <f t="shared" si="109"/>
        <v>0</v>
      </c>
      <c r="U52" s="4">
        <v>0.1</v>
      </c>
      <c r="V52" s="5">
        <f t="shared" si="118"/>
        <v>2.5000000000000001E-2</v>
      </c>
      <c r="W52" s="8">
        <f t="shared" si="110"/>
        <v>3.125E-2</v>
      </c>
      <c r="X52" s="41">
        <f t="shared" si="111"/>
        <v>0.1</v>
      </c>
      <c r="Y52" s="4">
        <v>0.3</v>
      </c>
      <c r="Z52" s="5">
        <f t="shared" si="119"/>
        <v>7.4999999999999997E-2</v>
      </c>
      <c r="AA52" s="8">
        <f t="shared" si="112"/>
        <v>9.375E-2</v>
      </c>
      <c r="AB52" s="41">
        <f t="shared" si="113"/>
        <v>0.30000000000000004</v>
      </c>
      <c r="AC52" s="4">
        <v>0.02</v>
      </c>
      <c r="AD52" s="5">
        <f t="shared" si="120"/>
        <v>5.0000000000000001E-3</v>
      </c>
      <c r="AE52" s="8">
        <f t="shared" si="114"/>
        <v>6.2500000000000003E-3</v>
      </c>
      <c r="AF52" s="41">
        <f t="shared" si="115"/>
        <v>2.0000000000000004E-2</v>
      </c>
    </row>
    <row r="53" spans="1:32" s="4" customFormat="1" x14ac:dyDescent="0.25">
      <c r="A53" s="11" t="str">
        <f>'1_Fire_Script'!A53</f>
        <v>eWOODY_FUEL_SOUND_WOOD_LOADINGS_GREATER_THAN_THREE_INCHES_THREE_TO_NINE_INCHES</v>
      </c>
      <c r="B53" t="s">
        <v>329</v>
      </c>
      <c r="C53" s="13" t="s">
        <v>4</v>
      </c>
      <c r="D53" s="14" t="s">
        <v>390</v>
      </c>
      <c r="E53" s="15" t="s">
        <v>3</v>
      </c>
      <c r="F53" s="35">
        <v>0.75</v>
      </c>
      <c r="G53" s="27">
        <v>0.75</v>
      </c>
      <c r="H53" s="31">
        <v>0.5</v>
      </c>
      <c r="I53" s="4">
        <v>6</v>
      </c>
      <c r="J53" s="5">
        <f t="shared" si="66"/>
        <v>4.5</v>
      </c>
      <c r="K53" s="8">
        <f t="shared" si="105"/>
        <v>3.375</v>
      </c>
      <c r="L53" s="41">
        <f t="shared" si="68"/>
        <v>1.6875</v>
      </c>
      <c r="M53" s="4">
        <v>0</v>
      </c>
      <c r="N53" s="5">
        <f t="shared" si="116"/>
        <v>0</v>
      </c>
      <c r="O53" s="8">
        <f t="shared" si="106"/>
        <v>0</v>
      </c>
      <c r="P53" s="41">
        <f t="shared" si="107"/>
        <v>0</v>
      </c>
      <c r="R53" s="5">
        <f t="shared" si="117"/>
        <v>0</v>
      </c>
      <c r="S53" s="8">
        <f t="shared" si="108"/>
        <v>0</v>
      </c>
      <c r="T53" s="41">
        <f t="shared" si="109"/>
        <v>0</v>
      </c>
      <c r="U53" s="4">
        <v>1</v>
      </c>
      <c r="V53" s="5">
        <f t="shared" si="118"/>
        <v>0.75</v>
      </c>
      <c r="W53" s="8">
        <f t="shared" si="110"/>
        <v>0.5625</v>
      </c>
      <c r="X53" s="41">
        <f t="shared" si="111"/>
        <v>0.28125</v>
      </c>
      <c r="Y53" s="4">
        <v>1.2</v>
      </c>
      <c r="Z53" s="5">
        <f t="shared" si="119"/>
        <v>0.89999999999999991</v>
      </c>
      <c r="AA53" s="8">
        <f t="shared" si="112"/>
        <v>0.67499999999999993</v>
      </c>
      <c r="AB53" s="41">
        <f t="shared" si="113"/>
        <v>0.33749999999999997</v>
      </c>
      <c r="AC53" s="4">
        <v>0.5</v>
      </c>
      <c r="AD53" s="5">
        <f t="shared" si="120"/>
        <v>0.375</v>
      </c>
      <c r="AE53" s="8">
        <f t="shared" si="114"/>
        <v>0.28125</v>
      </c>
      <c r="AF53" s="41">
        <f t="shared" si="115"/>
        <v>0.140625</v>
      </c>
    </row>
    <row r="54" spans="1:32" s="4" customFormat="1" x14ac:dyDescent="0.25">
      <c r="A54" s="11" t="str">
        <f>'1_Fire_Script'!A54</f>
        <v>eWOODY_FUEL_SOUND_WOOD_LOADINGS_GREATER_THAN_THREE_INCHES_NINE_TO_TWENTY_INCHES</v>
      </c>
      <c r="B54" t="s">
        <v>330</v>
      </c>
      <c r="C54" s="13" t="s">
        <v>4</v>
      </c>
      <c r="D54" s="14" t="s">
        <v>390</v>
      </c>
      <c r="E54" s="15" t="s">
        <v>3</v>
      </c>
      <c r="F54" s="35">
        <v>0.75</v>
      </c>
      <c r="G54" s="27">
        <v>0.75</v>
      </c>
      <c r="H54" s="31">
        <v>0.5</v>
      </c>
      <c r="I54" s="4">
        <v>12</v>
      </c>
      <c r="J54" s="5">
        <f t="shared" si="66"/>
        <v>9</v>
      </c>
      <c r="K54" s="8">
        <f t="shared" si="105"/>
        <v>6.75</v>
      </c>
      <c r="L54" s="41">
        <f t="shared" si="68"/>
        <v>3.375</v>
      </c>
      <c r="M54" s="4">
        <v>0</v>
      </c>
      <c r="N54" s="5">
        <f t="shared" si="116"/>
        <v>0</v>
      </c>
      <c r="O54" s="8">
        <f t="shared" si="106"/>
        <v>0</v>
      </c>
      <c r="P54" s="41">
        <f t="shared" si="107"/>
        <v>0</v>
      </c>
      <c r="R54" s="5">
        <f t="shared" si="117"/>
        <v>0</v>
      </c>
      <c r="S54" s="8">
        <f t="shared" si="108"/>
        <v>0</v>
      </c>
      <c r="T54" s="41">
        <f t="shared" si="109"/>
        <v>0</v>
      </c>
      <c r="U54" s="4">
        <v>0</v>
      </c>
      <c r="V54" s="5">
        <f t="shared" si="118"/>
        <v>0</v>
      </c>
      <c r="W54" s="8">
        <f t="shared" si="110"/>
        <v>0</v>
      </c>
      <c r="X54" s="41">
        <f t="shared" si="111"/>
        <v>0</v>
      </c>
      <c r="Y54" s="4">
        <v>0.5</v>
      </c>
      <c r="Z54" s="5">
        <f t="shared" si="119"/>
        <v>0.375</v>
      </c>
      <c r="AA54" s="8">
        <f t="shared" si="112"/>
        <v>0.28125</v>
      </c>
      <c r="AB54" s="41">
        <f t="shared" si="113"/>
        <v>0.140625</v>
      </c>
      <c r="AC54" s="4">
        <v>0</v>
      </c>
      <c r="AD54" s="5">
        <f t="shared" si="120"/>
        <v>0</v>
      </c>
      <c r="AE54" s="8">
        <f t="shared" si="114"/>
        <v>0</v>
      </c>
      <c r="AF54" s="41">
        <f t="shared" si="115"/>
        <v>0</v>
      </c>
    </row>
    <row r="55" spans="1:32" s="4" customFormat="1" x14ac:dyDescent="0.25">
      <c r="A55" s="11" t="str">
        <f>'1_Fire_Script'!A55</f>
        <v>eWOODY_FUEL_SOUND_WOOD_LOADINGS_GREATER_THAN_THREE_INCHES_GREATER_THAN_TWENTY_INCHES</v>
      </c>
      <c r="B55" t="s">
        <v>331</v>
      </c>
      <c r="C55" s="13" t="s">
        <v>4</v>
      </c>
      <c r="D55" s="14" t="s">
        <v>390</v>
      </c>
      <c r="E55" s="15" t="s">
        <v>3</v>
      </c>
      <c r="F55" s="35">
        <v>0.75</v>
      </c>
      <c r="G55" s="27">
        <v>0.75</v>
      </c>
      <c r="H55" s="31">
        <v>0.5</v>
      </c>
      <c r="I55" s="4">
        <v>0</v>
      </c>
      <c r="J55" s="5">
        <f t="shared" si="66"/>
        <v>0</v>
      </c>
      <c r="K55" s="8">
        <f t="shared" si="105"/>
        <v>0</v>
      </c>
      <c r="L55" s="41">
        <f t="shared" si="68"/>
        <v>0</v>
      </c>
      <c r="M55" s="4">
        <v>0</v>
      </c>
      <c r="N55" s="5">
        <f t="shared" si="116"/>
        <v>0</v>
      </c>
      <c r="O55" s="8">
        <f t="shared" si="106"/>
        <v>0</v>
      </c>
      <c r="P55" s="41">
        <f t="shared" si="107"/>
        <v>0</v>
      </c>
      <c r="R55" s="5">
        <f t="shared" si="117"/>
        <v>0</v>
      </c>
      <c r="S55" s="8">
        <f t="shared" si="108"/>
        <v>0</v>
      </c>
      <c r="T55" s="41">
        <f t="shared" si="109"/>
        <v>0</v>
      </c>
      <c r="U55" s="4">
        <v>0</v>
      </c>
      <c r="V55" s="5">
        <f t="shared" si="118"/>
        <v>0</v>
      </c>
      <c r="W55" s="8">
        <f t="shared" si="110"/>
        <v>0</v>
      </c>
      <c r="X55" s="41">
        <f t="shared" si="111"/>
        <v>0</v>
      </c>
      <c r="Y55" s="4">
        <v>0.5</v>
      </c>
      <c r="Z55" s="5">
        <f t="shared" si="119"/>
        <v>0.375</v>
      </c>
      <c r="AA55" s="8">
        <f t="shared" si="112"/>
        <v>0.28125</v>
      </c>
      <c r="AB55" s="41">
        <f t="shared" si="113"/>
        <v>0.140625</v>
      </c>
      <c r="AC55" s="4">
        <v>0</v>
      </c>
      <c r="AD55" s="5">
        <f t="shared" si="120"/>
        <v>0</v>
      </c>
      <c r="AE55" s="8">
        <f t="shared" si="114"/>
        <v>0</v>
      </c>
      <c r="AF55" s="41">
        <f t="shared" si="115"/>
        <v>0</v>
      </c>
    </row>
    <row r="56" spans="1:32" s="4" customFormat="1" x14ac:dyDescent="0.25">
      <c r="A56" s="11" t="str">
        <f>'1_Fire_Script'!A56</f>
        <v>eWOODY_FUEL_ROTTEN_WOOD_LOADINGS_GREATER_THAN_THREE_INCHES_THREE_TO_NINE_INCHES</v>
      </c>
      <c r="B56" t="s">
        <v>332</v>
      </c>
      <c r="C56" s="13" t="s">
        <v>4</v>
      </c>
      <c r="D56" s="22" t="s">
        <v>421</v>
      </c>
      <c r="E56" s="15" t="s">
        <v>424</v>
      </c>
      <c r="F56" s="35">
        <v>0.75</v>
      </c>
      <c r="G56" s="32" t="s">
        <v>384</v>
      </c>
      <c r="H56" s="31" t="s">
        <v>385</v>
      </c>
      <c r="I56" s="4">
        <v>5</v>
      </c>
      <c r="J56" s="5">
        <f t="shared" si="66"/>
        <v>3.75</v>
      </c>
      <c r="K56" s="8">
        <f>J56+(J53*0.25)</f>
        <v>4.875</v>
      </c>
      <c r="L56" s="41">
        <f>K56+(K53*0.5)</f>
        <v>6.5625</v>
      </c>
      <c r="N56" s="5">
        <f t="shared" si="116"/>
        <v>0</v>
      </c>
      <c r="O56" s="8">
        <f>N56+(N53*0.25)</f>
        <v>0</v>
      </c>
      <c r="P56" s="41">
        <f>O56+(O53*0.5)</f>
        <v>0</v>
      </c>
      <c r="R56" s="5">
        <f t="shared" si="117"/>
        <v>0</v>
      </c>
      <c r="S56" s="8">
        <f>R56+(R53*0.25)</f>
        <v>0</v>
      </c>
      <c r="T56" s="41">
        <f>S56+(S53*0.5)</f>
        <v>0</v>
      </c>
      <c r="U56" s="4">
        <v>0.5</v>
      </c>
      <c r="V56" s="5">
        <f t="shared" si="118"/>
        <v>0.375</v>
      </c>
      <c r="W56" s="8">
        <f>V56+(V53*0.25)</f>
        <v>0.5625</v>
      </c>
      <c r="X56" s="41">
        <f>W56+(W53*0.5)</f>
        <v>0.84375</v>
      </c>
      <c r="Y56" s="4">
        <v>0.75</v>
      </c>
      <c r="Z56" s="5">
        <f t="shared" si="119"/>
        <v>0.5625</v>
      </c>
      <c r="AA56" s="8">
        <f>Z56+(Z53*0.25)</f>
        <v>0.78749999999999998</v>
      </c>
      <c r="AB56" s="41">
        <f>AA56+(AA53*0.5)</f>
        <v>1.125</v>
      </c>
      <c r="AD56" s="5">
        <f t="shared" si="120"/>
        <v>0</v>
      </c>
      <c r="AE56" s="8">
        <f>AD56+(AD53*0.25)</f>
        <v>9.375E-2</v>
      </c>
      <c r="AF56" s="41">
        <f>AE56+(AE53*0.5)</f>
        <v>0.234375</v>
      </c>
    </row>
    <row r="57" spans="1:32" s="4" customFormat="1" x14ac:dyDescent="0.25">
      <c r="A57" s="11" t="str">
        <f>'1_Fire_Script'!A57</f>
        <v>eWOODY_FUEL_ROTTEN_WOOD_LOADINGS_GREATER_THAN_THREE_INCHES_NINE_TO_TWENTY_INCHES</v>
      </c>
      <c r="B57" t="s">
        <v>333</v>
      </c>
      <c r="C57" s="13" t="s">
        <v>4</v>
      </c>
      <c r="D57" s="22" t="s">
        <v>422</v>
      </c>
      <c r="E57" s="15" t="s">
        <v>425</v>
      </c>
      <c r="F57" s="35">
        <v>0.75</v>
      </c>
      <c r="G57" s="32" t="s">
        <v>386</v>
      </c>
      <c r="H57" s="31" t="s">
        <v>387</v>
      </c>
      <c r="I57" s="4">
        <v>11</v>
      </c>
      <c r="J57" s="5">
        <f t="shared" si="66"/>
        <v>8.25</v>
      </c>
      <c r="K57" s="8">
        <f>J57+(J54*0.25)</f>
        <v>10.5</v>
      </c>
      <c r="L57" s="41">
        <f>K57+(K54*0.5)</f>
        <v>13.875</v>
      </c>
      <c r="N57" s="5">
        <f t="shared" si="116"/>
        <v>0</v>
      </c>
      <c r="O57" s="8">
        <f>N57+(N54*0.25)</f>
        <v>0</v>
      </c>
      <c r="P57" s="41">
        <f>O57+(O54*0.5)</f>
        <v>0</v>
      </c>
      <c r="R57" s="5">
        <f t="shared" si="117"/>
        <v>0</v>
      </c>
      <c r="S57" s="8">
        <f>R57+(R54*0.25)</f>
        <v>0</v>
      </c>
      <c r="T57" s="41">
        <f>S57+(S54*0.5)</f>
        <v>0</v>
      </c>
      <c r="U57" s="4">
        <v>0</v>
      </c>
      <c r="V57" s="5">
        <f t="shared" si="118"/>
        <v>0</v>
      </c>
      <c r="W57" s="8">
        <f>V57+(V54*0.25)</f>
        <v>0</v>
      </c>
      <c r="X57" s="41">
        <f>W57+(W54*0.5)</f>
        <v>0</v>
      </c>
      <c r="Y57" s="4">
        <v>0.3</v>
      </c>
      <c r="Z57" s="5">
        <f t="shared" si="119"/>
        <v>0.22499999999999998</v>
      </c>
      <c r="AA57" s="8">
        <f>Z57+(Z54*0.25)</f>
        <v>0.31874999999999998</v>
      </c>
      <c r="AB57" s="41">
        <f>AA57+(AA54*0.5)</f>
        <v>0.45937499999999998</v>
      </c>
      <c r="AD57" s="5">
        <f t="shared" si="120"/>
        <v>0</v>
      </c>
      <c r="AE57" s="8">
        <f>AD57+(AD54*0.25)</f>
        <v>0</v>
      </c>
      <c r="AF57" s="41">
        <f>AE57+(AE54*0.5)</f>
        <v>0</v>
      </c>
    </row>
    <row r="58" spans="1:32" s="4" customFormat="1" x14ac:dyDescent="0.25">
      <c r="A58" s="11" t="str">
        <f>'1_Fire_Script'!A58</f>
        <v>eWOODY_FUEL_ROTTEN_WOOD_LOADINGS_GREATER_THAN_THREE_INCHES_GREATER_THAN_TWENTY_INCHES</v>
      </c>
      <c r="B58" t="s">
        <v>334</v>
      </c>
      <c r="C58" s="13" t="s">
        <v>4</v>
      </c>
      <c r="D58" s="22" t="s">
        <v>423</v>
      </c>
      <c r="E58" s="15" t="s">
        <v>426</v>
      </c>
      <c r="F58" s="35">
        <v>0.75</v>
      </c>
      <c r="G58" s="32" t="s">
        <v>388</v>
      </c>
      <c r="H58" s="31" t="s">
        <v>389</v>
      </c>
      <c r="I58" s="4">
        <v>0</v>
      </c>
      <c r="J58" s="5">
        <f t="shared" si="66"/>
        <v>0</v>
      </c>
      <c r="K58" s="8">
        <f>J58+(J55*0.25)</f>
        <v>0</v>
      </c>
      <c r="L58" s="41">
        <f>K58+(K55*0.5)</f>
        <v>0</v>
      </c>
      <c r="N58" s="5">
        <f t="shared" si="116"/>
        <v>0</v>
      </c>
      <c r="O58" s="8">
        <f>N58+(N55*0.25)</f>
        <v>0</v>
      </c>
      <c r="P58" s="41">
        <f>O58+(O55*0.5)</f>
        <v>0</v>
      </c>
      <c r="R58" s="5">
        <f t="shared" si="117"/>
        <v>0</v>
      </c>
      <c r="S58" s="8">
        <f>R58+(R55*0.25)</f>
        <v>0</v>
      </c>
      <c r="T58" s="41">
        <f>S58+(S55*0.5)</f>
        <v>0</v>
      </c>
      <c r="U58" s="4">
        <v>0</v>
      </c>
      <c r="V58" s="5">
        <f t="shared" si="118"/>
        <v>0</v>
      </c>
      <c r="W58" s="8">
        <f>V58+(V55*0.25)</f>
        <v>0</v>
      </c>
      <c r="X58" s="41">
        <f>W58+(W55*0.5)</f>
        <v>0</v>
      </c>
      <c r="Y58" s="4">
        <v>0</v>
      </c>
      <c r="Z58" s="5">
        <f t="shared" si="119"/>
        <v>0</v>
      </c>
      <c r="AA58" s="8">
        <f>Z58+(Z55*0.25)</f>
        <v>9.375E-2</v>
      </c>
      <c r="AB58" s="41">
        <f>AA58+(AA55*0.5)</f>
        <v>0.234375</v>
      </c>
      <c r="AD58" s="5">
        <f t="shared" si="120"/>
        <v>0</v>
      </c>
      <c r="AE58" s="8">
        <f>AD58+(AD55*0.25)</f>
        <v>0</v>
      </c>
      <c r="AF58" s="41">
        <f>AE58+(AE55*0.5)</f>
        <v>0</v>
      </c>
    </row>
    <row r="59" spans="1:32" s="4" customFormat="1" x14ac:dyDescent="0.25">
      <c r="A59" s="11" t="str">
        <f>'1_Fire_Script'!A59</f>
        <v>eWOODY_FUEL_STUMPS_SOUND_DIAMETER</v>
      </c>
      <c r="B59" t="s">
        <v>335</v>
      </c>
      <c r="C59" s="13"/>
      <c r="D59" s="17"/>
      <c r="E59" s="18"/>
      <c r="F59" s="35"/>
      <c r="G59" s="27"/>
      <c r="H59" s="28"/>
      <c r="I59" s="4">
        <v>9.6</v>
      </c>
      <c r="J59" s="5">
        <f>I59</f>
        <v>9.6</v>
      </c>
      <c r="K59" s="8">
        <f t="shared" ref="K59:L77" si="121">J59</f>
        <v>9.6</v>
      </c>
      <c r="L59" s="40">
        <f>K59</f>
        <v>9.6</v>
      </c>
      <c r="N59" s="5">
        <f>M59</f>
        <v>0</v>
      </c>
      <c r="O59" s="8">
        <f t="shared" ref="O59:O77" si="122">N59</f>
        <v>0</v>
      </c>
      <c r="P59" s="40">
        <f>O59</f>
        <v>0</v>
      </c>
      <c r="R59" s="5">
        <f>Q59</f>
        <v>0</v>
      </c>
      <c r="S59" s="8">
        <f t="shared" ref="S59:S77" si="123">R59</f>
        <v>0</v>
      </c>
      <c r="T59" s="40">
        <f>S59</f>
        <v>0</v>
      </c>
      <c r="U59" s="4">
        <v>3.5</v>
      </c>
      <c r="V59" s="5">
        <f>U59</f>
        <v>3.5</v>
      </c>
      <c r="W59" s="8">
        <f t="shared" ref="W59:W77" si="124">V59</f>
        <v>3.5</v>
      </c>
      <c r="X59" s="40">
        <f>W59</f>
        <v>3.5</v>
      </c>
      <c r="Z59" s="5">
        <f>Y59</f>
        <v>0</v>
      </c>
      <c r="AA59" s="8">
        <f t="shared" ref="AA59:AA77" si="125">Z59</f>
        <v>0</v>
      </c>
      <c r="AB59" s="40">
        <f>AA59</f>
        <v>0</v>
      </c>
      <c r="AD59" s="5">
        <f>AC59</f>
        <v>0</v>
      </c>
      <c r="AE59" s="8">
        <f t="shared" ref="AE59:AE77" si="126">AD59</f>
        <v>0</v>
      </c>
      <c r="AF59" s="40">
        <f>AE59</f>
        <v>0</v>
      </c>
    </row>
    <row r="60" spans="1:32" s="4" customFormat="1" x14ac:dyDescent="0.25">
      <c r="A60" s="11" t="str">
        <f>'1_Fire_Script'!A60</f>
        <v>eWOODY_FUEL_STUMPS_SOUND_HEIGHT</v>
      </c>
      <c r="B60" t="s">
        <v>336</v>
      </c>
      <c r="C60" s="13"/>
      <c r="D60" s="17"/>
      <c r="E60" s="18"/>
      <c r="F60" s="35"/>
      <c r="G60" s="27"/>
      <c r="H60" s="28"/>
      <c r="I60" s="4">
        <v>0.4</v>
      </c>
      <c r="J60" s="5">
        <f>I60</f>
        <v>0.4</v>
      </c>
      <c r="K60" s="8">
        <f t="shared" si="121"/>
        <v>0.4</v>
      </c>
      <c r="L60" s="40">
        <f t="shared" si="121"/>
        <v>0.4</v>
      </c>
      <c r="N60" s="5">
        <f>M60</f>
        <v>0</v>
      </c>
      <c r="O60" s="8">
        <f t="shared" si="122"/>
        <v>0</v>
      </c>
      <c r="P60" s="40">
        <f t="shared" ref="P60:P78" si="127">O60</f>
        <v>0</v>
      </c>
      <c r="R60" s="5">
        <f>Q60</f>
        <v>0</v>
      </c>
      <c r="S60" s="8">
        <f t="shared" si="123"/>
        <v>0</v>
      </c>
      <c r="T60" s="40">
        <f t="shared" ref="T60:T78" si="128">S60</f>
        <v>0</v>
      </c>
      <c r="U60" s="4">
        <v>2</v>
      </c>
      <c r="V60" s="5">
        <f>U60</f>
        <v>2</v>
      </c>
      <c r="W60" s="8">
        <f t="shared" si="124"/>
        <v>2</v>
      </c>
      <c r="X60" s="40">
        <f t="shared" ref="X60:X78" si="129">W60</f>
        <v>2</v>
      </c>
      <c r="Z60" s="5">
        <f>Y60</f>
        <v>0</v>
      </c>
      <c r="AA60" s="8">
        <f t="shared" si="125"/>
        <v>0</v>
      </c>
      <c r="AB60" s="40">
        <f t="shared" ref="AB60:AB78" si="130">AA60</f>
        <v>0</v>
      </c>
      <c r="AD60" s="5">
        <f>AC60</f>
        <v>0</v>
      </c>
      <c r="AE60" s="8">
        <f t="shared" si="126"/>
        <v>0</v>
      </c>
      <c r="AF60" s="40">
        <f t="shared" ref="AF60:AF78" si="131">AE60</f>
        <v>0</v>
      </c>
    </row>
    <row r="61" spans="1:32" s="4" customFormat="1" x14ac:dyDescent="0.25">
      <c r="A61" s="11" t="str">
        <f>'1_Fire_Script'!A61</f>
        <v>eWOODY_FUEL_STUMPS_SOUND_STEM_DENSITY</v>
      </c>
      <c r="B61" t="s">
        <v>337</v>
      </c>
      <c r="C61" s="13"/>
      <c r="D61" s="17"/>
      <c r="E61" s="18"/>
      <c r="F61" s="35"/>
      <c r="G61" s="27"/>
      <c r="H61" s="28"/>
      <c r="I61" s="4">
        <v>115</v>
      </c>
      <c r="J61" s="5">
        <f>I61</f>
        <v>115</v>
      </c>
      <c r="K61" s="8">
        <f t="shared" si="121"/>
        <v>115</v>
      </c>
      <c r="L61" s="40">
        <f t="shared" si="121"/>
        <v>115</v>
      </c>
      <c r="N61" s="5">
        <f>M61</f>
        <v>0</v>
      </c>
      <c r="O61" s="8">
        <f t="shared" si="122"/>
        <v>0</v>
      </c>
      <c r="P61" s="40">
        <f t="shared" si="127"/>
        <v>0</v>
      </c>
      <c r="R61" s="5">
        <f>Q61</f>
        <v>0</v>
      </c>
      <c r="S61" s="8">
        <f t="shared" si="123"/>
        <v>0</v>
      </c>
      <c r="T61" s="40">
        <f t="shared" si="128"/>
        <v>0</v>
      </c>
      <c r="U61" s="4">
        <v>50</v>
      </c>
      <c r="V61" s="5">
        <f>U61</f>
        <v>50</v>
      </c>
      <c r="W61" s="8">
        <f t="shared" si="124"/>
        <v>50</v>
      </c>
      <c r="X61" s="40">
        <f t="shared" si="129"/>
        <v>50</v>
      </c>
      <c r="Z61" s="5">
        <f>Y61</f>
        <v>0</v>
      </c>
      <c r="AA61" s="8">
        <f t="shared" si="125"/>
        <v>0</v>
      </c>
      <c r="AB61" s="40">
        <f t="shared" si="130"/>
        <v>0</v>
      </c>
      <c r="AD61" s="5">
        <f>AC61</f>
        <v>0</v>
      </c>
      <c r="AE61" s="8">
        <f t="shared" si="126"/>
        <v>0</v>
      </c>
      <c r="AF61" s="40">
        <f t="shared" si="131"/>
        <v>0</v>
      </c>
    </row>
    <row r="62" spans="1:32" s="4" customFormat="1" x14ac:dyDescent="0.25">
      <c r="A62" s="11" t="str">
        <f>'1_Fire_Script'!A62</f>
        <v>eWOODY_FUEL_STUMPS_ROTTEN_DIAMETER</v>
      </c>
      <c r="B62" t="s">
        <v>338</v>
      </c>
      <c r="C62" s="13" t="s">
        <v>4</v>
      </c>
      <c r="D62" s="17"/>
      <c r="E62" s="18"/>
      <c r="F62" s="35">
        <v>0.75</v>
      </c>
      <c r="G62" s="27"/>
      <c r="H62" s="28"/>
      <c r="I62" s="4">
        <v>9.6</v>
      </c>
      <c r="J62" s="5">
        <f t="shared" ref="J62:J70" si="132">$F62*I62</f>
        <v>7.1999999999999993</v>
      </c>
      <c r="K62" s="8">
        <f t="shared" si="121"/>
        <v>7.1999999999999993</v>
      </c>
      <c r="L62" s="40">
        <f t="shared" si="121"/>
        <v>7.1999999999999993</v>
      </c>
      <c r="N62" s="5">
        <f t="shared" ref="N62:N70" si="133">$F62*M62</f>
        <v>0</v>
      </c>
      <c r="O62" s="8">
        <f t="shared" si="122"/>
        <v>0</v>
      </c>
      <c r="P62" s="40">
        <f t="shared" si="127"/>
        <v>0</v>
      </c>
      <c r="R62" s="5">
        <f t="shared" ref="R62:R70" si="134">$F62*Q62</f>
        <v>0</v>
      </c>
      <c r="S62" s="8">
        <f t="shared" si="123"/>
        <v>0</v>
      </c>
      <c r="T62" s="40">
        <f t="shared" si="128"/>
        <v>0</v>
      </c>
      <c r="U62" s="4">
        <v>3.5</v>
      </c>
      <c r="V62" s="5">
        <f t="shared" ref="V62:V70" si="135">$F62*U62</f>
        <v>2.625</v>
      </c>
      <c r="W62" s="8">
        <f t="shared" si="124"/>
        <v>2.625</v>
      </c>
      <c r="X62" s="40">
        <f t="shared" si="129"/>
        <v>2.625</v>
      </c>
      <c r="Y62" s="4">
        <v>10</v>
      </c>
      <c r="Z62" s="5">
        <f t="shared" ref="Z62:Z70" si="136">$F62*Y62</f>
        <v>7.5</v>
      </c>
      <c r="AA62" s="8">
        <f t="shared" si="125"/>
        <v>7.5</v>
      </c>
      <c r="AB62" s="40">
        <f t="shared" si="130"/>
        <v>7.5</v>
      </c>
      <c r="AC62" s="4">
        <v>10</v>
      </c>
      <c r="AD62" s="5">
        <f t="shared" ref="AD62:AD70" si="137">$F62*AC62</f>
        <v>7.5</v>
      </c>
      <c r="AE62" s="8">
        <f t="shared" si="126"/>
        <v>7.5</v>
      </c>
      <c r="AF62" s="40">
        <f t="shared" si="131"/>
        <v>7.5</v>
      </c>
    </row>
    <row r="63" spans="1:32" s="4" customFormat="1" x14ac:dyDescent="0.25">
      <c r="A63" s="11" t="str">
        <f>'1_Fire_Script'!A63</f>
        <v>eWOODY_FUEL_STUMPS_ROTTEN_HEIGHT</v>
      </c>
      <c r="B63" t="s">
        <v>339</v>
      </c>
      <c r="C63" s="13" t="s">
        <v>4</v>
      </c>
      <c r="D63" s="17"/>
      <c r="E63" s="18"/>
      <c r="F63" s="35">
        <v>0.75</v>
      </c>
      <c r="G63" s="27"/>
      <c r="H63" s="28"/>
      <c r="I63" s="4">
        <v>0.4</v>
      </c>
      <c r="J63" s="5">
        <f t="shared" si="132"/>
        <v>0.30000000000000004</v>
      </c>
      <c r="K63" s="8">
        <f t="shared" si="121"/>
        <v>0.30000000000000004</v>
      </c>
      <c r="L63" s="40">
        <f t="shared" si="121"/>
        <v>0.30000000000000004</v>
      </c>
      <c r="N63" s="5">
        <f t="shared" si="133"/>
        <v>0</v>
      </c>
      <c r="O63" s="8">
        <f t="shared" si="122"/>
        <v>0</v>
      </c>
      <c r="P63" s="40">
        <f t="shared" si="127"/>
        <v>0</v>
      </c>
      <c r="R63" s="5">
        <f t="shared" si="134"/>
        <v>0</v>
      </c>
      <c r="S63" s="8">
        <f t="shared" si="123"/>
        <v>0</v>
      </c>
      <c r="T63" s="40">
        <f t="shared" si="128"/>
        <v>0</v>
      </c>
      <c r="U63" s="4">
        <v>2</v>
      </c>
      <c r="V63" s="5">
        <f t="shared" si="135"/>
        <v>1.5</v>
      </c>
      <c r="W63" s="8">
        <f t="shared" si="124"/>
        <v>1.5</v>
      </c>
      <c r="X63" s="40">
        <f t="shared" si="129"/>
        <v>1.5</v>
      </c>
      <c r="Y63" s="4">
        <v>1</v>
      </c>
      <c r="Z63" s="5">
        <f t="shared" si="136"/>
        <v>0.75</v>
      </c>
      <c r="AA63" s="8">
        <f t="shared" si="125"/>
        <v>0.75</v>
      </c>
      <c r="AB63" s="40">
        <f t="shared" si="130"/>
        <v>0.75</v>
      </c>
      <c r="AC63" s="4">
        <v>1</v>
      </c>
      <c r="AD63" s="5">
        <f t="shared" si="137"/>
        <v>0.75</v>
      </c>
      <c r="AE63" s="8">
        <f t="shared" si="126"/>
        <v>0.75</v>
      </c>
      <c r="AF63" s="40">
        <f t="shared" si="131"/>
        <v>0.75</v>
      </c>
    </row>
    <row r="64" spans="1:32" s="4" customFormat="1" x14ac:dyDescent="0.25">
      <c r="A64" s="11" t="str">
        <f>'1_Fire_Script'!A64</f>
        <v>eWOODY_FUEL_STUMPS_ROTTEN_STEM_DENSITY</v>
      </c>
      <c r="B64" t="s">
        <v>340</v>
      </c>
      <c r="C64" s="13" t="s">
        <v>4</v>
      </c>
      <c r="D64" s="17"/>
      <c r="E64" s="18"/>
      <c r="F64" s="35">
        <v>0.75</v>
      </c>
      <c r="G64" s="27"/>
      <c r="H64" s="28"/>
      <c r="I64" s="4">
        <v>115</v>
      </c>
      <c r="J64" s="5">
        <f t="shared" si="132"/>
        <v>86.25</v>
      </c>
      <c r="K64" s="8">
        <f t="shared" si="121"/>
        <v>86.25</v>
      </c>
      <c r="L64" s="40">
        <f t="shared" si="121"/>
        <v>86.25</v>
      </c>
      <c r="N64" s="5">
        <f t="shared" si="133"/>
        <v>0</v>
      </c>
      <c r="O64" s="8">
        <f t="shared" si="122"/>
        <v>0</v>
      </c>
      <c r="P64" s="40">
        <f t="shared" si="127"/>
        <v>0</v>
      </c>
      <c r="R64" s="5">
        <f t="shared" si="134"/>
        <v>0</v>
      </c>
      <c r="S64" s="8">
        <f t="shared" si="123"/>
        <v>0</v>
      </c>
      <c r="T64" s="40">
        <f t="shared" si="128"/>
        <v>0</v>
      </c>
      <c r="U64" s="4">
        <v>50</v>
      </c>
      <c r="V64" s="5">
        <f t="shared" si="135"/>
        <v>37.5</v>
      </c>
      <c r="W64" s="8">
        <f t="shared" si="124"/>
        <v>37.5</v>
      </c>
      <c r="X64" s="40">
        <f t="shared" si="129"/>
        <v>37.5</v>
      </c>
      <c r="Y64" s="4">
        <v>5</v>
      </c>
      <c r="Z64" s="5">
        <f t="shared" si="136"/>
        <v>3.75</v>
      </c>
      <c r="AA64" s="8">
        <f t="shared" si="125"/>
        <v>3.75</v>
      </c>
      <c r="AB64" s="40">
        <f t="shared" si="130"/>
        <v>3.75</v>
      </c>
      <c r="AC64" s="4">
        <v>3</v>
      </c>
      <c r="AD64" s="5">
        <f t="shared" si="137"/>
        <v>2.25</v>
      </c>
      <c r="AE64" s="8">
        <f t="shared" si="126"/>
        <v>2.25</v>
      </c>
      <c r="AF64" s="40">
        <f t="shared" si="131"/>
        <v>2.25</v>
      </c>
    </row>
    <row r="65" spans="1:32" s="4" customFormat="1" x14ac:dyDescent="0.25">
      <c r="A65" s="11" t="str">
        <f>'1_Fire_Script'!A65</f>
        <v>eWOODY_FUEL_STUMPS_LIGHTERED_PITCHY_DIAMETER</v>
      </c>
      <c r="B65" t="s">
        <v>338</v>
      </c>
      <c r="C65" s="13" t="s">
        <v>4</v>
      </c>
      <c r="D65" s="17"/>
      <c r="E65" s="18"/>
      <c r="F65" s="35">
        <v>0.75</v>
      </c>
      <c r="G65" s="27"/>
      <c r="H65" s="28"/>
      <c r="J65" s="5">
        <f t="shared" si="132"/>
        <v>0</v>
      </c>
      <c r="K65" s="8">
        <f t="shared" si="121"/>
        <v>0</v>
      </c>
      <c r="L65" s="40">
        <f t="shared" si="121"/>
        <v>0</v>
      </c>
      <c r="N65" s="5">
        <f t="shared" si="133"/>
        <v>0</v>
      </c>
      <c r="O65" s="8">
        <f t="shared" si="122"/>
        <v>0</v>
      </c>
      <c r="P65" s="40">
        <f t="shared" si="127"/>
        <v>0</v>
      </c>
      <c r="R65" s="5">
        <f t="shared" si="134"/>
        <v>0</v>
      </c>
      <c r="S65" s="8">
        <f t="shared" si="123"/>
        <v>0</v>
      </c>
      <c r="T65" s="40">
        <f t="shared" si="128"/>
        <v>0</v>
      </c>
      <c r="V65" s="5">
        <f t="shared" si="135"/>
        <v>0</v>
      </c>
      <c r="W65" s="8">
        <f t="shared" si="124"/>
        <v>0</v>
      </c>
      <c r="X65" s="40">
        <f t="shared" si="129"/>
        <v>0</v>
      </c>
      <c r="Z65" s="5">
        <f t="shared" si="136"/>
        <v>0</v>
      </c>
      <c r="AA65" s="8">
        <f t="shared" si="125"/>
        <v>0</v>
      </c>
      <c r="AB65" s="40">
        <f t="shared" si="130"/>
        <v>0</v>
      </c>
      <c r="AD65" s="5">
        <f t="shared" si="137"/>
        <v>0</v>
      </c>
      <c r="AE65" s="8">
        <f t="shared" si="126"/>
        <v>0</v>
      </c>
      <c r="AF65" s="40">
        <f t="shared" si="131"/>
        <v>0</v>
      </c>
    </row>
    <row r="66" spans="1:32" s="4" customFormat="1" x14ac:dyDescent="0.25">
      <c r="A66" s="11" t="str">
        <f>'1_Fire_Script'!A66</f>
        <v>eWOODY_FUEL_STUMPS_LIGHTERED_PITCHY_HEIGHT</v>
      </c>
      <c r="B66" t="s">
        <v>339</v>
      </c>
      <c r="C66" s="13" t="s">
        <v>4</v>
      </c>
      <c r="D66" s="17"/>
      <c r="E66" s="18"/>
      <c r="F66" s="35">
        <v>0.75</v>
      </c>
      <c r="G66" s="27"/>
      <c r="H66" s="28"/>
      <c r="J66" s="5">
        <f t="shared" si="132"/>
        <v>0</v>
      </c>
      <c r="K66" s="8">
        <f t="shared" si="121"/>
        <v>0</v>
      </c>
      <c r="L66" s="40">
        <f t="shared" si="121"/>
        <v>0</v>
      </c>
      <c r="N66" s="5">
        <f t="shared" si="133"/>
        <v>0</v>
      </c>
      <c r="O66" s="8">
        <f t="shared" si="122"/>
        <v>0</v>
      </c>
      <c r="P66" s="40">
        <f t="shared" si="127"/>
        <v>0</v>
      </c>
      <c r="R66" s="5">
        <f t="shared" si="134"/>
        <v>0</v>
      </c>
      <c r="S66" s="8">
        <f t="shared" si="123"/>
        <v>0</v>
      </c>
      <c r="T66" s="40">
        <f t="shared" si="128"/>
        <v>0</v>
      </c>
      <c r="V66" s="5">
        <f t="shared" si="135"/>
        <v>0</v>
      </c>
      <c r="W66" s="8">
        <f t="shared" si="124"/>
        <v>0</v>
      </c>
      <c r="X66" s="40">
        <f t="shared" si="129"/>
        <v>0</v>
      </c>
      <c r="Z66" s="5">
        <f t="shared" si="136"/>
        <v>0</v>
      </c>
      <c r="AA66" s="8">
        <f t="shared" si="125"/>
        <v>0</v>
      </c>
      <c r="AB66" s="40">
        <f t="shared" si="130"/>
        <v>0</v>
      </c>
      <c r="AD66" s="5">
        <f t="shared" si="137"/>
        <v>0</v>
      </c>
      <c r="AE66" s="8">
        <f t="shared" si="126"/>
        <v>0</v>
      </c>
      <c r="AF66" s="40">
        <f t="shared" si="131"/>
        <v>0</v>
      </c>
    </row>
    <row r="67" spans="1:32" s="4" customFormat="1" x14ac:dyDescent="0.25">
      <c r="A67" s="11" t="str">
        <f>'1_Fire_Script'!A67</f>
        <v>eWOODY_FUEL_STUMPS_LIGHTERED_PITCHY_STEM_DENSITY</v>
      </c>
      <c r="B67" t="s">
        <v>340</v>
      </c>
      <c r="C67" s="13" t="s">
        <v>4</v>
      </c>
      <c r="D67" s="17"/>
      <c r="E67" s="18"/>
      <c r="F67" s="35">
        <v>0.75</v>
      </c>
      <c r="G67" s="27"/>
      <c r="H67" s="28"/>
      <c r="J67" s="5">
        <f t="shared" si="132"/>
        <v>0</v>
      </c>
      <c r="K67" s="8">
        <f t="shared" si="121"/>
        <v>0</v>
      </c>
      <c r="L67" s="40">
        <f t="shared" si="121"/>
        <v>0</v>
      </c>
      <c r="N67" s="5">
        <f t="shared" si="133"/>
        <v>0</v>
      </c>
      <c r="O67" s="8">
        <f t="shared" si="122"/>
        <v>0</v>
      </c>
      <c r="P67" s="40">
        <f t="shared" si="127"/>
        <v>0</v>
      </c>
      <c r="R67" s="5">
        <f t="shared" si="134"/>
        <v>0</v>
      </c>
      <c r="S67" s="8">
        <f t="shared" si="123"/>
        <v>0</v>
      </c>
      <c r="T67" s="40">
        <f t="shared" si="128"/>
        <v>0</v>
      </c>
      <c r="V67" s="5">
        <f t="shared" si="135"/>
        <v>0</v>
      </c>
      <c r="W67" s="8">
        <f t="shared" si="124"/>
        <v>0</v>
      </c>
      <c r="X67" s="40">
        <f t="shared" si="129"/>
        <v>0</v>
      </c>
      <c r="Z67" s="5">
        <f t="shared" si="136"/>
        <v>0</v>
      </c>
      <c r="AA67" s="8">
        <f t="shared" si="125"/>
        <v>0</v>
      </c>
      <c r="AB67" s="40">
        <f t="shared" si="130"/>
        <v>0</v>
      </c>
      <c r="AD67" s="5">
        <f t="shared" si="137"/>
        <v>0</v>
      </c>
      <c r="AE67" s="8">
        <f t="shared" si="126"/>
        <v>0</v>
      </c>
      <c r="AF67" s="40">
        <f t="shared" si="131"/>
        <v>0</v>
      </c>
    </row>
    <row r="68" spans="1:32" s="4" customFormat="1" x14ac:dyDescent="0.25">
      <c r="A68" s="11" t="str">
        <f>'1_Fire_Script'!A68</f>
        <v>eWOODY_FUEL_PILES_CLEAN_LOADING</v>
      </c>
      <c r="B68" t="s">
        <v>341</v>
      </c>
      <c r="C68" s="13" t="s">
        <v>3</v>
      </c>
      <c r="D68" s="17"/>
      <c r="E68" s="18"/>
      <c r="F68" s="35">
        <v>0.5</v>
      </c>
      <c r="G68" s="27"/>
      <c r="H68" s="28"/>
      <c r="I68" s="4">
        <v>7.8118999999999994E-2</v>
      </c>
      <c r="J68" s="5">
        <f t="shared" si="132"/>
        <v>3.9059499999999997E-2</v>
      </c>
      <c r="K68" s="8">
        <f t="shared" si="121"/>
        <v>3.9059499999999997E-2</v>
      </c>
      <c r="L68" s="40">
        <f t="shared" si="121"/>
        <v>3.9059499999999997E-2</v>
      </c>
      <c r="M68" s="4">
        <v>0</v>
      </c>
      <c r="N68" s="5">
        <f t="shared" si="133"/>
        <v>0</v>
      </c>
      <c r="O68" s="8">
        <f t="shared" si="122"/>
        <v>0</v>
      </c>
      <c r="P68" s="40">
        <f t="shared" si="127"/>
        <v>0</v>
      </c>
      <c r="Q68" s="4">
        <v>0</v>
      </c>
      <c r="R68" s="5">
        <f t="shared" si="134"/>
        <v>0</v>
      </c>
      <c r="S68" s="8">
        <f t="shared" si="123"/>
        <v>0</v>
      </c>
      <c r="T68" s="40">
        <f t="shared" si="128"/>
        <v>0</v>
      </c>
      <c r="U68" s="4">
        <v>8.1810999999999995E-2</v>
      </c>
      <c r="V68" s="5">
        <f t="shared" si="135"/>
        <v>4.0905499999999997E-2</v>
      </c>
      <c r="W68" s="8">
        <f t="shared" si="124"/>
        <v>4.0905499999999997E-2</v>
      </c>
      <c r="X68" s="40">
        <f t="shared" si="129"/>
        <v>4.0905499999999997E-2</v>
      </c>
      <c r="Y68" s="4">
        <v>0.13589300000000001</v>
      </c>
      <c r="Z68" s="5">
        <f t="shared" si="136"/>
        <v>6.7946500000000007E-2</v>
      </c>
      <c r="AA68" s="8">
        <f t="shared" si="125"/>
        <v>6.7946500000000007E-2</v>
      </c>
      <c r="AB68" s="40">
        <f t="shared" si="130"/>
        <v>6.7946500000000007E-2</v>
      </c>
      <c r="AC68" s="4">
        <v>0</v>
      </c>
      <c r="AD68" s="5">
        <f t="shared" si="137"/>
        <v>0</v>
      </c>
      <c r="AE68" s="8">
        <f t="shared" si="126"/>
        <v>0</v>
      </c>
      <c r="AF68" s="40">
        <f t="shared" si="131"/>
        <v>0</v>
      </c>
    </row>
    <row r="69" spans="1:32" s="4" customFormat="1" ht="16.5" customHeight="1" x14ac:dyDescent="0.25">
      <c r="A69" s="11" t="str">
        <f>'1_Fire_Script'!A69</f>
        <v>eWOODY_FUEL_PILES_DIRTY_LOADING</v>
      </c>
      <c r="B69" t="s">
        <v>342</v>
      </c>
      <c r="C69" s="13" t="s">
        <v>3</v>
      </c>
      <c r="D69" s="17"/>
      <c r="E69" s="18"/>
      <c r="F69" s="35">
        <v>0.5</v>
      </c>
      <c r="G69" s="27"/>
      <c r="H69" s="28"/>
      <c r="I69" s="4">
        <v>0</v>
      </c>
      <c r="J69" s="5">
        <f t="shared" si="132"/>
        <v>0</v>
      </c>
      <c r="K69" s="8">
        <f t="shared" si="121"/>
        <v>0</v>
      </c>
      <c r="L69" s="40">
        <f t="shared" si="121"/>
        <v>0</v>
      </c>
      <c r="M69" s="4">
        <v>0</v>
      </c>
      <c r="N69" s="5">
        <f t="shared" si="133"/>
        <v>0</v>
      </c>
      <c r="O69" s="8">
        <f t="shared" si="122"/>
        <v>0</v>
      </c>
      <c r="P69" s="40">
        <f t="shared" si="127"/>
        <v>0</v>
      </c>
      <c r="Q69" s="4">
        <v>0</v>
      </c>
      <c r="R69" s="5">
        <f t="shared" si="134"/>
        <v>0</v>
      </c>
      <c r="S69" s="8">
        <f t="shared" si="123"/>
        <v>0</v>
      </c>
      <c r="T69" s="40">
        <f t="shared" si="128"/>
        <v>0</v>
      </c>
      <c r="U69" s="4">
        <v>0</v>
      </c>
      <c r="V69" s="5">
        <f t="shared" si="135"/>
        <v>0</v>
      </c>
      <c r="W69" s="8">
        <f t="shared" si="124"/>
        <v>0</v>
      </c>
      <c r="X69" s="40">
        <f t="shared" si="129"/>
        <v>0</v>
      </c>
      <c r="Y69" s="4">
        <v>0</v>
      </c>
      <c r="Z69" s="5">
        <f t="shared" si="136"/>
        <v>0</v>
      </c>
      <c r="AA69" s="8">
        <f t="shared" si="125"/>
        <v>0</v>
      </c>
      <c r="AB69" s="40">
        <f t="shared" si="130"/>
        <v>0</v>
      </c>
      <c r="AC69" s="4">
        <v>0</v>
      </c>
      <c r="AD69" s="5">
        <f t="shared" si="137"/>
        <v>0</v>
      </c>
      <c r="AE69" s="8">
        <f t="shared" si="126"/>
        <v>0</v>
      </c>
      <c r="AF69" s="40">
        <f t="shared" si="131"/>
        <v>0</v>
      </c>
    </row>
    <row r="70" spans="1:32" s="4" customFormat="1" x14ac:dyDescent="0.25">
      <c r="A70" s="11" t="str">
        <f>'1_Fire_Script'!A70</f>
        <v>eWOODY_FUEL_PILES_VERYDIRTY_LOADING</v>
      </c>
      <c r="B70" t="s">
        <v>343</v>
      </c>
      <c r="C70" s="13" t="s">
        <v>3</v>
      </c>
      <c r="D70" s="17"/>
      <c r="E70" s="18"/>
      <c r="F70" s="35">
        <v>0.5</v>
      </c>
      <c r="G70" s="27"/>
      <c r="H70" s="28"/>
      <c r="I70" s="4">
        <v>0</v>
      </c>
      <c r="J70" s="5">
        <f t="shared" si="132"/>
        <v>0</v>
      </c>
      <c r="K70" s="8">
        <f t="shared" si="121"/>
        <v>0</v>
      </c>
      <c r="L70" s="40">
        <f t="shared" si="121"/>
        <v>0</v>
      </c>
      <c r="M70" s="4">
        <v>0</v>
      </c>
      <c r="N70" s="5">
        <f t="shared" si="133"/>
        <v>0</v>
      </c>
      <c r="O70" s="8">
        <f t="shared" si="122"/>
        <v>0</v>
      </c>
      <c r="P70" s="40">
        <f t="shared" si="127"/>
        <v>0</v>
      </c>
      <c r="Q70" s="4">
        <v>0</v>
      </c>
      <c r="R70" s="5">
        <f t="shared" si="134"/>
        <v>0</v>
      </c>
      <c r="S70" s="8">
        <f t="shared" si="123"/>
        <v>0</v>
      </c>
      <c r="T70" s="40">
        <f t="shared" si="128"/>
        <v>0</v>
      </c>
      <c r="U70" s="4">
        <v>0</v>
      </c>
      <c r="V70" s="5">
        <f t="shared" si="135"/>
        <v>0</v>
      </c>
      <c r="W70" s="8">
        <f t="shared" si="124"/>
        <v>0</v>
      </c>
      <c r="X70" s="40">
        <f t="shared" si="129"/>
        <v>0</v>
      </c>
      <c r="Y70" s="4">
        <v>0</v>
      </c>
      <c r="Z70" s="5">
        <f t="shared" si="136"/>
        <v>0</v>
      </c>
      <c r="AA70" s="8">
        <f t="shared" si="125"/>
        <v>0</v>
      </c>
      <c r="AB70" s="40">
        <f t="shared" si="130"/>
        <v>0</v>
      </c>
      <c r="AC70" s="4">
        <v>0</v>
      </c>
      <c r="AD70" s="5">
        <f t="shared" si="137"/>
        <v>0</v>
      </c>
      <c r="AE70" s="8">
        <f t="shared" si="126"/>
        <v>0</v>
      </c>
      <c r="AF70" s="40">
        <f t="shared" si="131"/>
        <v>0</v>
      </c>
    </row>
    <row r="71" spans="1:32" s="4" customFormat="1" x14ac:dyDescent="0.25">
      <c r="A71" s="11" t="str">
        <f>'1_Fire_Script'!A71</f>
        <v>eLITTER_LITTER_TYPE_BROADLEAF_DECIDUOUS_RELATIVE_COVER</v>
      </c>
      <c r="B71" t="s">
        <v>344</v>
      </c>
      <c r="C71" s="13"/>
      <c r="D71" s="17"/>
      <c r="E71" s="18"/>
      <c r="F71" s="35"/>
      <c r="G71" s="27"/>
      <c r="H71" s="28"/>
      <c r="J71" s="5">
        <f>I71</f>
        <v>0</v>
      </c>
      <c r="K71" s="8">
        <f t="shared" si="121"/>
        <v>0</v>
      </c>
      <c r="L71" s="40">
        <f t="shared" si="121"/>
        <v>0</v>
      </c>
      <c r="N71" s="5">
        <f>M71</f>
        <v>0</v>
      </c>
      <c r="O71" s="8">
        <f t="shared" si="122"/>
        <v>0</v>
      </c>
      <c r="P71" s="40">
        <f t="shared" si="127"/>
        <v>0</v>
      </c>
      <c r="R71" s="5">
        <f>Q71</f>
        <v>0</v>
      </c>
      <c r="S71" s="8">
        <f t="shared" si="123"/>
        <v>0</v>
      </c>
      <c r="T71" s="40">
        <f t="shared" si="128"/>
        <v>0</v>
      </c>
      <c r="V71" s="5">
        <f>U71</f>
        <v>0</v>
      </c>
      <c r="W71" s="8">
        <f t="shared" si="124"/>
        <v>0</v>
      </c>
      <c r="X71" s="40">
        <f t="shared" si="129"/>
        <v>0</v>
      </c>
      <c r="Y71" s="4">
        <v>90</v>
      </c>
      <c r="Z71" s="5">
        <f>Y71</f>
        <v>90</v>
      </c>
      <c r="AA71" s="8">
        <f t="shared" si="125"/>
        <v>90</v>
      </c>
      <c r="AB71" s="40">
        <f t="shared" si="130"/>
        <v>90</v>
      </c>
      <c r="AD71" s="5">
        <f>AC71</f>
        <v>0</v>
      </c>
      <c r="AE71" s="8">
        <f t="shared" si="126"/>
        <v>0</v>
      </c>
      <c r="AF71" s="40">
        <f t="shared" si="131"/>
        <v>0</v>
      </c>
    </row>
    <row r="72" spans="1:32" s="4" customFormat="1" x14ac:dyDescent="0.25">
      <c r="A72" s="11" t="str">
        <f>'1_Fire_Script'!A72</f>
        <v>eLITTER_LITTER_TYPE_BROADLEAF_EVERGREEN_RELATIVE_COVER</v>
      </c>
      <c r="B72" t="s">
        <v>345</v>
      </c>
      <c r="C72" s="13"/>
      <c r="D72" s="17"/>
      <c r="E72" s="18"/>
      <c r="F72" s="35"/>
      <c r="G72" s="27"/>
      <c r="H72" s="28"/>
      <c r="J72" s="5">
        <f t="shared" ref="J72:J77" si="138">I72</f>
        <v>0</v>
      </c>
      <c r="K72" s="8">
        <f t="shared" si="121"/>
        <v>0</v>
      </c>
      <c r="L72" s="40">
        <f t="shared" si="121"/>
        <v>0</v>
      </c>
      <c r="M72" s="4">
        <v>100</v>
      </c>
      <c r="N72" s="5">
        <f t="shared" ref="N72:N77" si="139">M72</f>
        <v>100</v>
      </c>
      <c r="O72" s="8">
        <f t="shared" si="122"/>
        <v>100</v>
      </c>
      <c r="P72" s="40">
        <f t="shared" si="127"/>
        <v>100</v>
      </c>
      <c r="R72" s="5">
        <f t="shared" ref="R72:R77" si="140">Q72</f>
        <v>0</v>
      </c>
      <c r="S72" s="8">
        <f t="shared" si="123"/>
        <v>0</v>
      </c>
      <c r="T72" s="40">
        <f t="shared" si="128"/>
        <v>0</v>
      </c>
      <c r="V72" s="5">
        <f t="shared" ref="V72:V77" si="141">U72</f>
        <v>0</v>
      </c>
      <c r="W72" s="8">
        <f t="shared" si="124"/>
        <v>0</v>
      </c>
      <c r="X72" s="40">
        <f t="shared" si="129"/>
        <v>0</v>
      </c>
      <c r="Z72" s="5">
        <f t="shared" ref="Z72:Z77" si="142">Y72</f>
        <v>0</v>
      </c>
      <c r="AA72" s="8">
        <f t="shared" si="125"/>
        <v>0</v>
      </c>
      <c r="AB72" s="40">
        <f t="shared" si="130"/>
        <v>0</v>
      </c>
      <c r="AD72" s="5">
        <f t="shared" ref="AD72:AD77" si="143">AC72</f>
        <v>0</v>
      </c>
      <c r="AE72" s="8">
        <f t="shared" si="126"/>
        <v>0</v>
      </c>
      <c r="AF72" s="40">
        <f t="shared" si="131"/>
        <v>0</v>
      </c>
    </row>
    <row r="73" spans="1:32" s="4" customFormat="1" x14ac:dyDescent="0.25">
      <c r="A73" s="11" t="str">
        <f>'1_Fire_Script'!A73</f>
        <v>eLITTER_LITTER_TYPE_GRASS_RELATIVE_COVER</v>
      </c>
      <c r="B73" t="s">
        <v>346</v>
      </c>
      <c r="C73" s="13"/>
      <c r="D73" s="17"/>
      <c r="E73" s="18"/>
      <c r="F73" s="35"/>
      <c r="G73" s="27"/>
      <c r="H73" s="28"/>
      <c r="J73" s="5">
        <f t="shared" si="138"/>
        <v>0</v>
      </c>
      <c r="K73" s="8">
        <f t="shared" si="121"/>
        <v>0</v>
      </c>
      <c r="L73" s="40">
        <f t="shared" si="121"/>
        <v>0</v>
      </c>
      <c r="N73" s="5">
        <f t="shared" si="139"/>
        <v>0</v>
      </c>
      <c r="O73" s="8">
        <f t="shared" si="122"/>
        <v>0</v>
      </c>
      <c r="P73" s="40">
        <f t="shared" si="127"/>
        <v>0</v>
      </c>
      <c r="Q73" s="4">
        <v>100</v>
      </c>
      <c r="R73" s="5">
        <f t="shared" si="140"/>
        <v>100</v>
      </c>
      <c r="S73" s="8">
        <f t="shared" si="123"/>
        <v>100</v>
      </c>
      <c r="T73" s="40">
        <f t="shared" si="128"/>
        <v>100</v>
      </c>
      <c r="V73" s="5">
        <f t="shared" si="141"/>
        <v>0</v>
      </c>
      <c r="W73" s="8">
        <f t="shared" si="124"/>
        <v>0</v>
      </c>
      <c r="X73" s="40">
        <f t="shared" si="129"/>
        <v>0</v>
      </c>
      <c r="Z73" s="5">
        <f t="shared" si="142"/>
        <v>0</v>
      </c>
      <c r="AA73" s="8">
        <f t="shared" si="125"/>
        <v>0</v>
      </c>
      <c r="AB73" s="40">
        <f t="shared" si="130"/>
        <v>0</v>
      </c>
      <c r="AD73" s="5">
        <f t="shared" si="143"/>
        <v>0</v>
      </c>
      <c r="AE73" s="8">
        <f t="shared" si="126"/>
        <v>0</v>
      </c>
      <c r="AF73" s="40">
        <f t="shared" si="131"/>
        <v>0</v>
      </c>
    </row>
    <row r="74" spans="1:32" s="4" customFormat="1" x14ac:dyDescent="0.25">
      <c r="A74" s="11" t="str">
        <f>'1_Fire_Script'!A74</f>
        <v>eLITTER_LITTER_TYPE_LONG_NEEDLE_PINE_RELATIVE_COVER</v>
      </c>
      <c r="B74" t="s">
        <v>347</v>
      </c>
      <c r="C74" s="13"/>
      <c r="D74" s="17"/>
      <c r="E74" s="18"/>
      <c r="F74" s="35"/>
      <c r="G74" s="27"/>
      <c r="H74" s="28"/>
      <c r="I74" s="6">
        <v>50</v>
      </c>
      <c r="J74" s="5">
        <f t="shared" si="138"/>
        <v>50</v>
      </c>
      <c r="K74" s="8">
        <f t="shared" si="121"/>
        <v>50</v>
      </c>
      <c r="L74" s="40">
        <f t="shared" si="121"/>
        <v>50</v>
      </c>
      <c r="N74" s="5">
        <f t="shared" si="139"/>
        <v>0</v>
      </c>
      <c r="O74" s="8">
        <f t="shared" si="122"/>
        <v>0</v>
      </c>
      <c r="P74" s="40">
        <f t="shared" si="127"/>
        <v>0</v>
      </c>
      <c r="R74" s="5">
        <f t="shared" si="140"/>
        <v>0</v>
      </c>
      <c r="S74" s="8">
        <f t="shared" si="123"/>
        <v>0</v>
      </c>
      <c r="T74" s="40">
        <f t="shared" si="128"/>
        <v>0</v>
      </c>
      <c r="V74" s="5">
        <f t="shared" si="141"/>
        <v>0</v>
      </c>
      <c r="W74" s="8">
        <f t="shared" si="124"/>
        <v>0</v>
      </c>
      <c r="X74" s="40">
        <f t="shared" si="129"/>
        <v>0</v>
      </c>
      <c r="Y74" s="4">
        <v>10</v>
      </c>
      <c r="Z74" s="5">
        <f t="shared" si="142"/>
        <v>10</v>
      </c>
      <c r="AA74" s="8">
        <f t="shared" si="125"/>
        <v>10</v>
      </c>
      <c r="AB74" s="40">
        <f t="shared" si="130"/>
        <v>10</v>
      </c>
      <c r="AC74" s="4">
        <v>40</v>
      </c>
      <c r="AD74" s="5">
        <f t="shared" si="143"/>
        <v>40</v>
      </c>
      <c r="AE74" s="8">
        <f t="shared" si="126"/>
        <v>40</v>
      </c>
      <c r="AF74" s="40">
        <f t="shared" si="131"/>
        <v>40</v>
      </c>
    </row>
    <row r="75" spans="1:32" s="4" customFormat="1" x14ac:dyDescent="0.25">
      <c r="A75" s="11" t="str">
        <f>'1_Fire_Script'!A75</f>
        <v>eLITTER_LITTER_TYPE_OTHER_CONIFER_RELATIVE_COVER</v>
      </c>
      <c r="B75" t="s">
        <v>348</v>
      </c>
      <c r="C75" s="13"/>
      <c r="D75" s="17"/>
      <c r="E75" s="18"/>
      <c r="F75" s="35"/>
      <c r="G75" s="27"/>
      <c r="H75" s="28"/>
      <c r="I75" s="6">
        <v>50</v>
      </c>
      <c r="J75" s="5">
        <f t="shared" si="138"/>
        <v>50</v>
      </c>
      <c r="K75" s="8">
        <f t="shared" si="121"/>
        <v>50</v>
      </c>
      <c r="L75" s="40">
        <f t="shared" si="121"/>
        <v>50</v>
      </c>
      <c r="N75" s="5">
        <f t="shared" si="139"/>
        <v>0</v>
      </c>
      <c r="O75" s="8">
        <f t="shared" si="122"/>
        <v>0</v>
      </c>
      <c r="P75" s="40">
        <f t="shared" si="127"/>
        <v>0</v>
      </c>
      <c r="R75" s="5">
        <f t="shared" si="140"/>
        <v>0</v>
      </c>
      <c r="S75" s="8">
        <f t="shared" si="123"/>
        <v>0</v>
      </c>
      <c r="T75" s="40">
        <f t="shared" si="128"/>
        <v>0</v>
      </c>
      <c r="U75" s="4">
        <v>100</v>
      </c>
      <c r="V75" s="5">
        <f t="shared" si="141"/>
        <v>100</v>
      </c>
      <c r="W75" s="8">
        <f t="shared" si="124"/>
        <v>100</v>
      </c>
      <c r="X75" s="40">
        <f t="shared" si="129"/>
        <v>100</v>
      </c>
      <c r="Z75" s="5">
        <f t="shared" si="142"/>
        <v>0</v>
      </c>
      <c r="AA75" s="8">
        <f t="shared" si="125"/>
        <v>0</v>
      </c>
      <c r="AB75" s="40">
        <f t="shared" si="130"/>
        <v>0</v>
      </c>
      <c r="AD75" s="5">
        <f t="shared" si="143"/>
        <v>0</v>
      </c>
      <c r="AE75" s="8">
        <f t="shared" si="126"/>
        <v>0</v>
      </c>
      <c r="AF75" s="40">
        <f t="shared" si="131"/>
        <v>0</v>
      </c>
    </row>
    <row r="76" spans="1:32" s="4" customFormat="1" x14ac:dyDescent="0.25">
      <c r="A76" s="11" t="str">
        <f>'1_Fire_Script'!A76</f>
        <v>eLITTER_LITTER_TYPE_PALM_FROND_RELATIVE_COVER</v>
      </c>
      <c r="B76" t="s">
        <v>349</v>
      </c>
      <c r="C76" s="13"/>
      <c r="D76" s="17"/>
      <c r="E76" s="18"/>
      <c r="F76" s="35"/>
      <c r="G76" s="27"/>
      <c r="H76" s="28"/>
      <c r="J76" s="5">
        <f t="shared" si="138"/>
        <v>0</v>
      </c>
      <c r="K76" s="8">
        <f t="shared" si="121"/>
        <v>0</v>
      </c>
      <c r="L76" s="40">
        <f t="shared" si="121"/>
        <v>0</v>
      </c>
      <c r="N76" s="5">
        <f t="shared" si="139"/>
        <v>0</v>
      </c>
      <c r="O76" s="8">
        <f t="shared" si="122"/>
        <v>0</v>
      </c>
      <c r="P76" s="40">
        <f t="shared" si="127"/>
        <v>0</v>
      </c>
      <c r="R76" s="5">
        <f t="shared" si="140"/>
        <v>0</v>
      </c>
      <c r="S76" s="8">
        <f t="shared" si="123"/>
        <v>0</v>
      </c>
      <c r="T76" s="40">
        <f t="shared" si="128"/>
        <v>0</v>
      </c>
      <c r="V76" s="5">
        <f t="shared" si="141"/>
        <v>0</v>
      </c>
      <c r="W76" s="8">
        <f t="shared" si="124"/>
        <v>0</v>
      </c>
      <c r="X76" s="40">
        <f t="shared" si="129"/>
        <v>0</v>
      </c>
      <c r="Z76" s="5">
        <f t="shared" si="142"/>
        <v>0</v>
      </c>
      <c r="AA76" s="8">
        <f t="shared" si="125"/>
        <v>0</v>
      </c>
      <c r="AB76" s="40">
        <f t="shared" si="130"/>
        <v>0</v>
      </c>
      <c r="AC76" s="4">
        <v>60</v>
      </c>
      <c r="AD76" s="5">
        <f t="shared" si="143"/>
        <v>60</v>
      </c>
      <c r="AE76" s="8">
        <f t="shared" si="126"/>
        <v>60</v>
      </c>
      <c r="AF76" s="40">
        <f t="shared" si="131"/>
        <v>60</v>
      </c>
    </row>
    <row r="77" spans="1:32" s="4" customFormat="1" x14ac:dyDescent="0.25">
      <c r="A77" s="11" t="str">
        <f>'1_Fire_Script'!A77</f>
        <v>eLITTER_LITTER_TYPE_SHORT_NEEDLE_PINE_RELATIVE_COVER</v>
      </c>
      <c r="B77" t="s">
        <v>350</v>
      </c>
      <c r="C77" s="13"/>
      <c r="D77" s="17"/>
      <c r="E77" s="18"/>
      <c r="F77" s="35"/>
      <c r="G77" s="27"/>
      <c r="H77" s="28"/>
      <c r="J77" s="5">
        <f t="shared" si="138"/>
        <v>0</v>
      </c>
      <c r="K77" s="8">
        <f t="shared" si="121"/>
        <v>0</v>
      </c>
      <c r="L77" s="40">
        <f t="shared" si="121"/>
        <v>0</v>
      </c>
      <c r="N77" s="5">
        <f t="shared" si="139"/>
        <v>0</v>
      </c>
      <c r="O77" s="8">
        <f t="shared" si="122"/>
        <v>0</v>
      </c>
      <c r="P77" s="40">
        <f t="shared" si="127"/>
        <v>0</v>
      </c>
      <c r="R77" s="5">
        <f t="shared" si="140"/>
        <v>0</v>
      </c>
      <c r="S77" s="8">
        <f t="shared" si="123"/>
        <v>0</v>
      </c>
      <c r="T77" s="40">
        <f t="shared" si="128"/>
        <v>0</v>
      </c>
      <c r="V77" s="5">
        <f t="shared" si="141"/>
        <v>0</v>
      </c>
      <c r="W77" s="8">
        <f t="shared" si="124"/>
        <v>0</v>
      </c>
      <c r="X77" s="40">
        <f t="shared" si="129"/>
        <v>0</v>
      </c>
      <c r="Z77" s="5">
        <f t="shared" si="142"/>
        <v>0</v>
      </c>
      <c r="AA77" s="8">
        <f t="shared" si="125"/>
        <v>0</v>
      </c>
      <c r="AB77" s="40">
        <f t="shared" si="130"/>
        <v>0</v>
      </c>
      <c r="AD77" s="5">
        <f t="shared" si="143"/>
        <v>0</v>
      </c>
      <c r="AE77" s="8">
        <f t="shared" si="126"/>
        <v>0</v>
      </c>
      <c r="AF77" s="40">
        <f t="shared" si="131"/>
        <v>0</v>
      </c>
    </row>
    <row r="78" spans="1:32" s="4" customFormat="1" x14ac:dyDescent="0.25">
      <c r="A78" s="11" t="str">
        <f>'1_Fire_Script'!A78</f>
        <v>eMOSS_LICHEN_LITTER_GROUND_LICHEN_DEPTH</v>
      </c>
      <c r="B78" t="s">
        <v>351</v>
      </c>
      <c r="C78" s="13" t="s">
        <v>5</v>
      </c>
      <c r="D78" s="17" t="s">
        <v>18</v>
      </c>
      <c r="E78" s="15" t="s">
        <v>394</v>
      </c>
      <c r="F78" s="35">
        <v>0.25</v>
      </c>
      <c r="G78" s="27">
        <v>1.5</v>
      </c>
      <c r="H78" s="31">
        <f t="shared" ref="H78:H83" si="144">1/(0.25*1.5)</f>
        <v>2.6666666666666665</v>
      </c>
      <c r="J78" s="5">
        <f>$F78*I78</f>
        <v>0</v>
      </c>
      <c r="K78" s="8">
        <f>$G78*J78</f>
        <v>0</v>
      </c>
      <c r="L78" s="41">
        <f>$H78*K78</f>
        <v>0</v>
      </c>
      <c r="N78" s="5">
        <f>$F78*M78</f>
        <v>0</v>
      </c>
      <c r="O78" s="8">
        <f>$G78*N78</f>
        <v>0</v>
      </c>
      <c r="P78" s="41">
        <f>$H78*O78</f>
        <v>0</v>
      </c>
      <c r="R78" s="5">
        <f>$F78*Q78</f>
        <v>0</v>
      </c>
      <c r="S78" s="8">
        <f>$G78*R78</f>
        <v>0</v>
      </c>
      <c r="T78" s="41">
        <f>$H78*S78</f>
        <v>0</v>
      </c>
      <c r="U78" s="4">
        <v>2</v>
      </c>
      <c r="V78" s="5">
        <f>$F78*U78</f>
        <v>0.5</v>
      </c>
      <c r="W78" s="8">
        <f>$G78*V78</f>
        <v>0.75</v>
      </c>
      <c r="X78" s="41">
        <f>$H78*W78</f>
        <v>2</v>
      </c>
      <c r="Z78" s="5">
        <f>$F78*Y78</f>
        <v>0</v>
      </c>
      <c r="AA78" s="8">
        <f>$G78*Z78</f>
        <v>0</v>
      </c>
      <c r="AB78" s="41">
        <f>$H78*AA78</f>
        <v>0</v>
      </c>
      <c r="AD78" s="5">
        <f>$F78*AC78</f>
        <v>0</v>
      </c>
      <c r="AE78" s="8">
        <f>$G78*AD78</f>
        <v>0</v>
      </c>
      <c r="AF78" s="41">
        <f>$H78*AE78</f>
        <v>0</v>
      </c>
    </row>
    <row r="79" spans="1:32" s="4" customFormat="1" x14ac:dyDescent="0.25">
      <c r="A79" s="11" t="str">
        <f>'1_Fire_Script'!A79</f>
        <v>eMOSS_LICHEN_LITTER_GROUND_LICHEN_PERCENT_COVER</v>
      </c>
      <c r="B79" t="s">
        <v>352</v>
      </c>
      <c r="C79" s="13" t="s">
        <v>5</v>
      </c>
      <c r="D79" s="17" t="s">
        <v>18</v>
      </c>
      <c r="E79" s="15" t="s">
        <v>394</v>
      </c>
      <c r="F79" s="35">
        <v>0.25</v>
      </c>
      <c r="G79" s="27">
        <v>1.5</v>
      </c>
      <c r="H79" s="31">
        <f t="shared" si="144"/>
        <v>2.6666666666666665</v>
      </c>
      <c r="J79" s="5">
        <f t="shared" ref="J79:J83" si="145">$F79*I79</f>
        <v>0</v>
      </c>
      <c r="K79" s="8">
        <f t="shared" ref="K79:K83" si="146">$G79*J79</f>
        <v>0</v>
      </c>
      <c r="L79" s="41">
        <f t="shared" ref="L79:L83" si="147">$H79*K79</f>
        <v>0</v>
      </c>
      <c r="N79" s="5">
        <f t="shared" ref="N79:N84" si="148">$F79*M79</f>
        <v>0</v>
      </c>
      <c r="O79" s="8">
        <f t="shared" ref="O79:O83" si="149">$G79*N79</f>
        <v>0</v>
      </c>
      <c r="P79" s="41">
        <f t="shared" ref="P79:P84" si="150">$H79*O79</f>
        <v>0</v>
      </c>
      <c r="R79" s="5">
        <f t="shared" ref="R79:R84" si="151">$F79*Q79</f>
        <v>0</v>
      </c>
      <c r="S79" s="8">
        <f t="shared" ref="S79:S83" si="152">$G79*R79</f>
        <v>0</v>
      </c>
      <c r="T79" s="41">
        <f t="shared" ref="T79:T84" si="153">$H79*S79</f>
        <v>0</v>
      </c>
      <c r="U79" s="4">
        <v>5</v>
      </c>
      <c r="V79" s="5">
        <f t="shared" ref="V79:V84" si="154">$F79*U79</f>
        <v>1.25</v>
      </c>
      <c r="W79" s="8">
        <f t="shared" ref="W79:W83" si="155">$G79*V79</f>
        <v>1.875</v>
      </c>
      <c r="X79" s="41">
        <f t="shared" ref="X79:X84" si="156">$H79*W79</f>
        <v>5</v>
      </c>
      <c r="Z79" s="5">
        <f t="shared" ref="Z79:Z84" si="157">$F79*Y79</f>
        <v>0</v>
      </c>
      <c r="AA79" s="8">
        <f t="shared" ref="AA79:AA83" si="158">$G79*Z79</f>
        <v>0</v>
      </c>
      <c r="AB79" s="41">
        <f t="shared" ref="AB79:AB84" si="159">$H79*AA79</f>
        <v>0</v>
      </c>
      <c r="AD79" s="5">
        <f t="shared" ref="AD79:AD84" si="160">$F79*AC79</f>
        <v>0</v>
      </c>
      <c r="AE79" s="8">
        <f t="shared" ref="AE79:AE83" si="161">$G79*AD79</f>
        <v>0</v>
      </c>
      <c r="AF79" s="41">
        <f t="shared" ref="AF79:AF84" si="162">$H79*AE79</f>
        <v>0</v>
      </c>
    </row>
    <row r="80" spans="1:32" s="4" customFormat="1" x14ac:dyDescent="0.25">
      <c r="A80" s="11" t="str">
        <f>'1_Fire_Script'!A80</f>
        <v>eMOSS_LICHEN_LITTER_LITTER_DEPTH</v>
      </c>
      <c r="B80" t="s">
        <v>353</v>
      </c>
      <c r="C80" s="13" t="s">
        <v>5</v>
      </c>
      <c r="D80" s="17" t="s">
        <v>18</v>
      </c>
      <c r="E80" s="15" t="s">
        <v>394</v>
      </c>
      <c r="F80" s="35">
        <v>0.25</v>
      </c>
      <c r="G80" s="27">
        <v>1.5</v>
      </c>
      <c r="H80" s="31">
        <f t="shared" si="144"/>
        <v>2.6666666666666665</v>
      </c>
      <c r="I80" s="4">
        <v>0.2</v>
      </c>
      <c r="J80" s="5">
        <f t="shared" si="145"/>
        <v>0.05</v>
      </c>
      <c r="K80" s="8">
        <f t="shared" si="146"/>
        <v>7.5000000000000011E-2</v>
      </c>
      <c r="L80" s="41">
        <f>$H80*K80</f>
        <v>0.2</v>
      </c>
      <c r="M80" s="4">
        <v>1</v>
      </c>
      <c r="N80" s="5">
        <f t="shared" si="148"/>
        <v>0.25</v>
      </c>
      <c r="O80" s="8">
        <f t="shared" si="149"/>
        <v>0.375</v>
      </c>
      <c r="P80" s="41">
        <f>$H80*O80</f>
        <v>1</v>
      </c>
      <c r="Q80" s="4">
        <v>2.5</v>
      </c>
      <c r="R80" s="5">
        <f t="shared" si="151"/>
        <v>0.625</v>
      </c>
      <c r="S80" s="8">
        <f t="shared" si="152"/>
        <v>0.9375</v>
      </c>
      <c r="T80" s="41">
        <f>$H80*S80</f>
        <v>2.5</v>
      </c>
      <c r="U80" s="4">
        <v>1</v>
      </c>
      <c r="V80" s="5">
        <f t="shared" si="154"/>
        <v>0.25</v>
      </c>
      <c r="W80" s="8">
        <f t="shared" si="155"/>
        <v>0.375</v>
      </c>
      <c r="X80" s="41">
        <f>$H80*W80</f>
        <v>1</v>
      </c>
      <c r="Y80" s="4">
        <v>1.5</v>
      </c>
      <c r="Z80" s="5">
        <f t="shared" si="157"/>
        <v>0.375</v>
      </c>
      <c r="AA80" s="8">
        <f t="shared" si="158"/>
        <v>0.5625</v>
      </c>
      <c r="AB80" s="41">
        <f>$H80*AA80</f>
        <v>1.5</v>
      </c>
      <c r="AC80" s="4">
        <v>2</v>
      </c>
      <c r="AD80" s="5">
        <f t="shared" si="160"/>
        <v>0.5</v>
      </c>
      <c r="AE80" s="8">
        <f t="shared" si="161"/>
        <v>0.75</v>
      </c>
      <c r="AF80" s="41">
        <f>$H80*AE80</f>
        <v>2</v>
      </c>
    </row>
    <row r="81" spans="1:32" s="4" customFormat="1" x14ac:dyDescent="0.25">
      <c r="A81" s="11" t="str">
        <f>'1_Fire_Script'!A81</f>
        <v>eMOSS_LICHEN_LITTER_LITTER_PERCENT_COVER</v>
      </c>
      <c r="B81" t="s">
        <v>354</v>
      </c>
      <c r="C81" s="13" t="s">
        <v>5</v>
      </c>
      <c r="D81" s="17" t="s">
        <v>18</v>
      </c>
      <c r="E81" s="15" t="s">
        <v>394</v>
      </c>
      <c r="F81" s="35">
        <v>0.25</v>
      </c>
      <c r="G81" s="27">
        <v>1.5</v>
      </c>
      <c r="H81" s="31">
        <f t="shared" si="144"/>
        <v>2.6666666666666665</v>
      </c>
      <c r="I81" s="4">
        <v>70</v>
      </c>
      <c r="J81" s="5">
        <f t="shared" si="145"/>
        <v>17.5</v>
      </c>
      <c r="K81" s="8">
        <f t="shared" si="146"/>
        <v>26.25</v>
      </c>
      <c r="L81" s="41">
        <f t="shared" si="147"/>
        <v>70</v>
      </c>
      <c r="M81" s="4">
        <v>60</v>
      </c>
      <c r="N81" s="5">
        <f t="shared" si="148"/>
        <v>15</v>
      </c>
      <c r="O81" s="8">
        <f t="shared" si="149"/>
        <v>22.5</v>
      </c>
      <c r="P81" s="41">
        <f t="shared" ref="P81:P86" si="163">$H81*O81</f>
        <v>60</v>
      </c>
      <c r="Q81" s="4">
        <v>5</v>
      </c>
      <c r="R81" s="5">
        <f t="shared" si="151"/>
        <v>1.25</v>
      </c>
      <c r="S81" s="8">
        <f t="shared" si="152"/>
        <v>1.875</v>
      </c>
      <c r="T81" s="41">
        <f t="shared" ref="T81:T86" si="164">$H81*S81</f>
        <v>5</v>
      </c>
      <c r="U81" s="4">
        <v>15</v>
      </c>
      <c r="V81" s="5">
        <f t="shared" si="154"/>
        <v>3.75</v>
      </c>
      <c r="W81" s="8">
        <f t="shared" si="155"/>
        <v>5.625</v>
      </c>
      <c r="X81" s="41">
        <f t="shared" ref="X81:X86" si="165">$H81*W81</f>
        <v>15</v>
      </c>
      <c r="Y81" s="4">
        <v>90</v>
      </c>
      <c r="Z81" s="5">
        <f t="shared" si="157"/>
        <v>22.5</v>
      </c>
      <c r="AA81" s="8">
        <f t="shared" si="158"/>
        <v>33.75</v>
      </c>
      <c r="AB81" s="41">
        <f t="shared" ref="AB81:AB86" si="166">$H81*AA81</f>
        <v>90</v>
      </c>
      <c r="AC81" s="4">
        <v>70</v>
      </c>
      <c r="AD81" s="5">
        <f t="shared" si="160"/>
        <v>17.5</v>
      </c>
      <c r="AE81" s="8">
        <f t="shared" si="161"/>
        <v>26.25</v>
      </c>
      <c r="AF81" s="41">
        <f t="shared" ref="AF81:AF86" si="167">$H81*AE81</f>
        <v>70</v>
      </c>
    </row>
    <row r="82" spans="1:32" s="4" customFormat="1" x14ac:dyDescent="0.25">
      <c r="A82" s="11" t="str">
        <f>'1_Fire_Script'!A82</f>
        <v>eMOSS_LICHEN_LITTER_MOSS_DEPTH</v>
      </c>
      <c r="B82" t="s">
        <v>355</v>
      </c>
      <c r="C82" s="13" t="s">
        <v>5</v>
      </c>
      <c r="D82" s="17" t="s">
        <v>18</v>
      </c>
      <c r="E82" s="15" t="s">
        <v>394</v>
      </c>
      <c r="F82" s="35">
        <v>0.25</v>
      </c>
      <c r="G82" s="27">
        <v>1.5</v>
      </c>
      <c r="H82" s="31">
        <f t="shared" si="144"/>
        <v>2.6666666666666665</v>
      </c>
      <c r="J82" s="5">
        <f t="shared" si="145"/>
        <v>0</v>
      </c>
      <c r="K82" s="8">
        <f t="shared" si="146"/>
        <v>0</v>
      </c>
      <c r="L82" s="41">
        <f t="shared" si="147"/>
        <v>0</v>
      </c>
      <c r="N82" s="5">
        <f t="shared" si="148"/>
        <v>0</v>
      </c>
      <c r="O82" s="8">
        <f t="shared" si="149"/>
        <v>0</v>
      </c>
      <c r="P82" s="41">
        <f t="shared" si="163"/>
        <v>0</v>
      </c>
      <c r="R82" s="5">
        <f t="shared" si="151"/>
        <v>0</v>
      </c>
      <c r="S82" s="8">
        <f t="shared" si="152"/>
        <v>0</v>
      </c>
      <c r="T82" s="41">
        <f t="shared" si="164"/>
        <v>0</v>
      </c>
      <c r="U82" s="4">
        <v>2.5</v>
      </c>
      <c r="V82" s="5">
        <f t="shared" si="154"/>
        <v>0.625</v>
      </c>
      <c r="W82" s="8">
        <f t="shared" si="155"/>
        <v>0.9375</v>
      </c>
      <c r="X82" s="41">
        <f t="shared" si="165"/>
        <v>2.5</v>
      </c>
      <c r="Y82" s="4">
        <v>1</v>
      </c>
      <c r="Z82" s="5">
        <f t="shared" si="157"/>
        <v>0.25</v>
      </c>
      <c r="AA82" s="8">
        <f t="shared" si="158"/>
        <v>0.375</v>
      </c>
      <c r="AB82" s="41">
        <f t="shared" si="166"/>
        <v>1</v>
      </c>
      <c r="AD82" s="5">
        <f t="shared" si="160"/>
        <v>0</v>
      </c>
      <c r="AE82" s="8">
        <f t="shared" si="161"/>
        <v>0</v>
      </c>
      <c r="AF82" s="41">
        <f t="shared" si="167"/>
        <v>0</v>
      </c>
    </row>
    <row r="83" spans="1:32" s="4" customFormat="1" x14ac:dyDescent="0.25">
      <c r="A83" s="11" t="str">
        <f>'1_Fire_Script'!A83</f>
        <v>eMOSS_LICHEN_LITTER_MOSS_PERCENT_COVER</v>
      </c>
      <c r="B83" t="s">
        <v>356</v>
      </c>
      <c r="C83" s="13" t="s">
        <v>5</v>
      </c>
      <c r="D83" s="17" t="s">
        <v>18</v>
      </c>
      <c r="E83" s="15" t="s">
        <v>394</v>
      </c>
      <c r="F83" s="35">
        <v>0.25</v>
      </c>
      <c r="G83" s="27">
        <v>1.5</v>
      </c>
      <c r="H83" s="31">
        <f t="shared" si="144"/>
        <v>2.6666666666666665</v>
      </c>
      <c r="J83" s="5">
        <f t="shared" si="145"/>
        <v>0</v>
      </c>
      <c r="K83" s="8">
        <f t="shared" si="146"/>
        <v>0</v>
      </c>
      <c r="L83" s="41">
        <f t="shared" si="147"/>
        <v>0</v>
      </c>
      <c r="N83" s="5">
        <f t="shared" si="148"/>
        <v>0</v>
      </c>
      <c r="O83" s="8">
        <f t="shared" si="149"/>
        <v>0</v>
      </c>
      <c r="P83" s="41">
        <f t="shared" si="163"/>
        <v>0</v>
      </c>
      <c r="R83" s="5">
        <f t="shared" si="151"/>
        <v>0</v>
      </c>
      <c r="S83" s="8">
        <f t="shared" si="152"/>
        <v>0</v>
      </c>
      <c r="T83" s="41">
        <f t="shared" si="164"/>
        <v>0</v>
      </c>
      <c r="U83" s="4">
        <v>80</v>
      </c>
      <c r="V83" s="5">
        <f t="shared" si="154"/>
        <v>20</v>
      </c>
      <c r="W83" s="8">
        <f t="shared" si="155"/>
        <v>30</v>
      </c>
      <c r="X83" s="41">
        <f t="shared" si="165"/>
        <v>80</v>
      </c>
      <c r="Y83" s="4">
        <v>5</v>
      </c>
      <c r="Z83" s="5">
        <f t="shared" si="157"/>
        <v>1.25</v>
      </c>
      <c r="AA83" s="8">
        <f t="shared" si="158"/>
        <v>1.875</v>
      </c>
      <c r="AB83" s="41">
        <f t="shared" si="166"/>
        <v>5</v>
      </c>
      <c r="AD83" s="5">
        <f t="shared" si="160"/>
        <v>0</v>
      </c>
      <c r="AE83" s="8">
        <f t="shared" si="161"/>
        <v>0</v>
      </c>
      <c r="AF83" s="41">
        <f t="shared" si="167"/>
        <v>0</v>
      </c>
    </row>
    <row r="84" spans="1:32" s="4" customFormat="1" x14ac:dyDescent="0.25">
      <c r="A84" s="11" t="str">
        <f>'1_Fire_Script'!A84</f>
        <v>eGROUND_FUEL_DUFF_LOWER_DEPTH</v>
      </c>
      <c r="B84" t="s">
        <v>357</v>
      </c>
      <c r="C84" s="13" t="s">
        <v>5</v>
      </c>
      <c r="D84" s="17"/>
      <c r="E84" s="18"/>
      <c r="F84" s="35">
        <v>0.25</v>
      </c>
      <c r="G84" s="27"/>
      <c r="H84" s="28"/>
      <c r="J84" s="5">
        <f>$F84*I84</f>
        <v>0</v>
      </c>
      <c r="K84" s="8">
        <f>J84</f>
        <v>0</v>
      </c>
      <c r="L84" s="41">
        <f>K84</f>
        <v>0</v>
      </c>
      <c r="M84" s="4">
        <v>0.2</v>
      </c>
      <c r="N84" s="5">
        <f>$F84*M84</f>
        <v>0.05</v>
      </c>
      <c r="O84" s="8">
        <f>N84</f>
        <v>0.05</v>
      </c>
      <c r="P84" s="41">
        <f>O84</f>
        <v>0.05</v>
      </c>
      <c r="R84" s="5">
        <f>$F84*Q84</f>
        <v>0</v>
      </c>
      <c r="S84" s="8">
        <f>R84</f>
        <v>0</v>
      </c>
      <c r="T84" s="41">
        <f>S84</f>
        <v>0</v>
      </c>
      <c r="U84" s="4">
        <v>2</v>
      </c>
      <c r="V84" s="5">
        <f>$F84*U84</f>
        <v>0.5</v>
      </c>
      <c r="W84" s="8">
        <f>V84</f>
        <v>0.5</v>
      </c>
      <c r="X84" s="41">
        <f>W84</f>
        <v>0.5</v>
      </c>
      <c r="Z84" s="5">
        <f>$F84*Y84</f>
        <v>0</v>
      </c>
      <c r="AA84" s="8">
        <f>Z84</f>
        <v>0</v>
      </c>
      <c r="AB84" s="41">
        <f>AA84</f>
        <v>0</v>
      </c>
      <c r="AD84" s="5">
        <f>$F84*AC84</f>
        <v>0</v>
      </c>
      <c r="AE84" s="8">
        <f>AD84</f>
        <v>0</v>
      </c>
      <c r="AF84" s="41">
        <f>AE84</f>
        <v>0</v>
      </c>
    </row>
    <row r="85" spans="1:32" s="4" customFormat="1" x14ac:dyDescent="0.25">
      <c r="A85" s="11" t="str">
        <f>'1_Fire_Script'!A85</f>
        <v>eGROUND_FUEL_DUFF_LOWER_PERCENT_COVER</v>
      </c>
      <c r="B85" t="s">
        <v>358</v>
      </c>
      <c r="C85" s="13" t="s">
        <v>5</v>
      </c>
      <c r="D85" s="17"/>
      <c r="E85" s="18"/>
      <c r="F85" s="35">
        <v>0.25</v>
      </c>
      <c r="G85" s="27"/>
      <c r="H85" s="28"/>
      <c r="J85" s="5">
        <f t="shared" ref="J85:J93" si="168">$F85*I85</f>
        <v>0</v>
      </c>
      <c r="K85" s="8">
        <f t="shared" ref="K85:L93" si="169">J85</f>
        <v>0</v>
      </c>
      <c r="L85" s="41">
        <f t="shared" si="169"/>
        <v>0</v>
      </c>
      <c r="M85" s="4">
        <v>60</v>
      </c>
      <c r="N85" s="5">
        <f t="shared" ref="N85:N93" si="170">$F85*M85</f>
        <v>15</v>
      </c>
      <c r="O85" s="8">
        <f t="shared" ref="O85:O93" si="171">N85</f>
        <v>15</v>
      </c>
      <c r="P85" s="41">
        <f t="shared" ref="P85:P93" si="172">O85</f>
        <v>15</v>
      </c>
      <c r="R85" s="5">
        <f t="shared" ref="R85:R93" si="173">$F85*Q85</f>
        <v>0</v>
      </c>
      <c r="S85" s="8">
        <f t="shared" ref="S85:S93" si="174">R85</f>
        <v>0</v>
      </c>
      <c r="T85" s="41">
        <f t="shared" ref="T85:T93" si="175">S85</f>
        <v>0</v>
      </c>
      <c r="U85" s="4">
        <v>90</v>
      </c>
      <c r="V85" s="5">
        <f t="shared" ref="V85:V93" si="176">$F85*U85</f>
        <v>22.5</v>
      </c>
      <c r="W85" s="8">
        <f t="shared" ref="W85:W93" si="177">V85</f>
        <v>22.5</v>
      </c>
      <c r="X85" s="41">
        <f t="shared" ref="X85:X93" si="178">W85</f>
        <v>22.5</v>
      </c>
      <c r="Z85" s="5">
        <f t="shared" ref="Z85:Z93" si="179">$F85*Y85</f>
        <v>0</v>
      </c>
      <c r="AA85" s="8">
        <f t="shared" ref="AA85:AA93" si="180">Z85</f>
        <v>0</v>
      </c>
      <c r="AB85" s="41">
        <f t="shared" ref="AB85:AB93" si="181">AA85</f>
        <v>0</v>
      </c>
      <c r="AD85" s="5">
        <f t="shared" ref="AD85:AD93" si="182">$F85*AC85</f>
        <v>0</v>
      </c>
      <c r="AE85" s="8">
        <f t="shared" ref="AE85:AE93" si="183">AD85</f>
        <v>0</v>
      </c>
      <c r="AF85" s="41">
        <f t="shared" ref="AF85:AF93" si="184">AE85</f>
        <v>0</v>
      </c>
    </row>
    <row r="86" spans="1:32" s="4" customFormat="1" x14ac:dyDescent="0.25">
      <c r="A86" s="11" t="str">
        <f>'1_Fire_Script'!A86</f>
        <v>eGROUND_FUEL_DUFF_UPPER_DEPTH</v>
      </c>
      <c r="B86" t="s">
        <v>359</v>
      </c>
      <c r="C86" s="13" t="s">
        <v>5</v>
      </c>
      <c r="D86" s="17"/>
      <c r="E86" s="18"/>
      <c r="F86" s="35">
        <v>0.25</v>
      </c>
      <c r="G86" s="27"/>
      <c r="H86" s="28"/>
      <c r="I86" s="4">
        <v>0.5</v>
      </c>
      <c r="J86" s="5">
        <f t="shared" si="168"/>
        <v>0.125</v>
      </c>
      <c r="K86" s="8">
        <f t="shared" si="169"/>
        <v>0.125</v>
      </c>
      <c r="L86" s="41">
        <f t="shared" si="169"/>
        <v>0.125</v>
      </c>
      <c r="M86" s="4">
        <v>0.4</v>
      </c>
      <c r="N86" s="5">
        <f t="shared" si="170"/>
        <v>0.1</v>
      </c>
      <c r="O86" s="8">
        <f t="shared" si="171"/>
        <v>0.1</v>
      </c>
      <c r="P86" s="41">
        <f t="shared" si="172"/>
        <v>0.1</v>
      </c>
      <c r="Q86" s="4">
        <v>0.2</v>
      </c>
      <c r="R86" s="5">
        <f t="shared" si="173"/>
        <v>0.05</v>
      </c>
      <c r="S86" s="8">
        <f t="shared" si="174"/>
        <v>0.05</v>
      </c>
      <c r="T86" s="41">
        <f t="shared" si="175"/>
        <v>0.05</v>
      </c>
      <c r="U86" s="4">
        <v>4</v>
      </c>
      <c r="V86" s="5">
        <f t="shared" si="176"/>
        <v>1</v>
      </c>
      <c r="W86" s="8">
        <f t="shared" si="177"/>
        <v>1</v>
      </c>
      <c r="X86" s="41">
        <f t="shared" si="178"/>
        <v>1</v>
      </c>
      <c r="Y86" s="4">
        <v>1</v>
      </c>
      <c r="Z86" s="5">
        <f t="shared" si="179"/>
        <v>0.25</v>
      </c>
      <c r="AA86" s="8">
        <f t="shared" si="180"/>
        <v>0.25</v>
      </c>
      <c r="AB86" s="41">
        <f t="shared" si="181"/>
        <v>0.25</v>
      </c>
      <c r="AC86" s="4">
        <v>1.5</v>
      </c>
      <c r="AD86" s="5">
        <f t="shared" si="182"/>
        <v>0.375</v>
      </c>
      <c r="AE86" s="8">
        <f t="shared" si="183"/>
        <v>0.375</v>
      </c>
      <c r="AF86" s="41">
        <f t="shared" si="184"/>
        <v>0.375</v>
      </c>
    </row>
    <row r="87" spans="1:32" s="4" customFormat="1" x14ac:dyDescent="0.25">
      <c r="A87" s="11" t="str">
        <f>'1_Fire_Script'!A87</f>
        <v>eGROUND_FUEL_DUFF_UPPER_PERCENT_COVER</v>
      </c>
      <c r="B87" t="s">
        <v>360</v>
      </c>
      <c r="C87" s="13" t="s">
        <v>5</v>
      </c>
      <c r="D87" s="17"/>
      <c r="E87" s="18"/>
      <c r="F87" s="35">
        <v>0.25</v>
      </c>
      <c r="G87" s="27"/>
      <c r="H87" s="28"/>
      <c r="I87" s="4">
        <v>70</v>
      </c>
      <c r="J87" s="5">
        <f t="shared" si="168"/>
        <v>17.5</v>
      </c>
      <c r="K87" s="8">
        <f t="shared" si="169"/>
        <v>17.5</v>
      </c>
      <c r="L87" s="41">
        <f t="shared" si="169"/>
        <v>17.5</v>
      </c>
      <c r="M87" s="4">
        <v>60</v>
      </c>
      <c r="N87" s="5">
        <f t="shared" si="170"/>
        <v>15</v>
      </c>
      <c r="O87" s="8">
        <f t="shared" si="171"/>
        <v>15</v>
      </c>
      <c r="P87" s="41">
        <f t="shared" si="172"/>
        <v>15</v>
      </c>
      <c r="Q87" s="4">
        <v>70</v>
      </c>
      <c r="R87" s="5">
        <f t="shared" si="173"/>
        <v>17.5</v>
      </c>
      <c r="S87" s="8">
        <f t="shared" si="174"/>
        <v>17.5</v>
      </c>
      <c r="T87" s="41">
        <f t="shared" si="175"/>
        <v>17.5</v>
      </c>
      <c r="U87" s="4">
        <v>100</v>
      </c>
      <c r="V87" s="5">
        <f t="shared" si="176"/>
        <v>25</v>
      </c>
      <c r="W87" s="8">
        <f t="shared" si="177"/>
        <v>25</v>
      </c>
      <c r="X87" s="41">
        <f t="shared" si="178"/>
        <v>25</v>
      </c>
      <c r="Y87" s="4">
        <v>90</v>
      </c>
      <c r="Z87" s="5">
        <f t="shared" si="179"/>
        <v>22.5</v>
      </c>
      <c r="AA87" s="8">
        <f t="shared" si="180"/>
        <v>22.5</v>
      </c>
      <c r="AB87" s="41">
        <f t="shared" si="181"/>
        <v>22.5</v>
      </c>
      <c r="AC87" s="4">
        <v>70</v>
      </c>
      <c r="AD87" s="5">
        <f t="shared" si="182"/>
        <v>17.5</v>
      </c>
      <c r="AE87" s="8">
        <f t="shared" si="183"/>
        <v>17.5</v>
      </c>
      <c r="AF87" s="41">
        <f t="shared" si="184"/>
        <v>17.5</v>
      </c>
    </row>
    <row r="88" spans="1:32" s="4" customFormat="1" x14ac:dyDescent="0.25">
      <c r="A88" s="11" t="str">
        <f>'1_Fire_Script'!A88</f>
        <v>eGROUND_FUEL_BASAL_ACCUMULATION_DEPTH</v>
      </c>
      <c r="B88" t="s">
        <v>361</v>
      </c>
      <c r="C88" s="13" t="s">
        <v>5</v>
      </c>
      <c r="D88" s="17"/>
      <c r="E88" s="18"/>
      <c r="F88" s="35">
        <v>0.25</v>
      </c>
      <c r="G88" s="27"/>
      <c r="H88" s="28"/>
      <c r="J88" s="5">
        <f t="shared" si="168"/>
        <v>0</v>
      </c>
      <c r="K88" s="8">
        <f t="shared" si="169"/>
        <v>0</v>
      </c>
      <c r="L88" s="41">
        <f t="shared" si="169"/>
        <v>0</v>
      </c>
      <c r="N88" s="5">
        <f t="shared" si="170"/>
        <v>0</v>
      </c>
      <c r="O88" s="8">
        <f t="shared" si="171"/>
        <v>0</v>
      </c>
      <c r="P88" s="41">
        <f t="shared" si="172"/>
        <v>0</v>
      </c>
      <c r="R88" s="5">
        <f t="shared" si="173"/>
        <v>0</v>
      </c>
      <c r="S88" s="8">
        <f t="shared" si="174"/>
        <v>0</v>
      </c>
      <c r="T88" s="41">
        <f t="shared" si="175"/>
        <v>0</v>
      </c>
      <c r="V88" s="5">
        <f t="shared" si="176"/>
        <v>0</v>
      </c>
      <c r="W88" s="8">
        <f t="shared" si="177"/>
        <v>0</v>
      </c>
      <c r="X88" s="41">
        <f t="shared" si="178"/>
        <v>0</v>
      </c>
      <c r="Z88" s="5">
        <f t="shared" si="179"/>
        <v>0</v>
      </c>
      <c r="AA88" s="8">
        <f t="shared" si="180"/>
        <v>0</v>
      </c>
      <c r="AB88" s="41">
        <f t="shared" si="181"/>
        <v>0</v>
      </c>
      <c r="AD88" s="5">
        <f t="shared" si="182"/>
        <v>0</v>
      </c>
      <c r="AE88" s="8">
        <f t="shared" si="183"/>
        <v>0</v>
      </c>
      <c r="AF88" s="41">
        <f t="shared" si="184"/>
        <v>0</v>
      </c>
    </row>
    <row r="89" spans="1:32" s="4" customFormat="1" x14ac:dyDescent="0.25">
      <c r="A89" s="11" t="str">
        <f>'1_Fire_Script'!A89</f>
        <v>eGROUND_FUEL_BASAL_ACCUMULATION_NUMBER_PER_UNIT_AREA</v>
      </c>
      <c r="B89" t="s">
        <v>362</v>
      </c>
      <c r="C89" s="13" t="s">
        <v>5</v>
      </c>
      <c r="D89" s="17"/>
      <c r="E89" s="18"/>
      <c r="F89" s="35">
        <v>0.25</v>
      </c>
      <c r="G89" s="27"/>
      <c r="H89" s="28"/>
      <c r="J89" s="5">
        <f t="shared" si="168"/>
        <v>0</v>
      </c>
      <c r="K89" s="8">
        <f t="shared" si="169"/>
        <v>0</v>
      </c>
      <c r="L89" s="41">
        <f t="shared" si="169"/>
        <v>0</v>
      </c>
      <c r="N89" s="5">
        <f t="shared" si="170"/>
        <v>0</v>
      </c>
      <c r="O89" s="8">
        <f t="shared" si="171"/>
        <v>0</v>
      </c>
      <c r="P89" s="41">
        <f t="shared" si="172"/>
        <v>0</v>
      </c>
      <c r="R89" s="5">
        <f t="shared" si="173"/>
        <v>0</v>
      </c>
      <c r="S89" s="8">
        <f t="shared" si="174"/>
        <v>0</v>
      </c>
      <c r="T89" s="41">
        <f t="shared" si="175"/>
        <v>0</v>
      </c>
      <c r="V89" s="5">
        <f t="shared" si="176"/>
        <v>0</v>
      </c>
      <c r="W89" s="8">
        <f t="shared" si="177"/>
        <v>0</v>
      </c>
      <c r="X89" s="41">
        <f t="shared" si="178"/>
        <v>0</v>
      </c>
      <c r="Z89" s="5">
        <f t="shared" si="179"/>
        <v>0</v>
      </c>
      <c r="AA89" s="8">
        <f t="shared" si="180"/>
        <v>0</v>
      </c>
      <c r="AB89" s="41">
        <f t="shared" si="181"/>
        <v>0</v>
      </c>
      <c r="AD89" s="5">
        <f t="shared" si="182"/>
        <v>0</v>
      </c>
      <c r="AE89" s="8">
        <f t="shared" si="183"/>
        <v>0</v>
      </c>
      <c r="AF89" s="41">
        <f t="shared" si="184"/>
        <v>0</v>
      </c>
    </row>
    <row r="90" spans="1:32" s="4" customFormat="1" x14ac:dyDescent="0.25">
      <c r="A90" s="11" t="str">
        <f>'1_Fire_Script'!A90</f>
        <v>eGROUND_FUEL_BASAL_ACCUMULATION_RADIUS</v>
      </c>
      <c r="B90" t="s">
        <v>363</v>
      </c>
      <c r="C90" s="13" t="s">
        <v>5</v>
      </c>
      <c r="D90" s="17"/>
      <c r="E90" s="18"/>
      <c r="F90" s="35">
        <v>0.25</v>
      </c>
      <c r="G90" s="27"/>
      <c r="H90" s="28"/>
      <c r="J90" s="5">
        <f t="shared" si="168"/>
        <v>0</v>
      </c>
      <c r="K90" s="8">
        <f t="shared" si="169"/>
        <v>0</v>
      </c>
      <c r="L90" s="41">
        <f t="shared" si="169"/>
        <v>0</v>
      </c>
      <c r="N90" s="5">
        <f t="shared" si="170"/>
        <v>0</v>
      </c>
      <c r="O90" s="8">
        <f t="shared" si="171"/>
        <v>0</v>
      </c>
      <c r="P90" s="41">
        <f t="shared" si="172"/>
        <v>0</v>
      </c>
      <c r="R90" s="5">
        <f t="shared" si="173"/>
        <v>0</v>
      </c>
      <c r="S90" s="8">
        <f t="shared" si="174"/>
        <v>0</v>
      </c>
      <c r="T90" s="41">
        <f t="shared" si="175"/>
        <v>0</v>
      </c>
      <c r="V90" s="5">
        <f t="shared" si="176"/>
        <v>0</v>
      </c>
      <c r="W90" s="8">
        <f t="shared" si="177"/>
        <v>0</v>
      </c>
      <c r="X90" s="41">
        <f t="shared" si="178"/>
        <v>0</v>
      </c>
      <c r="Z90" s="5">
        <f t="shared" si="179"/>
        <v>0</v>
      </c>
      <c r="AA90" s="8">
        <f t="shared" si="180"/>
        <v>0</v>
      </c>
      <c r="AB90" s="41">
        <f t="shared" si="181"/>
        <v>0</v>
      </c>
      <c r="AD90" s="5">
        <f t="shared" si="182"/>
        <v>0</v>
      </c>
      <c r="AE90" s="8">
        <f t="shared" si="183"/>
        <v>0</v>
      </c>
      <c r="AF90" s="41">
        <f t="shared" si="184"/>
        <v>0</v>
      </c>
    </row>
    <row r="91" spans="1:32" s="4" customFormat="1" x14ac:dyDescent="0.25">
      <c r="A91" s="11" t="str">
        <f>'1_Fire_Script'!A91</f>
        <v>eGROUND_FUEL_SQUIRREL_MIDDENS_DEPTH</v>
      </c>
      <c r="B91" t="s">
        <v>364</v>
      </c>
      <c r="C91" s="13" t="s">
        <v>5</v>
      </c>
      <c r="D91" s="17"/>
      <c r="E91" s="18"/>
      <c r="F91" s="35">
        <v>0.25</v>
      </c>
      <c r="G91" s="27"/>
      <c r="H91" s="28"/>
      <c r="J91" s="5">
        <f t="shared" si="168"/>
        <v>0</v>
      </c>
      <c r="K91" s="8">
        <f t="shared" si="169"/>
        <v>0</v>
      </c>
      <c r="L91" s="41">
        <f t="shared" si="169"/>
        <v>0</v>
      </c>
      <c r="N91" s="5">
        <f t="shared" si="170"/>
        <v>0</v>
      </c>
      <c r="O91" s="8">
        <f t="shared" si="171"/>
        <v>0</v>
      </c>
      <c r="P91" s="41">
        <f t="shared" si="172"/>
        <v>0</v>
      </c>
      <c r="R91" s="5">
        <f t="shared" si="173"/>
        <v>0</v>
      </c>
      <c r="S91" s="8">
        <f t="shared" si="174"/>
        <v>0</v>
      </c>
      <c r="T91" s="41">
        <f t="shared" si="175"/>
        <v>0</v>
      </c>
      <c r="U91" s="4">
        <v>18</v>
      </c>
      <c r="V91" s="5">
        <f t="shared" si="176"/>
        <v>4.5</v>
      </c>
      <c r="W91" s="8">
        <f t="shared" si="177"/>
        <v>4.5</v>
      </c>
      <c r="X91" s="41">
        <f t="shared" si="178"/>
        <v>4.5</v>
      </c>
      <c r="Z91" s="5">
        <f t="shared" si="179"/>
        <v>0</v>
      </c>
      <c r="AA91" s="8">
        <f t="shared" si="180"/>
        <v>0</v>
      </c>
      <c r="AB91" s="41">
        <f t="shared" si="181"/>
        <v>0</v>
      </c>
      <c r="AD91" s="5">
        <f t="shared" si="182"/>
        <v>0</v>
      </c>
      <c r="AE91" s="8">
        <f t="shared" si="183"/>
        <v>0</v>
      </c>
      <c r="AF91" s="41">
        <f t="shared" si="184"/>
        <v>0</v>
      </c>
    </row>
    <row r="92" spans="1:32" s="4" customFormat="1" x14ac:dyDescent="0.25">
      <c r="A92" s="11" t="str">
        <f>'1_Fire_Script'!A92</f>
        <v>eGROUND_FUEL_SQUIRREL_MIDDENS_NUMBER_PER_UNIT_AREA</v>
      </c>
      <c r="B92" t="s">
        <v>365</v>
      </c>
      <c r="C92" s="13" t="s">
        <v>5</v>
      </c>
      <c r="D92" s="17"/>
      <c r="E92" s="18"/>
      <c r="F92" s="35">
        <v>0.25</v>
      </c>
      <c r="G92" s="27"/>
      <c r="H92" s="28"/>
      <c r="J92" s="5">
        <f t="shared" si="168"/>
        <v>0</v>
      </c>
      <c r="K92" s="8">
        <f t="shared" si="169"/>
        <v>0</v>
      </c>
      <c r="L92" s="41">
        <f t="shared" si="169"/>
        <v>0</v>
      </c>
      <c r="N92" s="5">
        <f t="shared" si="170"/>
        <v>0</v>
      </c>
      <c r="O92" s="8">
        <f t="shared" si="171"/>
        <v>0</v>
      </c>
      <c r="P92" s="41">
        <f t="shared" si="172"/>
        <v>0</v>
      </c>
      <c r="R92" s="5">
        <f t="shared" si="173"/>
        <v>0</v>
      </c>
      <c r="S92" s="8">
        <f t="shared" si="174"/>
        <v>0</v>
      </c>
      <c r="T92" s="41">
        <f t="shared" si="175"/>
        <v>0</v>
      </c>
      <c r="U92" s="4">
        <v>1</v>
      </c>
      <c r="V92" s="5">
        <f t="shared" si="176"/>
        <v>0.25</v>
      </c>
      <c r="W92" s="8">
        <f t="shared" si="177"/>
        <v>0.25</v>
      </c>
      <c r="X92" s="41">
        <f t="shared" si="178"/>
        <v>0.25</v>
      </c>
      <c r="Z92" s="5">
        <f t="shared" si="179"/>
        <v>0</v>
      </c>
      <c r="AA92" s="8">
        <f t="shared" si="180"/>
        <v>0</v>
      </c>
      <c r="AB92" s="41">
        <f t="shared" si="181"/>
        <v>0</v>
      </c>
      <c r="AD92" s="5">
        <f t="shared" si="182"/>
        <v>0</v>
      </c>
      <c r="AE92" s="8">
        <f t="shared" si="183"/>
        <v>0</v>
      </c>
      <c r="AF92" s="41">
        <f t="shared" si="184"/>
        <v>0</v>
      </c>
    </row>
    <row r="93" spans="1:32" s="4" customFormat="1" x14ac:dyDescent="0.25">
      <c r="A93" s="11" t="str">
        <f>'1_Fire_Script'!A93</f>
        <v>eGROUND_FUEL_SQUIRREL_MIDDENS_RADIUS</v>
      </c>
      <c r="B93" t="s">
        <v>366</v>
      </c>
      <c r="C93" s="47" t="s">
        <v>5</v>
      </c>
      <c r="D93" s="48"/>
      <c r="E93" s="49"/>
      <c r="F93" s="35">
        <v>0.25</v>
      </c>
      <c r="G93" s="27"/>
      <c r="H93" s="28"/>
      <c r="J93" s="50">
        <f t="shared" si="168"/>
        <v>0</v>
      </c>
      <c r="K93" s="51">
        <f t="shared" si="169"/>
        <v>0</v>
      </c>
      <c r="L93" s="52">
        <f t="shared" si="169"/>
        <v>0</v>
      </c>
      <c r="N93" s="50">
        <f t="shared" si="170"/>
        <v>0</v>
      </c>
      <c r="O93" s="51">
        <f t="shared" si="171"/>
        <v>0</v>
      </c>
      <c r="P93" s="52">
        <f t="shared" si="172"/>
        <v>0</v>
      </c>
      <c r="R93" s="50">
        <f t="shared" si="173"/>
        <v>0</v>
      </c>
      <c r="S93" s="51">
        <f t="shared" si="174"/>
        <v>0</v>
      </c>
      <c r="T93" s="52">
        <f t="shared" si="175"/>
        <v>0</v>
      </c>
      <c r="U93" s="4">
        <v>5</v>
      </c>
      <c r="V93" s="50">
        <f t="shared" si="176"/>
        <v>1.25</v>
      </c>
      <c r="W93" s="51">
        <f t="shared" si="177"/>
        <v>1.25</v>
      </c>
      <c r="X93" s="52">
        <f t="shared" si="178"/>
        <v>1.25</v>
      </c>
      <c r="Z93" s="50">
        <f t="shared" si="179"/>
        <v>0</v>
      </c>
      <c r="AA93" s="51">
        <f t="shared" si="180"/>
        <v>0</v>
      </c>
      <c r="AB93" s="52">
        <f t="shared" si="181"/>
        <v>0</v>
      </c>
      <c r="AD93" s="50">
        <f t="shared" si="182"/>
        <v>0</v>
      </c>
      <c r="AE93" s="51">
        <f t="shared" si="183"/>
        <v>0</v>
      </c>
      <c r="AF93" s="52">
        <f t="shared" si="18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B1" zoomScale="75" zoomScaleNormal="75" workbookViewId="0">
      <selection activeCell="E23" sqref="E23"/>
    </sheetView>
  </sheetViews>
  <sheetFormatPr defaultRowHeight="15" x14ac:dyDescent="0.25"/>
  <cols>
    <col min="1" max="1" width="94.42578125" style="43" customWidth="1"/>
    <col min="2" max="2" width="27.42578125" style="43" bestFit="1" customWidth="1"/>
    <col min="3" max="3" width="44.85546875" style="44" customWidth="1"/>
    <col min="4" max="4" width="42.5703125" style="44" customWidth="1"/>
    <col min="5" max="5" width="27.5703125" style="44" customWidth="1"/>
    <col min="6" max="6" width="14" style="43" customWidth="1"/>
    <col min="7" max="7" width="18.5703125" style="43" customWidth="1"/>
    <col min="8" max="8" width="18.5703125" style="45" customWidth="1"/>
    <col min="9" max="9" width="18.5703125" style="46" customWidth="1"/>
    <col min="10" max="10" width="14" style="43" customWidth="1"/>
    <col min="11" max="11" width="18.5703125" style="43" customWidth="1"/>
    <col min="12" max="12" width="18.5703125" style="45" customWidth="1"/>
    <col min="13" max="13" width="18.5703125" style="46" customWidth="1"/>
    <col min="14" max="14" width="14" style="43" customWidth="1"/>
    <col min="15" max="15" width="18.5703125" style="43" customWidth="1"/>
    <col min="16" max="16" width="18.5703125" style="45" customWidth="1"/>
    <col min="17" max="17" width="18.5703125" style="46" customWidth="1"/>
    <col min="18" max="18" width="14" style="43" customWidth="1"/>
    <col min="19" max="19" width="18.5703125" style="43" customWidth="1"/>
    <col min="20" max="20" width="18.5703125" style="45" customWidth="1"/>
    <col min="21" max="21" width="18.5703125" style="46" customWidth="1"/>
    <col min="22" max="22" width="14" style="43" bestFit="1" customWidth="1"/>
    <col min="23" max="23" width="18.5703125" style="43" bestFit="1" customWidth="1"/>
    <col min="24" max="24" width="18.5703125" style="45" bestFit="1" customWidth="1"/>
    <col min="25" max="25" width="18.5703125" style="46" bestFit="1" customWidth="1"/>
    <col min="26" max="26" width="14" style="43" bestFit="1" customWidth="1"/>
    <col min="27" max="27" width="18.5703125" style="43" bestFit="1" customWidth="1"/>
    <col min="28" max="28" width="18.5703125" style="45" bestFit="1" customWidth="1"/>
    <col min="29" max="29" width="18.5703125" style="46" bestFit="1" customWidth="1"/>
    <col min="30" max="16384" width="9.140625" style="43"/>
  </cols>
  <sheetData>
    <row r="1" spans="1:29" s="6" customFormat="1" x14ac:dyDescent="0.2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2.9</v>
      </c>
      <c r="U18" s="33">
        <f>$E18*T18</f>
        <v>0</v>
      </c>
      <c r="V18" s="4">
        <v>13</v>
      </c>
      <c r="W18" s="5">
        <f>V18</f>
        <v>13</v>
      </c>
      <c r="X18" s="8">
        <f>W22</f>
        <v>9</v>
      </c>
      <c r="Y18" s="33">
        <f>$E18*X18</f>
        <v>0</v>
      </c>
      <c r="AA18" s="5">
        <f>Z18</f>
        <v>0</v>
      </c>
      <c r="AB18" s="8">
        <f>AA22</f>
        <v>12</v>
      </c>
      <c r="AC18" s="33">
        <f>$E18*AB18</f>
        <v>0</v>
      </c>
    </row>
    <row r="19" spans="1:29" s="4" customFormat="1" x14ac:dyDescent="0.2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'1_Fire_Script'!A25</f>
        <v>eCANOPY_SNAGS_CLASS_1_CONIFERS_WITH_FOLIAGE_STEM_DENSITY</v>
      </c>
      <c r="B25" t="s">
        <v>301</v>
      </c>
      <c r="C25" s="35" t="s">
        <v>397</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 t="shared" ref="H34:H37" si="67">$D34*G34</f>
        <v>1.1000000000000001</v>
      </c>
      <c r="I34" s="12">
        <f>H34</f>
        <v>1.1000000000000001</v>
      </c>
      <c r="J34" s="4">
        <v>5</v>
      </c>
      <c r="K34" s="5">
        <f t="shared" ref="K34:K39" si="68">$C34*J34</f>
        <v>0.25</v>
      </c>
      <c r="L34" s="8">
        <f t="shared" ref="L34" si="69">$D34*K34</f>
        <v>2.5</v>
      </c>
      <c r="M34" s="12">
        <f>L34</f>
        <v>2.5</v>
      </c>
      <c r="N34" s="4">
        <v>3</v>
      </c>
      <c r="O34" s="5">
        <f t="shared" ref="O34:O39" si="70">$C34*N34</f>
        <v>0.15000000000000002</v>
      </c>
      <c r="P34" s="8">
        <f t="shared" ref="P34" si="71">$D34*O34</f>
        <v>1.5000000000000002</v>
      </c>
      <c r="Q34" s="12">
        <f>P34</f>
        <v>1.5000000000000002</v>
      </c>
      <c r="R34" s="4">
        <v>5</v>
      </c>
      <c r="S34" s="5">
        <f t="shared" ref="S34:S39" si="72">$C34*R34</f>
        <v>0.25</v>
      </c>
      <c r="T34" s="8">
        <f t="shared" ref="T34" si="73">$D34*S34</f>
        <v>2.5</v>
      </c>
      <c r="U34" s="12">
        <f>T34</f>
        <v>2.5</v>
      </c>
      <c r="V34" s="4">
        <v>6</v>
      </c>
      <c r="W34" s="5">
        <f t="shared" ref="W34:W39" si="74">$C34*V34</f>
        <v>0.30000000000000004</v>
      </c>
      <c r="X34" s="8">
        <f t="shared" ref="X34" si="75">$D34*W34</f>
        <v>3.0000000000000004</v>
      </c>
      <c r="Y34" s="12">
        <f>X34</f>
        <v>3.0000000000000004</v>
      </c>
      <c r="Z34" s="4">
        <v>5</v>
      </c>
      <c r="AA34" s="5">
        <f t="shared" ref="AA34:AA39" si="76">$C34*Z34</f>
        <v>0.25</v>
      </c>
      <c r="AB34" s="8">
        <f t="shared" ref="AB34" si="77">$D34*AA34</f>
        <v>2.5</v>
      </c>
      <c r="AC34" s="12">
        <f>AB34</f>
        <v>2.5</v>
      </c>
    </row>
    <row r="35" spans="1:29" s="4" customFormat="1" x14ac:dyDescent="0.2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8"/>
        <v>3.5</v>
      </c>
      <c r="L35" s="8">
        <f>MIN(100,$D35*K35)</f>
        <v>35</v>
      </c>
      <c r="M35" s="12">
        <f>MIN(100,$E35*L35)</f>
        <v>100</v>
      </c>
      <c r="N35" s="4">
        <v>2</v>
      </c>
      <c r="O35" s="5">
        <f t="shared" si="70"/>
        <v>0.1</v>
      </c>
      <c r="P35" s="8">
        <f>MIN(100,$D35*O35)</f>
        <v>1</v>
      </c>
      <c r="Q35" s="12">
        <f>MIN(100,$E35*P35)</f>
        <v>3</v>
      </c>
      <c r="R35" s="4">
        <v>10</v>
      </c>
      <c r="S35" s="5">
        <f t="shared" si="72"/>
        <v>0.5</v>
      </c>
      <c r="T35" s="8">
        <f>MIN(100,$D35*S35)</f>
        <v>5</v>
      </c>
      <c r="U35" s="12">
        <f>MIN(100,$E35*T35)</f>
        <v>15</v>
      </c>
      <c r="V35" s="4">
        <v>30</v>
      </c>
      <c r="W35" s="5">
        <f t="shared" si="74"/>
        <v>1.5</v>
      </c>
      <c r="X35" s="8">
        <f>MIN(100,$D35*W35)</f>
        <v>15</v>
      </c>
      <c r="Y35" s="12">
        <f>MIN(100,$E35*X35)</f>
        <v>45</v>
      </c>
      <c r="Z35" s="4">
        <v>80</v>
      </c>
      <c r="AA35" s="5">
        <f t="shared" si="76"/>
        <v>4</v>
      </c>
      <c r="AB35" s="8">
        <f>MIN(100,$D35*AA35)</f>
        <v>40</v>
      </c>
      <c r="AC35" s="12">
        <f>MIN(100,$E35*AB35)</f>
        <v>100</v>
      </c>
    </row>
    <row r="36" spans="1:29" s="4" customFormat="1" x14ac:dyDescent="0.2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8"/>
        <v>4.25</v>
      </c>
      <c r="L36" s="8">
        <f>MIN(100,$D36*K36)</f>
        <v>85</v>
      </c>
      <c r="M36" s="12">
        <f>L36</f>
        <v>85</v>
      </c>
      <c r="N36" s="4">
        <v>100</v>
      </c>
      <c r="O36" s="5">
        <f t="shared" si="70"/>
        <v>5</v>
      </c>
      <c r="P36" s="8">
        <f>MIN(100,$D36*O36)</f>
        <v>100</v>
      </c>
      <c r="Q36" s="12">
        <f>P36</f>
        <v>100</v>
      </c>
      <c r="R36" s="4">
        <v>90</v>
      </c>
      <c r="S36" s="5">
        <f t="shared" si="72"/>
        <v>4.5</v>
      </c>
      <c r="T36" s="8">
        <f>MIN(100,$D36*S36)</f>
        <v>90</v>
      </c>
      <c r="U36" s="12">
        <f>T36</f>
        <v>90</v>
      </c>
      <c r="V36" s="4">
        <v>85</v>
      </c>
      <c r="W36" s="5">
        <f t="shared" si="74"/>
        <v>4.25</v>
      </c>
      <c r="X36" s="8">
        <f>MIN(100,$D36*W36)</f>
        <v>85</v>
      </c>
      <c r="Y36" s="12">
        <f>X36</f>
        <v>85</v>
      </c>
      <c r="Z36" s="4">
        <v>90</v>
      </c>
      <c r="AA36" s="5">
        <f t="shared" si="76"/>
        <v>4.5</v>
      </c>
      <c r="AB36" s="8">
        <f>MIN(100,$D36*AA36)</f>
        <v>90</v>
      </c>
      <c r="AC36" s="12">
        <f>AB36</f>
        <v>90</v>
      </c>
    </row>
    <row r="37" spans="1:29" s="4" customFormat="1" x14ac:dyDescent="0.25">
      <c r="A37" s="11" t="str">
        <f>'1_Fire_Script'!A37</f>
        <v>eSHRUBS_SECONDARY_LAYER_HEIGHT</v>
      </c>
      <c r="B37" t="s">
        <v>313</v>
      </c>
      <c r="C37" s="35">
        <v>0.05</v>
      </c>
      <c r="D37" s="29">
        <f xml:space="preserve"> (1/0.05) * 0.5</f>
        <v>10</v>
      </c>
      <c r="E37" s="31">
        <f xml:space="preserve"> 1/0.5</f>
        <v>2</v>
      </c>
      <c r="F37" s="4">
        <v>0.3</v>
      </c>
      <c r="G37" s="5">
        <f t="shared" si="66"/>
        <v>1.4999999999999999E-2</v>
      </c>
      <c r="H37" s="8">
        <f t="shared" si="67"/>
        <v>0.15</v>
      </c>
      <c r="I37" s="12">
        <f>H37</f>
        <v>0.15</v>
      </c>
      <c r="J37" s="4">
        <v>2</v>
      </c>
      <c r="K37" s="5">
        <f t="shared" si="68"/>
        <v>0.1</v>
      </c>
      <c r="L37" s="8">
        <f t="shared" ref="L37" si="78">$D37*K37</f>
        <v>1</v>
      </c>
      <c r="M37" s="12">
        <f>L37</f>
        <v>1</v>
      </c>
      <c r="O37" s="5">
        <f t="shared" si="70"/>
        <v>0</v>
      </c>
      <c r="P37" s="8">
        <f t="shared" ref="P37" si="79">$D37*O37</f>
        <v>0</v>
      </c>
      <c r="Q37" s="12">
        <f>P37</f>
        <v>0</v>
      </c>
      <c r="R37" s="4">
        <v>1</v>
      </c>
      <c r="S37" s="5">
        <f t="shared" si="72"/>
        <v>0.05</v>
      </c>
      <c r="T37" s="8">
        <f t="shared" ref="T37" si="80">$D37*S37</f>
        <v>0.5</v>
      </c>
      <c r="U37" s="12">
        <f>T37</f>
        <v>0.5</v>
      </c>
      <c r="W37" s="5">
        <f t="shared" si="74"/>
        <v>0</v>
      </c>
      <c r="X37" s="8">
        <f t="shared" ref="X37" si="81">$D37*W37</f>
        <v>0</v>
      </c>
      <c r="Y37" s="12">
        <f>X37</f>
        <v>0</v>
      </c>
      <c r="AA37" s="5">
        <f t="shared" si="76"/>
        <v>0</v>
      </c>
      <c r="AB37" s="8">
        <f t="shared" ref="AB37" si="82">$D37*AA37</f>
        <v>0</v>
      </c>
      <c r="AC37" s="12">
        <f>AB37</f>
        <v>0</v>
      </c>
    </row>
    <row r="38" spans="1:29" s="4" customFormat="1" x14ac:dyDescent="0.2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8"/>
        <v>0.25</v>
      </c>
      <c r="L38" s="8">
        <f>MIN(100,$D38*K38)</f>
        <v>2.5</v>
      </c>
      <c r="M38" s="12">
        <f>MIN(100,$E38*L38)</f>
        <v>7.5</v>
      </c>
      <c r="O38" s="5">
        <f t="shared" si="70"/>
        <v>0</v>
      </c>
      <c r="P38" s="8">
        <f>MIN(100,$D38*O38)</f>
        <v>0</v>
      </c>
      <c r="Q38" s="12">
        <f>MIN(100,$E38*P38)</f>
        <v>0</v>
      </c>
      <c r="R38" s="4">
        <v>20</v>
      </c>
      <c r="S38" s="5">
        <f t="shared" si="72"/>
        <v>1</v>
      </c>
      <c r="T38" s="8">
        <f>MIN(100,$D38*S38)</f>
        <v>10</v>
      </c>
      <c r="U38" s="12">
        <f>MIN(100,$E38*T38)</f>
        <v>30</v>
      </c>
      <c r="W38" s="5">
        <f t="shared" si="74"/>
        <v>0</v>
      </c>
      <c r="X38" s="8">
        <f>MIN(100,$D38*W38)</f>
        <v>0</v>
      </c>
      <c r="Y38" s="12">
        <f>MIN(100,$E38*X38)</f>
        <v>0</v>
      </c>
      <c r="AA38" s="5">
        <f t="shared" si="76"/>
        <v>0</v>
      </c>
      <c r="AB38" s="8">
        <f>MIN(100,$D38*AA38)</f>
        <v>0</v>
      </c>
      <c r="AC38" s="12">
        <f>MIN(100,$E38*AB38)</f>
        <v>0</v>
      </c>
    </row>
    <row r="39" spans="1:29" s="4" customFormat="1" x14ac:dyDescent="0.2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8"/>
        <v>4.25</v>
      </c>
      <c r="L39" s="8">
        <f>MIN(100,$D39*K39)</f>
        <v>85</v>
      </c>
      <c r="M39" s="12">
        <f>L39</f>
        <v>85</v>
      </c>
      <c r="O39" s="5">
        <f t="shared" si="70"/>
        <v>0</v>
      </c>
      <c r="P39" s="8">
        <f>MIN(100,$D39*O39)</f>
        <v>0</v>
      </c>
      <c r="Q39" s="12">
        <f>P39</f>
        <v>0</v>
      </c>
      <c r="R39" s="4">
        <v>90</v>
      </c>
      <c r="S39" s="5">
        <f t="shared" si="72"/>
        <v>4.5</v>
      </c>
      <c r="T39" s="8">
        <f>MIN(100,$D39*S39)</f>
        <v>90</v>
      </c>
      <c r="U39" s="12">
        <f>T39</f>
        <v>90</v>
      </c>
      <c r="W39" s="5">
        <f t="shared" si="74"/>
        <v>0</v>
      </c>
      <c r="X39" s="8">
        <f>MIN(100,$D39*W39)</f>
        <v>0</v>
      </c>
      <c r="Y39" s="12">
        <f>X39</f>
        <v>0</v>
      </c>
      <c r="AA39" s="5">
        <f t="shared" si="76"/>
        <v>0</v>
      </c>
      <c r="AB39" s="8">
        <f>MIN(100,$D39*AA39)</f>
        <v>0</v>
      </c>
      <c r="AC39" s="12">
        <f>AB39</f>
        <v>0</v>
      </c>
    </row>
    <row r="40" spans="1:29" s="4" customFormat="1" x14ac:dyDescent="0.2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3">H40</f>
        <v>0.90000000000000013</v>
      </c>
      <c r="K40" s="5">
        <f>$C40*J40</f>
        <v>0</v>
      </c>
      <c r="L40" s="8">
        <f>$D40*K40</f>
        <v>0</v>
      </c>
      <c r="M40" s="12">
        <f t="shared" ref="M40:M47" si="84">L40</f>
        <v>0</v>
      </c>
      <c r="N40" s="4">
        <v>2</v>
      </c>
      <c r="O40" s="5">
        <f>$C40*N40</f>
        <v>0.1</v>
      </c>
      <c r="P40" s="8">
        <f>$D40*O40</f>
        <v>2</v>
      </c>
      <c r="Q40" s="12">
        <f t="shared" ref="Q40:Q47" si="85">P40</f>
        <v>2</v>
      </c>
      <c r="R40" s="4">
        <v>1</v>
      </c>
      <c r="S40" s="5">
        <f>$C40*R40</f>
        <v>0.05</v>
      </c>
      <c r="T40" s="8">
        <f>$D40*S40</f>
        <v>1</v>
      </c>
      <c r="U40" s="12">
        <f t="shared" ref="U40:U47" si="86">T40</f>
        <v>1</v>
      </c>
      <c r="V40" s="4">
        <v>2.5</v>
      </c>
      <c r="W40" s="5">
        <f>$C40*V40</f>
        <v>0.125</v>
      </c>
      <c r="X40" s="8">
        <f>$D40*W40</f>
        <v>2.5</v>
      </c>
      <c r="Y40" s="12">
        <f t="shared" ref="Y40:Y47" si="87">X40</f>
        <v>2.5</v>
      </c>
      <c r="Z40" s="4">
        <v>2</v>
      </c>
      <c r="AA40" s="5">
        <f>$C40*Z40</f>
        <v>0.1</v>
      </c>
      <c r="AB40" s="8">
        <f>$D40*AA40</f>
        <v>2</v>
      </c>
      <c r="AC40" s="12">
        <f t="shared" ref="AC40:AC47" si="88">AB40</f>
        <v>2</v>
      </c>
    </row>
    <row r="41" spans="1:29" s="4" customFormat="1" x14ac:dyDescent="0.25">
      <c r="A41" s="11" t="str">
        <f>'1_Fire_Script'!A41</f>
        <v>eHERBACEOUS_PRIMARY_LAYER_LOADING</v>
      </c>
      <c r="B41" t="s">
        <v>317</v>
      </c>
      <c r="C41" s="35">
        <v>0.05</v>
      </c>
      <c r="D41" s="29">
        <f xml:space="preserve"> (1/0.05) * 2</f>
        <v>40</v>
      </c>
      <c r="E41" s="31"/>
      <c r="F41" s="4">
        <v>0.1</v>
      </c>
      <c r="G41" s="5">
        <f t="shared" si="66"/>
        <v>5.000000000000001E-3</v>
      </c>
      <c r="H41" s="8">
        <f t="shared" ref="H41:H45" si="89">$D41*G41</f>
        <v>0.20000000000000004</v>
      </c>
      <c r="I41" s="12">
        <f t="shared" si="83"/>
        <v>0.20000000000000004</v>
      </c>
      <c r="K41" s="5">
        <f t="shared" ref="K41:K47" si="90">$C41*J41</f>
        <v>0</v>
      </c>
      <c r="L41" s="8">
        <f t="shared" ref="L41" si="91">$D41*K41</f>
        <v>0</v>
      </c>
      <c r="M41" s="12">
        <f t="shared" si="84"/>
        <v>0</v>
      </c>
      <c r="N41" s="4">
        <v>1</v>
      </c>
      <c r="O41" s="5">
        <f t="shared" ref="O41:O47" si="92">$C41*N41</f>
        <v>0.05</v>
      </c>
      <c r="P41" s="8">
        <f t="shared" ref="P41" si="93">$D41*O41</f>
        <v>2</v>
      </c>
      <c r="Q41" s="12">
        <f t="shared" si="85"/>
        <v>2</v>
      </c>
      <c r="R41" s="4">
        <v>0.01</v>
      </c>
      <c r="S41" s="5">
        <f t="shared" ref="S41:S47" si="94">$C41*R41</f>
        <v>5.0000000000000001E-4</v>
      </c>
      <c r="T41" s="8">
        <f t="shared" ref="T41" si="95">$D41*S41</f>
        <v>0.02</v>
      </c>
      <c r="U41" s="12">
        <f t="shared" si="86"/>
        <v>0.02</v>
      </c>
      <c r="V41" s="4">
        <v>0.4</v>
      </c>
      <c r="W41" s="5">
        <f t="shared" ref="W41:W47" si="96">$C41*V41</f>
        <v>2.0000000000000004E-2</v>
      </c>
      <c r="X41" s="8">
        <f t="shared" ref="X41" si="97">$D41*W41</f>
        <v>0.80000000000000016</v>
      </c>
      <c r="Y41" s="12">
        <f t="shared" si="87"/>
        <v>0.80000000000000016</v>
      </c>
      <c r="Z41" s="4">
        <v>0.1</v>
      </c>
      <c r="AA41" s="5">
        <f t="shared" ref="AA41:AA47" si="98">$C41*Z41</f>
        <v>5.000000000000001E-3</v>
      </c>
      <c r="AB41" s="8">
        <f t="shared" ref="AB41" si="99">$D41*AA41</f>
        <v>0.20000000000000004</v>
      </c>
      <c r="AC41" s="12">
        <f t="shared" si="88"/>
        <v>0.20000000000000004</v>
      </c>
    </row>
    <row r="42" spans="1:29" s="4" customFormat="1" x14ac:dyDescent="0.2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3"/>
        <v>1.4</v>
      </c>
      <c r="K42" s="5">
        <f t="shared" si="90"/>
        <v>0</v>
      </c>
      <c r="L42" s="8">
        <f>MIN(100,$D42*K42)</f>
        <v>0</v>
      </c>
      <c r="M42" s="12">
        <f t="shared" si="84"/>
        <v>0</v>
      </c>
      <c r="N42" s="4">
        <v>90</v>
      </c>
      <c r="O42" s="5">
        <f t="shared" si="92"/>
        <v>4.5</v>
      </c>
      <c r="P42" s="8">
        <f>MIN(100,$D42*O42)</f>
        <v>100</v>
      </c>
      <c r="Q42" s="12">
        <f t="shared" si="85"/>
        <v>100</v>
      </c>
      <c r="R42" s="4">
        <v>2</v>
      </c>
      <c r="S42" s="5">
        <f t="shared" si="94"/>
        <v>0.1</v>
      </c>
      <c r="T42" s="8">
        <f>MIN(100,$D42*S42)</f>
        <v>4</v>
      </c>
      <c r="U42" s="12">
        <f t="shared" si="86"/>
        <v>4</v>
      </c>
      <c r="V42" s="4">
        <v>30</v>
      </c>
      <c r="W42" s="5">
        <f t="shared" si="96"/>
        <v>1.5</v>
      </c>
      <c r="X42" s="8">
        <f>MIN(100,$D42*W42)</f>
        <v>60</v>
      </c>
      <c r="Y42" s="12">
        <f t="shared" si="87"/>
        <v>60</v>
      </c>
      <c r="Z42" s="4">
        <v>20</v>
      </c>
      <c r="AA42" s="5">
        <f t="shared" si="98"/>
        <v>1</v>
      </c>
      <c r="AB42" s="8">
        <f>MIN(100,$D42*AA42)</f>
        <v>40</v>
      </c>
      <c r="AC42" s="12">
        <f t="shared" si="88"/>
        <v>40</v>
      </c>
    </row>
    <row r="43" spans="1:29" s="4" customFormat="1" x14ac:dyDescent="0.25">
      <c r="A43" s="11" t="str">
        <f>'1_Fire_Script'!A43</f>
        <v>eHERBACEOUS_PRIMARY_LAYER_PERCENT_LIVE</v>
      </c>
      <c r="B43" t="s">
        <v>319</v>
      </c>
      <c r="C43" s="35">
        <v>0.05</v>
      </c>
      <c r="D43" s="29">
        <f xml:space="preserve"> (1/0.05)</f>
        <v>20</v>
      </c>
      <c r="E43" s="31"/>
      <c r="F43" s="4">
        <v>95</v>
      </c>
      <c r="G43" s="5">
        <f t="shared" si="66"/>
        <v>4.75</v>
      </c>
      <c r="H43" s="8">
        <f>MIN(100,$D43*G43)</f>
        <v>95</v>
      </c>
      <c r="I43" s="12">
        <f t="shared" si="83"/>
        <v>95</v>
      </c>
      <c r="K43" s="5">
        <f t="shared" si="90"/>
        <v>0</v>
      </c>
      <c r="L43" s="8">
        <f>MIN(100,$D43*K43)</f>
        <v>0</v>
      </c>
      <c r="M43" s="12">
        <f t="shared" si="84"/>
        <v>0</v>
      </c>
      <c r="N43" s="4">
        <v>85</v>
      </c>
      <c r="O43" s="5">
        <f t="shared" si="92"/>
        <v>4.25</v>
      </c>
      <c r="P43" s="8">
        <f>MIN(100,$D43*O43)</f>
        <v>85</v>
      </c>
      <c r="Q43" s="12">
        <f t="shared" si="85"/>
        <v>85</v>
      </c>
      <c r="R43" s="4">
        <v>90</v>
      </c>
      <c r="S43" s="5">
        <f t="shared" si="94"/>
        <v>4.5</v>
      </c>
      <c r="T43" s="8">
        <f>MIN(100,$D43*S43)</f>
        <v>90</v>
      </c>
      <c r="U43" s="12">
        <f t="shared" si="86"/>
        <v>90</v>
      </c>
      <c r="V43" s="4">
        <v>80</v>
      </c>
      <c r="W43" s="5">
        <f t="shared" si="96"/>
        <v>4</v>
      </c>
      <c r="X43" s="8">
        <f>MIN(100,$D43*W43)</f>
        <v>80</v>
      </c>
      <c r="Y43" s="12">
        <f t="shared" si="87"/>
        <v>80</v>
      </c>
      <c r="Z43" s="4">
        <v>60</v>
      </c>
      <c r="AA43" s="5">
        <f t="shared" si="98"/>
        <v>3</v>
      </c>
      <c r="AB43" s="8">
        <f>MIN(100,$D43*AA43)</f>
        <v>60</v>
      </c>
      <c r="AC43" s="12">
        <f t="shared" si="88"/>
        <v>60</v>
      </c>
    </row>
    <row r="44" spans="1:29" s="4" customFormat="1" x14ac:dyDescent="0.25">
      <c r="A44" s="11" t="str">
        <f>'1_Fire_Script'!A44</f>
        <v>eHERBACEOUS_SECONDARY_LAYER_HEIGHT</v>
      </c>
      <c r="B44" t="s">
        <v>320</v>
      </c>
      <c r="C44" s="35">
        <v>0.05</v>
      </c>
      <c r="D44" s="29">
        <f xml:space="preserve"> (1/0.05)</f>
        <v>20</v>
      </c>
      <c r="E44" s="31"/>
      <c r="F44" s="4">
        <v>0.9</v>
      </c>
      <c r="G44" s="5">
        <f t="shared" si="66"/>
        <v>4.5000000000000005E-2</v>
      </c>
      <c r="H44" s="8">
        <f t="shared" si="89"/>
        <v>0.90000000000000013</v>
      </c>
      <c r="I44" s="12">
        <f t="shared" si="83"/>
        <v>0.90000000000000013</v>
      </c>
      <c r="K44" s="5">
        <f t="shared" si="90"/>
        <v>0</v>
      </c>
      <c r="L44" s="8">
        <f t="shared" ref="L44:L45" si="100">$D44*K44</f>
        <v>0</v>
      </c>
      <c r="M44" s="12">
        <f t="shared" si="84"/>
        <v>0</v>
      </c>
      <c r="N44" s="4">
        <v>1</v>
      </c>
      <c r="O44" s="5">
        <f t="shared" si="92"/>
        <v>0.05</v>
      </c>
      <c r="P44" s="8">
        <f t="shared" ref="P44:P45" si="101">$D44*O44</f>
        <v>1</v>
      </c>
      <c r="Q44" s="12">
        <f t="shared" si="85"/>
        <v>1</v>
      </c>
      <c r="R44" s="4">
        <v>0.5</v>
      </c>
      <c r="S44" s="5">
        <f t="shared" si="94"/>
        <v>2.5000000000000001E-2</v>
      </c>
      <c r="T44" s="8">
        <f t="shared" ref="T44:T45" si="102">$D44*S44</f>
        <v>0.5</v>
      </c>
      <c r="U44" s="12">
        <f t="shared" si="86"/>
        <v>0.5</v>
      </c>
      <c r="W44" s="5">
        <f t="shared" si="96"/>
        <v>0</v>
      </c>
      <c r="X44" s="8">
        <f t="shared" ref="X44:X45" si="103">$D44*W44</f>
        <v>0</v>
      </c>
      <c r="Y44" s="12">
        <f t="shared" si="87"/>
        <v>0</v>
      </c>
      <c r="Z44" s="4">
        <v>1</v>
      </c>
      <c r="AA44" s="5">
        <f t="shared" si="98"/>
        <v>0.05</v>
      </c>
      <c r="AB44" s="8">
        <f t="shared" ref="AB44:AB45" si="104">$D44*AA44</f>
        <v>1</v>
      </c>
      <c r="AC44" s="12">
        <f t="shared" si="88"/>
        <v>1</v>
      </c>
    </row>
    <row r="45" spans="1:29" s="4" customFormat="1" x14ac:dyDescent="0.25">
      <c r="A45" s="11" t="str">
        <f>'1_Fire_Script'!A45</f>
        <v>eHERBACEOUS_SECONDARY_LAYER_LOADING</v>
      </c>
      <c r="B45" t="s">
        <v>321</v>
      </c>
      <c r="C45" s="35">
        <v>0.05</v>
      </c>
      <c r="D45" s="29">
        <f xml:space="preserve"> (1/0.05) * 2</f>
        <v>40</v>
      </c>
      <c r="E45" s="31"/>
      <c r="F45" s="4">
        <v>0.1</v>
      </c>
      <c r="G45" s="5">
        <f t="shared" si="66"/>
        <v>5.000000000000001E-3</v>
      </c>
      <c r="H45" s="8">
        <f t="shared" si="89"/>
        <v>0.20000000000000004</v>
      </c>
      <c r="I45" s="12">
        <f t="shared" si="83"/>
        <v>0.20000000000000004</v>
      </c>
      <c r="K45" s="5">
        <f t="shared" si="90"/>
        <v>0</v>
      </c>
      <c r="L45" s="8">
        <f t="shared" si="100"/>
        <v>0</v>
      </c>
      <c r="M45" s="12">
        <f t="shared" si="84"/>
        <v>0</v>
      </c>
      <c r="N45" s="4">
        <v>0.01</v>
      </c>
      <c r="O45" s="5">
        <f t="shared" si="92"/>
        <v>5.0000000000000001E-4</v>
      </c>
      <c r="P45" s="8">
        <f t="shared" si="101"/>
        <v>0.02</v>
      </c>
      <c r="Q45" s="12">
        <f t="shared" si="85"/>
        <v>0.02</v>
      </c>
      <c r="R45" s="4">
        <v>0.02</v>
      </c>
      <c r="S45" s="5">
        <f t="shared" si="94"/>
        <v>1E-3</v>
      </c>
      <c r="T45" s="8">
        <f t="shared" si="102"/>
        <v>0.04</v>
      </c>
      <c r="U45" s="12">
        <f t="shared" si="86"/>
        <v>0.04</v>
      </c>
      <c r="W45" s="5">
        <f t="shared" si="96"/>
        <v>0</v>
      </c>
      <c r="X45" s="8">
        <f t="shared" si="103"/>
        <v>0</v>
      </c>
      <c r="Y45" s="12">
        <f t="shared" si="87"/>
        <v>0</v>
      </c>
      <c r="Z45" s="4">
        <v>0.1</v>
      </c>
      <c r="AA45" s="5">
        <f t="shared" si="98"/>
        <v>5.000000000000001E-3</v>
      </c>
      <c r="AB45" s="8">
        <f t="shared" si="104"/>
        <v>0.20000000000000004</v>
      </c>
      <c r="AC45" s="12">
        <f t="shared" si="88"/>
        <v>0.20000000000000004</v>
      </c>
    </row>
    <row r="46" spans="1:29" s="4" customFormat="1" x14ac:dyDescent="0.2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3"/>
        <v>0.40000000000000008</v>
      </c>
      <c r="K46" s="5">
        <f t="shared" si="90"/>
        <v>0</v>
      </c>
      <c r="L46" s="8">
        <f>MIN(100,$D46*K46)</f>
        <v>0</v>
      </c>
      <c r="M46" s="12">
        <f t="shared" si="84"/>
        <v>0</v>
      </c>
      <c r="N46" s="4">
        <v>8</v>
      </c>
      <c r="O46" s="5">
        <f t="shared" si="92"/>
        <v>0.4</v>
      </c>
      <c r="P46" s="8">
        <f>MIN(100,$D46*O46)</f>
        <v>16</v>
      </c>
      <c r="Q46" s="12">
        <f t="shared" si="85"/>
        <v>16</v>
      </c>
      <c r="R46" s="4">
        <v>5</v>
      </c>
      <c r="S46" s="5">
        <f t="shared" si="94"/>
        <v>0.25</v>
      </c>
      <c r="T46" s="8">
        <f>MIN(100,$D46*S46)</f>
        <v>10</v>
      </c>
      <c r="U46" s="12">
        <f t="shared" si="86"/>
        <v>10</v>
      </c>
      <c r="W46" s="5">
        <f t="shared" si="96"/>
        <v>0</v>
      </c>
      <c r="X46" s="8">
        <f>MIN(100,$D46*W46)</f>
        <v>0</v>
      </c>
      <c r="Y46" s="12">
        <f t="shared" si="87"/>
        <v>0</v>
      </c>
      <c r="Z46" s="4">
        <v>20</v>
      </c>
      <c r="AA46" s="5">
        <f t="shared" si="98"/>
        <v>1</v>
      </c>
      <c r="AB46" s="8">
        <f>MIN(100,$D46*AA46)</f>
        <v>40</v>
      </c>
      <c r="AC46" s="12">
        <f t="shared" si="88"/>
        <v>40</v>
      </c>
    </row>
    <row r="47" spans="1:29" s="4" customFormat="1" x14ac:dyDescent="0.25">
      <c r="A47" s="11" t="str">
        <f>'1_Fire_Script'!A47</f>
        <v>eHERBACEOUS_SECONDARY_LAYER_PERCENT_LIVE</v>
      </c>
      <c r="B47" t="s">
        <v>323</v>
      </c>
      <c r="C47" s="35">
        <v>0.05</v>
      </c>
      <c r="D47" s="29">
        <f xml:space="preserve"> (1/0.05)</f>
        <v>20</v>
      </c>
      <c r="E47" s="31"/>
      <c r="F47" s="4">
        <v>85</v>
      </c>
      <c r="G47" s="5">
        <f t="shared" si="66"/>
        <v>4.25</v>
      </c>
      <c r="H47" s="8">
        <f>MIN(100,$D47*G47)</f>
        <v>85</v>
      </c>
      <c r="I47" s="12">
        <f t="shared" si="83"/>
        <v>85</v>
      </c>
      <c r="K47" s="5">
        <f t="shared" si="90"/>
        <v>0</v>
      </c>
      <c r="L47" s="8">
        <f>MIN(100,$D47*K47)</f>
        <v>0</v>
      </c>
      <c r="M47" s="12">
        <f t="shared" si="84"/>
        <v>0</v>
      </c>
      <c r="N47" s="4">
        <v>70</v>
      </c>
      <c r="O47" s="5">
        <f t="shared" si="92"/>
        <v>3.5</v>
      </c>
      <c r="P47" s="8">
        <f>MIN(100,$D47*O47)</f>
        <v>70</v>
      </c>
      <c r="Q47" s="12">
        <f t="shared" si="85"/>
        <v>70</v>
      </c>
      <c r="R47" s="4">
        <v>90</v>
      </c>
      <c r="S47" s="5">
        <f t="shared" si="94"/>
        <v>4.5</v>
      </c>
      <c r="T47" s="8">
        <f>MIN(100,$D47*S47)</f>
        <v>90</v>
      </c>
      <c r="U47" s="12">
        <f t="shared" si="86"/>
        <v>90</v>
      </c>
      <c r="W47" s="5">
        <f t="shared" si="96"/>
        <v>0</v>
      </c>
      <c r="X47" s="8">
        <f>MIN(100,$D47*W47)</f>
        <v>0</v>
      </c>
      <c r="Y47" s="12">
        <f t="shared" si="87"/>
        <v>0</v>
      </c>
      <c r="Z47" s="4">
        <v>60</v>
      </c>
      <c r="AA47" s="5">
        <f t="shared" si="98"/>
        <v>3</v>
      </c>
      <c r="AB47" s="8">
        <f>MIN(100,$D47*AA47)</f>
        <v>60</v>
      </c>
      <c r="AC47" s="12">
        <f t="shared" si="88"/>
        <v>60</v>
      </c>
    </row>
    <row r="48" spans="1:29" s="4" customFormat="1" x14ac:dyDescent="0.25">
      <c r="A48" s="11" t="str">
        <f>'1_Fire_Script'!A48</f>
        <v>eWOODY_FUEL_ALL_DOWNED_WOODY_FUEL_DEPTH</v>
      </c>
      <c r="B48" t="s">
        <v>324</v>
      </c>
      <c r="C48" s="35">
        <v>0.05</v>
      </c>
      <c r="D48" s="29">
        <v>1.5</v>
      </c>
      <c r="E48" s="31">
        <f>1/(0.05*1.5)</f>
        <v>13.333333333333332</v>
      </c>
      <c r="F48" s="4">
        <v>4</v>
      </c>
      <c r="G48" s="5">
        <f>$C48*F48</f>
        <v>0.2</v>
      </c>
      <c r="H48" s="8">
        <f t="shared" ref="H48:H55" si="105">$D48*G48</f>
        <v>0.30000000000000004</v>
      </c>
      <c r="I48" s="12">
        <f t="shared" ref="I48:I53" si="106">$E48*H48</f>
        <v>4</v>
      </c>
      <c r="J48" s="4">
        <v>1</v>
      </c>
      <c r="K48" s="5">
        <f>$C48*J48</f>
        <v>0.05</v>
      </c>
      <c r="L48" s="8">
        <f t="shared" ref="L48:L55" si="107">$D48*K48</f>
        <v>7.5000000000000011E-2</v>
      </c>
      <c r="M48" s="12">
        <f t="shared" ref="M48:M53" si="108">$E48*L48</f>
        <v>1</v>
      </c>
      <c r="O48" s="5">
        <f>$C48*N48</f>
        <v>0</v>
      </c>
      <c r="P48" s="8">
        <f t="shared" ref="P48:P55" si="109">$D48*O48</f>
        <v>0</v>
      </c>
      <c r="Q48" s="12">
        <f t="shared" ref="Q48:Q53" si="110">$E48*P48</f>
        <v>0</v>
      </c>
      <c r="R48" s="4">
        <v>0.5</v>
      </c>
      <c r="S48" s="5">
        <f>$C48*R48</f>
        <v>2.5000000000000001E-2</v>
      </c>
      <c r="T48" s="8">
        <f t="shared" ref="T48:T55" si="111">$D48*S48</f>
        <v>3.7500000000000006E-2</v>
      </c>
      <c r="U48" s="12">
        <f t="shared" ref="U48:U53" si="112">$E48*T48</f>
        <v>0.5</v>
      </c>
      <c r="V48" s="4">
        <v>1</v>
      </c>
      <c r="W48" s="5">
        <f>$C48*V48</f>
        <v>0.05</v>
      </c>
      <c r="X48" s="8">
        <f t="shared" ref="X48:X55" si="113">$D48*W48</f>
        <v>7.5000000000000011E-2</v>
      </c>
      <c r="Y48" s="12">
        <f t="shared" ref="Y48:Y53" si="114">$E48*X48</f>
        <v>1</v>
      </c>
      <c r="Z48" s="4">
        <v>0.5</v>
      </c>
      <c r="AA48" s="5">
        <f>$C48*Z48</f>
        <v>2.5000000000000001E-2</v>
      </c>
      <c r="AB48" s="8">
        <f t="shared" ref="AB48:AB55" si="115">$D48*AA48</f>
        <v>3.7500000000000006E-2</v>
      </c>
      <c r="AC48" s="12">
        <f t="shared" ref="AC48:AC53" si="116">$E48*AB48</f>
        <v>0.5</v>
      </c>
    </row>
    <row r="49" spans="1:29" s="4" customFormat="1" x14ac:dyDescent="0.25">
      <c r="A49" s="11" t="str">
        <f>'1_Fire_Script'!A49</f>
        <v>eWOODY_FUEL_ALL_DOWNED_WOODY_FUEL_TOTAL_PERCENT_COVER</v>
      </c>
      <c r="B49" t="s">
        <v>325</v>
      </c>
      <c r="C49" s="35">
        <v>0.05</v>
      </c>
      <c r="D49" s="29">
        <v>1.5</v>
      </c>
      <c r="E49" s="31">
        <f xml:space="preserve"> 1/(0.05*1.5)</f>
        <v>13.333333333333332</v>
      </c>
      <c r="F49" s="4">
        <v>70</v>
      </c>
      <c r="G49" s="5">
        <f t="shared" si="66"/>
        <v>3.5</v>
      </c>
      <c r="H49" s="8">
        <f t="shared" si="105"/>
        <v>5.25</v>
      </c>
      <c r="I49" s="12">
        <f t="shared" si="106"/>
        <v>70</v>
      </c>
      <c r="J49" s="4">
        <v>50</v>
      </c>
      <c r="K49" s="5">
        <f t="shared" ref="K49:K58" si="117">$C49*J49</f>
        <v>2.5</v>
      </c>
      <c r="L49" s="8">
        <f t="shared" si="107"/>
        <v>3.75</v>
      </c>
      <c r="M49" s="12">
        <f t="shared" si="108"/>
        <v>49.999999999999993</v>
      </c>
      <c r="O49" s="5">
        <f t="shared" ref="O49:O58" si="118">$C49*N49</f>
        <v>0</v>
      </c>
      <c r="P49" s="8">
        <f t="shared" si="109"/>
        <v>0</v>
      </c>
      <c r="Q49" s="12">
        <f t="shared" si="110"/>
        <v>0</v>
      </c>
      <c r="R49" s="4">
        <v>30</v>
      </c>
      <c r="S49" s="5">
        <f t="shared" ref="S49:S58" si="119">$C49*R49</f>
        <v>1.5</v>
      </c>
      <c r="T49" s="8">
        <f t="shared" si="111"/>
        <v>2.25</v>
      </c>
      <c r="U49" s="12">
        <f t="shared" si="112"/>
        <v>29.999999999999996</v>
      </c>
      <c r="V49" s="4">
        <v>40</v>
      </c>
      <c r="W49" s="5">
        <f t="shared" ref="W49:W58" si="120">$C49*V49</f>
        <v>2</v>
      </c>
      <c r="X49" s="8">
        <f t="shared" si="113"/>
        <v>3</v>
      </c>
      <c r="Y49" s="12">
        <f t="shared" si="114"/>
        <v>40</v>
      </c>
      <c r="Z49" s="4">
        <v>15</v>
      </c>
      <c r="AA49" s="5">
        <f t="shared" ref="AA49:AA58" si="121">$C49*Z49</f>
        <v>0.75</v>
      </c>
      <c r="AB49" s="8">
        <f t="shared" si="115"/>
        <v>1.125</v>
      </c>
      <c r="AC49" s="12">
        <f t="shared" si="116"/>
        <v>14.999999999999998</v>
      </c>
    </row>
    <row r="50" spans="1:29" s="4" customFormat="1" x14ac:dyDescent="0.25">
      <c r="A50" s="11" t="str">
        <f>'1_Fire_Script'!A50</f>
        <v>eWOODY_FUEL_SOUND_WOOD_LOADINGS_ZERO_TO_THREE_INCHES_ONE_TO_THREE_INCHES</v>
      </c>
      <c r="B50" t="s">
        <v>326</v>
      </c>
      <c r="C50" s="35">
        <v>0.05</v>
      </c>
      <c r="D50" s="29">
        <v>1.5</v>
      </c>
      <c r="E50" s="31">
        <f xml:space="preserve"> 1/(0.05*1.5)</f>
        <v>13.333333333333332</v>
      </c>
      <c r="F50" s="4">
        <v>2</v>
      </c>
      <c r="G50" s="5">
        <f t="shared" si="66"/>
        <v>0.1</v>
      </c>
      <c r="H50" s="8">
        <f t="shared" si="105"/>
        <v>0.15000000000000002</v>
      </c>
      <c r="I50" s="12">
        <f t="shared" si="106"/>
        <v>2</v>
      </c>
      <c r="J50" s="4">
        <v>1</v>
      </c>
      <c r="K50" s="5">
        <f t="shared" si="117"/>
        <v>0.05</v>
      </c>
      <c r="L50" s="8">
        <f t="shared" si="107"/>
        <v>7.5000000000000011E-2</v>
      </c>
      <c r="M50" s="12">
        <f t="shared" si="108"/>
        <v>1</v>
      </c>
      <c r="O50" s="5">
        <f t="shared" si="118"/>
        <v>0</v>
      </c>
      <c r="P50" s="8">
        <f t="shared" si="109"/>
        <v>0</v>
      </c>
      <c r="Q50" s="12">
        <f t="shared" si="110"/>
        <v>0</v>
      </c>
      <c r="R50" s="4">
        <v>0.5</v>
      </c>
      <c r="S50" s="5">
        <f t="shared" si="119"/>
        <v>2.5000000000000001E-2</v>
      </c>
      <c r="T50" s="8">
        <f t="shared" si="111"/>
        <v>3.7500000000000006E-2</v>
      </c>
      <c r="U50" s="12">
        <f t="shared" si="112"/>
        <v>0.5</v>
      </c>
      <c r="V50" s="4">
        <v>1</v>
      </c>
      <c r="W50" s="5">
        <f t="shared" si="120"/>
        <v>0.05</v>
      </c>
      <c r="X50" s="8">
        <f t="shared" si="113"/>
        <v>7.5000000000000011E-2</v>
      </c>
      <c r="Y50" s="12">
        <f t="shared" si="114"/>
        <v>1</v>
      </c>
      <c r="Z50" s="4">
        <v>0.3</v>
      </c>
      <c r="AA50" s="5">
        <f t="shared" si="121"/>
        <v>1.4999999999999999E-2</v>
      </c>
      <c r="AB50" s="8">
        <f t="shared" si="115"/>
        <v>2.2499999999999999E-2</v>
      </c>
      <c r="AC50" s="12">
        <f t="shared" si="116"/>
        <v>0.3</v>
      </c>
    </row>
    <row r="51" spans="1:29" s="4" customFormat="1" x14ac:dyDescent="0.25">
      <c r="A51" s="11" t="str">
        <f>'1_Fire_Script'!A51</f>
        <v>eWOODY_FUEL_SOUND_WOOD_LOADINGS_ZERO_TO_THREE_INCHES_QUARTER_INCH_TO_ONE_INCH</v>
      </c>
      <c r="B51" t="s">
        <v>327</v>
      </c>
      <c r="C51" s="35">
        <v>0.05</v>
      </c>
      <c r="D51" s="29">
        <v>1.5</v>
      </c>
      <c r="E51" s="31">
        <f xml:space="preserve"> 1/(0.05*1.5)</f>
        <v>13.333333333333332</v>
      </c>
      <c r="F51" s="4">
        <v>1.5</v>
      </c>
      <c r="G51" s="5">
        <f t="shared" si="66"/>
        <v>7.5000000000000011E-2</v>
      </c>
      <c r="H51" s="8">
        <f t="shared" si="105"/>
        <v>0.11250000000000002</v>
      </c>
      <c r="I51" s="12">
        <f t="shared" si="106"/>
        <v>1.5</v>
      </c>
      <c r="J51" s="4">
        <v>1</v>
      </c>
      <c r="K51" s="5">
        <f t="shared" si="117"/>
        <v>0.05</v>
      </c>
      <c r="L51" s="8">
        <f t="shared" si="107"/>
        <v>7.5000000000000011E-2</v>
      </c>
      <c r="M51" s="12">
        <f t="shared" si="108"/>
        <v>1</v>
      </c>
      <c r="O51" s="5">
        <f t="shared" si="118"/>
        <v>0</v>
      </c>
      <c r="P51" s="8">
        <f t="shared" si="109"/>
        <v>0</v>
      </c>
      <c r="Q51" s="12">
        <f t="shared" si="110"/>
        <v>0</v>
      </c>
      <c r="R51" s="4">
        <v>0.2</v>
      </c>
      <c r="S51" s="5">
        <f t="shared" si="119"/>
        <v>1.0000000000000002E-2</v>
      </c>
      <c r="T51" s="8">
        <f t="shared" si="111"/>
        <v>1.5000000000000003E-2</v>
      </c>
      <c r="U51" s="12">
        <f t="shared" si="112"/>
        <v>0.2</v>
      </c>
      <c r="V51" s="4">
        <v>0.5</v>
      </c>
      <c r="W51" s="5">
        <f t="shared" si="120"/>
        <v>2.5000000000000001E-2</v>
      </c>
      <c r="X51" s="8">
        <f t="shared" si="113"/>
        <v>3.7500000000000006E-2</v>
      </c>
      <c r="Y51" s="12">
        <f t="shared" si="114"/>
        <v>0.5</v>
      </c>
      <c r="Z51" s="4">
        <v>0.4</v>
      </c>
      <c r="AA51" s="5">
        <f t="shared" si="121"/>
        <v>2.0000000000000004E-2</v>
      </c>
      <c r="AB51" s="8">
        <f t="shared" si="115"/>
        <v>3.0000000000000006E-2</v>
      </c>
      <c r="AC51" s="12">
        <f t="shared" si="116"/>
        <v>0.4</v>
      </c>
    </row>
    <row r="52" spans="1:29" s="4" customFormat="1" x14ac:dyDescent="0.25">
      <c r="A52" s="11" t="str">
        <f>'1_Fire_Script'!A52</f>
        <v>eWOODY_FUEL_SOUND_WOOD_LOADINGS_ZERO_TO_THREE_INCHES_ZERO_TO_QUARTER_INCH</v>
      </c>
      <c r="B52" t="s">
        <v>328</v>
      </c>
      <c r="C52" s="35">
        <v>0.05</v>
      </c>
      <c r="D52" s="29">
        <v>1.5</v>
      </c>
      <c r="E52" s="31">
        <f xml:space="preserve"> 1/(0.05*1.5)</f>
        <v>13.333333333333332</v>
      </c>
      <c r="F52" s="4">
        <v>1</v>
      </c>
      <c r="G52" s="5">
        <f t="shared" si="66"/>
        <v>0.05</v>
      </c>
      <c r="H52" s="8">
        <f t="shared" si="105"/>
        <v>7.5000000000000011E-2</v>
      </c>
      <c r="I52" s="12">
        <f t="shared" si="106"/>
        <v>1</v>
      </c>
      <c r="J52" s="4">
        <v>0.5</v>
      </c>
      <c r="K52" s="5">
        <f t="shared" si="117"/>
        <v>2.5000000000000001E-2</v>
      </c>
      <c r="L52" s="8">
        <f t="shared" si="107"/>
        <v>3.7500000000000006E-2</v>
      </c>
      <c r="M52" s="12">
        <f t="shared" si="108"/>
        <v>0.5</v>
      </c>
      <c r="O52" s="5">
        <f t="shared" si="118"/>
        <v>0</v>
      </c>
      <c r="P52" s="8">
        <f t="shared" si="109"/>
        <v>0</v>
      </c>
      <c r="Q52" s="12">
        <f t="shared" si="110"/>
        <v>0</v>
      </c>
      <c r="R52" s="4">
        <v>0.1</v>
      </c>
      <c r="S52" s="5">
        <f t="shared" si="119"/>
        <v>5.000000000000001E-3</v>
      </c>
      <c r="T52" s="8">
        <f t="shared" si="111"/>
        <v>7.5000000000000015E-3</v>
      </c>
      <c r="U52" s="12">
        <f t="shared" si="112"/>
        <v>0.1</v>
      </c>
      <c r="V52" s="4">
        <v>0.3</v>
      </c>
      <c r="W52" s="5">
        <f t="shared" si="120"/>
        <v>1.4999999999999999E-2</v>
      </c>
      <c r="X52" s="8">
        <f t="shared" si="113"/>
        <v>2.2499999999999999E-2</v>
      </c>
      <c r="Y52" s="12">
        <f t="shared" si="114"/>
        <v>0.3</v>
      </c>
      <c r="Z52" s="4">
        <v>0.02</v>
      </c>
      <c r="AA52" s="5">
        <f t="shared" si="121"/>
        <v>1E-3</v>
      </c>
      <c r="AB52" s="8">
        <f t="shared" si="115"/>
        <v>1.5E-3</v>
      </c>
      <c r="AC52" s="12">
        <f t="shared" si="116"/>
        <v>1.9999999999999997E-2</v>
      </c>
    </row>
    <row r="53" spans="1:29" s="4" customFormat="1" x14ac:dyDescent="0.25">
      <c r="A53" s="11" t="str">
        <f>'1_Fire_Script'!A53</f>
        <v>eWOODY_FUEL_SOUND_WOOD_LOADINGS_GREATER_THAN_THREE_INCHES_THREE_TO_NINE_INCHES</v>
      </c>
      <c r="B53" t="s">
        <v>329</v>
      </c>
      <c r="C53" s="35">
        <v>0.5</v>
      </c>
      <c r="D53" s="29">
        <v>0.75</v>
      </c>
      <c r="E53" s="31">
        <v>0.5</v>
      </c>
      <c r="F53" s="4">
        <v>6</v>
      </c>
      <c r="G53" s="5">
        <f t="shared" si="66"/>
        <v>3</v>
      </c>
      <c r="H53" s="8">
        <f t="shared" si="105"/>
        <v>2.25</v>
      </c>
      <c r="I53" s="12">
        <f t="shared" si="106"/>
        <v>1.125</v>
      </c>
      <c r="J53" s="4">
        <v>0</v>
      </c>
      <c r="K53" s="5">
        <f t="shared" si="117"/>
        <v>0</v>
      </c>
      <c r="L53" s="8">
        <f t="shared" si="107"/>
        <v>0</v>
      </c>
      <c r="M53" s="12">
        <f t="shared" si="108"/>
        <v>0</v>
      </c>
      <c r="O53" s="5">
        <f t="shared" si="118"/>
        <v>0</v>
      </c>
      <c r="P53" s="8">
        <f t="shared" si="109"/>
        <v>0</v>
      </c>
      <c r="Q53" s="12">
        <f t="shared" si="110"/>
        <v>0</v>
      </c>
      <c r="R53" s="4">
        <v>1</v>
      </c>
      <c r="S53" s="5">
        <f t="shared" si="119"/>
        <v>0.5</v>
      </c>
      <c r="T53" s="8">
        <f t="shared" si="111"/>
        <v>0.375</v>
      </c>
      <c r="U53" s="12">
        <f t="shared" si="112"/>
        <v>0.1875</v>
      </c>
      <c r="V53" s="4">
        <v>1.2</v>
      </c>
      <c r="W53" s="5">
        <f t="shared" si="120"/>
        <v>0.6</v>
      </c>
      <c r="X53" s="8">
        <f t="shared" si="113"/>
        <v>0.44999999999999996</v>
      </c>
      <c r="Y53" s="12">
        <f t="shared" si="114"/>
        <v>0.22499999999999998</v>
      </c>
      <c r="Z53" s="4">
        <v>0.5</v>
      </c>
      <c r="AA53" s="5">
        <f t="shared" si="121"/>
        <v>0.25</v>
      </c>
      <c r="AB53" s="8">
        <f t="shared" si="115"/>
        <v>0.1875</v>
      </c>
      <c r="AC53" s="12">
        <f t="shared" si="116"/>
        <v>9.375E-2</v>
      </c>
    </row>
    <row r="54" spans="1:29" s="4" customFormat="1" x14ac:dyDescent="0.25">
      <c r="A54" s="11" t="str">
        <f>'1_Fire_Script'!A54</f>
        <v>eWOODY_FUEL_SOUND_WOOD_LOADINGS_GREATER_THAN_THREE_INCHES_NINE_TO_TWENTY_INCHES</v>
      </c>
      <c r="B54" t="s">
        <v>330</v>
      </c>
      <c r="C54" s="35">
        <v>0.5</v>
      </c>
      <c r="D54" s="29">
        <v>0.75</v>
      </c>
      <c r="E54" s="31">
        <v>0.5</v>
      </c>
      <c r="F54" s="4">
        <v>12</v>
      </c>
      <c r="G54" s="5">
        <f t="shared" si="66"/>
        <v>6</v>
      </c>
      <c r="H54" s="8">
        <f t="shared" si="105"/>
        <v>4.5</v>
      </c>
      <c r="I54" s="12">
        <f t="shared" ref="I54:I55" si="122">$E54*H54</f>
        <v>2.25</v>
      </c>
      <c r="J54" s="4">
        <v>0</v>
      </c>
      <c r="K54" s="5">
        <f t="shared" si="117"/>
        <v>0</v>
      </c>
      <c r="L54" s="8">
        <f t="shared" si="107"/>
        <v>0</v>
      </c>
      <c r="M54" s="12">
        <f t="shared" ref="M54:M55" si="123">$E54*L54</f>
        <v>0</v>
      </c>
      <c r="O54" s="5">
        <f t="shared" si="118"/>
        <v>0</v>
      </c>
      <c r="P54" s="8">
        <f t="shared" si="109"/>
        <v>0</v>
      </c>
      <c r="Q54" s="12">
        <f t="shared" ref="Q54:Q55" si="124">$E54*P54</f>
        <v>0</v>
      </c>
      <c r="R54" s="4">
        <v>0</v>
      </c>
      <c r="S54" s="5">
        <f t="shared" si="119"/>
        <v>0</v>
      </c>
      <c r="T54" s="8">
        <f t="shared" si="111"/>
        <v>0</v>
      </c>
      <c r="U54" s="12">
        <f t="shared" ref="U54:U55" si="125">$E54*T54</f>
        <v>0</v>
      </c>
      <c r="V54" s="4">
        <v>0.5</v>
      </c>
      <c r="W54" s="5">
        <f t="shared" si="120"/>
        <v>0.25</v>
      </c>
      <c r="X54" s="8">
        <f t="shared" si="113"/>
        <v>0.1875</v>
      </c>
      <c r="Y54" s="12">
        <f t="shared" ref="Y54:Y55" si="126">$E54*X54</f>
        <v>9.375E-2</v>
      </c>
      <c r="Z54" s="4">
        <v>0</v>
      </c>
      <c r="AA54" s="5">
        <f t="shared" si="121"/>
        <v>0</v>
      </c>
      <c r="AB54" s="8">
        <f t="shared" si="115"/>
        <v>0</v>
      </c>
      <c r="AC54" s="12">
        <f t="shared" ref="AC54:AC55" si="127">$E54*AB54</f>
        <v>0</v>
      </c>
    </row>
    <row r="55" spans="1:29" s="4" customFormat="1" x14ac:dyDescent="0.25">
      <c r="A55" s="11" t="str">
        <f>'1_Fire_Script'!A55</f>
        <v>eWOODY_FUEL_SOUND_WOOD_LOADINGS_GREATER_THAN_THREE_INCHES_GREATER_THAN_TWENTY_INCHES</v>
      </c>
      <c r="B55" t="s">
        <v>331</v>
      </c>
      <c r="C55" s="35">
        <v>0.5</v>
      </c>
      <c r="D55" s="29">
        <v>0.75</v>
      </c>
      <c r="E55" s="31">
        <v>0.5</v>
      </c>
      <c r="F55" s="4">
        <v>0</v>
      </c>
      <c r="G55" s="5">
        <f t="shared" si="66"/>
        <v>0</v>
      </c>
      <c r="H55" s="8">
        <f t="shared" si="105"/>
        <v>0</v>
      </c>
      <c r="I55" s="12">
        <f t="shared" si="122"/>
        <v>0</v>
      </c>
      <c r="J55" s="4">
        <v>0</v>
      </c>
      <c r="K55" s="5">
        <f t="shared" si="117"/>
        <v>0</v>
      </c>
      <c r="L55" s="8">
        <f t="shared" si="107"/>
        <v>0</v>
      </c>
      <c r="M55" s="12">
        <f t="shared" si="123"/>
        <v>0</v>
      </c>
      <c r="O55" s="5">
        <f t="shared" si="118"/>
        <v>0</v>
      </c>
      <c r="P55" s="8">
        <f t="shared" si="109"/>
        <v>0</v>
      </c>
      <c r="Q55" s="12">
        <f t="shared" si="124"/>
        <v>0</v>
      </c>
      <c r="R55" s="4">
        <v>0</v>
      </c>
      <c r="S55" s="5">
        <f t="shared" si="119"/>
        <v>0</v>
      </c>
      <c r="T55" s="8">
        <f t="shared" si="111"/>
        <v>0</v>
      </c>
      <c r="U55" s="12">
        <f t="shared" si="125"/>
        <v>0</v>
      </c>
      <c r="V55" s="4">
        <v>0.5</v>
      </c>
      <c r="W55" s="5">
        <f t="shared" si="120"/>
        <v>0.25</v>
      </c>
      <c r="X55" s="8">
        <f t="shared" si="113"/>
        <v>0.1875</v>
      </c>
      <c r="Y55" s="12">
        <f t="shared" si="126"/>
        <v>9.375E-2</v>
      </c>
      <c r="Z55" s="4">
        <v>0</v>
      </c>
      <c r="AA55" s="5">
        <f t="shared" si="121"/>
        <v>0</v>
      </c>
      <c r="AB55" s="8">
        <f t="shared" si="115"/>
        <v>0</v>
      </c>
      <c r="AC55" s="12">
        <f t="shared" si="127"/>
        <v>0</v>
      </c>
    </row>
    <row r="56" spans="1:29" s="4" customFormat="1" x14ac:dyDescent="0.25">
      <c r="A56" s="11" t="str">
        <f>'1_Fire_Script'!A56</f>
        <v>eWOODY_FUEL_ROTTEN_WOOD_LOADINGS_GREATER_THAN_THREE_INCHES_THREE_TO_NINE_INCHES</v>
      </c>
      <c r="B56" t="s">
        <v>332</v>
      </c>
      <c r="C56" s="35">
        <v>0.5</v>
      </c>
      <c r="D56" s="32" t="s">
        <v>421</v>
      </c>
      <c r="E56" s="31" t="s">
        <v>424</v>
      </c>
      <c r="F56" s="4">
        <v>5</v>
      </c>
      <c r="G56" s="5">
        <f t="shared" si="66"/>
        <v>2.5</v>
      </c>
      <c r="H56" s="8">
        <f>(G53*0.25)+G56</f>
        <v>3.25</v>
      </c>
      <c r="I56" s="33">
        <f>H56+(H53*0.5)</f>
        <v>4.375</v>
      </c>
      <c r="K56" s="5">
        <f t="shared" si="117"/>
        <v>0</v>
      </c>
      <c r="L56" s="8">
        <f>(K53*0.25)+K56</f>
        <v>0</v>
      </c>
      <c r="M56" s="33">
        <f>L56+(L53*0.5)</f>
        <v>0</v>
      </c>
      <c r="O56" s="5">
        <f t="shared" si="118"/>
        <v>0</v>
      </c>
      <c r="P56" s="8">
        <f>(O53*0.25)+O56</f>
        <v>0</v>
      </c>
      <c r="Q56" s="33">
        <f>P56+(P53*0.5)</f>
        <v>0</v>
      </c>
      <c r="R56" s="4">
        <v>0.5</v>
      </c>
      <c r="S56" s="5">
        <f t="shared" si="119"/>
        <v>0.25</v>
      </c>
      <c r="T56" s="8">
        <f>(S53*0.25)+S56</f>
        <v>0.375</v>
      </c>
      <c r="U56" s="33">
        <f>T56+(T53*0.5)</f>
        <v>0.5625</v>
      </c>
      <c r="V56" s="4">
        <v>0.75</v>
      </c>
      <c r="W56" s="5">
        <f t="shared" si="120"/>
        <v>0.375</v>
      </c>
      <c r="X56" s="8">
        <f>(W53*0.25)+W56</f>
        <v>0.52500000000000002</v>
      </c>
      <c r="Y56" s="33">
        <f>X56+(X53*0.5)</f>
        <v>0.75</v>
      </c>
      <c r="AA56" s="5">
        <f t="shared" si="121"/>
        <v>0</v>
      </c>
      <c r="AB56" s="8">
        <f>(AA53*0.25)+AA56</f>
        <v>6.25E-2</v>
      </c>
      <c r="AC56" s="33">
        <f>AB56+(AB53*0.5)</f>
        <v>0.15625</v>
      </c>
    </row>
    <row r="57" spans="1:29" s="4" customFormat="1" x14ac:dyDescent="0.25">
      <c r="A57" s="11" t="str">
        <f>'1_Fire_Script'!A57</f>
        <v>eWOODY_FUEL_ROTTEN_WOOD_LOADINGS_GREATER_THAN_THREE_INCHES_NINE_TO_TWENTY_INCHES</v>
      </c>
      <c r="B57" t="s">
        <v>333</v>
      </c>
      <c r="C57" s="35">
        <v>0.5</v>
      </c>
      <c r="D57" s="32" t="s">
        <v>422</v>
      </c>
      <c r="E57" s="31" t="s">
        <v>425</v>
      </c>
      <c r="F57" s="4">
        <v>11</v>
      </c>
      <c r="G57" s="5">
        <f t="shared" si="66"/>
        <v>5.5</v>
      </c>
      <c r="H57" s="8">
        <f>(G54*0.25)+G57</f>
        <v>7</v>
      </c>
      <c r="I57" s="33">
        <f>H57+(H54*0.5)</f>
        <v>9.25</v>
      </c>
      <c r="K57" s="5">
        <f t="shared" si="117"/>
        <v>0</v>
      </c>
      <c r="L57" s="8">
        <f>(K54*0.25)+K57</f>
        <v>0</v>
      </c>
      <c r="M57" s="33">
        <f>L57+(L54*0.5)</f>
        <v>0</v>
      </c>
      <c r="O57" s="5">
        <f t="shared" si="118"/>
        <v>0</v>
      </c>
      <c r="P57" s="8">
        <f>(O54*0.25)+O57</f>
        <v>0</v>
      </c>
      <c r="Q57" s="33">
        <f>P57+(P54*0.5)</f>
        <v>0</v>
      </c>
      <c r="R57" s="4">
        <v>0</v>
      </c>
      <c r="S57" s="5">
        <f t="shared" si="119"/>
        <v>0</v>
      </c>
      <c r="T57" s="8">
        <f>(S54*0.25)+S57</f>
        <v>0</v>
      </c>
      <c r="U57" s="33">
        <f>T57+(T54*0.5)</f>
        <v>0</v>
      </c>
      <c r="V57" s="4">
        <v>0.3</v>
      </c>
      <c r="W57" s="5">
        <f t="shared" si="120"/>
        <v>0.15</v>
      </c>
      <c r="X57" s="8">
        <f>(W54*0.25)+W57</f>
        <v>0.21249999999999999</v>
      </c>
      <c r="Y57" s="33">
        <f>X57+(X54*0.5)</f>
        <v>0.30625000000000002</v>
      </c>
      <c r="AA57" s="5">
        <f t="shared" si="121"/>
        <v>0</v>
      </c>
      <c r="AB57" s="8">
        <f>(AA54*0.25)+AA57</f>
        <v>0</v>
      </c>
      <c r="AC57" s="33">
        <f>AB57+(AB54*0.5)</f>
        <v>0</v>
      </c>
    </row>
    <row r="58" spans="1:29" s="4" customFormat="1" x14ac:dyDescent="0.25">
      <c r="A58" s="11" t="str">
        <f>'1_Fire_Script'!A58</f>
        <v>eWOODY_FUEL_ROTTEN_WOOD_LOADINGS_GREATER_THAN_THREE_INCHES_GREATER_THAN_TWENTY_INCHES</v>
      </c>
      <c r="B58" t="s">
        <v>334</v>
      </c>
      <c r="C58" s="35">
        <v>0.5</v>
      </c>
      <c r="D58" s="32" t="s">
        <v>423</v>
      </c>
      <c r="E58" s="31" t="s">
        <v>426</v>
      </c>
      <c r="F58" s="4">
        <v>0</v>
      </c>
      <c r="G58" s="5">
        <f t="shared" si="66"/>
        <v>0</v>
      </c>
      <c r="H58" s="8">
        <f>(G55*0.25)+G58</f>
        <v>0</v>
      </c>
      <c r="I58" s="33">
        <f>H58+(H55*0.5)</f>
        <v>0</v>
      </c>
      <c r="K58" s="5">
        <f t="shared" si="117"/>
        <v>0</v>
      </c>
      <c r="L58" s="8">
        <f>(K55*0.25)+K58</f>
        <v>0</v>
      </c>
      <c r="M58" s="33">
        <f>L58+(L55*0.5)</f>
        <v>0</v>
      </c>
      <c r="O58" s="5">
        <f t="shared" si="118"/>
        <v>0</v>
      </c>
      <c r="P58" s="8">
        <f>(O55*0.25)+O58</f>
        <v>0</v>
      </c>
      <c r="Q58" s="33">
        <f>P58+(P55*0.5)</f>
        <v>0</v>
      </c>
      <c r="R58" s="4">
        <v>0</v>
      </c>
      <c r="S58" s="5">
        <f t="shared" si="119"/>
        <v>0</v>
      </c>
      <c r="T58" s="8">
        <f>(S55*0.25)+S58</f>
        <v>0</v>
      </c>
      <c r="U58" s="33">
        <f>T58+(T55*0.5)</f>
        <v>0</v>
      </c>
      <c r="V58" s="4">
        <v>0</v>
      </c>
      <c r="W58" s="5">
        <f t="shared" si="120"/>
        <v>0</v>
      </c>
      <c r="X58" s="8">
        <f>(W55*0.25)+W58</f>
        <v>6.25E-2</v>
      </c>
      <c r="Y58" s="33">
        <f>X58+(X55*0.5)</f>
        <v>0.15625</v>
      </c>
      <c r="AA58" s="5">
        <f t="shared" si="121"/>
        <v>0</v>
      </c>
      <c r="AB58" s="8">
        <f>(AA55*0.25)+AA58</f>
        <v>0</v>
      </c>
      <c r="AC58" s="33">
        <f>AB58+(AB55*0.5)</f>
        <v>0</v>
      </c>
    </row>
    <row r="59" spans="1:29" s="4" customFormat="1" x14ac:dyDescent="0.25">
      <c r="A59" s="11" t="str">
        <f>'1_Fire_Script'!A59</f>
        <v>eWOODY_FUEL_STUMPS_SOUND_DIAMETER</v>
      </c>
      <c r="B59" t="s">
        <v>335</v>
      </c>
      <c r="C59" s="35"/>
      <c r="D59" s="27"/>
      <c r="E59" s="28"/>
      <c r="F59" s="4">
        <v>9.6</v>
      </c>
      <c r="G59" s="5">
        <f>F59</f>
        <v>9.6</v>
      </c>
      <c r="H59" s="8">
        <f t="shared" ref="H59:I77" si="128">G59</f>
        <v>9.6</v>
      </c>
      <c r="I59" s="9">
        <f>H59</f>
        <v>9.6</v>
      </c>
      <c r="K59" s="5">
        <f>J59</f>
        <v>0</v>
      </c>
      <c r="L59" s="8">
        <f t="shared" ref="L59:L77" si="129">K59</f>
        <v>0</v>
      </c>
      <c r="M59" s="9">
        <f>L59</f>
        <v>0</v>
      </c>
      <c r="O59" s="5">
        <f>N59</f>
        <v>0</v>
      </c>
      <c r="P59" s="8">
        <f t="shared" ref="P59:P77" si="130">O59</f>
        <v>0</v>
      </c>
      <c r="Q59" s="9">
        <f>P59</f>
        <v>0</v>
      </c>
      <c r="R59" s="4">
        <v>3.5</v>
      </c>
      <c r="S59" s="5">
        <f>R59</f>
        <v>3.5</v>
      </c>
      <c r="T59" s="8">
        <f t="shared" ref="T59:T77" si="131">S59</f>
        <v>3.5</v>
      </c>
      <c r="U59" s="9">
        <f>T59</f>
        <v>3.5</v>
      </c>
      <c r="W59" s="5">
        <f>V59</f>
        <v>0</v>
      </c>
      <c r="X59" s="8">
        <f t="shared" ref="X59:X77" si="132">W59</f>
        <v>0</v>
      </c>
      <c r="Y59" s="9">
        <f>X59</f>
        <v>0</v>
      </c>
      <c r="AA59" s="5">
        <f>Z59</f>
        <v>0</v>
      </c>
      <c r="AB59" s="8">
        <f t="shared" ref="AB59:AB77" si="133">AA59</f>
        <v>0</v>
      </c>
      <c r="AC59" s="9">
        <f>AB59</f>
        <v>0</v>
      </c>
    </row>
    <row r="60" spans="1:29" s="4" customFormat="1" x14ac:dyDescent="0.25">
      <c r="A60" s="11" t="str">
        <f>'1_Fire_Script'!A60</f>
        <v>eWOODY_FUEL_STUMPS_SOUND_HEIGHT</v>
      </c>
      <c r="B60" t="s">
        <v>336</v>
      </c>
      <c r="C60" s="35"/>
      <c r="D60" s="27"/>
      <c r="E60" s="28"/>
      <c r="F60" s="4">
        <v>0.4</v>
      </c>
      <c r="G60" s="5">
        <f>F60</f>
        <v>0.4</v>
      </c>
      <c r="H60" s="8">
        <f t="shared" si="128"/>
        <v>0.4</v>
      </c>
      <c r="I60" s="9">
        <f t="shared" si="128"/>
        <v>0.4</v>
      </c>
      <c r="K60" s="5">
        <f>J60</f>
        <v>0</v>
      </c>
      <c r="L60" s="8">
        <f t="shared" si="129"/>
        <v>0</v>
      </c>
      <c r="M60" s="9">
        <f t="shared" ref="M60:M77" si="134">L60</f>
        <v>0</v>
      </c>
      <c r="O60" s="5">
        <f>N60</f>
        <v>0</v>
      </c>
      <c r="P60" s="8">
        <f t="shared" si="130"/>
        <v>0</v>
      </c>
      <c r="Q60" s="9">
        <f t="shared" ref="Q60:Q77" si="135">P60</f>
        <v>0</v>
      </c>
      <c r="R60" s="4">
        <v>2</v>
      </c>
      <c r="S60" s="5">
        <f>R60</f>
        <v>2</v>
      </c>
      <c r="T60" s="8">
        <f t="shared" si="131"/>
        <v>2</v>
      </c>
      <c r="U60" s="9">
        <f t="shared" ref="U60:U77" si="136">T60</f>
        <v>2</v>
      </c>
      <c r="W60" s="5">
        <f>V60</f>
        <v>0</v>
      </c>
      <c r="X60" s="8">
        <f t="shared" si="132"/>
        <v>0</v>
      </c>
      <c r="Y60" s="9">
        <f t="shared" ref="Y60:Y77" si="137">X60</f>
        <v>0</v>
      </c>
      <c r="AA60" s="5">
        <f>Z60</f>
        <v>0</v>
      </c>
      <c r="AB60" s="8">
        <f t="shared" si="133"/>
        <v>0</v>
      </c>
      <c r="AC60" s="9">
        <f t="shared" ref="AC60:AC77" si="138">AB60</f>
        <v>0</v>
      </c>
    </row>
    <row r="61" spans="1:29" s="4" customFormat="1" x14ac:dyDescent="0.25">
      <c r="A61" s="11" t="str">
        <f>'1_Fire_Script'!A61</f>
        <v>eWOODY_FUEL_STUMPS_SOUND_STEM_DENSITY</v>
      </c>
      <c r="B61" t="s">
        <v>337</v>
      </c>
      <c r="C61" s="35"/>
      <c r="D61" s="27"/>
      <c r="E61" s="28"/>
      <c r="F61" s="4">
        <v>115</v>
      </c>
      <c r="G61" s="5">
        <f>F61</f>
        <v>115</v>
      </c>
      <c r="H61" s="8">
        <f t="shared" si="128"/>
        <v>115</v>
      </c>
      <c r="I61" s="9">
        <f t="shared" si="128"/>
        <v>115</v>
      </c>
      <c r="K61" s="5">
        <f>J61</f>
        <v>0</v>
      </c>
      <c r="L61" s="8">
        <f t="shared" si="129"/>
        <v>0</v>
      </c>
      <c r="M61" s="9">
        <f t="shared" si="134"/>
        <v>0</v>
      </c>
      <c r="O61" s="5">
        <f>N61</f>
        <v>0</v>
      </c>
      <c r="P61" s="8">
        <f t="shared" si="130"/>
        <v>0</v>
      </c>
      <c r="Q61" s="9">
        <f t="shared" si="135"/>
        <v>0</v>
      </c>
      <c r="R61" s="4">
        <v>50</v>
      </c>
      <c r="S61" s="5">
        <f>R61</f>
        <v>50</v>
      </c>
      <c r="T61" s="8">
        <f t="shared" si="131"/>
        <v>50</v>
      </c>
      <c r="U61" s="9">
        <f t="shared" si="136"/>
        <v>50</v>
      </c>
      <c r="W61" s="5">
        <f>V61</f>
        <v>0</v>
      </c>
      <c r="X61" s="8">
        <f t="shared" si="132"/>
        <v>0</v>
      </c>
      <c r="Y61" s="9">
        <f t="shared" si="137"/>
        <v>0</v>
      </c>
      <c r="AA61" s="5">
        <f>Z61</f>
        <v>0</v>
      </c>
      <c r="AB61" s="8">
        <f t="shared" si="133"/>
        <v>0</v>
      </c>
      <c r="AC61" s="9">
        <f t="shared" si="138"/>
        <v>0</v>
      </c>
    </row>
    <row r="62" spans="1:29" s="4" customFormat="1" x14ac:dyDescent="0.25">
      <c r="A62" s="11" t="str">
        <f>'1_Fire_Script'!A62</f>
        <v>eWOODY_FUEL_STUMPS_ROTTEN_DIAMETER</v>
      </c>
      <c r="B62" t="s">
        <v>338</v>
      </c>
      <c r="C62" s="35">
        <v>0.5</v>
      </c>
      <c r="D62" s="27"/>
      <c r="E62" s="28"/>
      <c r="F62" s="4">
        <v>9.6</v>
      </c>
      <c r="G62" s="5">
        <f t="shared" ref="G62:G70" si="139">$C62*F62</f>
        <v>4.8</v>
      </c>
      <c r="H62" s="8">
        <f t="shared" si="128"/>
        <v>4.8</v>
      </c>
      <c r="I62" s="9">
        <f t="shared" si="128"/>
        <v>4.8</v>
      </c>
      <c r="K62" s="5">
        <f t="shared" ref="K62:K70" si="140">$C62*J62</f>
        <v>0</v>
      </c>
      <c r="L62" s="8">
        <f t="shared" si="129"/>
        <v>0</v>
      </c>
      <c r="M62" s="9">
        <f t="shared" si="134"/>
        <v>0</v>
      </c>
      <c r="O62" s="5">
        <f t="shared" ref="O62:O70" si="141">$C62*N62</f>
        <v>0</v>
      </c>
      <c r="P62" s="8">
        <f t="shared" si="130"/>
        <v>0</v>
      </c>
      <c r="Q62" s="9">
        <f t="shared" si="135"/>
        <v>0</v>
      </c>
      <c r="R62" s="4">
        <v>3.5</v>
      </c>
      <c r="S62" s="5">
        <f t="shared" ref="S62:S70" si="142">$C62*R62</f>
        <v>1.75</v>
      </c>
      <c r="T62" s="8">
        <f t="shared" si="131"/>
        <v>1.75</v>
      </c>
      <c r="U62" s="9">
        <f t="shared" si="136"/>
        <v>1.75</v>
      </c>
      <c r="V62" s="4">
        <v>10</v>
      </c>
      <c r="W62" s="5">
        <f t="shared" ref="W62:W70" si="143">$C62*V62</f>
        <v>5</v>
      </c>
      <c r="X62" s="8">
        <f t="shared" si="132"/>
        <v>5</v>
      </c>
      <c r="Y62" s="9">
        <f t="shared" si="137"/>
        <v>5</v>
      </c>
      <c r="Z62" s="4">
        <v>10</v>
      </c>
      <c r="AA62" s="5">
        <f t="shared" ref="AA62:AA70" si="144">$C62*Z62</f>
        <v>5</v>
      </c>
      <c r="AB62" s="8">
        <f t="shared" si="133"/>
        <v>5</v>
      </c>
      <c r="AC62" s="9">
        <f t="shared" si="138"/>
        <v>5</v>
      </c>
    </row>
    <row r="63" spans="1:29" s="4" customFormat="1" x14ac:dyDescent="0.25">
      <c r="A63" s="11" t="str">
        <f>'1_Fire_Script'!A63</f>
        <v>eWOODY_FUEL_STUMPS_ROTTEN_HEIGHT</v>
      </c>
      <c r="B63" t="s">
        <v>339</v>
      </c>
      <c r="C63" s="35">
        <v>0.5</v>
      </c>
      <c r="D63" s="27"/>
      <c r="E63" s="28"/>
      <c r="F63" s="4">
        <v>0.4</v>
      </c>
      <c r="G63" s="5">
        <f t="shared" si="139"/>
        <v>0.2</v>
      </c>
      <c r="H63" s="8">
        <f t="shared" si="128"/>
        <v>0.2</v>
      </c>
      <c r="I63" s="9">
        <f t="shared" si="128"/>
        <v>0.2</v>
      </c>
      <c r="K63" s="5">
        <f t="shared" si="140"/>
        <v>0</v>
      </c>
      <c r="L63" s="8">
        <f t="shared" si="129"/>
        <v>0</v>
      </c>
      <c r="M63" s="9">
        <f t="shared" si="134"/>
        <v>0</v>
      </c>
      <c r="O63" s="5">
        <f t="shared" si="141"/>
        <v>0</v>
      </c>
      <c r="P63" s="8">
        <f t="shared" si="130"/>
        <v>0</v>
      </c>
      <c r="Q63" s="9">
        <f t="shared" si="135"/>
        <v>0</v>
      </c>
      <c r="R63" s="4">
        <v>2</v>
      </c>
      <c r="S63" s="5">
        <f t="shared" si="142"/>
        <v>1</v>
      </c>
      <c r="T63" s="8">
        <f t="shared" si="131"/>
        <v>1</v>
      </c>
      <c r="U63" s="9">
        <f t="shared" si="136"/>
        <v>1</v>
      </c>
      <c r="V63" s="4">
        <v>1</v>
      </c>
      <c r="W63" s="5">
        <f t="shared" si="143"/>
        <v>0.5</v>
      </c>
      <c r="X63" s="8">
        <f t="shared" si="132"/>
        <v>0.5</v>
      </c>
      <c r="Y63" s="9">
        <f t="shared" si="137"/>
        <v>0.5</v>
      </c>
      <c r="Z63" s="4">
        <v>1</v>
      </c>
      <c r="AA63" s="5">
        <f t="shared" si="144"/>
        <v>0.5</v>
      </c>
      <c r="AB63" s="8">
        <f t="shared" si="133"/>
        <v>0.5</v>
      </c>
      <c r="AC63" s="9">
        <f t="shared" si="138"/>
        <v>0.5</v>
      </c>
    </row>
    <row r="64" spans="1:29" s="4" customFormat="1" x14ac:dyDescent="0.25">
      <c r="A64" s="11" t="str">
        <f>'1_Fire_Script'!A64</f>
        <v>eWOODY_FUEL_STUMPS_ROTTEN_STEM_DENSITY</v>
      </c>
      <c r="B64" t="s">
        <v>340</v>
      </c>
      <c r="C64" s="35">
        <v>0.5</v>
      </c>
      <c r="D64" s="27"/>
      <c r="E64" s="28"/>
      <c r="F64" s="4">
        <v>115</v>
      </c>
      <c r="G64" s="5">
        <f t="shared" si="139"/>
        <v>57.5</v>
      </c>
      <c r="H64" s="8">
        <f t="shared" si="128"/>
        <v>57.5</v>
      </c>
      <c r="I64" s="9">
        <f t="shared" si="128"/>
        <v>57.5</v>
      </c>
      <c r="K64" s="5">
        <f t="shared" si="140"/>
        <v>0</v>
      </c>
      <c r="L64" s="8">
        <f t="shared" si="129"/>
        <v>0</v>
      </c>
      <c r="M64" s="9">
        <f t="shared" si="134"/>
        <v>0</v>
      </c>
      <c r="O64" s="5">
        <f t="shared" si="141"/>
        <v>0</v>
      </c>
      <c r="P64" s="8">
        <f t="shared" si="130"/>
        <v>0</v>
      </c>
      <c r="Q64" s="9">
        <f t="shared" si="135"/>
        <v>0</v>
      </c>
      <c r="R64" s="4">
        <v>50</v>
      </c>
      <c r="S64" s="5">
        <f t="shared" si="142"/>
        <v>25</v>
      </c>
      <c r="T64" s="8">
        <f t="shared" si="131"/>
        <v>25</v>
      </c>
      <c r="U64" s="9">
        <f t="shared" si="136"/>
        <v>25</v>
      </c>
      <c r="V64" s="4">
        <v>5</v>
      </c>
      <c r="W64" s="5">
        <f t="shared" si="143"/>
        <v>2.5</v>
      </c>
      <c r="X64" s="8">
        <f t="shared" si="132"/>
        <v>2.5</v>
      </c>
      <c r="Y64" s="9">
        <f t="shared" si="137"/>
        <v>2.5</v>
      </c>
      <c r="Z64" s="4">
        <v>3</v>
      </c>
      <c r="AA64" s="5">
        <f t="shared" si="144"/>
        <v>1.5</v>
      </c>
      <c r="AB64" s="8">
        <f t="shared" si="133"/>
        <v>1.5</v>
      </c>
      <c r="AC64" s="9">
        <f t="shared" si="138"/>
        <v>1.5</v>
      </c>
    </row>
    <row r="65" spans="1:29" s="4" customFormat="1" x14ac:dyDescent="0.25">
      <c r="A65" s="11" t="str">
        <f>'1_Fire_Script'!A65</f>
        <v>eWOODY_FUEL_STUMPS_LIGHTERED_PITCHY_DIAMETER</v>
      </c>
      <c r="B65" t="s">
        <v>338</v>
      </c>
      <c r="C65" s="35">
        <v>0.5</v>
      </c>
      <c r="D65" s="27"/>
      <c r="E65" s="28"/>
      <c r="G65" s="5">
        <f t="shared" si="139"/>
        <v>0</v>
      </c>
      <c r="H65" s="8">
        <f t="shared" si="128"/>
        <v>0</v>
      </c>
      <c r="I65" s="9">
        <f t="shared" si="128"/>
        <v>0</v>
      </c>
      <c r="K65" s="5">
        <f t="shared" si="140"/>
        <v>0</v>
      </c>
      <c r="L65" s="8">
        <f t="shared" si="129"/>
        <v>0</v>
      </c>
      <c r="M65" s="9">
        <f t="shared" si="134"/>
        <v>0</v>
      </c>
      <c r="O65" s="5">
        <f t="shared" si="141"/>
        <v>0</v>
      </c>
      <c r="P65" s="8">
        <f t="shared" si="130"/>
        <v>0</v>
      </c>
      <c r="Q65" s="9">
        <f t="shared" si="135"/>
        <v>0</v>
      </c>
      <c r="S65" s="5">
        <f t="shared" si="142"/>
        <v>0</v>
      </c>
      <c r="T65" s="8">
        <f t="shared" si="131"/>
        <v>0</v>
      </c>
      <c r="U65" s="9">
        <f t="shared" si="136"/>
        <v>0</v>
      </c>
      <c r="W65" s="5">
        <f t="shared" si="143"/>
        <v>0</v>
      </c>
      <c r="X65" s="8">
        <f t="shared" si="132"/>
        <v>0</v>
      </c>
      <c r="Y65" s="9">
        <f t="shared" si="137"/>
        <v>0</v>
      </c>
      <c r="AA65" s="5">
        <f t="shared" si="144"/>
        <v>0</v>
      </c>
      <c r="AB65" s="8">
        <f t="shared" si="133"/>
        <v>0</v>
      </c>
      <c r="AC65" s="9">
        <f t="shared" si="138"/>
        <v>0</v>
      </c>
    </row>
    <row r="66" spans="1:29" s="4" customFormat="1" x14ac:dyDescent="0.25">
      <c r="A66" s="11" t="str">
        <f>'1_Fire_Script'!A66</f>
        <v>eWOODY_FUEL_STUMPS_LIGHTERED_PITCHY_HEIGHT</v>
      </c>
      <c r="B66" t="s">
        <v>339</v>
      </c>
      <c r="C66" s="35">
        <v>0.5</v>
      </c>
      <c r="D66" s="27"/>
      <c r="E66" s="28"/>
      <c r="G66" s="5">
        <f t="shared" si="139"/>
        <v>0</v>
      </c>
      <c r="H66" s="8">
        <f t="shared" si="128"/>
        <v>0</v>
      </c>
      <c r="I66" s="9">
        <f t="shared" si="128"/>
        <v>0</v>
      </c>
      <c r="K66" s="5">
        <f t="shared" si="140"/>
        <v>0</v>
      </c>
      <c r="L66" s="8">
        <f t="shared" si="129"/>
        <v>0</v>
      </c>
      <c r="M66" s="9">
        <f t="shared" si="134"/>
        <v>0</v>
      </c>
      <c r="O66" s="5">
        <f t="shared" si="141"/>
        <v>0</v>
      </c>
      <c r="P66" s="8">
        <f t="shared" si="130"/>
        <v>0</v>
      </c>
      <c r="Q66" s="9">
        <f t="shared" si="135"/>
        <v>0</v>
      </c>
      <c r="S66" s="5">
        <f t="shared" si="142"/>
        <v>0</v>
      </c>
      <c r="T66" s="8">
        <f t="shared" si="131"/>
        <v>0</v>
      </c>
      <c r="U66" s="9">
        <f t="shared" si="136"/>
        <v>0</v>
      </c>
      <c r="W66" s="5">
        <f t="shared" si="143"/>
        <v>0</v>
      </c>
      <c r="X66" s="8">
        <f t="shared" si="132"/>
        <v>0</v>
      </c>
      <c r="Y66" s="9">
        <f t="shared" si="137"/>
        <v>0</v>
      </c>
      <c r="AA66" s="5">
        <f t="shared" si="144"/>
        <v>0</v>
      </c>
      <c r="AB66" s="8">
        <f t="shared" si="133"/>
        <v>0</v>
      </c>
      <c r="AC66" s="9">
        <f t="shared" si="138"/>
        <v>0</v>
      </c>
    </row>
    <row r="67" spans="1:29" s="4" customFormat="1" x14ac:dyDescent="0.25">
      <c r="A67" s="11" t="str">
        <f>'1_Fire_Script'!A67</f>
        <v>eWOODY_FUEL_STUMPS_LIGHTERED_PITCHY_STEM_DENSITY</v>
      </c>
      <c r="B67" t="s">
        <v>340</v>
      </c>
      <c r="C67" s="35">
        <v>0.5</v>
      </c>
      <c r="D67" s="27"/>
      <c r="E67" s="28"/>
      <c r="G67" s="5">
        <f t="shared" si="139"/>
        <v>0</v>
      </c>
      <c r="H67" s="8">
        <f t="shared" si="128"/>
        <v>0</v>
      </c>
      <c r="I67" s="9">
        <f t="shared" si="128"/>
        <v>0</v>
      </c>
      <c r="K67" s="5">
        <f t="shared" si="140"/>
        <v>0</v>
      </c>
      <c r="L67" s="8">
        <f t="shared" si="129"/>
        <v>0</v>
      </c>
      <c r="M67" s="9">
        <f t="shared" si="134"/>
        <v>0</v>
      </c>
      <c r="O67" s="5">
        <f t="shared" si="141"/>
        <v>0</v>
      </c>
      <c r="P67" s="8">
        <f t="shared" si="130"/>
        <v>0</v>
      </c>
      <c r="Q67" s="9">
        <f t="shared" si="135"/>
        <v>0</v>
      </c>
      <c r="S67" s="5">
        <f t="shared" si="142"/>
        <v>0</v>
      </c>
      <c r="T67" s="8">
        <f t="shared" si="131"/>
        <v>0</v>
      </c>
      <c r="U67" s="9">
        <f t="shared" si="136"/>
        <v>0</v>
      </c>
      <c r="W67" s="5">
        <f t="shared" si="143"/>
        <v>0</v>
      </c>
      <c r="X67" s="8">
        <f t="shared" si="132"/>
        <v>0</v>
      </c>
      <c r="Y67" s="9">
        <f t="shared" si="137"/>
        <v>0</v>
      </c>
      <c r="AA67" s="5">
        <f t="shared" si="144"/>
        <v>0</v>
      </c>
      <c r="AB67" s="8">
        <f t="shared" si="133"/>
        <v>0</v>
      </c>
      <c r="AC67" s="9">
        <f t="shared" si="138"/>
        <v>0</v>
      </c>
    </row>
    <row r="68" spans="1:29" s="4" customFormat="1" x14ac:dyDescent="0.25">
      <c r="A68" s="11" t="str">
        <f>'1_Fire_Script'!A68</f>
        <v>eWOODY_FUEL_PILES_CLEAN_LOADING</v>
      </c>
      <c r="B68" t="s">
        <v>341</v>
      </c>
      <c r="C68" s="35">
        <v>0.25</v>
      </c>
      <c r="D68" s="27"/>
      <c r="E68" s="28"/>
      <c r="F68" s="4">
        <v>7.8118999999999994E-2</v>
      </c>
      <c r="G68" s="5">
        <f t="shared" si="139"/>
        <v>1.9529749999999998E-2</v>
      </c>
      <c r="H68" s="8">
        <f t="shared" si="128"/>
        <v>1.9529749999999998E-2</v>
      </c>
      <c r="I68" s="9">
        <f t="shared" si="128"/>
        <v>1.9529749999999998E-2</v>
      </c>
      <c r="J68" s="4">
        <v>0</v>
      </c>
      <c r="K68" s="5">
        <f t="shared" si="140"/>
        <v>0</v>
      </c>
      <c r="L68" s="8">
        <f t="shared" si="129"/>
        <v>0</v>
      </c>
      <c r="M68" s="9">
        <f t="shared" si="134"/>
        <v>0</v>
      </c>
      <c r="N68" s="4">
        <v>0</v>
      </c>
      <c r="O68" s="5">
        <f t="shared" si="141"/>
        <v>0</v>
      </c>
      <c r="P68" s="8">
        <f t="shared" si="130"/>
        <v>0</v>
      </c>
      <c r="Q68" s="9">
        <f t="shared" si="135"/>
        <v>0</v>
      </c>
      <c r="R68" s="4">
        <v>8.1810999999999995E-2</v>
      </c>
      <c r="S68" s="5">
        <f t="shared" si="142"/>
        <v>2.0452749999999999E-2</v>
      </c>
      <c r="T68" s="8">
        <f t="shared" si="131"/>
        <v>2.0452749999999999E-2</v>
      </c>
      <c r="U68" s="9">
        <f t="shared" si="136"/>
        <v>2.0452749999999999E-2</v>
      </c>
      <c r="V68" s="4">
        <v>0.13589300000000001</v>
      </c>
      <c r="W68" s="5">
        <f t="shared" si="143"/>
        <v>3.3973250000000003E-2</v>
      </c>
      <c r="X68" s="8">
        <f t="shared" si="132"/>
        <v>3.3973250000000003E-2</v>
      </c>
      <c r="Y68" s="9">
        <f t="shared" si="137"/>
        <v>3.3973250000000003E-2</v>
      </c>
      <c r="Z68" s="4">
        <v>0</v>
      </c>
      <c r="AA68" s="5">
        <f t="shared" si="144"/>
        <v>0</v>
      </c>
      <c r="AB68" s="8">
        <f t="shared" si="133"/>
        <v>0</v>
      </c>
      <c r="AC68" s="9">
        <f t="shared" si="138"/>
        <v>0</v>
      </c>
    </row>
    <row r="69" spans="1:29" s="4" customFormat="1" ht="16.5" customHeight="1" x14ac:dyDescent="0.25">
      <c r="A69" s="11" t="str">
        <f>'1_Fire_Script'!A69</f>
        <v>eWOODY_FUEL_PILES_DIRTY_LOADING</v>
      </c>
      <c r="B69" t="s">
        <v>342</v>
      </c>
      <c r="C69" s="35">
        <v>0.25</v>
      </c>
      <c r="D69" s="27"/>
      <c r="E69" s="28"/>
      <c r="F69" s="4">
        <v>0</v>
      </c>
      <c r="G69" s="5">
        <f t="shared" si="139"/>
        <v>0</v>
      </c>
      <c r="H69" s="8">
        <f t="shared" si="128"/>
        <v>0</v>
      </c>
      <c r="I69" s="9">
        <f t="shared" si="128"/>
        <v>0</v>
      </c>
      <c r="J69" s="4">
        <v>0</v>
      </c>
      <c r="K69" s="5">
        <f t="shared" si="140"/>
        <v>0</v>
      </c>
      <c r="L69" s="8">
        <f t="shared" si="129"/>
        <v>0</v>
      </c>
      <c r="M69" s="9">
        <f t="shared" si="134"/>
        <v>0</v>
      </c>
      <c r="N69" s="4">
        <v>0</v>
      </c>
      <c r="O69" s="5">
        <f t="shared" si="141"/>
        <v>0</v>
      </c>
      <c r="P69" s="8">
        <f t="shared" si="130"/>
        <v>0</v>
      </c>
      <c r="Q69" s="9">
        <f t="shared" si="135"/>
        <v>0</v>
      </c>
      <c r="R69" s="4">
        <v>0</v>
      </c>
      <c r="S69" s="5">
        <f t="shared" si="142"/>
        <v>0</v>
      </c>
      <c r="T69" s="8">
        <f t="shared" si="131"/>
        <v>0</v>
      </c>
      <c r="U69" s="9">
        <f t="shared" si="136"/>
        <v>0</v>
      </c>
      <c r="V69" s="4">
        <v>0</v>
      </c>
      <c r="W69" s="5">
        <f t="shared" si="143"/>
        <v>0</v>
      </c>
      <c r="X69" s="8">
        <f t="shared" si="132"/>
        <v>0</v>
      </c>
      <c r="Y69" s="9">
        <f t="shared" si="137"/>
        <v>0</v>
      </c>
      <c r="Z69" s="4">
        <v>0</v>
      </c>
      <c r="AA69" s="5">
        <f t="shared" si="144"/>
        <v>0</v>
      </c>
      <c r="AB69" s="8">
        <f t="shared" si="133"/>
        <v>0</v>
      </c>
      <c r="AC69" s="9">
        <f t="shared" si="138"/>
        <v>0</v>
      </c>
    </row>
    <row r="70" spans="1:29" s="4" customFormat="1" x14ac:dyDescent="0.25">
      <c r="A70" s="11" t="str">
        <f>'1_Fire_Script'!A70</f>
        <v>eWOODY_FUEL_PILES_VERYDIRTY_LOADING</v>
      </c>
      <c r="B70" t="s">
        <v>343</v>
      </c>
      <c r="C70" s="35">
        <v>0.25</v>
      </c>
      <c r="D70" s="27"/>
      <c r="E70" s="28"/>
      <c r="F70" s="4">
        <v>0</v>
      </c>
      <c r="G70" s="5">
        <f t="shared" si="139"/>
        <v>0</v>
      </c>
      <c r="H70" s="8">
        <f t="shared" si="128"/>
        <v>0</v>
      </c>
      <c r="I70" s="9">
        <f t="shared" si="128"/>
        <v>0</v>
      </c>
      <c r="J70" s="4">
        <v>0</v>
      </c>
      <c r="K70" s="5">
        <f t="shared" si="140"/>
        <v>0</v>
      </c>
      <c r="L70" s="8">
        <f t="shared" si="129"/>
        <v>0</v>
      </c>
      <c r="M70" s="9">
        <f t="shared" si="134"/>
        <v>0</v>
      </c>
      <c r="N70" s="4">
        <v>0</v>
      </c>
      <c r="O70" s="5">
        <f t="shared" si="141"/>
        <v>0</v>
      </c>
      <c r="P70" s="8">
        <f t="shared" si="130"/>
        <v>0</v>
      </c>
      <c r="Q70" s="9">
        <f t="shared" si="135"/>
        <v>0</v>
      </c>
      <c r="R70" s="4">
        <v>0</v>
      </c>
      <c r="S70" s="5">
        <f t="shared" si="142"/>
        <v>0</v>
      </c>
      <c r="T70" s="8">
        <f t="shared" si="131"/>
        <v>0</v>
      </c>
      <c r="U70" s="9">
        <f t="shared" si="136"/>
        <v>0</v>
      </c>
      <c r="V70" s="4">
        <v>0</v>
      </c>
      <c r="W70" s="5">
        <f t="shared" si="143"/>
        <v>0</v>
      </c>
      <c r="X70" s="8">
        <f t="shared" si="132"/>
        <v>0</v>
      </c>
      <c r="Y70" s="9">
        <f t="shared" si="137"/>
        <v>0</v>
      </c>
      <c r="Z70" s="4">
        <v>0</v>
      </c>
      <c r="AA70" s="5">
        <f t="shared" si="144"/>
        <v>0</v>
      </c>
      <c r="AB70" s="8">
        <f t="shared" si="133"/>
        <v>0</v>
      </c>
      <c r="AC70" s="9">
        <f t="shared" si="138"/>
        <v>0</v>
      </c>
    </row>
    <row r="71" spans="1:29" s="4" customFormat="1" x14ac:dyDescent="0.25">
      <c r="A71" s="11" t="str">
        <f>'1_Fire_Script'!A71</f>
        <v>eLITTER_LITTER_TYPE_BROADLEAF_DECIDUOUS_RELATIVE_COVER</v>
      </c>
      <c r="B71" t="s">
        <v>344</v>
      </c>
      <c r="C71" s="35"/>
      <c r="D71" s="27"/>
      <c r="E71" s="28"/>
      <c r="G71" s="5">
        <f>F71</f>
        <v>0</v>
      </c>
      <c r="H71" s="8">
        <f t="shared" si="128"/>
        <v>0</v>
      </c>
      <c r="I71" s="9">
        <f t="shared" si="128"/>
        <v>0</v>
      </c>
      <c r="K71" s="5">
        <f>J71</f>
        <v>0</v>
      </c>
      <c r="L71" s="8">
        <f t="shared" si="129"/>
        <v>0</v>
      </c>
      <c r="M71" s="9">
        <f t="shared" si="134"/>
        <v>0</v>
      </c>
      <c r="O71" s="5">
        <f>N71</f>
        <v>0</v>
      </c>
      <c r="P71" s="8">
        <f t="shared" si="130"/>
        <v>0</v>
      </c>
      <c r="Q71" s="9">
        <f t="shared" si="135"/>
        <v>0</v>
      </c>
      <c r="S71" s="5">
        <f>R71</f>
        <v>0</v>
      </c>
      <c r="T71" s="8">
        <f t="shared" si="131"/>
        <v>0</v>
      </c>
      <c r="U71" s="9">
        <f t="shared" si="136"/>
        <v>0</v>
      </c>
      <c r="V71" s="4">
        <v>90</v>
      </c>
      <c r="W71" s="5">
        <f>V71</f>
        <v>90</v>
      </c>
      <c r="X71" s="8">
        <f t="shared" si="132"/>
        <v>90</v>
      </c>
      <c r="Y71" s="9">
        <f t="shared" si="137"/>
        <v>90</v>
      </c>
      <c r="AA71" s="5">
        <f>Z71</f>
        <v>0</v>
      </c>
      <c r="AB71" s="8">
        <f t="shared" si="133"/>
        <v>0</v>
      </c>
      <c r="AC71" s="9">
        <f t="shared" si="138"/>
        <v>0</v>
      </c>
    </row>
    <row r="72" spans="1:29" s="4" customFormat="1" x14ac:dyDescent="0.25">
      <c r="A72" s="11" t="str">
        <f>'1_Fire_Script'!A72</f>
        <v>eLITTER_LITTER_TYPE_BROADLEAF_EVERGREEN_RELATIVE_COVER</v>
      </c>
      <c r="B72" t="s">
        <v>345</v>
      </c>
      <c r="C72" s="35"/>
      <c r="D72" s="27"/>
      <c r="E72" s="28"/>
      <c r="G72" s="5">
        <f t="shared" ref="G72:G77" si="145">F72</f>
        <v>0</v>
      </c>
      <c r="H72" s="8">
        <f t="shared" si="128"/>
        <v>0</v>
      </c>
      <c r="I72" s="9">
        <f t="shared" si="128"/>
        <v>0</v>
      </c>
      <c r="J72" s="4">
        <v>100</v>
      </c>
      <c r="K72" s="5">
        <f t="shared" ref="K72:K77" si="146">J72</f>
        <v>100</v>
      </c>
      <c r="L72" s="8">
        <f t="shared" si="129"/>
        <v>100</v>
      </c>
      <c r="M72" s="9">
        <f t="shared" si="134"/>
        <v>100</v>
      </c>
      <c r="O72" s="5">
        <f t="shared" ref="O72:O77" si="147">N72</f>
        <v>0</v>
      </c>
      <c r="P72" s="8">
        <f t="shared" si="130"/>
        <v>0</v>
      </c>
      <c r="Q72" s="9">
        <f t="shared" si="135"/>
        <v>0</v>
      </c>
      <c r="S72" s="5">
        <f t="shared" ref="S72:S77" si="148">R72</f>
        <v>0</v>
      </c>
      <c r="T72" s="8">
        <f t="shared" si="131"/>
        <v>0</v>
      </c>
      <c r="U72" s="9">
        <f t="shared" si="136"/>
        <v>0</v>
      </c>
      <c r="W72" s="5">
        <f t="shared" ref="W72:W77" si="149">V72</f>
        <v>0</v>
      </c>
      <c r="X72" s="8">
        <f t="shared" si="132"/>
        <v>0</v>
      </c>
      <c r="Y72" s="9">
        <f t="shared" si="137"/>
        <v>0</v>
      </c>
      <c r="AA72" s="5">
        <f t="shared" ref="AA72:AA77" si="150">Z72</f>
        <v>0</v>
      </c>
      <c r="AB72" s="8">
        <f t="shared" si="133"/>
        <v>0</v>
      </c>
      <c r="AC72" s="9">
        <f t="shared" si="138"/>
        <v>0</v>
      </c>
    </row>
    <row r="73" spans="1:29" s="4" customFormat="1" x14ac:dyDescent="0.25">
      <c r="A73" s="11" t="str">
        <f>'1_Fire_Script'!A73</f>
        <v>eLITTER_LITTER_TYPE_GRASS_RELATIVE_COVER</v>
      </c>
      <c r="B73" t="s">
        <v>346</v>
      </c>
      <c r="C73" s="35"/>
      <c r="D73" s="27"/>
      <c r="E73" s="28"/>
      <c r="G73" s="5">
        <f t="shared" si="145"/>
        <v>0</v>
      </c>
      <c r="H73" s="8">
        <f t="shared" si="128"/>
        <v>0</v>
      </c>
      <c r="I73" s="9">
        <f t="shared" si="128"/>
        <v>0</v>
      </c>
      <c r="K73" s="5">
        <f t="shared" si="146"/>
        <v>0</v>
      </c>
      <c r="L73" s="8">
        <f t="shared" si="129"/>
        <v>0</v>
      </c>
      <c r="M73" s="9">
        <f t="shared" si="134"/>
        <v>0</v>
      </c>
      <c r="N73" s="4">
        <v>100</v>
      </c>
      <c r="O73" s="5">
        <f t="shared" si="147"/>
        <v>100</v>
      </c>
      <c r="P73" s="8">
        <f t="shared" si="130"/>
        <v>100</v>
      </c>
      <c r="Q73" s="9">
        <f t="shared" si="135"/>
        <v>100</v>
      </c>
      <c r="S73" s="5">
        <f t="shared" si="148"/>
        <v>0</v>
      </c>
      <c r="T73" s="8">
        <f t="shared" si="131"/>
        <v>0</v>
      </c>
      <c r="U73" s="9">
        <f t="shared" si="136"/>
        <v>0</v>
      </c>
      <c r="W73" s="5">
        <f t="shared" si="149"/>
        <v>0</v>
      </c>
      <c r="X73" s="8">
        <f t="shared" si="132"/>
        <v>0</v>
      </c>
      <c r="Y73" s="9">
        <f t="shared" si="137"/>
        <v>0</v>
      </c>
      <c r="AA73" s="5">
        <f t="shared" si="150"/>
        <v>0</v>
      </c>
      <c r="AB73" s="8">
        <f t="shared" si="133"/>
        <v>0</v>
      </c>
      <c r="AC73" s="9">
        <f t="shared" si="138"/>
        <v>0</v>
      </c>
    </row>
    <row r="74" spans="1:29" s="4" customFormat="1" x14ac:dyDescent="0.25">
      <c r="A74" s="11" t="str">
        <f>'1_Fire_Script'!A74</f>
        <v>eLITTER_LITTER_TYPE_LONG_NEEDLE_PINE_RELATIVE_COVER</v>
      </c>
      <c r="B74" t="s">
        <v>347</v>
      </c>
      <c r="C74" s="35"/>
      <c r="D74" s="27"/>
      <c r="E74" s="28"/>
      <c r="F74" s="6">
        <v>50</v>
      </c>
      <c r="G74" s="5">
        <f t="shared" si="145"/>
        <v>50</v>
      </c>
      <c r="H74" s="8">
        <f t="shared" si="128"/>
        <v>50</v>
      </c>
      <c r="I74" s="9">
        <f t="shared" si="128"/>
        <v>50</v>
      </c>
      <c r="K74" s="5">
        <f t="shared" si="146"/>
        <v>0</v>
      </c>
      <c r="L74" s="8">
        <f t="shared" si="129"/>
        <v>0</v>
      </c>
      <c r="M74" s="9">
        <f t="shared" si="134"/>
        <v>0</v>
      </c>
      <c r="O74" s="5">
        <f t="shared" si="147"/>
        <v>0</v>
      </c>
      <c r="P74" s="8">
        <f t="shared" si="130"/>
        <v>0</v>
      </c>
      <c r="Q74" s="9">
        <f t="shared" si="135"/>
        <v>0</v>
      </c>
      <c r="S74" s="5">
        <f t="shared" si="148"/>
        <v>0</v>
      </c>
      <c r="T74" s="8">
        <f t="shared" si="131"/>
        <v>0</v>
      </c>
      <c r="U74" s="9">
        <f t="shared" si="136"/>
        <v>0</v>
      </c>
      <c r="V74" s="4">
        <v>10</v>
      </c>
      <c r="W74" s="5">
        <f t="shared" si="149"/>
        <v>10</v>
      </c>
      <c r="X74" s="8">
        <f t="shared" si="132"/>
        <v>10</v>
      </c>
      <c r="Y74" s="9">
        <f t="shared" si="137"/>
        <v>10</v>
      </c>
      <c r="Z74" s="4">
        <v>40</v>
      </c>
      <c r="AA74" s="5">
        <f t="shared" si="150"/>
        <v>40</v>
      </c>
      <c r="AB74" s="8">
        <f t="shared" si="133"/>
        <v>40</v>
      </c>
      <c r="AC74" s="9">
        <f t="shared" si="138"/>
        <v>40</v>
      </c>
    </row>
    <row r="75" spans="1:29" s="4" customFormat="1" x14ac:dyDescent="0.25">
      <c r="A75" s="11" t="str">
        <f>'1_Fire_Script'!A75</f>
        <v>eLITTER_LITTER_TYPE_OTHER_CONIFER_RELATIVE_COVER</v>
      </c>
      <c r="B75" t="s">
        <v>348</v>
      </c>
      <c r="C75" s="35"/>
      <c r="D75" s="27"/>
      <c r="E75" s="28"/>
      <c r="F75" s="6">
        <v>50</v>
      </c>
      <c r="G75" s="5">
        <f t="shared" si="145"/>
        <v>50</v>
      </c>
      <c r="H75" s="8">
        <f t="shared" si="128"/>
        <v>50</v>
      </c>
      <c r="I75" s="9">
        <f t="shared" si="128"/>
        <v>50</v>
      </c>
      <c r="K75" s="5">
        <f t="shared" si="146"/>
        <v>0</v>
      </c>
      <c r="L75" s="8">
        <f t="shared" si="129"/>
        <v>0</v>
      </c>
      <c r="M75" s="9">
        <f t="shared" si="134"/>
        <v>0</v>
      </c>
      <c r="O75" s="5">
        <f t="shared" si="147"/>
        <v>0</v>
      </c>
      <c r="P75" s="8">
        <f t="shared" si="130"/>
        <v>0</v>
      </c>
      <c r="Q75" s="9">
        <f t="shared" si="135"/>
        <v>0</v>
      </c>
      <c r="R75" s="4">
        <v>100</v>
      </c>
      <c r="S75" s="5">
        <f t="shared" si="148"/>
        <v>100</v>
      </c>
      <c r="T75" s="8">
        <f t="shared" si="131"/>
        <v>100</v>
      </c>
      <c r="U75" s="9">
        <f t="shared" si="136"/>
        <v>100</v>
      </c>
      <c r="W75" s="5">
        <f t="shared" si="149"/>
        <v>0</v>
      </c>
      <c r="X75" s="8">
        <f t="shared" si="132"/>
        <v>0</v>
      </c>
      <c r="Y75" s="9">
        <f t="shared" si="137"/>
        <v>0</v>
      </c>
      <c r="AA75" s="5">
        <f t="shared" si="150"/>
        <v>0</v>
      </c>
      <c r="AB75" s="8">
        <f t="shared" si="133"/>
        <v>0</v>
      </c>
      <c r="AC75" s="9">
        <f t="shared" si="138"/>
        <v>0</v>
      </c>
    </row>
    <row r="76" spans="1:29" s="4" customFormat="1" x14ac:dyDescent="0.25">
      <c r="A76" s="11" t="str">
        <f>'1_Fire_Script'!A76</f>
        <v>eLITTER_LITTER_TYPE_PALM_FROND_RELATIVE_COVER</v>
      </c>
      <c r="B76" t="s">
        <v>349</v>
      </c>
      <c r="C76" s="35"/>
      <c r="D76" s="27"/>
      <c r="E76" s="28"/>
      <c r="G76" s="5">
        <f t="shared" si="145"/>
        <v>0</v>
      </c>
      <c r="H76" s="8">
        <f t="shared" si="128"/>
        <v>0</v>
      </c>
      <c r="I76" s="9">
        <f t="shared" si="128"/>
        <v>0</v>
      </c>
      <c r="K76" s="5">
        <f t="shared" si="146"/>
        <v>0</v>
      </c>
      <c r="L76" s="8">
        <f t="shared" si="129"/>
        <v>0</v>
      </c>
      <c r="M76" s="9">
        <f t="shared" si="134"/>
        <v>0</v>
      </c>
      <c r="O76" s="5">
        <f t="shared" si="147"/>
        <v>0</v>
      </c>
      <c r="P76" s="8">
        <f t="shared" si="130"/>
        <v>0</v>
      </c>
      <c r="Q76" s="9">
        <f t="shared" si="135"/>
        <v>0</v>
      </c>
      <c r="S76" s="5">
        <f t="shared" si="148"/>
        <v>0</v>
      </c>
      <c r="T76" s="8">
        <f t="shared" si="131"/>
        <v>0</v>
      </c>
      <c r="U76" s="9">
        <f t="shared" si="136"/>
        <v>0</v>
      </c>
      <c r="W76" s="5">
        <f t="shared" si="149"/>
        <v>0</v>
      </c>
      <c r="X76" s="8">
        <f t="shared" si="132"/>
        <v>0</v>
      </c>
      <c r="Y76" s="9">
        <f t="shared" si="137"/>
        <v>0</v>
      </c>
      <c r="Z76" s="4">
        <v>60</v>
      </c>
      <c r="AA76" s="5">
        <f t="shared" si="150"/>
        <v>60</v>
      </c>
      <c r="AB76" s="8">
        <f t="shared" si="133"/>
        <v>60</v>
      </c>
      <c r="AC76" s="9">
        <f t="shared" si="138"/>
        <v>60</v>
      </c>
    </row>
    <row r="77" spans="1:29" s="4" customFormat="1" x14ac:dyDescent="0.25">
      <c r="A77" s="11" t="str">
        <f>'1_Fire_Script'!A77</f>
        <v>eLITTER_LITTER_TYPE_SHORT_NEEDLE_PINE_RELATIVE_COVER</v>
      </c>
      <c r="B77" t="s">
        <v>350</v>
      </c>
      <c r="C77" s="35"/>
      <c r="D77" s="27"/>
      <c r="E77" s="28"/>
      <c r="G77" s="5">
        <f t="shared" si="145"/>
        <v>0</v>
      </c>
      <c r="H77" s="8">
        <f t="shared" si="128"/>
        <v>0</v>
      </c>
      <c r="I77" s="9">
        <f t="shared" si="128"/>
        <v>0</v>
      </c>
      <c r="K77" s="5">
        <f t="shared" si="146"/>
        <v>0</v>
      </c>
      <c r="L77" s="8">
        <f t="shared" si="129"/>
        <v>0</v>
      </c>
      <c r="M77" s="9">
        <f t="shared" si="134"/>
        <v>0</v>
      </c>
      <c r="O77" s="5">
        <f t="shared" si="147"/>
        <v>0</v>
      </c>
      <c r="P77" s="8">
        <f t="shared" si="130"/>
        <v>0</v>
      </c>
      <c r="Q77" s="9">
        <f t="shared" si="135"/>
        <v>0</v>
      </c>
      <c r="S77" s="5">
        <f t="shared" si="148"/>
        <v>0</v>
      </c>
      <c r="T77" s="8">
        <f t="shared" si="131"/>
        <v>0</v>
      </c>
      <c r="U77" s="9">
        <f t="shared" si="136"/>
        <v>0</v>
      </c>
      <c r="W77" s="5">
        <f t="shared" si="149"/>
        <v>0</v>
      </c>
      <c r="X77" s="8">
        <f t="shared" si="132"/>
        <v>0</v>
      </c>
      <c r="Y77" s="9">
        <f t="shared" si="137"/>
        <v>0</v>
      </c>
      <c r="AA77" s="5">
        <f t="shared" si="150"/>
        <v>0</v>
      </c>
      <c r="AB77" s="8">
        <f t="shared" si="133"/>
        <v>0</v>
      </c>
      <c r="AC77" s="9">
        <f t="shared" si="138"/>
        <v>0</v>
      </c>
    </row>
    <row r="78" spans="1:29" s="4" customFormat="1" x14ac:dyDescent="0.25">
      <c r="A78" s="11" t="str">
        <f>'1_Fire_Script'!A78</f>
        <v>eMOSS_LICHEN_LITTER_GROUND_LICHEN_DEPTH</v>
      </c>
      <c r="B78" t="s">
        <v>351</v>
      </c>
      <c r="C78" s="35">
        <v>0.05</v>
      </c>
      <c r="D78" s="29">
        <v>1.5</v>
      </c>
      <c r="E78" s="28">
        <f>1/(0.05*1.5)</f>
        <v>13.333333333333332</v>
      </c>
      <c r="G78" s="5">
        <f t="shared" ref="G78:G83" si="151">$C78*F78</f>
        <v>0</v>
      </c>
      <c r="H78" s="8">
        <f>$D78*G78</f>
        <v>0</v>
      </c>
      <c r="I78" s="12">
        <f t="shared" ref="I78:I82" si="152">$E78*H78</f>
        <v>0</v>
      </c>
      <c r="K78" s="5">
        <f t="shared" ref="K78:K83" si="153">$C78*J78</f>
        <v>0</v>
      </c>
      <c r="L78" s="8">
        <f>$D78*K78</f>
        <v>0</v>
      </c>
      <c r="M78" s="12">
        <f t="shared" ref="M78" si="154">$E78*L78</f>
        <v>0</v>
      </c>
      <c r="O78" s="5">
        <f t="shared" ref="O78:O83" si="155">$C78*N78</f>
        <v>0</v>
      </c>
      <c r="P78" s="8">
        <f>$D78*O78</f>
        <v>0</v>
      </c>
      <c r="Q78" s="12">
        <f t="shared" ref="Q78" si="156">$E78*P78</f>
        <v>0</v>
      </c>
      <c r="R78" s="4">
        <v>2</v>
      </c>
      <c r="S78" s="5">
        <f t="shared" ref="S78:S83" si="157">$C78*R78</f>
        <v>0.1</v>
      </c>
      <c r="T78" s="8">
        <f>$D78*S78</f>
        <v>0.15000000000000002</v>
      </c>
      <c r="U78" s="12">
        <f t="shared" ref="U78" si="158">$E78*T78</f>
        <v>2</v>
      </c>
      <c r="W78" s="5">
        <f t="shared" ref="W78:W83" si="159">$C78*V78</f>
        <v>0</v>
      </c>
      <c r="X78" s="8">
        <f>$D78*W78</f>
        <v>0</v>
      </c>
      <c r="Y78" s="12">
        <f t="shared" ref="Y78" si="160">$E78*X78</f>
        <v>0</v>
      </c>
      <c r="AA78" s="5">
        <f t="shared" ref="AA78:AA83" si="161">$C78*Z78</f>
        <v>0</v>
      </c>
      <c r="AB78" s="8">
        <f>$D78*AA78</f>
        <v>0</v>
      </c>
      <c r="AC78" s="12">
        <f t="shared" ref="AC78" si="162">$E78*AB78</f>
        <v>0</v>
      </c>
    </row>
    <row r="79" spans="1:29" s="4" customFormat="1" x14ac:dyDescent="0.25">
      <c r="A79" s="11" t="str">
        <f>'1_Fire_Script'!A79</f>
        <v>eMOSS_LICHEN_LITTER_GROUND_LICHEN_PERCENT_COVER</v>
      </c>
      <c r="B79" t="s">
        <v>352</v>
      </c>
      <c r="C79" s="35">
        <v>0.05</v>
      </c>
      <c r="D79" s="29">
        <v>1.5</v>
      </c>
      <c r="E79" s="28">
        <f t="shared" ref="E79:E83" si="163">1/(0.05*1.5)</f>
        <v>13.333333333333332</v>
      </c>
      <c r="G79" s="5">
        <f t="shared" si="151"/>
        <v>0</v>
      </c>
      <c r="H79" s="8">
        <f>MIN(100,$D79*G79)</f>
        <v>0</v>
      </c>
      <c r="I79" s="12">
        <f>MIN(100,$E79*H79)</f>
        <v>0</v>
      </c>
      <c r="K79" s="5">
        <f t="shared" si="153"/>
        <v>0</v>
      </c>
      <c r="L79" s="8">
        <f>MIN(100,$D79*K79)</f>
        <v>0</v>
      </c>
      <c r="M79" s="12">
        <f>MIN(100,$E79*L79)</f>
        <v>0</v>
      </c>
      <c r="O79" s="5">
        <f t="shared" si="155"/>
        <v>0</v>
      </c>
      <c r="P79" s="8">
        <f>MIN(100,$D79*O79)</f>
        <v>0</v>
      </c>
      <c r="Q79" s="12">
        <f>MIN(100,$E79*P79)</f>
        <v>0</v>
      </c>
      <c r="R79" s="4">
        <v>5</v>
      </c>
      <c r="S79" s="5">
        <f t="shared" si="157"/>
        <v>0.25</v>
      </c>
      <c r="T79" s="8">
        <f>MIN(100,$D79*S79)</f>
        <v>0.375</v>
      </c>
      <c r="U79" s="12">
        <f>MIN(100,$E79*T79)</f>
        <v>5</v>
      </c>
      <c r="W79" s="5">
        <f t="shared" si="159"/>
        <v>0</v>
      </c>
      <c r="X79" s="8">
        <f>MIN(100,$D79*W79)</f>
        <v>0</v>
      </c>
      <c r="Y79" s="12">
        <f>MIN(100,$E79*X79)</f>
        <v>0</v>
      </c>
      <c r="AA79" s="5">
        <f t="shared" si="161"/>
        <v>0</v>
      </c>
      <c r="AB79" s="8">
        <f>MIN(100,$D79*AA79)</f>
        <v>0</v>
      </c>
      <c r="AC79" s="12">
        <f>MIN(100,$E79*AB79)</f>
        <v>0</v>
      </c>
    </row>
    <row r="80" spans="1:29" s="4" customFormat="1" x14ac:dyDescent="0.25">
      <c r="A80" s="11" t="str">
        <f>'1_Fire_Script'!A80</f>
        <v>eMOSS_LICHEN_LITTER_LITTER_DEPTH</v>
      </c>
      <c r="B80" t="s">
        <v>353</v>
      </c>
      <c r="C80" s="35">
        <v>0.05</v>
      </c>
      <c r="D80" s="29">
        <v>1.5</v>
      </c>
      <c r="E80" s="28">
        <f t="shared" si="163"/>
        <v>13.333333333333332</v>
      </c>
      <c r="F80" s="4">
        <v>0.2</v>
      </c>
      <c r="G80" s="5">
        <f t="shared" si="151"/>
        <v>1.0000000000000002E-2</v>
      </c>
      <c r="H80" s="8">
        <f t="shared" ref="H80:H82" si="164">$D80*G80</f>
        <v>1.5000000000000003E-2</v>
      </c>
      <c r="I80" s="12">
        <f t="shared" si="152"/>
        <v>0.2</v>
      </c>
      <c r="J80" s="4">
        <v>1</v>
      </c>
      <c r="K80" s="5">
        <f t="shared" si="153"/>
        <v>0.05</v>
      </c>
      <c r="L80" s="8">
        <f t="shared" ref="L80" si="165">$D80*K80</f>
        <v>7.5000000000000011E-2</v>
      </c>
      <c r="M80" s="12">
        <f t="shared" ref="M80" si="166">$E80*L80</f>
        <v>1</v>
      </c>
      <c r="N80" s="4">
        <v>2.5</v>
      </c>
      <c r="O80" s="5">
        <f t="shared" si="155"/>
        <v>0.125</v>
      </c>
      <c r="P80" s="8">
        <f t="shared" ref="P80" si="167">$D80*O80</f>
        <v>0.1875</v>
      </c>
      <c r="Q80" s="12">
        <f t="shared" ref="Q80" si="168">$E80*P80</f>
        <v>2.5</v>
      </c>
      <c r="R80" s="4">
        <v>1</v>
      </c>
      <c r="S80" s="5">
        <f t="shared" si="157"/>
        <v>0.05</v>
      </c>
      <c r="T80" s="8">
        <f t="shared" ref="T80" si="169">$D80*S80</f>
        <v>7.5000000000000011E-2</v>
      </c>
      <c r="U80" s="12">
        <f t="shared" ref="U80" si="170">$E80*T80</f>
        <v>1</v>
      </c>
      <c r="V80" s="4">
        <v>1.5</v>
      </c>
      <c r="W80" s="5">
        <f t="shared" si="159"/>
        <v>7.5000000000000011E-2</v>
      </c>
      <c r="X80" s="8">
        <f t="shared" ref="X80" si="171">$D80*W80</f>
        <v>0.11250000000000002</v>
      </c>
      <c r="Y80" s="12">
        <f t="shared" ref="Y80" si="172">$E80*X80</f>
        <v>1.5</v>
      </c>
      <c r="Z80" s="4">
        <v>2</v>
      </c>
      <c r="AA80" s="5">
        <f t="shared" si="161"/>
        <v>0.1</v>
      </c>
      <c r="AB80" s="8">
        <f t="shared" ref="AB80" si="173">$D80*AA80</f>
        <v>0.15000000000000002</v>
      </c>
      <c r="AC80" s="12">
        <f t="shared" ref="AC80" si="174">$E80*AB80</f>
        <v>2</v>
      </c>
    </row>
    <row r="81" spans="1:29" s="4" customFormat="1" x14ac:dyDescent="0.25">
      <c r="A81" s="11" t="str">
        <f>'1_Fire_Script'!A81</f>
        <v>eMOSS_LICHEN_LITTER_LITTER_PERCENT_COVER</v>
      </c>
      <c r="B81" t="s">
        <v>354</v>
      </c>
      <c r="C81" s="35">
        <v>0.05</v>
      </c>
      <c r="D81" s="29">
        <v>1.5</v>
      </c>
      <c r="E81" s="28">
        <f t="shared" si="163"/>
        <v>13.333333333333332</v>
      </c>
      <c r="F81" s="4">
        <v>70</v>
      </c>
      <c r="G81" s="5">
        <f t="shared" si="151"/>
        <v>3.5</v>
      </c>
      <c r="H81" s="8">
        <f>MIN(100,$D81*G81)</f>
        <v>5.25</v>
      </c>
      <c r="I81" s="12">
        <f>MIN(100,$E81*H81)</f>
        <v>70</v>
      </c>
      <c r="J81" s="4">
        <v>60</v>
      </c>
      <c r="K81" s="5">
        <f t="shared" si="153"/>
        <v>3</v>
      </c>
      <c r="L81" s="8">
        <f>MIN(100,$D81*K81)</f>
        <v>4.5</v>
      </c>
      <c r="M81" s="12">
        <f>MIN(100,$E81*L81)</f>
        <v>59.999999999999993</v>
      </c>
      <c r="N81" s="4">
        <v>5</v>
      </c>
      <c r="O81" s="5">
        <f t="shared" si="155"/>
        <v>0.25</v>
      </c>
      <c r="P81" s="8">
        <f>MIN(100,$D81*O81)</f>
        <v>0.375</v>
      </c>
      <c r="Q81" s="12">
        <f>MIN(100,$E81*P81)</f>
        <v>5</v>
      </c>
      <c r="R81" s="4">
        <v>15</v>
      </c>
      <c r="S81" s="5">
        <f t="shared" si="157"/>
        <v>0.75</v>
      </c>
      <c r="T81" s="8">
        <f>MIN(100,$D81*S81)</f>
        <v>1.125</v>
      </c>
      <c r="U81" s="12">
        <f>MIN(100,$E81*T81)</f>
        <v>14.999999999999998</v>
      </c>
      <c r="V81" s="4">
        <v>90</v>
      </c>
      <c r="W81" s="5">
        <f t="shared" si="159"/>
        <v>4.5</v>
      </c>
      <c r="X81" s="8">
        <f>MIN(100,$D81*W81)</f>
        <v>6.75</v>
      </c>
      <c r="Y81" s="12">
        <f>MIN(100,$E81*X81)</f>
        <v>89.999999999999986</v>
      </c>
      <c r="Z81" s="4">
        <v>70</v>
      </c>
      <c r="AA81" s="5">
        <f t="shared" si="161"/>
        <v>3.5</v>
      </c>
      <c r="AB81" s="8">
        <f>MIN(100,$D81*AA81)</f>
        <v>5.25</v>
      </c>
      <c r="AC81" s="12">
        <f>MIN(100,$E81*AB81)</f>
        <v>70</v>
      </c>
    </row>
    <row r="82" spans="1:29" s="4" customFormat="1" x14ac:dyDescent="0.25">
      <c r="A82" s="11" t="str">
        <f>'1_Fire_Script'!A82</f>
        <v>eMOSS_LICHEN_LITTER_MOSS_DEPTH</v>
      </c>
      <c r="B82" t="s">
        <v>355</v>
      </c>
      <c r="C82" s="35">
        <v>0.05</v>
      </c>
      <c r="D82" s="29">
        <v>1.5</v>
      </c>
      <c r="E82" s="28">
        <f t="shared" si="163"/>
        <v>13.333333333333332</v>
      </c>
      <c r="G82" s="5">
        <f t="shared" si="151"/>
        <v>0</v>
      </c>
      <c r="H82" s="8">
        <f t="shared" si="164"/>
        <v>0</v>
      </c>
      <c r="I82" s="12">
        <f t="shared" si="152"/>
        <v>0</v>
      </c>
      <c r="K82" s="5">
        <f t="shared" si="153"/>
        <v>0</v>
      </c>
      <c r="L82" s="8">
        <f t="shared" ref="L82" si="175">$D82*K82</f>
        <v>0</v>
      </c>
      <c r="M82" s="12">
        <f t="shared" ref="M82" si="176">$E82*L82</f>
        <v>0</v>
      </c>
      <c r="O82" s="5">
        <f t="shared" si="155"/>
        <v>0</v>
      </c>
      <c r="P82" s="8">
        <f t="shared" ref="P82" si="177">$D82*O82</f>
        <v>0</v>
      </c>
      <c r="Q82" s="12">
        <f t="shared" ref="Q82" si="178">$E82*P82</f>
        <v>0</v>
      </c>
      <c r="R82" s="4">
        <v>2.5</v>
      </c>
      <c r="S82" s="5">
        <f t="shared" si="157"/>
        <v>0.125</v>
      </c>
      <c r="T82" s="8">
        <f t="shared" ref="T82" si="179">$D82*S82</f>
        <v>0.1875</v>
      </c>
      <c r="U82" s="12">
        <f t="shared" ref="U82" si="180">$E82*T82</f>
        <v>2.5</v>
      </c>
      <c r="V82" s="4">
        <v>1</v>
      </c>
      <c r="W82" s="5">
        <f t="shared" si="159"/>
        <v>0.05</v>
      </c>
      <c r="X82" s="8">
        <f t="shared" ref="X82" si="181">$D82*W82</f>
        <v>7.5000000000000011E-2</v>
      </c>
      <c r="Y82" s="12">
        <f t="shared" ref="Y82" si="182">$E82*X82</f>
        <v>1</v>
      </c>
      <c r="AA82" s="5">
        <f t="shared" si="161"/>
        <v>0</v>
      </c>
      <c r="AB82" s="8">
        <f t="shared" ref="AB82" si="183">$D82*AA82</f>
        <v>0</v>
      </c>
      <c r="AC82" s="12">
        <f t="shared" ref="AC82" si="184">$E82*AB82</f>
        <v>0</v>
      </c>
    </row>
    <row r="83" spans="1:29" s="4" customFormat="1" x14ac:dyDescent="0.25">
      <c r="A83" s="11" t="str">
        <f>'1_Fire_Script'!A83</f>
        <v>eMOSS_LICHEN_LITTER_MOSS_PERCENT_COVER</v>
      </c>
      <c r="B83" t="s">
        <v>356</v>
      </c>
      <c r="C83" s="35">
        <v>0.05</v>
      </c>
      <c r="D83" s="29">
        <v>1.5</v>
      </c>
      <c r="E83" s="28">
        <f t="shared" si="163"/>
        <v>13.333333333333332</v>
      </c>
      <c r="G83" s="5">
        <f t="shared" si="151"/>
        <v>0</v>
      </c>
      <c r="H83" s="8">
        <f>MIN(100,$D83*G83)</f>
        <v>0</v>
      </c>
      <c r="I83" s="12">
        <f>MIN(100,$E83*H83)</f>
        <v>0</v>
      </c>
      <c r="K83" s="5">
        <f t="shared" si="153"/>
        <v>0</v>
      </c>
      <c r="L83" s="8">
        <f>MIN(100,$D83*K83)</f>
        <v>0</v>
      </c>
      <c r="M83" s="12">
        <f>MIN(100,$E83*L83)</f>
        <v>0</v>
      </c>
      <c r="O83" s="5">
        <f t="shared" si="155"/>
        <v>0</v>
      </c>
      <c r="P83" s="8">
        <f>MIN(100,$D83*O83)</f>
        <v>0</v>
      </c>
      <c r="Q83" s="12">
        <f>MIN(100,$E83*P83)</f>
        <v>0</v>
      </c>
      <c r="R83" s="4">
        <v>80</v>
      </c>
      <c r="S83" s="5">
        <f t="shared" si="157"/>
        <v>4</v>
      </c>
      <c r="T83" s="8">
        <f>MIN(100,$D83*S83)</f>
        <v>6</v>
      </c>
      <c r="U83" s="12">
        <f>MIN(100,$E83*T83)</f>
        <v>80</v>
      </c>
      <c r="V83" s="4">
        <v>5</v>
      </c>
      <c r="W83" s="5">
        <f t="shared" si="159"/>
        <v>0.25</v>
      </c>
      <c r="X83" s="8">
        <f>MIN(100,$D83*W83)</f>
        <v>0.375</v>
      </c>
      <c r="Y83" s="12">
        <f>MIN(100,$E83*X83)</f>
        <v>5</v>
      </c>
      <c r="AA83" s="5">
        <f t="shared" si="161"/>
        <v>0</v>
      </c>
      <c r="AB83" s="8">
        <f>MIN(100,$D83*AA83)</f>
        <v>0</v>
      </c>
      <c r="AC83" s="12">
        <f>MIN(100,$E83*AB83)</f>
        <v>0</v>
      </c>
    </row>
    <row r="84" spans="1:29" s="4" customFormat="1" x14ac:dyDescent="0.2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5">
      <c r="A85" s="11" t="str">
        <f>'1_Fire_Script'!A85</f>
        <v>eGROUND_FUEL_DUFF_LOWER_PERCENT_COVER</v>
      </c>
      <c r="B85" t="s">
        <v>358</v>
      </c>
      <c r="C85" s="35">
        <v>0.05</v>
      </c>
      <c r="D85" s="27"/>
      <c r="E85" s="28"/>
      <c r="G85" s="5">
        <f t="shared" ref="G85:G93" si="185">$C85*F85</f>
        <v>0</v>
      </c>
      <c r="H85" s="8">
        <f t="shared" ref="H85:I93" si="186">G85</f>
        <v>0</v>
      </c>
      <c r="I85" s="12">
        <f t="shared" si="186"/>
        <v>0</v>
      </c>
      <c r="J85" s="4">
        <v>60</v>
      </c>
      <c r="K85" s="5">
        <f t="shared" ref="K85:K93" si="187">$C85*J85</f>
        <v>3</v>
      </c>
      <c r="L85" s="8">
        <f t="shared" ref="L85:L93" si="188">K85</f>
        <v>3</v>
      </c>
      <c r="M85" s="12">
        <f t="shared" ref="M85:M93" si="189">L85</f>
        <v>3</v>
      </c>
      <c r="O85" s="5">
        <f t="shared" ref="O85:O93" si="190">$C85*N85</f>
        <v>0</v>
      </c>
      <c r="P85" s="8">
        <f t="shared" ref="P85:P93" si="191">O85</f>
        <v>0</v>
      </c>
      <c r="Q85" s="12">
        <f t="shared" ref="Q85:Q93" si="192">P85</f>
        <v>0</v>
      </c>
      <c r="R85" s="4">
        <v>90</v>
      </c>
      <c r="S85" s="5">
        <f t="shared" ref="S85:S93" si="193">$C85*R85</f>
        <v>4.5</v>
      </c>
      <c r="T85" s="8">
        <f t="shared" ref="T85:T93" si="194">S85</f>
        <v>4.5</v>
      </c>
      <c r="U85" s="12">
        <f t="shared" ref="U85:U93" si="195">T85</f>
        <v>4.5</v>
      </c>
      <c r="W85" s="5">
        <f t="shared" ref="W85:W93" si="196">$C85*V85</f>
        <v>0</v>
      </c>
      <c r="X85" s="8">
        <f t="shared" ref="X85:X93" si="197">W85</f>
        <v>0</v>
      </c>
      <c r="Y85" s="12">
        <f t="shared" ref="Y85:Y93" si="198">X85</f>
        <v>0</v>
      </c>
      <c r="AA85" s="5">
        <f t="shared" ref="AA85:AA93" si="199">$C85*Z85</f>
        <v>0</v>
      </c>
      <c r="AB85" s="8">
        <f t="shared" ref="AB85:AB93" si="200">AA85</f>
        <v>0</v>
      </c>
      <c r="AC85" s="12">
        <f t="shared" ref="AC85:AC93" si="201">AB85</f>
        <v>0</v>
      </c>
    </row>
    <row r="86" spans="1:29" s="4" customFormat="1" x14ac:dyDescent="0.25">
      <c r="A86" s="11" t="str">
        <f>'1_Fire_Script'!A86</f>
        <v>eGROUND_FUEL_DUFF_UPPER_DEPTH</v>
      </c>
      <c r="B86" t="s">
        <v>359</v>
      </c>
      <c r="C86" s="35">
        <v>0.05</v>
      </c>
      <c r="D86" s="27"/>
      <c r="E86" s="28"/>
      <c r="F86" s="4">
        <v>0.5</v>
      </c>
      <c r="G86" s="5">
        <f t="shared" si="185"/>
        <v>2.5000000000000001E-2</v>
      </c>
      <c r="H86" s="8">
        <f t="shared" si="186"/>
        <v>2.5000000000000001E-2</v>
      </c>
      <c r="I86" s="12">
        <f t="shared" si="186"/>
        <v>2.5000000000000001E-2</v>
      </c>
      <c r="J86" s="4">
        <v>0.4</v>
      </c>
      <c r="K86" s="5">
        <f t="shared" si="187"/>
        <v>2.0000000000000004E-2</v>
      </c>
      <c r="L86" s="8">
        <f t="shared" si="188"/>
        <v>2.0000000000000004E-2</v>
      </c>
      <c r="M86" s="12">
        <f t="shared" si="189"/>
        <v>2.0000000000000004E-2</v>
      </c>
      <c r="N86" s="4">
        <v>0.2</v>
      </c>
      <c r="O86" s="5">
        <f t="shared" si="190"/>
        <v>1.0000000000000002E-2</v>
      </c>
      <c r="P86" s="8">
        <f t="shared" si="191"/>
        <v>1.0000000000000002E-2</v>
      </c>
      <c r="Q86" s="12">
        <f t="shared" si="192"/>
        <v>1.0000000000000002E-2</v>
      </c>
      <c r="R86" s="4">
        <v>4</v>
      </c>
      <c r="S86" s="5">
        <f t="shared" si="193"/>
        <v>0.2</v>
      </c>
      <c r="T86" s="8">
        <f t="shared" si="194"/>
        <v>0.2</v>
      </c>
      <c r="U86" s="12">
        <f t="shared" si="195"/>
        <v>0.2</v>
      </c>
      <c r="V86" s="4">
        <v>1</v>
      </c>
      <c r="W86" s="5">
        <f t="shared" si="196"/>
        <v>0.05</v>
      </c>
      <c r="X86" s="8">
        <f t="shared" si="197"/>
        <v>0.05</v>
      </c>
      <c r="Y86" s="12">
        <f t="shared" si="198"/>
        <v>0.05</v>
      </c>
      <c r="Z86" s="4">
        <v>1.5</v>
      </c>
      <c r="AA86" s="5">
        <f t="shared" si="199"/>
        <v>7.5000000000000011E-2</v>
      </c>
      <c r="AB86" s="8">
        <f t="shared" si="200"/>
        <v>7.5000000000000011E-2</v>
      </c>
      <c r="AC86" s="12">
        <f t="shared" si="201"/>
        <v>7.5000000000000011E-2</v>
      </c>
    </row>
    <row r="87" spans="1:29" s="4" customFormat="1" x14ac:dyDescent="0.25">
      <c r="A87" s="11" t="str">
        <f>'1_Fire_Script'!A87</f>
        <v>eGROUND_FUEL_DUFF_UPPER_PERCENT_COVER</v>
      </c>
      <c r="B87" t="s">
        <v>360</v>
      </c>
      <c r="C87" s="35">
        <v>0.05</v>
      </c>
      <c r="D87" s="27"/>
      <c r="E87" s="28"/>
      <c r="F87" s="4">
        <v>70</v>
      </c>
      <c r="G87" s="5">
        <f t="shared" si="185"/>
        <v>3.5</v>
      </c>
      <c r="H87" s="8">
        <f t="shared" si="186"/>
        <v>3.5</v>
      </c>
      <c r="I87" s="12">
        <f t="shared" si="186"/>
        <v>3.5</v>
      </c>
      <c r="J87" s="4">
        <v>60</v>
      </c>
      <c r="K87" s="5">
        <f t="shared" si="187"/>
        <v>3</v>
      </c>
      <c r="L87" s="8">
        <f t="shared" si="188"/>
        <v>3</v>
      </c>
      <c r="M87" s="12">
        <f t="shared" si="189"/>
        <v>3</v>
      </c>
      <c r="N87" s="4">
        <v>70</v>
      </c>
      <c r="O87" s="5">
        <f t="shared" si="190"/>
        <v>3.5</v>
      </c>
      <c r="P87" s="8">
        <f t="shared" si="191"/>
        <v>3.5</v>
      </c>
      <c r="Q87" s="12">
        <f t="shared" si="192"/>
        <v>3.5</v>
      </c>
      <c r="R87" s="4">
        <v>100</v>
      </c>
      <c r="S87" s="5">
        <f t="shared" si="193"/>
        <v>5</v>
      </c>
      <c r="T87" s="8">
        <f t="shared" si="194"/>
        <v>5</v>
      </c>
      <c r="U87" s="12">
        <f t="shared" si="195"/>
        <v>5</v>
      </c>
      <c r="V87" s="4">
        <v>90</v>
      </c>
      <c r="W87" s="5">
        <f t="shared" si="196"/>
        <v>4.5</v>
      </c>
      <c r="X87" s="8">
        <f t="shared" si="197"/>
        <v>4.5</v>
      </c>
      <c r="Y87" s="12">
        <f t="shared" si="198"/>
        <v>4.5</v>
      </c>
      <c r="Z87" s="4">
        <v>70</v>
      </c>
      <c r="AA87" s="5">
        <f t="shared" si="199"/>
        <v>3.5</v>
      </c>
      <c r="AB87" s="8">
        <f t="shared" si="200"/>
        <v>3.5</v>
      </c>
      <c r="AC87" s="12">
        <f t="shared" si="201"/>
        <v>3.5</v>
      </c>
    </row>
    <row r="88" spans="1:29" s="4" customFormat="1" x14ac:dyDescent="0.25">
      <c r="A88" s="11" t="str">
        <f>'1_Fire_Script'!A88</f>
        <v>eGROUND_FUEL_BASAL_ACCUMULATION_DEPTH</v>
      </c>
      <c r="B88" t="s">
        <v>361</v>
      </c>
      <c r="C88" s="35">
        <v>0.05</v>
      </c>
      <c r="D88" s="27"/>
      <c r="E88" s="28"/>
      <c r="G88" s="5">
        <f t="shared" si="185"/>
        <v>0</v>
      </c>
      <c r="H88" s="8">
        <f t="shared" si="186"/>
        <v>0</v>
      </c>
      <c r="I88" s="12">
        <f t="shared" si="186"/>
        <v>0</v>
      </c>
      <c r="K88" s="5">
        <f t="shared" si="187"/>
        <v>0</v>
      </c>
      <c r="L88" s="8">
        <f t="shared" si="188"/>
        <v>0</v>
      </c>
      <c r="M88" s="12">
        <f t="shared" si="189"/>
        <v>0</v>
      </c>
      <c r="O88" s="5">
        <f t="shared" si="190"/>
        <v>0</v>
      </c>
      <c r="P88" s="8">
        <f t="shared" si="191"/>
        <v>0</v>
      </c>
      <c r="Q88" s="12">
        <f t="shared" si="192"/>
        <v>0</v>
      </c>
      <c r="S88" s="5">
        <f t="shared" si="193"/>
        <v>0</v>
      </c>
      <c r="T88" s="8">
        <f t="shared" si="194"/>
        <v>0</v>
      </c>
      <c r="U88" s="12">
        <f t="shared" si="195"/>
        <v>0</v>
      </c>
      <c r="W88" s="5">
        <f t="shared" si="196"/>
        <v>0</v>
      </c>
      <c r="X88" s="8">
        <f t="shared" si="197"/>
        <v>0</v>
      </c>
      <c r="Y88" s="12">
        <f t="shared" si="198"/>
        <v>0</v>
      </c>
      <c r="AA88" s="5">
        <f t="shared" si="199"/>
        <v>0</v>
      </c>
      <c r="AB88" s="8">
        <f t="shared" si="200"/>
        <v>0</v>
      </c>
      <c r="AC88" s="12">
        <f t="shared" si="201"/>
        <v>0</v>
      </c>
    </row>
    <row r="89" spans="1:29" s="4" customFormat="1" x14ac:dyDescent="0.25">
      <c r="A89" s="11" t="str">
        <f>'1_Fire_Script'!A89</f>
        <v>eGROUND_FUEL_BASAL_ACCUMULATION_NUMBER_PER_UNIT_AREA</v>
      </c>
      <c r="B89" t="s">
        <v>362</v>
      </c>
      <c r="C89" s="35">
        <v>0.05</v>
      </c>
      <c r="D89" s="27"/>
      <c r="E89" s="28"/>
      <c r="G89" s="5">
        <f t="shared" si="185"/>
        <v>0</v>
      </c>
      <c r="H89" s="8">
        <f t="shared" si="186"/>
        <v>0</v>
      </c>
      <c r="I89" s="12">
        <f t="shared" si="186"/>
        <v>0</v>
      </c>
      <c r="K89" s="5">
        <f t="shared" si="187"/>
        <v>0</v>
      </c>
      <c r="L89" s="8">
        <f t="shared" si="188"/>
        <v>0</v>
      </c>
      <c r="M89" s="12">
        <f t="shared" si="189"/>
        <v>0</v>
      </c>
      <c r="O89" s="5">
        <f t="shared" si="190"/>
        <v>0</v>
      </c>
      <c r="P89" s="8">
        <f t="shared" si="191"/>
        <v>0</v>
      </c>
      <c r="Q89" s="12">
        <f t="shared" si="192"/>
        <v>0</v>
      </c>
      <c r="S89" s="5">
        <f t="shared" si="193"/>
        <v>0</v>
      </c>
      <c r="T89" s="8">
        <f t="shared" si="194"/>
        <v>0</v>
      </c>
      <c r="U89" s="12">
        <f t="shared" si="195"/>
        <v>0</v>
      </c>
      <c r="W89" s="5">
        <f t="shared" si="196"/>
        <v>0</v>
      </c>
      <c r="X89" s="8">
        <f t="shared" si="197"/>
        <v>0</v>
      </c>
      <c r="Y89" s="12">
        <f t="shared" si="198"/>
        <v>0</v>
      </c>
      <c r="AA89" s="5">
        <f t="shared" si="199"/>
        <v>0</v>
      </c>
      <c r="AB89" s="8">
        <f t="shared" si="200"/>
        <v>0</v>
      </c>
      <c r="AC89" s="12">
        <f t="shared" si="201"/>
        <v>0</v>
      </c>
    </row>
    <row r="90" spans="1:29" s="4" customFormat="1" x14ac:dyDescent="0.25">
      <c r="A90" s="11" t="str">
        <f>'1_Fire_Script'!A90</f>
        <v>eGROUND_FUEL_BASAL_ACCUMULATION_RADIUS</v>
      </c>
      <c r="B90" t="s">
        <v>363</v>
      </c>
      <c r="C90" s="35">
        <v>0.05</v>
      </c>
      <c r="D90" s="27"/>
      <c r="E90" s="28"/>
      <c r="G90" s="5">
        <f t="shared" si="185"/>
        <v>0</v>
      </c>
      <c r="H90" s="8">
        <f t="shared" si="186"/>
        <v>0</v>
      </c>
      <c r="I90" s="12">
        <f t="shared" si="186"/>
        <v>0</v>
      </c>
      <c r="K90" s="5">
        <f t="shared" si="187"/>
        <v>0</v>
      </c>
      <c r="L90" s="8">
        <f t="shared" si="188"/>
        <v>0</v>
      </c>
      <c r="M90" s="12">
        <f t="shared" si="189"/>
        <v>0</v>
      </c>
      <c r="O90" s="5">
        <f t="shared" si="190"/>
        <v>0</v>
      </c>
      <c r="P90" s="8">
        <f t="shared" si="191"/>
        <v>0</v>
      </c>
      <c r="Q90" s="12">
        <f t="shared" si="192"/>
        <v>0</v>
      </c>
      <c r="S90" s="5">
        <f t="shared" si="193"/>
        <v>0</v>
      </c>
      <c r="T90" s="8">
        <f t="shared" si="194"/>
        <v>0</v>
      </c>
      <c r="U90" s="12">
        <f t="shared" si="195"/>
        <v>0</v>
      </c>
      <c r="W90" s="5">
        <f t="shared" si="196"/>
        <v>0</v>
      </c>
      <c r="X90" s="8">
        <f t="shared" si="197"/>
        <v>0</v>
      </c>
      <c r="Y90" s="12">
        <f t="shared" si="198"/>
        <v>0</v>
      </c>
      <c r="AA90" s="5">
        <f t="shared" si="199"/>
        <v>0</v>
      </c>
      <c r="AB90" s="8">
        <f t="shared" si="200"/>
        <v>0</v>
      </c>
      <c r="AC90" s="12">
        <f t="shared" si="201"/>
        <v>0</v>
      </c>
    </row>
    <row r="91" spans="1:29" s="4" customFormat="1" x14ac:dyDescent="0.25">
      <c r="A91" s="11" t="str">
        <f>'1_Fire_Script'!A91</f>
        <v>eGROUND_FUEL_SQUIRREL_MIDDENS_DEPTH</v>
      </c>
      <c r="B91" t="s">
        <v>364</v>
      </c>
      <c r="C91" s="35">
        <v>0.05</v>
      </c>
      <c r="D91" s="27"/>
      <c r="E91" s="28"/>
      <c r="G91" s="5">
        <f t="shared" si="185"/>
        <v>0</v>
      </c>
      <c r="H91" s="8">
        <f t="shared" si="186"/>
        <v>0</v>
      </c>
      <c r="I91" s="12">
        <f t="shared" si="186"/>
        <v>0</v>
      </c>
      <c r="K91" s="5">
        <f t="shared" si="187"/>
        <v>0</v>
      </c>
      <c r="L91" s="8">
        <f t="shared" si="188"/>
        <v>0</v>
      </c>
      <c r="M91" s="12">
        <f t="shared" si="189"/>
        <v>0</v>
      </c>
      <c r="O91" s="5">
        <f t="shared" si="190"/>
        <v>0</v>
      </c>
      <c r="P91" s="8">
        <f t="shared" si="191"/>
        <v>0</v>
      </c>
      <c r="Q91" s="12">
        <f t="shared" si="192"/>
        <v>0</v>
      </c>
      <c r="R91" s="4">
        <v>18</v>
      </c>
      <c r="S91" s="5">
        <f t="shared" si="193"/>
        <v>0.9</v>
      </c>
      <c r="T91" s="8">
        <f t="shared" si="194"/>
        <v>0.9</v>
      </c>
      <c r="U91" s="12">
        <f t="shared" si="195"/>
        <v>0.9</v>
      </c>
      <c r="W91" s="5">
        <f t="shared" si="196"/>
        <v>0</v>
      </c>
      <c r="X91" s="8">
        <f t="shared" si="197"/>
        <v>0</v>
      </c>
      <c r="Y91" s="12">
        <f t="shared" si="198"/>
        <v>0</v>
      </c>
      <c r="AA91" s="5">
        <f t="shared" si="199"/>
        <v>0</v>
      </c>
      <c r="AB91" s="8">
        <f t="shared" si="200"/>
        <v>0</v>
      </c>
      <c r="AC91" s="12">
        <f t="shared" si="201"/>
        <v>0</v>
      </c>
    </row>
    <row r="92" spans="1:29" s="4" customFormat="1" x14ac:dyDescent="0.25">
      <c r="A92" s="11" t="str">
        <f>'1_Fire_Script'!A92</f>
        <v>eGROUND_FUEL_SQUIRREL_MIDDENS_NUMBER_PER_UNIT_AREA</v>
      </c>
      <c r="B92" t="s">
        <v>365</v>
      </c>
      <c r="C92" s="35">
        <v>0.05</v>
      </c>
      <c r="D92" s="27"/>
      <c r="E92" s="28"/>
      <c r="G92" s="5">
        <f t="shared" si="185"/>
        <v>0</v>
      </c>
      <c r="H92" s="8">
        <f t="shared" si="186"/>
        <v>0</v>
      </c>
      <c r="I92" s="12">
        <f t="shared" si="186"/>
        <v>0</v>
      </c>
      <c r="K92" s="5">
        <f t="shared" si="187"/>
        <v>0</v>
      </c>
      <c r="L92" s="8">
        <f t="shared" si="188"/>
        <v>0</v>
      </c>
      <c r="M92" s="12">
        <f t="shared" si="189"/>
        <v>0</v>
      </c>
      <c r="O92" s="5">
        <f t="shared" si="190"/>
        <v>0</v>
      </c>
      <c r="P92" s="8">
        <f t="shared" si="191"/>
        <v>0</v>
      </c>
      <c r="Q92" s="12">
        <f t="shared" si="192"/>
        <v>0</v>
      </c>
      <c r="R92" s="4">
        <v>1</v>
      </c>
      <c r="S92" s="5">
        <f t="shared" si="193"/>
        <v>0.05</v>
      </c>
      <c r="T92" s="8">
        <f t="shared" si="194"/>
        <v>0.05</v>
      </c>
      <c r="U92" s="12">
        <f t="shared" si="195"/>
        <v>0.05</v>
      </c>
      <c r="W92" s="5">
        <f t="shared" si="196"/>
        <v>0</v>
      </c>
      <c r="X92" s="8">
        <f t="shared" si="197"/>
        <v>0</v>
      </c>
      <c r="Y92" s="12">
        <f t="shared" si="198"/>
        <v>0</v>
      </c>
      <c r="AA92" s="5">
        <f t="shared" si="199"/>
        <v>0</v>
      </c>
      <c r="AB92" s="8">
        <f t="shared" si="200"/>
        <v>0</v>
      </c>
      <c r="AC92" s="12">
        <f t="shared" si="201"/>
        <v>0</v>
      </c>
    </row>
    <row r="93" spans="1:29" s="4" customFormat="1" x14ac:dyDescent="0.25">
      <c r="A93" s="11" t="str">
        <f>'1_Fire_Script'!A93</f>
        <v>eGROUND_FUEL_SQUIRREL_MIDDENS_RADIUS</v>
      </c>
      <c r="B93" t="s">
        <v>366</v>
      </c>
      <c r="C93" s="35">
        <v>0.05</v>
      </c>
      <c r="D93" s="27"/>
      <c r="E93" s="28"/>
      <c r="G93" s="5">
        <f t="shared" si="185"/>
        <v>0</v>
      </c>
      <c r="H93" s="8">
        <f t="shared" si="186"/>
        <v>0</v>
      </c>
      <c r="I93" s="12">
        <f t="shared" si="186"/>
        <v>0</v>
      </c>
      <c r="K93" s="5">
        <f t="shared" si="187"/>
        <v>0</v>
      </c>
      <c r="L93" s="8">
        <f t="shared" si="188"/>
        <v>0</v>
      </c>
      <c r="M93" s="12">
        <f t="shared" si="189"/>
        <v>0</v>
      </c>
      <c r="O93" s="5">
        <f t="shared" si="190"/>
        <v>0</v>
      </c>
      <c r="P93" s="8">
        <f t="shared" si="191"/>
        <v>0</v>
      </c>
      <c r="Q93" s="12">
        <f t="shared" si="192"/>
        <v>0</v>
      </c>
      <c r="R93" s="4">
        <v>5</v>
      </c>
      <c r="S93" s="5">
        <f t="shared" si="193"/>
        <v>0.25</v>
      </c>
      <c r="T93" s="8">
        <f t="shared" si="194"/>
        <v>0.25</v>
      </c>
      <c r="U93" s="12">
        <f t="shared" si="195"/>
        <v>0.25</v>
      </c>
      <c r="W93" s="5">
        <f t="shared" si="196"/>
        <v>0</v>
      </c>
      <c r="X93" s="8">
        <f t="shared" si="197"/>
        <v>0</v>
      </c>
      <c r="Y93" s="12">
        <f t="shared" si="198"/>
        <v>0</v>
      </c>
      <c r="AA93" s="5">
        <f t="shared" si="199"/>
        <v>0</v>
      </c>
      <c r="AB93" s="8">
        <f t="shared" si="200"/>
        <v>0</v>
      </c>
      <c r="AC93" s="12">
        <f t="shared" si="20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'1_Fire_Script'!A2</f>
        <v>eCANOPY_TREES_TOTAL_PERCENT_COVER</v>
      </c>
      <c r="B2">
        <f>'11_Fire_LowSeverity'!F2</f>
        <v>40</v>
      </c>
      <c r="C2">
        <f>'11_Fire_LowSeverity'!G2</f>
        <v>36</v>
      </c>
      <c r="D2">
        <f>'11_Fire_LowSeverity'!H2</f>
        <v>36</v>
      </c>
      <c r="E2">
        <f>'11_Fire_LowSeverity'!I2</f>
        <v>36</v>
      </c>
      <c r="F2">
        <f>'12_Fire_ModSeverity'!J2</f>
        <v>24</v>
      </c>
      <c r="G2">
        <f>'12_Fire_ModSeverity'!K2</f>
        <v>21.6</v>
      </c>
      <c r="H2">
        <f>'12_Fire_ModSeverity'!L2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'12_Fire_ModSeverity'!N2</f>
        <v>0</v>
      </c>
      <c r="Q2">
        <f>'12_Fire_ModSeverity'!O2</f>
        <v>0</v>
      </c>
      <c r="R2">
        <f>'12_Fire_ModSeverity'!P2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'12_Fire_ModSeverity'!R2</f>
        <v>0</v>
      </c>
      <c r="AA2">
        <f>'12_Fire_ModSeverity'!S2</f>
        <v>0</v>
      </c>
      <c r="AB2">
        <f>'12_Fire_ModSeverity'!T2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'12_Fire_ModSeverity'!V2</f>
        <v>48</v>
      </c>
      <c r="AK2">
        <f>'12_Fire_ModSeverity'!W2</f>
        <v>43.2</v>
      </c>
      <c r="AL2">
        <f>'12_Fire_ModSeverity'!X2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'12_Fire_ModSeverity'!Z2</f>
        <v>51</v>
      </c>
      <c r="AU2">
        <f>'12_Fire_ModSeverity'!AA2</f>
        <v>45.9</v>
      </c>
      <c r="AV2">
        <f>'12_Fire_ModSeverity'!AB2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'12_Fire_ModSeverity'!AD2</f>
        <v>36</v>
      </c>
      <c r="BE2">
        <f>'12_Fire_ModSeverity'!AE2</f>
        <v>32.4</v>
      </c>
      <c r="BF2">
        <f>'12_Fire_ModSeverity'!AF2</f>
        <v>32.4</v>
      </c>
      <c r="BG2">
        <f>'13_Fire_HighSeverity'!AA2</f>
        <v>15</v>
      </c>
      <c r="BH2">
        <f>'13_Fire_HighSeverity'!AB2</f>
        <v>13.5</v>
      </c>
      <c r="BI2">
        <f>'13_Fire_HighSeverity'!AC2</f>
        <v>13.5</v>
      </c>
    </row>
    <row r="3" spans="1:61" x14ac:dyDescent="0.25">
      <c r="A3" s="11" t="str">
        <f>'1_Fire_Script'!A3</f>
        <v>eCANOPY_TREES_OVERSTORY_DIAMETER_AT_BREAST_HEIGHT</v>
      </c>
      <c r="B3">
        <f>'11_Fire_LowSeverity'!F3</f>
        <v>9.6</v>
      </c>
      <c r="C3">
        <f>'11_Fire_LowSeverity'!G3</f>
        <v>9.6</v>
      </c>
      <c r="D3">
        <f>'11_Fire_LowSeverity'!H3</f>
        <v>9.6</v>
      </c>
      <c r="E3">
        <f>'11_Fire_LowSeverity'!I3</f>
        <v>9.6</v>
      </c>
      <c r="F3">
        <f>'12_Fire_ModSeverity'!J3</f>
        <v>9.6</v>
      </c>
      <c r="G3">
        <f>'12_Fire_ModSeverity'!K3</f>
        <v>9.6</v>
      </c>
      <c r="H3">
        <f>'12_Fire_ModSeverity'!L3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'12_Fire_ModSeverity'!N3</f>
        <v>0</v>
      </c>
      <c r="Q3">
        <f>'12_Fire_ModSeverity'!O3</f>
        <v>0</v>
      </c>
      <c r="R3">
        <f>'12_Fire_ModSeverity'!P3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'12_Fire_ModSeverity'!R3</f>
        <v>0</v>
      </c>
      <c r="AA3">
        <f>'12_Fire_ModSeverity'!S3</f>
        <v>0</v>
      </c>
      <c r="AB3">
        <f>'12_Fire_ModSeverity'!T3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'12_Fire_ModSeverity'!V3</f>
        <v>2.9</v>
      </c>
      <c r="AK3">
        <f>'12_Fire_ModSeverity'!W3</f>
        <v>2.9</v>
      </c>
      <c r="AL3">
        <f>'12_Fire_ModSeverity'!X3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'12_Fire_ModSeverity'!Z3</f>
        <v>14</v>
      </c>
      <c r="AU3">
        <f>'12_Fire_ModSeverity'!AA3</f>
        <v>14</v>
      </c>
      <c r="AV3">
        <f>'12_Fire_ModSeverity'!AB3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'12_Fire_ModSeverity'!AD3</f>
        <v>12</v>
      </c>
      <c r="BE3">
        <f>'12_Fire_ModSeverity'!AE3</f>
        <v>12</v>
      </c>
      <c r="BF3">
        <f>'12_Fire_ModSeverity'!AF3</f>
        <v>12</v>
      </c>
      <c r="BG3">
        <f>'13_Fire_HighSeverity'!AA3</f>
        <v>12</v>
      </c>
      <c r="BH3">
        <f>'13_Fire_HighSeverity'!AB3</f>
        <v>12</v>
      </c>
      <c r="BI3">
        <f>'13_Fire_HighSeverity'!AC3</f>
        <v>12</v>
      </c>
    </row>
    <row r="4" spans="1:61" x14ac:dyDescent="0.25">
      <c r="A4" s="11" t="str">
        <f>'1_Fire_Script'!A4</f>
        <v>eCANOPY_TREES_OVERSTORY_HEIGHT_TO_LIVE_CROWN</v>
      </c>
      <c r="B4">
        <f>'11_Fire_LowSeverity'!F4</f>
        <v>20</v>
      </c>
      <c r="C4">
        <f>'11_Fire_LowSeverity'!G4</f>
        <v>22</v>
      </c>
      <c r="D4">
        <f>'11_Fire_LowSeverity'!H4</f>
        <v>22</v>
      </c>
      <c r="E4">
        <f>'11_Fire_LowSeverity'!I4</f>
        <v>22</v>
      </c>
      <c r="F4">
        <f>'12_Fire_ModSeverity'!J4</f>
        <v>24</v>
      </c>
      <c r="G4">
        <f>'12_Fire_ModSeverity'!K4</f>
        <v>24</v>
      </c>
      <c r="H4">
        <f>'12_Fire_ModSeverity'!L4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'12_Fire_ModSeverity'!N4</f>
        <v>0</v>
      </c>
      <c r="Q4">
        <f>'12_Fire_ModSeverity'!O4</f>
        <v>0</v>
      </c>
      <c r="R4">
        <f>'12_Fire_ModSeverity'!P4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'12_Fire_ModSeverity'!R4</f>
        <v>0</v>
      </c>
      <c r="AA4">
        <f>'12_Fire_ModSeverity'!S4</f>
        <v>0</v>
      </c>
      <c r="AB4">
        <f>'12_Fire_ModSeverity'!T4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'12_Fire_ModSeverity'!V4</f>
        <v>4.8</v>
      </c>
      <c r="AK4">
        <f>'12_Fire_ModSeverity'!W4</f>
        <v>4.8</v>
      </c>
      <c r="AL4">
        <f>'12_Fire_ModSeverity'!X4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'12_Fire_ModSeverity'!Z4</f>
        <v>24</v>
      </c>
      <c r="AU4">
        <f>'12_Fire_ModSeverity'!AA4</f>
        <v>24</v>
      </c>
      <c r="AV4">
        <f>'12_Fire_ModSeverity'!AB4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'12_Fire_ModSeverity'!AD4</f>
        <v>66</v>
      </c>
      <c r="BE4">
        <f>'12_Fire_ModSeverity'!AE4</f>
        <v>66</v>
      </c>
      <c r="BF4">
        <f>'12_Fire_ModSeverity'!AF4</f>
        <v>66</v>
      </c>
      <c r="BG4">
        <f>'13_Fire_HighSeverity'!AA4</f>
        <v>82.5</v>
      </c>
      <c r="BH4">
        <f>'13_Fire_HighSeverity'!AB4</f>
        <v>82.5</v>
      </c>
      <c r="BI4">
        <f>'13_Fire_HighSeverity'!AC4</f>
        <v>82.5</v>
      </c>
    </row>
    <row r="5" spans="1:61" x14ac:dyDescent="0.25">
      <c r="A5" s="11" t="str">
        <f>'1_Fire_Script'!A5</f>
        <v>eCANOPY_TREES_OVERSTORY_HEIGHT</v>
      </c>
      <c r="B5">
        <f>'11_Fire_LowSeverity'!F5</f>
        <v>100</v>
      </c>
      <c r="C5">
        <f>'11_Fire_LowSeverity'!G5</f>
        <v>100</v>
      </c>
      <c r="D5">
        <f>'11_Fire_LowSeverity'!H5</f>
        <v>100</v>
      </c>
      <c r="E5">
        <f>'11_Fire_LowSeverity'!I5</f>
        <v>100</v>
      </c>
      <c r="F5">
        <f>'12_Fire_ModSeverity'!J5</f>
        <v>100</v>
      </c>
      <c r="G5">
        <f>'12_Fire_ModSeverity'!K5</f>
        <v>100</v>
      </c>
      <c r="H5">
        <f>'12_Fire_ModSeverity'!L5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'12_Fire_ModSeverity'!N5</f>
        <v>0</v>
      </c>
      <c r="Q5">
        <f>'12_Fire_ModSeverity'!O5</f>
        <v>0</v>
      </c>
      <c r="R5">
        <f>'12_Fire_ModSeverity'!P5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'12_Fire_ModSeverity'!R5</f>
        <v>0</v>
      </c>
      <c r="AA5">
        <f>'12_Fire_ModSeverity'!S5</f>
        <v>0</v>
      </c>
      <c r="AB5">
        <f>'12_Fire_ModSeverity'!T5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'12_Fire_ModSeverity'!V5</f>
        <v>25</v>
      </c>
      <c r="AK5">
        <f>'12_Fire_ModSeverity'!W5</f>
        <v>25</v>
      </c>
      <c r="AL5">
        <f>'12_Fire_ModSeverity'!X5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'12_Fire_ModSeverity'!Z5</f>
        <v>60</v>
      </c>
      <c r="AU5">
        <f>'12_Fire_ModSeverity'!AA5</f>
        <v>60</v>
      </c>
      <c r="AV5">
        <f>'12_Fire_ModSeverity'!AB5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'12_Fire_ModSeverity'!AD5</f>
        <v>78</v>
      </c>
      <c r="BE5">
        <f>'12_Fire_ModSeverity'!AE5</f>
        <v>78</v>
      </c>
      <c r="BF5">
        <f>'12_Fire_ModSeverity'!AF5</f>
        <v>78</v>
      </c>
      <c r="BG5">
        <f>'13_Fire_HighSeverity'!AA5</f>
        <v>78</v>
      </c>
      <c r="BH5">
        <f>'13_Fire_HighSeverity'!AB5</f>
        <v>78</v>
      </c>
      <c r="BI5">
        <f>'13_Fire_HighSeverity'!AC5</f>
        <v>78</v>
      </c>
    </row>
    <row r="6" spans="1:61" x14ac:dyDescent="0.25">
      <c r="A6" s="11" t="str">
        <f>'1_Fire_Script'!A6</f>
        <v>eCANOPY_TREES_OVERSTORY_PERCENT_COVER</v>
      </c>
      <c r="B6">
        <f>'11_Fire_LowSeverity'!F6</f>
        <v>40</v>
      </c>
      <c r="C6">
        <f>'11_Fire_LowSeverity'!G6</f>
        <v>36</v>
      </c>
      <c r="D6">
        <f>'11_Fire_LowSeverity'!H6</f>
        <v>36</v>
      </c>
      <c r="E6">
        <f>'11_Fire_LowSeverity'!I6</f>
        <v>36</v>
      </c>
      <c r="F6">
        <f>'12_Fire_ModSeverity'!J6</f>
        <v>24</v>
      </c>
      <c r="G6">
        <f>'12_Fire_ModSeverity'!K6</f>
        <v>21.6</v>
      </c>
      <c r="H6">
        <f>'12_Fire_ModSeverity'!L6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'12_Fire_ModSeverity'!N6</f>
        <v>0</v>
      </c>
      <c r="Q6">
        <f>'12_Fire_ModSeverity'!O6</f>
        <v>0</v>
      </c>
      <c r="R6">
        <f>'12_Fire_ModSeverity'!P6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'12_Fire_ModSeverity'!R6</f>
        <v>0</v>
      </c>
      <c r="AA6">
        <f>'12_Fire_ModSeverity'!S6</f>
        <v>0</v>
      </c>
      <c r="AB6">
        <f>'12_Fire_ModSeverity'!T6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'12_Fire_ModSeverity'!V6</f>
        <v>48</v>
      </c>
      <c r="AK6">
        <f>'12_Fire_ModSeverity'!W6</f>
        <v>43.2</v>
      </c>
      <c r="AL6">
        <f>'12_Fire_ModSeverity'!X6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'12_Fire_ModSeverity'!Z6</f>
        <v>30</v>
      </c>
      <c r="AU6">
        <f>'12_Fire_ModSeverity'!AA6</f>
        <v>27</v>
      </c>
      <c r="AV6">
        <f>'12_Fire_ModSeverity'!AB6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'12_Fire_ModSeverity'!AD6</f>
        <v>30</v>
      </c>
      <c r="BE6">
        <f>'12_Fire_ModSeverity'!AE6</f>
        <v>27</v>
      </c>
      <c r="BF6">
        <f>'12_Fire_ModSeverity'!AF6</f>
        <v>27</v>
      </c>
      <c r="BG6">
        <f>'13_Fire_HighSeverity'!AA6</f>
        <v>12.5</v>
      </c>
      <c r="BH6">
        <f>'13_Fire_HighSeverity'!AB6</f>
        <v>11.25</v>
      </c>
      <c r="BI6">
        <f>'13_Fire_HighSeverity'!AC6</f>
        <v>11.25</v>
      </c>
    </row>
    <row r="7" spans="1:61" x14ac:dyDescent="0.25">
      <c r="A7" s="11" t="str">
        <f>'1_Fire_Script'!A7</f>
        <v>eCANOPY_TREES_OVERSTORY_STEM_DENSITY</v>
      </c>
      <c r="B7">
        <f>'11_Fire_LowSeverity'!F7</f>
        <v>12</v>
      </c>
      <c r="C7">
        <f>'11_Fire_LowSeverity'!G7</f>
        <v>10.8</v>
      </c>
      <c r="D7">
        <f>'11_Fire_LowSeverity'!H7</f>
        <v>10.8</v>
      </c>
      <c r="E7">
        <f>'11_Fire_LowSeverity'!I7</f>
        <v>10.8</v>
      </c>
      <c r="F7">
        <f>'12_Fire_ModSeverity'!J7</f>
        <v>7.1999999999999993</v>
      </c>
      <c r="G7">
        <f>'12_Fire_ModSeverity'!K7</f>
        <v>6.4799999999999995</v>
      </c>
      <c r="H7">
        <f>'12_Fire_ModSeverity'!L7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'12_Fire_ModSeverity'!N7</f>
        <v>0</v>
      </c>
      <c r="Q7">
        <f>'12_Fire_ModSeverity'!O7</f>
        <v>0</v>
      </c>
      <c r="R7">
        <f>'12_Fire_ModSeverity'!P7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'12_Fire_ModSeverity'!R7</f>
        <v>0</v>
      </c>
      <c r="AA7">
        <f>'12_Fire_ModSeverity'!S7</f>
        <v>0</v>
      </c>
      <c r="AB7">
        <f>'12_Fire_ModSeverity'!T7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'12_Fire_ModSeverity'!V7</f>
        <v>2100</v>
      </c>
      <c r="AK7">
        <f>'12_Fire_ModSeverity'!W7</f>
        <v>1890</v>
      </c>
      <c r="AL7">
        <f>'12_Fire_ModSeverity'!X7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'12_Fire_ModSeverity'!Z7</f>
        <v>27</v>
      </c>
      <c r="AU7">
        <f>'12_Fire_ModSeverity'!AA7</f>
        <v>24.3</v>
      </c>
      <c r="AV7">
        <f>'12_Fire_ModSeverity'!AB7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'12_Fire_ModSeverity'!AD7</f>
        <v>60</v>
      </c>
      <c r="BE7">
        <f>'12_Fire_ModSeverity'!AE7</f>
        <v>54</v>
      </c>
      <c r="BF7">
        <f>'12_Fire_ModSeverity'!AF7</f>
        <v>54</v>
      </c>
      <c r="BG7">
        <f>'13_Fire_HighSeverity'!AA7</f>
        <v>25</v>
      </c>
      <c r="BH7">
        <f>'13_Fire_HighSeverity'!AB7</f>
        <v>22.5</v>
      </c>
      <c r="BI7">
        <f>'13_Fire_HighSeverity'!AC7</f>
        <v>22.5</v>
      </c>
    </row>
    <row r="8" spans="1:61" x14ac:dyDescent="0.25">
      <c r="A8" s="11" t="str">
        <f>'1_Fire_Script'!A8</f>
        <v>eCANOPY_TREES_MIDSTORY_DIAMETER_AT_BREAST_HEIGHT</v>
      </c>
      <c r="B8">
        <f>'11_Fire_LowSeverity'!F8</f>
        <v>0</v>
      </c>
      <c r="C8">
        <f>'11_Fire_LowSeverity'!G8</f>
        <v>0</v>
      </c>
      <c r="D8">
        <f>'11_Fire_LowSeverity'!H8</f>
        <v>0</v>
      </c>
      <c r="E8">
        <f>'11_Fire_LowSeverity'!I8</f>
        <v>0</v>
      </c>
      <c r="F8">
        <f>'12_Fire_ModSeverity'!J8</f>
        <v>0</v>
      </c>
      <c r="G8">
        <f>'12_Fire_ModSeverity'!K8</f>
        <v>0</v>
      </c>
      <c r="H8">
        <f>'12_Fire_ModSeverity'!L8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'12_Fire_ModSeverity'!N8</f>
        <v>0</v>
      </c>
      <c r="Q8">
        <f>'12_Fire_ModSeverity'!O8</f>
        <v>0</v>
      </c>
      <c r="R8">
        <f>'12_Fire_ModSeverity'!P8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'12_Fire_ModSeverity'!R8</f>
        <v>0</v>
      </c>
      <c r="AA8">
        <f>'12_Fire_ModSeverity'!S8</f>
        <v>0</v>
      </c>
      <c r="AB8">
        <f>'12_Fire_ModSeverity'!T8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'12_Fire_ModSeverity'!V8</f>
        <v>0</v>
      </c>
      <c r="AK8">
        <f>'12_Fire_ModSeverity'!W8</f>
        <v>0</v>
      </c>
      <c r="AL8">
        <f>'12_Fire_ModSeverity'!X8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'12_Fire_ModSeverity'!Z8</f>
        <v>7.5</v>
      </c>
      <c r="AU8">
        <f>'12_Fire_ModSeverity'!AA8</f>
        <v>7.5</v>
      </c>
      <c r="AV8">
        <f>'12_Fire_ModSeverity'!AB8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'12_Fire_ModSeverity'!AD8</f>
        <v>0</v>
      </c>
      <c r="BE8">
        <f>'12_Fire_ModSeverity'!AE8</f>
        <v>0</v>
      </c>
      <c r="BF8">
        <f>'12_Fire_ModSeverity'!AF8</f>
        <v>0</v>
      </c>
      <c r="BG8">
        <f>'13_Fire_HighSeverity'!AA8</f>
        <v>0</v>
      </c>
      <c r="BH8">
        <f>'13_Fire_HighSeverity'!AB8</f>
        <v>0</v>
      </c>
      <c r="BI8">
        <f>'13_Fire_HighSeverity'!AC8</f>
        <v>0</v>
      </c>
    </row>
    <row r="9" spans="1:61" x14ac:dyDescent="0.25">
      <c r="A9" s="11" t="str">
        <f>'1_Fire_Script'!A9</f>
        <v>eCANOPY_TREES_MIDSTORY_HEIGHT_TO_LIVE_CROWN</v>
      </c>
      <c r="B9">
        <f>'11_Fire_LowSeverity'!F9</f>
        <v>0</v>
      </c>
      <c r="C9">
        <f>'11_Fire_LowSeverity'!G9</f>
        <v>0</v>
      </c>
      <c r="D9">
        <f>'11_Fire_LowSeverity'!H9</f>
        <v>0</v>
      </c>
      <c r="E9">
        <f>'11_Fire_LowSeverity'!I9</f>
        <v>0</v>
      </c>
      <c r="F9">
        <f>'12_Fire_ModSeverity'!J9</f>
        <v>0</v>
      </c>
      <c r="G9">
        <f>'12_Fire_ModSeverity'!K9</f>
        <v>0</v>
      </c>
      <c r="H9">
        <f>'12_Fire_ModSeverity'!L9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'12_Fire_ModSeverity'!N9</f>
        <v>0</v>
      </c>
      <c r="Q9">
        <f>'12_Fire_ModSeverity'!O9</f>
        <v>0</v>
      </c>
      <c r="R9">
        <f>'12_Fire_ModSeverity'!P9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'12_Fire_ModSeverity'!R9</f>
        <v>0</v>
      </c>
      <c r="AA9">
        <f>'12_Fire_ModSeverity'!S9</f>
        <v>0</v>
      </c>
      <c r="AB9">
        <f>'12_Fire_ModSeverity'!T9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'12_Fire_ModSeverity'!V9</f>
        <v>0</v>
      </c>
      <c r="AK9">
        <f>'12_Fire_ModSeverity'!W9</f>
        <v>0</v>
      </c>
      <c r="AL9">
        <f>'12_Fire_ModSeverity'!X9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'12_Fire_ModSeverity'!Z9</f>
        <v>12</v>
      </c>
      <c r="AU9">
        <f>'12_Fire_ModSeverity'!AA9</f>
        <v>12</v>
      </c>
      <c r="AV9">
        <f>'12_Fire_ModSeverity'!AB9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'12_Fire_ModSeverity'!AD9</f>
        <v>0</v>
      </c>
      <c r="BE9">
        <f>'12_Fire_ModSeverity'!AE9</f>
        <v>0</v>
      </c>
      <c r="BF9">
        <f>'12_Fire_ModSeverity'!AF9</f>
        <v>0</v>
      </c>
      <c r="BG9">
        <f>'13_Fire_HighSeverity'!AA9</f>
        <v>0</v>
      </c>
      <c r="BH9">
        <f>'13_Fire_HighSeverity'!AB9</f>
        <v>0</v>
      </c>
      <c r="BI9">
        <f>'13_Fire_HighSeverity'!AC9</f>
        <v>0</v>
      </c>
    </row>
    <row r="10" spans="1:61" x14ac:dyDescent="0.25">
      <c r="A10" s="11" t="str">
        <f>'1_Fire_Script'!A10</f>
        <v>eCANOPY_TREES_MIDSTORY_HEIGHT</v>
      </c>
      <c r="B10">
        <f>'11_Fire_LowSeverity'!F10</f>
        <v>0</v>
      </c>
      <c r="C10">
        <f>'11_Fire_LowSeverity'!G10</f>
        <v>0</v>
      </c>
      <c r="D10">
        <f>'11_Fire_LowSeverity'!H10</f>
        <v>0</v>
      </c>
      <c r="E10">
        <f>'11_Fire_LowSeverity'!I10</f>
        <v>0</v>
      </c>
      <c r="F10">
        <f>'12_Fire_ModSeverity'!J10</f>
        <v>0</v>
      </c>
      <c r="G10">
        <f>'12_Fire_ModSeverity'!K10</f>
        <v>0</v>
      </c>
      <c r="H10">
        <f>'12_Fire_ModSeverity'!L10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'12_Fire_ModSeverity'!N10</f>
        <v>0</v>
      </c>
      <c r="Q10">
        <f>'12_Fire_ModSeverity'!O10</f>
        <v>0</v>
      </c>
      <c r="R10">
        <f>'12_Fire_ModSeverity'!P10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'12_Fire_ModSeverity'!R10</f>
        <v>0</v>
      </c>
      <c r="AA10">
        <f>'12_Fire_ModSeverity'!S10</f>
        <v>0</v>
      </c>
      <c r="AB10">
        <f>'12_Fire_ModSeverity'!T10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'12_Fire_ModSeverity'!V10</f>
        <v>0</v>
      </c>
      <c r="AK10">
        <f>'12_Fire_ModSeverity'!W10</f>
        <v>0</v>
      </c>
      <c r="AL10">
        <f>'12_Fire_ModSeverity'!X10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'12_Fire_ModSeverity'!Z10</f>
        <v>44</v>
      </c>
      <c r="AU10">
        <f>'12_Fire_ModSeverity'!AA10</f>
        <v>44</v>
      </c>
      <c r="AV10">
        <f>'12_Fire_ModSeverity'!AB10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'12_Fire_ModSeverity'!AD10</f>
        <v>0</v>
      </c>
      <c r="BE10">
        <f>'12_Fire_ModSeverity'!AE10</f>
        <v>0</v>
      </c>
      <c r="BF10">
        <f>'12_Fire_ModSeverity'!AF10</f>
        <v>0</v>
      </c>
      <c r="BG10">
        <f>'13_Fire_HighSeverity'!AA10</f>
        <v>0</v>
      </c>
      <c r="BH10">
        <f>'13_Fire_HighSeverity'!AB10</f>
        <v>0</v>
      </c>
      <c r="BI10">
        <f>'13_Fire_HighSeverity'!AC10</f>
        <v>0</v>
      </c>
    </row>
    <row r="11" spans="1:61" x14ac:dyDescent="0.25">
      <c r="A11" s="11" t="str">
        <f>'1_Fire_Script'!A11</f>
        <v>eCANOPY_TREES_MIDSTORY_PERCENT_COVER</v>
      </c>
      <c r="B11">
        <f>'11_Fire_LowSeverity'!F11</f>
        <v>0</v>
      </c>
      <c r="C11">
        <f>'11_Fire_LowSeverity'!G11</f>
        <v>0</v>
      </c>
      <c r="D11">
        <f>'11_Fire_LowSeverity'!H11</f>
        <v>0</v>
      </c>
      <c r="E11">
        <f>'11_Fire_LowSeverity'!I11</f>
        <v>0</v>
      </c>
      <c r="F11">
        <f>'12_Fire_ModSeverity'!J11</f>
        <v>0</v>
      </c>
      <c r="G11">
        <f>'12_Fire_ModSeverity'!K11</f>
        <v>0</v>
      </c>
      <c r="H11">
        <f>'12_Fire_ModSeverity'!L11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'12_Fire_ModSeverity'!N11</f>
        <v>0</v>
      </c>
      <c r="Q11">
        <f>'12_Fire_ModSeverity'!O11</f>
        <v>0</v>
      </c>
      <c r="R11">
        <f>'12_Fire_ModSeverity'!P11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'12_Fire_ModSeverity'!R11</f>
        <v>0</v>
      </c>
      <c r="AA11">
        <f>'12_Fire_ModSeverity'!S11</f>
        <v>0</v>
      </c>
      <c r="AB11">
        <f>'12_Fire_ModSeverity'!T11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'12_Fire_ModSeverity'!V11</f>
        <v>0</v>
      </c>
      <c r="AK11">
        <f>'12_Fire_ModSeverity'!W11</f>
        <v>0</v>
      </c>
      <c r="AL11">
        <f>'12_Fire_ModSeverity'!X11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'12_Fire_ModSeverity'!Z11</f>
        <v>30</v>
      </c>
      <c r="AU11">
        <f>'12_Fire_ModSeverity'!AA11</f>
        <v>27</v>
      </c>
      <c r="AV11">
        <f>'12_Fire_ModSeverity'!AB11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'12_Fire_ModSeverity'!AD11</f>
        <v>0</v>
      </c>
      <c r="BE11">
        <f>'12_Fire_ModSeverity'!AE11</f>
        <v>0</v>
      </c>
      <c r="BF11">
        <f>'12_Fire_ModSeverity'!AF11</f>
        <v>0</v>
      </c>
      <c r="BG11">
        <f>'13_Fire_HighSeverity'!AA11</f>
        <v>0</v>
      </c>
      <c r="BH11">
        <f>'13_Fire_HighSeverity'!AB11</f>
        <v>0</v>
      </c>
      <c r="BI11">
        <f>'13_Fire_HighSeverity'!AC11</f>
        <v>0</v>
      </c>
    </row>
    <row r="12" spans="1:61" x14ac:dyDescent="0.25">
      <c r="A12" s="11" t="str">
        <f>'1_Fire_Script'!A12</f>
        <v>eCANOPY_TREES_MIDSTORY_STEM_DENSITY</v>
      </c>
      <c r="B12">
        <f>'11_Fire_LowSeverity'!F12</f>
        <v>0</v>
      </c>
      <c r="C12">
        <f>'11_Fire_LowSeverity'!G12</f>
        <v>0</v>
      </c>
      <c r="D12">
        <f>'11_Fire_LowSeverity'!H12</f>
        <v>0</v>
      </c>
      <c r="E12">
        <f>'11_Fire_LowSeverity'!I12</f>
        <v>0</v>
      </c>
      <c r="F12">
        <f>'12_Fire_ModSeverity'!J12</f>
        <v>0</v>
      </c>
      <c r="G12">
        <f>'12_Fire_ModSeverity'!K12</f>
        <v>0</v>
      </c>
      <c r="H12">
        <f>'12_Fire_ModSeverity'!L12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'12_Fire_ModSeverity'!N12</f>
        <v>0</v>
      </c>
      <c r="Q12">
        <f>'12_Fire_ModSeverity'!O12</f>
        <v>0</v>
      </c>
      <c r="R12">
        <f>'12_Fire_ModSeverity'!P12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'12_Fire_ModSeverity'!R12</f>
        <v>0</v>
      </c>
      <c r="AA12">
        <f>'12_Fire_ModSeverity'!S12</f>
        <v>0</v>
      </c>
      <c r="AB12">
        <f>'12_Fire_ModSeverity'!T12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'12_Fire_ModSeverity'!V12</f>
        <v>0</v>
      </c>
      <c r="AK12">
        <f>'12_Fire_ModSeverity'!W12</f>
        <v>0</v>
      </c>
      <c r="AL12">
        <f>'12_Fire_ModSeverity'!X12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'12_Fire_ModSeverity'!Z12</f>
        <v>90</v>
      </c>
      <c r="AU12">
        <f>'12_Fire_ModSeverity'!AA12</f>
        <v>81</v>
      </c>
      <c r="AV12">
        <f>'12_Fire_ModSeverity'!AB12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'12_Fire_ModSeverity'!AD12</f>
        <v>0</v>
      </c>
      <c r="BE12">
        <f>'12_Fire_ModSeverity'!AE12</f>
        <v>0</v>
      </c>
      <c r="BF12">
        <f>'12_Fire_ModSeverity'!AF12</f>
        <v>0</v>
      </c>
      <c r="BG12">
        <f>'13_Fire_HighSeverity'!AA12</f>
        <v>0</v>
      </c>
      <c r="BH12">
        <f>'13_Fire_HighSeverity'!AB12</f>
        <v>0</v>
      </c>
      <c r="BI12">
        <f>'13_Fire_HighSeverity'!AC12</f>
        <v>0</v>
      </c>
    </row>
    <row r="13" spans="1:61" x14ac:dyDescent="0.25">
      <c r="A13" s="11" t="str">
        <f>'1_Fire_Script'!A13</f>
        <v>eCANOPY_TREES_UNDERSTORY_DIAMETER_AT_BREAST_HEIGHT</v>
      </c>
      <c r="B13">
        <f>'11_Fire_LowSeverity'!F13</f>
        <v>0</v>
      </c>
      <c r="C13">
        <f>'11_Fire_LowSeverity'!G13</f>
        <v>0</v>
      </c>
      <c r="D13">
        <f>'11_Fire_LowSeverity'!H13</f>
        <v>0</v>
      </c>
      <c r="E13">
        <f>'11_Fire_LowSeverity'!I13</f>
        <v>0</v>
      </c>
      <c r="F13">
        <f>'12_Fire_ModSeverity'!J13</f>
        <v>0</v>
      </c>
      <c r="G13">
        <f>'12_Fire_ModSeverity'!K13</f>
        <v>0</v>
      </c>
      <c r="H13">
        <f>'12_Fire_ModSeverity'!L13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'12_Fire_ModSeverity'!N13</f>
        <v>0</v>
      </c>
      <c r="Q13">
        <f>'12_Fire_ModSeverity'!O13</f>
        <v>0</v>
      </c>
      <c r="R13">
        <f>'12_Fire_ModSeverity'!P13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'12_Fire_ModSeverity'!R13</f>
        <v>0</v>
      </c>
      <c r="AA13">
        <f>'12_Fire_ModSeverity'!S13</f>
        <v>0</v>
      </c>
      <c r="AB13">
        <f>'12_Fire_ModSeverity'!T13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'12_Fire_ModSeverity'!V13</f>
        <v>0.5</v>
      </c>
      <c r="AK13">
        <f>'12_Fire_ModSeverity'!W13</f>
        <v>0.5</v>
      </c>
      <c r="AL13">
        <f>'12_Fire_ModSeverity'!X13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'12_Fire_ModSeverity'!Z13</f>
        <v>1.7</v>
      </c>
      <c r="AU13">
        <f>'12_Fire_ModSeverity'!AA13</f>
        <v>1.7</v>
      </c>
      <c r="AV13">
        <f>'12_Fire_ModSeverity'!AB13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'12_Fire_ModSeverity'!AD13</f>
        <v>1</v>
      </c>
      <c r="BE13">
        <f>'12_Fire_ModSeverity'!AE13</f>
        <v>1</v>
      </c>
      <c r="BF13">
        <f>'12_Fire_ModSeverity'!AF13</f>
        <v>1</v>
      </c>
      <c r="BG13">
        <f>'13_Fire_HighSeverity'!AA13</f>
        <v>1</v>
      </c>
      <c r="BH13">
        <f>'13_Fire_HighSeverity'!AB13</f>
        <v>1</v>
      </c>
      <c r="BI13">
        <f>'13_Fire_HighSeverity'!AC13</f>
        <v>1</v>
      </c>
    </row>
    <row r="14" spans="1:61" x14ac:dyDescent="0.25">
      <c r="A14" s="11" t="str">
        <f>'1_Fire_Script'!A14</f>
        <v>eCANOPY_TREES_UNDERSTORY_HEIGHT_TO_LIVE_CROWN</v>
      </c>
      <c r="B14">
        <f>'11_Fire_LowSeverity'!F14</f>
        <v>0</v>
      </c>
      <c r="C14">
        <f>'11_Fire_LowSeverity'!G14</f>
        <v>0</v>
      </c>
      <c r="D14">
        <f>'11_Fire_LowSeverity'!H14</f>
        <v>0</v>
      </c>
      <c r="E14">
        <f>'11_Fire_LowSeverity'!I14</f>
        <v>0</v>
      </c>
      <c r="F14">
        <f>'12_Fire_ModSeverity'!J14</f>
        <v>0</v>
      </c>
      <c r="G14">
        <f>'12_Fire_ModSeverity'!K14</f>
        <v>0</v>
      </c>
      <c r="H14">
        <f>'12_Fire_ModSeverity'!L14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'12_Fire_ModSeverity'!N14</f>
        <v>0</v>
      </c>
      <c r="Q14">
        <f>'12_Fire_ModSeverity'!O14</f>
        <v>0</v>
      </c>
      <c r="R14">
        <f>'12_Fire_ModSeverity'!P14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'12_Fire_ModSeverity'!R14</f>
        <v>0</v>
      </c>
      <c r="AA14">
        <f>'12_Fire_ModSeverity'!S14</f>
        <v>0</v>
      </c>
      <c r="AB14">
        <f>'12_Fire_ModSeverity'!T14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'12_Fire_ModSeverity'!V14</f>
        <v>0</v>
      </c>
      <c r="AK14">
        <f>'12_Fire_ModSeverity'!W14</f>
        <v>0</v>
      </c>
      <c r="AL14">
        <f>'12_Fire_ModSeverity'!X14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'12_Fire_ModSeverity'!Z14</f>
        <v>2.6</v>
      </c>
      <c r="AU14">
        <f>'12_Fire_ModSeverity'!AA14</f>
        <v>2.6</v>
      </c>
      <c r="AV14">
        <f>'12_Fire_ModSeverity'!AB14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'12_Fire_ModSeverity'!AD14</f>
        <v>2.6</v>
      </c>
      <c r="BE14">
        <f>'12_Fire_ModSeverity'!AE14</f>
        <v>2.6</v>
      </c>
      <c r="BF14">
        <f>'12_Fire_ModSeverity'!AF14</f>
        <v>2.6</v>
      </c>
      <c r="BG14">
        <f>'13_Fire_HighSeverity'!AA14</f>
        <v>3.6</v>
      </c>
      <c r="BH14">
        <f>'13_Fire_HighSeverity'!AB14</f>
        <v>3.6</v>
      </c>
      <c r="BI14">
        <f>'13_Fire_HighSeverity'!AC14</f>
        <v>3.6</v>
      </c>
    </row>
    <row r="15" spans="1:61" x14ac:dyDescent="0.25">
      <c r="A15" s="11" t="str">
        <f>'1_Fire_Script'!A15</f>
        <v>eCANOPY_TREES_UNDERSTORY_HEIGHT</v>
      </c>
      <c r="B15">
        <f>'11_Fire_LowSeverity'!F15</f>
        <v>0</v>
      </c>
      <c r="C15">
        <f>'11_Fire_LowSeverity'!G15</f>
        <v>0</v>
      </c>
      <c r="D15">
        <f>'11_Fire_LowSeverity'!H15</f>
        <v>0</v>
      </c>
      <c r="E15">
        <f>'11_Fire_LowSeverity'!I15</f>
        <v>0</v>
      </c>
      <c r="F15">
        <f>'12_Fire_ModSeverity'!J15</f>
        <v>0</v>
      </c>
      <c r="G15">
        <f>'12_Fire_ModSeverity'!K15</f>
        <v>0</v>
      </c>
      <c r="H15">
        <f>'12_Fire_ModSeverity'!L15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'12_Fire_ModSeverity'!N15</f>
        <v>0</v>
      </c>
      <c r="Q15">
        <f>'12_Fire_ModSeverity'!O15</f>
        <v>0</v>
      </c>
      <c r="R15">
        <f>'12_Fire_ModSeverity'!P15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'12_Fire_ModSeverity'!R15</f>
        <v>0</v>
      </c>
      <c r="AA15">
        <f>'12_Fire_ModSeverity'!S15</f>
        <v>0</v>
      </c>
      <c r="AB15">
        <f>'12_Fire_ModSeverity'!T15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'12_Fire_ModSeverity'!V15</f>
        <v>1.5</v>
      </c>
      <c r="AK15">
        <f>'12_Fire_ModSeverity'!W15</f>
        <v>1.5</v>
      </c>
      <c r="AL15">
        <f>'12_Fire_ModSeverity'!X15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'12_Fire_ModSeverity'!Z15</f>
        <v>10</v>
      </c>
      <c r="AU15">
        <f>'12_Fire_ModSeverity'!AA15</f>
        <v>10</v>
      </c>
      <c r="AV15">
        <f>'12_Fire_ModSeverity'!AB15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'12_Fire_ModSeverity'!AD15</f>
        <v>5</v>
      </c>
      <c r="BE15">
        <f>'12_Fire_ModSeverity'!AE15</f>
        <v>5</v>
      </c>
      <c r="BF15">
        <f>'12_Fire_ModSeverity'!AF15</f>
        <v>5</v>
      </c>
      <c r="BG15">
        <f>'13_Fire_HighSeverity'!AA15</f>
        <v>5</v>
      </c>
      <c r="BH15">
        <f>'13_Fire_HighSeverity'!AB15</f>
        <v>5</v>
      </c>
      <c r="BI15">
        <f>'13_Fire_HighSeverity'!AC15</f>
        <v>5</v>
      </c>
    </row>
    <row r="16" spans="1:61" x14ac:dyDescent="0.25">
      <c r="A16" s="11" t="str">
        <f>'1_Fire_Script'!A16</f>
        <v>eCANOPY_TREES_UNDERSTORY_PERCENT_COVER</v>
      </c>
      <c r="B16">
        <f>'11_Fire_LowSeverity'!F16</f>
        <v>0</v>
      </c>
      <c r="C16">
        <f>'11_Fire_LowSeverity'!G16</f>
        <v>0</v>
      </c>
      <c r="D16">
        <f>'11_Fire_LowSeverity'!H16</f>
        <v>0</v>
      </c>
      <c r="E16">
        <f>'11_Fire_LowSeverity'!I16</f>
        <v>0</v>
      </c>
      <c r="F16">
        <f>'12_Fire_ModSeverity'!J16</f>
        <v>0</v>
      </c>
      <c r="G16">
        <f>'12_Fire_ModSeverity'!K16</f>
        <v>0</v>
      </c>
      <c r="H16">
        <f>'12_Fire_ModSeverity'!L16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'12_Fire_ModSeverity'!N16</f>
        <v>0</v>
      </c>
      <c r="Q16">
        <f>'12_Fire_ModSeverity'!O16</f>
        <v>0</v>
      </c>
      <c r="R16">
        <f>'12_Fire_ModSeverity'!P16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'12_Fire_ModSeverity'!R16</f>
        <v>0</v>
      </c>
      <c r="AA16">
        <f>'12_Fire_ModSeverity'!S16</f>
        <v>0</v>
      </c>
      <c r="AB16">
        <f>'12_Fire_ModSeverity'!T16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'12_Fire_ModSeverity'!V16</f>
        <v>1.2000000000000002</v>
      </c>
      <c r="AK16">
        <f>'12_Fire_ModSeverity'!W16</f>
        <v>1.0800000000000003</v>
      </c>
      <c r="AL16">
        <f>'12_Fire_ModSeverity'!X16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'12_Fire_ModSeverity'!Z16</f>
        <v>12</v>
      </c>
      <c r="AU16">
        <f>'12_Fire_ModSeverity'!AA16</f>
        <v>10.8</v>
      </c>
      <c r="AV16">
        <f>'12_Fire_ModSeverity'!AB16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'12_Fire_ModSeverity'!AD16</f>
        <v>2</v>
      </c>
      <c r="BE16">
        <f>'12_Fire_ModSeverity'!AE16</f>
        <v>1.8</v>
      </c>
      <c r="BF16">
        <f>'12_Fire_ModSeverity'!AF16</f>
        <v>1.8</v>
      </c>
      <c r="BG16">
        <f>'13_Fire_HighSeverity'!AA16</f>
        <v>0.25</v>
      </c>
      <c r="BH16">
        <f>'13_Fire_HighSeverity'!AB16</f>
        <v>0.22500000000000001</v>
      </c>
      <c r="BI16">
        <f>'13_Fire_HighSeverity'!AC16</f>
        <v>0.22500000000000001</v>
      </c>
    </row>
    <row r="17" spans="1:61" x14ac:dyDescent="0.25">
      <c r="A17" s="11" t="str">
        <f>'1_Fire_Script'!A17</f>
        <v>eCANOPY_TREES_UNDERSTORY_STEM_DENSITY</v>
      </c>
      <c r="B17">
        <f>'11_Fire_LowSeverity'!F17</f>
        <v>0</v>
      </c>
      <c r="C17">
        <f>'11_Fire_LowSeverity'!G17</f>
        <v>0</v>
      </c>
      <c r="D17">
        <f>'11_Fire_LowSeverity'!H17</f>
        <v>0</v>
      </c>
      <c r="E17">
        <f>'11_Fire_LowSeverity'!I17</f>
        <v>0</v>
      </c>
      <c r="F17">
        <f>'12_Fire_ModSeverity'!J17</f>
        <v>0</v>
      </c>
      <c r="G17">
        <f>'12_Fire_ModSeverity'!K17</f>
        <v>0</v>
      </c>
      <c r="H17">
        <f>'12_Fire_ModSeverity'!L17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'12_Fire_ModSeverity'!N17</f>
        <v>0</v>
      </c>
      <c r="Q17">
        <f>'12_Fire_ModSeverity'!O17</f>
        <v>0</v>
      </c>
      <c r="R17">
        <f>'12_Fire_ModSeverity'!P17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'12_Fire_ModSeverity'!R17</f>
        <v>0</v>
      </c>
      <c r="AA17">
        <f>'12_Fire_ModSeverity'!S17</f>
        <v>0</v>
      </c>
      <c r="AB17">
        <f>'12_Fire_ModSeverity'!T17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'12_Fire_ModSeverity'!V17</f>
        <v>400</v>
      </c>
      <c r="AK17">
        <f>'12_Fire_ModSeverity'!W17</f>
        <v>360</v>
      </c>
      <c r="AL17">
        <f>'12_Fire_ModSeverity'!X17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'12_Fire_ModSeverity'!Z17</f>
        <v>400</v>
      </c>
      <c r="AU17">
        <f>'12_Fire_ModSeverity'!AA17</f>
        <v>360</v>
      </c>
      <c r="AV17">
        <f>'12_Fire_ModSeverity'!AB17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'12_Fire_ModSeverity'!AD17</f>
        <v>10</v>
      </c>
      <c r="BE17">
        <f>'12_Fire_ModSeverity'!AE17</f>
        <v>9</v>
      </c>
      <c r="BF17">
        <f>'12_Fire_ModSeverity'!AF17</f>
        <v>9</v>
      </c>
      <c r="BG17">
        <f>'13_Fire_HighSeverity'!AA17</f>
        <v>1.25</v>
      </c>
      <c r="BH17">
        <f>'13_Fire_HighSeverity'!AB17</f>
        <v>1.125</v>
      </c>
      <c r="BI17">
        <f>'13_Fire_HighSeverity'!AC17</f>
        <v>1.125</v>
      </c>
    </row>
    <row r="18" spans="1:61" x14ac:dyDescent="0.25">
      <c r="A18" s="11" t="str">
        <f>'1_Fire_Script'!A18</f>
        <v>eCANOPY_SNAGS_CLASS_1_ALL_OTHERS_DIAMETER</v>
      </c>
      <c r="B18">
        <f>'11_Fire_LowSeverity'!F18</f>
        <v>0</v>
      </c>
      <c r="C18">
        <f>'11_Fire_LowSeverity'!G18</f>
        <v>0</v>
      </c>
      <c r="D18">
        <f>'11_Fire_LowSeverity'!H18</f>
        <v>9.6</v>
      </c>
      <c r="E18">
        <f>'11_Fire_LowSeverity'!I18</f>
        <v>0</v>
      </c>
      <c r="F18">
        <f>'12_Fire_ModSeverity'!J18</f>
        <v>0</v>
      </c>
      <c r="G18">
        <f>'12_Fire_ModSeverity'!K18</f>
        <v>9.6</v>
      </c>
      <c r="H18">
        <f>'12_Fire_ModSeverity'!L18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'12_Fire_ModSeverity'!N18</f>
        <v>0</v>
      </c>
      <c r="Q18">
        <f>'12_Fire_ModSeverity'!O18</f>
        <v>0</v>
      </c>
      <c r="R18">
        <f>'12_Fire_ModSeverity'!P18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'12_Fire_ModSeverity'!R18</f>
        <v>0</v>
      </c>
      <c r="AA18">
        <f>'12_Fire_ModSeverity'!S18</f>
        <v>0</v>
      </c>
      <c r="AB18">
        <f>'12_Fire_ModSeverity'!T18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'12_Fire_ModSeverity'!V18</f>
        <v>3.5</v>
      </c>
      <c r="AK18">
        <f>'12_Fire_ModSeverity'!W18</f>
        <v>2.9</v>
      </c>
      <c r="AL18">
        <f>'12_Fire_ModSeverity'!X18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'12_Fire_ModSeverity'!Z18</f>
        <v>13</v>
      </c>
      <c r="AU18">
        <f>'12_Fire_ModSeverity'!AA18</f>
        <v>9</v>
      </c>
      <c r="AV18">
        <f>'12_Fire_ModSeverity'!AB18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'12_Fire_ModSeverity'!AD18</f>
        <v>0</v>
      </c>
      <c r="BE18">
        <f>'12_Fire_ModSeverity'!AE18</f>
        <v>12</v>
      </c>
      <c r="BF18">
        <f>'12_Fire_ModSeverity'!AF18</f>
        <v>12</v>
      </c>
      <c r="BG18">
        <f>'13_Fire_HighSeverity'!AA18</f>
        <v>0</v>
      </c>
      <c r="BH18">
        <f>'13_Fire_HighSeverity'!AB18</f>
        <v>12</v>
      </c>
      <c r="BI18">
        <f>'13_Fire_HighSeverity'!AC18</f>
        <v>0</v>
      </c>
    </row>
    <row r="19" spans="1:61" x14ac:dyDescent="0.25">
      <c r="A19" s="11" t="str">
        <f>'1_Fire_Script'!A19</f>
        <v>eCANOPY_SNAGS_CLASS_1_ALL_OTHERS_HEIGHT</v>
      </c>
      <c r="B19">
        <f>'11_Fire_LowSeverity'!F19</f>
        <v>0</v>
      </c>
      <c r="C19">
        <f>'11_Fire_LowSeverity'!G19</f>
        <v>0</v>
      </c>
      <c r="D19">
        <f>'11_Fire_LowSeverity'!H19</f>
        <v>100</v>
      </c>
      <c r="E19">
        <f>'11_Fire_LowSeverity'!I19</f>
        <v>0</v>
      </c>
      <c r="F19">
        <f>'12_Fire_ModSeverity'!J19</f>
        <v>0</v>
      </c>
      <c r="G19">
        <f>'12_Fire_ModSeverity'!K19</f>
        <v>100</v>
      </c>
      <c r="H19">
        <f>'12_Fire_ModSeverity'!L19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'12_Fire_ModSeverity'!N19</f>
        <v>0</v>
      </c>
      <c r="Q19">
        <f>'12_Fire_ModSeverity'!O19</f>
        <v>0</v>
      </c>
      <c r="R19">
        <f>'12_Fire_ModSeverity'!P19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'12_Fire_ModSeverity'!R19</f>
        <v>0</v>
      </c>
      <c r="AA19">
        <f>'12_Fire_ModSeverity'!S19</f>
        <v>0</v>
      </c>
      <c r="AB19">
        <f>'12_Fire_ModSeverity'!T19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'12_Fire_ModSeverity'!V19</f>
        <v>25</v>
      </c>
      <c r="AK19">
        <f>'12_Fire_ModSeverity'!W19</f>
        <v>25</v>
      </c>
      <c r="AL19">
        <f>'12_Fire_ModSeverity'!X19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'12_Fire_ModSeverity'!Z19</f>
        <v>55</v>
      </c>
      <c r="AU19">
        <f>'12_Fire_ModSeverity'!AA19</f>
        <v>50</v>
      </c>
      <c r="AV19">
        <f>'12_Fire_ModSeverity'!AB19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'12_Fire_ModSeverity'!AD19</f>
        <v>0</v>
      </c>
      <c r="BE19">
        <f>'12_Fire_ModSeverity'!AE19</f>
        <v>78</v>
      </c>
      <c r="BF19">
        <f>'12_Fire_ModSeverity'!AF19</f>
        <v>78</v>
      </c>
      <c r="BG19">
        <f>'13_Fire_HighSeverity'!AA19</f>
        <v>0</v>
      </c>
      <c r="BH19">
        <f>'13_Fire_HighSeverity'!AB19</f>
        <v>78</v>
      </c>
      <c r="BI19">
        <f>'13_Fire_HighSeverity'!AC19</f>
        <v>0</v>
      </c>
    </row>
    <row r="20" spans="1:61" x14ac:dyDescent="0.2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'12_Fire_ModSeverity'!J20</f>
        <v>0</v>
      </c>
      <c r="G20">
        <f>'12_Fire_ModSeverity'!K20</f>
        <v>4.8000000000000007</v>
      </c>
      <c r="H20">
        <f>'12_Fire_ModSeverity'!L20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'12_Fire_ModSeverity'!N20</f>
        <v>0</v>
      </c>
      <c r="Q20">
        <f>'12_Fire_ModSeverity'!O20</f>
        <v>0</v>
      </c>
      <c r="R20">
        <f>'12_Fire_ModSeverity'!P20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'12_Fire_ModSeverity'!R20</f>
        <v>0</v>
      </c>
      <c r="AA20">
        <f>'12_Fire_ModSeverity'!S20</f>
        <v>0</v>
      </c>
      <c r="AB20">
        <f>'12_Fire_ModSeverity'!T20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'12_Fire_ModSeverity'!V20</f>
        <v>100</v>
      </c>
      <c r="AK20">
        <f>'12_Fire_ModSeverity'!W20</f>
        <v>1400</v>
      </c>
      <c r="AL20">
        <f>'12_Fire_ModSeverity'!X20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'12_Fire_ModSeverity'!Z20</f>
        <v>5</v>
      </c>
      <c r="AU20">
        <f>'12_Fire_ModSeverity'!AA20</f>
        <v>83</v>
      </c>
      <c r="AV20">
        <f>'12_Fire_ModSeverity'!AB20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'12_Fire_ModSeverity'!AD20</f>
        <v>0</v>
      </c>
      <c r="BE20">
        <f>'12_Fire_ModSeverity'!AE20</f>
        <v>40</v>
      </c>
      <c r="BF20">
        <f>'12_Fire_ModSeverity'!AF20</f>
        <v>46</v>
      </c>
      <c r="BG20">
        <f>'13_Fire_HighSeverity'!AA20</f>
        <v>0</v>
      </c>
      <c r="BH20">
        <f>'13_Fire_HighSeverity'!AB20</f>
        <v>75</v>
      </c>
      <c r="BI20">
        <f>'13_Fire_HighSeverity'!AC20</f>
        <v>0</v>
      </c>
    </row>
    <row r="21" spans="1:6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'12_Fire_ModSeverity'!J21</f>
        <v>20</v>
      </c>
      <c r="G21">
        <f>'12_Fire_ModSeverity'!K21</f>
        <v>20</v>
      </c>
      <c r="H21">
        <f>'12_Fire_ModSeverity'!L21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'12_Fire_ModSeverity'!N21</f>
        <v>0</v>
      </c>
      <c r="Q21">
        <f>'12_Fire_ModSeverity'!O21</f>
        <v>0</v>
      </c>
      <c r="R21">
        <f>'12_Fire_ModSeverity'!P21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'12_Fire_ModSeverity'!R21</f>
        <v>0</v>
      </c>
      <c r="AA21">
        <f>'12_Fire_ModSeverity'!S21</f>
        <v>0</v>
      </c>
      <c r="AB21">
        <f>'12_Fire_ModSeverity'!T21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'12_Fire_ModSeverity'!V21</f>
        <v>4</v>
      </c>
      <c r="AK21">
        <f>'12_Fire_ModSeverity'!W21</f>
        <v>4</v>
      </c>
      <c r="AL21">
        <f>'12_Fire_ModSeverity'!X21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'12_Fire_ModSeverity'!Z21</f>
        <v>33.35</v>
      </c>
      <c r="AU21">
        <f>'12_Fire_ModSeverity'!AA21</f>
        <v>33.35</v>
      </c>
      <c r="AV21">
        <f>'12_Fire_ModSeverity'!AB21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'12_Fire_ModSeverity'!AD21</f>
        <v>55</v>
      </c>
      <c r="BE21">
        <f>'12_Fire_ModSeverity'!AE21</f>
        <v>55</v>
      </c>
      <c r="BF21">
        <f>'12_Fire_ModSeverity'!AF21</f>
        <v>0</v>
      </c>
      <c r="BG21">
        <f>'13_Fire_HighSeverity'!AA21</f>
        <v>55</v>
      </c>
      <c r="BH21">
        <f>'13_Fire_HighSeverity'!AB21</f>
        <v>55</v>
      </c>
      <c r="BI21">
        <f>'13_Fire_HighSeverity'!AC21</f>
        <v>0</v>
      </c>
    </row>
    <row r="22" spans="1:61" x14ac:dyDescent="0.25">
      <c r="A22" s="11" t="str">
        <f>'1_Fire_Script'!A22</f>
        <v>eCANOPY_SNAGS_CLASS_1_CONIFERS_WITH_FOLIAGE_DIAMETER</v>
      </c>
      <c r="B22">
        <f>'11_Fire_LowSeverity'!F22</f>
        <v>0</v>
      </c>
      <c r="C22">
        <f>'11_Fire_LowSeverity'!G22</f>
        <v>9.6</v>
      </c>
      <c r="D22">
        <f>'11_Fire_LowSeverity'!H22</f>
        <v>0</v>
      </c>
      <c r="E22">
        <f>'11_Fire_LowSeverity'!I22</f>
        <v>0</v>
      </c>
      <c r="F22">
        <f>'12_Fire_ModSeverity'!J22</f>
        <v>9.6</v>
      </c>
      <c r="G22">
        <f>'12_Fire_ModSeverity'!K22</f>
        <v>9.6</v>
      </c>
      <c r="H22">
        <f>'12_Fire_ModSeverity'!L22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'12_Fire_ModSeverity'!N22</f>
        <v>0</v>
      </c>
      <c r="Q22">
        <f>'12_Fire_ModSeverity'!O22</f>
        <v>0</v>
      </c>
      <c r="R22">
        <f>'12_Fire_ModSeverity'!P22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'12_Fire_ModSeverity'!R22</f>
        <v>0</v>
      </c>
      <c r="AA22">
        <f>'12_Fire_ModSeverity'!S22</f>
        <v>0</v>
      </c>
      <c r="AB22">
        <f>'12_Fire_ModSeverity'!T22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'12_Fire_ModSeverity'!V22</f>
        <v>2.9</v>
      </c>
      <c r="AK22">
        <f>'12_Fire_ModSeverity'!W22</f>
        <v>2.9</v>
      </c>
      <c r="AL22">
        <f>'12_Fire_ModSeverity'!X22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'12_Fire_ModSeverity'!Z22</f>
        <v>9</v>
      </c>
      <c r="AU22">
        <f>'12_Fire_ModSeverity'!AA22</f>
        <v>9</v>
      </c>
      <c r="AV22">
        <f>'12_Fire_ModSeverity'!AB22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'12_Fire_ModSeverity'!AD22</f>
        <v>12</v>
      </c>
      <c r="BE22">
        <f>'12_Fire_ModSeverity'!AE22</f>
        <v>12</v>
      </c>
      <c r="BF22">
        <f>'12_Fire_ModSeverity'!AF22</f>
        <v>0</v>
      </c>
      <c r="BG22">
        <f>'13_Fire_HighSeverity'!AA22</f>
        <v>12</v>
      </c>
      <c r="BH22">
        <f>'13_Fire_HighSeverity'!AB22</f>
        <v>12</v>
      </c>
      <c r="BI22">
        <f>'13_Fire_HighSeverity'!AC22</f>
        <v>0</v>
      </c>
    </row>
    <row r="23" spans="1:61" x14ac:dyDescent="0.25">
      <c r="A23" s="11" t="str">
        <f>'1_Fire_Script'!A23</f>
        <v>eCANOPY_SNAGS_CLASS_1_CONIFERS_WITH_FOLIAGE_HEIGHT</v>
      </c>
      <c r="B23">
        <f>'11_Fire_LowSeverity'!F23</f>
        <v>0</v>
      </c>
      <c r="C23">
        <f>'11_Fire_LowSeverity'!G23</f>
        <v>100</v>
      </c>
      <c r="D23">
        <f>'11_Fire_LowSeverity'!H23</f>
        <v>0</v>
      </c>
      <c r="E23">
        <f>'11_Fire_LowSeverity'!I23</f>
        <v>0</v>
      </c>
      <c r="F23">
        <f>'12_Fire_ModSeverity'!J23</f>
        <v>100</v>
      </c>
      <c r="G23">
        <f>'12_Fire_ModSeverity'!K23</f>
        <v>100</v>
      </c>
      <c r="H23">
        <f>'12_Fire_ModSeverity'!L23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'12_Fire_ModSeverity'!N23</f>
        <v>0</v>
      </c>
      <c r="Q23">
        <f>'12_Fire_ModSeverity'!O23</f>
        <v>0</v>
      </c>
      <c r="R23">
        <f>'12_Fire_ModSeverity'!P23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'12_Fire_ModSeverity'!R23</f>
        <v>0</v>
      </c>
      <c r="AA23">
        <f>'12_Fire_ModSeverity'!S23</f>
        <v>0</v>
      </c>
      <c r="AB23">
        <f>'12_Fire_ModSeverity'!T23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'12_Fire_ModSeverity'!V23</f>
        <v>25</v>
      </c>
      <c r="AK23">
        <f>'12_Fire_ModSeverity'!W23</f>
        <v>25</v>
      </c>
      <c r="AL23">
        <f>'12_Fire_ModSeverity'!X23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'12_Fire_ModSeverity'!Z23</f>
        <v>50</v>
      </c>
      <c r="AU23">
        <f>'12_Fire_ModSeverity'!AA23</f>
        <v>50</v>
      </c>
      <c r="AV23">
        <f>'12_Fire_ModSeverity'!AB23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'12_Fire_ModSeverity'!AD23</f>
        <v>78</v>
      </c>
      <c r="BE23">
        <f>'12_Fire_ModSeverity'!AE23</f>
        <v>78</v>
      </c>
      <c r="BF23">
        <f>'12_Fire_ModSeverity'!AF23</f>
        <v>0</v>
      </c>
      <c r="BG23">
        <f>'13_Fire_HighSeverity'!AA23</f>
        <v>78</v>
      </c>
      <c r="BH23">
        <f>'13_Fire_HighSeverity'!AB23</f>
        <v>78</v>
      </c>
      <c r="BI23">
        <f>'13_Fire_HighSeverity'!AC23</f>
        <v>0</v>
      </c>
    </row>
    <row r="24" spans="1:61" x14ac:dyDescent="0.25">
      <c r="A24" s="11" t="str">
        <f>'1_Fire_Script'!A24</f>
        <v>eCANOPY_SNAGS_CLASS_1_CONIFERS_WITH_FOLIAGE_PERCENT_COVER</v>
      </c>
      <c r="B24">
        <f>'11_Fire_LowSeverity'!F24</f>
        <v>0</v>
      </c>
      <c r="C24">
        <f>'11_Fire_LowSeverity'!G24</f>
        <v>4</v>
      </c>
      <c r="D24">
        <f>'11_Fire_LowSeverity'!H24</f>
        <v>0</v>
      </c>
      <c r="E24">
        <f>'11_Fire_LowSeverity'!I24</f>
        <v>0</v>
      </c>
      <c r="F24">
        <f>'12_Fire_ModSeverity'!J24</f>
        <v>16</v>
      </c>
      <c r="G24">
        <f>'12_Fire_ModSeverity'!K24</f>
        <v>18.399999999999999</v>
      </c>
      <c r="H24">
        <f>'12_Fire_ModSeverity'!L24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'12_Fire_ModSeverity'!N24</f>
        <v>0</v>
      </c>
      <c r="Q24">
        <f>'12_Fire_ModSeverity'!O24</f>
        <v>0</v>
      </c>
      <c r="R24">
        <f>'12_Fire_ModSeverity'!P24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'12_Fire_ModSeverity'!R24</f>
        <v>0</v>
      </c>
      <c r="AA24">
        <f>'12_Fire_ModSeverity'!S24</f>
        <v>0</v>
      </c>
      <c r="AB24">
        <f>'12_Fire_ModSeverity'!T24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'12_Fire_ModSeverity'!V24</f>
        <v>32</v>
      </c>
      <c r="AK24">
        <f>'12_Fire_ModSeverity'!W24</f>
        <v>36.799999999999997</v>
      </c>
      <c r="AL24">
        <f>'12_Fire_ModSeverity'!X24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'12_Fire_ModSeverity'!Z24</f>
        <v>34.507100000000001</v>
      </c>
      <c r="AU24">
        <f>'12_Fire_ModSeverity'!AA24</f>
        <v>39.607100000000003</v>
      </c>
      <c r="AV24">
        <f>'12_Fire_ModSeverity'!AB24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'12_Fire_ModSeverity'!AD24</f>
        <v>24</v>
      </c>
      <c r="BE24">
        <f>'12_Fire_ModSeverity'!AE24</f>
        <v>27.6</v>
      </c>
      <c r="BF24">
        <f>'12_Fire_ModSeverity'!AF24</f>
        <v>0</v>
      </c>
      <c r="BG24">
        <f>'13_Fire_HighSeverity'!AA24</f>
        <v>45</v>
      </c>
      <c r="BH24">
        <f>'13_Fire_HighSeverity'!AB24</f>
        <v>46.5</v>
      </c>
      <c r="BI24">
        <f>'13_Fire_HighSeverity'!AC24</f>
        <v>0</v>
      </c>
    </row>
    <row r="25" spans="1:61" x14ac:dyDescent="0.2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'12_Fire_ModSeverity'!J25</f>
        <v>4.8000000000000007</v>
      </c>
      <c r="G25">
        <f>'12_Fire_ModSeverity'!K25</f>
        <v>5.5200000000000005</v>
      </c>
      <c r="H25">
        <f>'12_Fire_ModSeverity'!L25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'12_Fire_ModSeverity'!N25</f>
        <v>0</v>
      </c>
      <c r="Q25">
        <f>'12_Fire_ModSeverity'!O25</f>
        <v>0</v>
      </c>
      <c r="R25">
        <f>'12_Fire_ModSeverity'!P25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'12_Fire_ModSeverity'!R25</f>
        <v>0</v>
      </c>
      <c r="AA25">
        <f>'12_Fire_ModSeverity'!S25</f>
        <v>0</v>
      </c>
      <c r="AB25">
        <f>'12_Fire_ModSeverity'!T25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'12_Fire_ModSeverity'!V25</f>
        <v>1400</v>
      </c>
      <c r="AK25">
        <f>'12_Fire_ModSeverity'!W25</f>
        <v>1610</v>
      </c>
      <c r="AL25">
        <f>'12_Fire_ModSeverity'!X25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'12_Fire_ModSeverity'!Z25</f>
        <v>83</v>
      </c>
      <c r="AU25">
        <f>'12_Fire_ModSeverity'!AA25</f>
        <v>94.7</v>
      </c>
      <c r="AV25">
        <f>'12_Fire_ModSeverity'!AB25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'12_Fire_ModSeverity'!AD25</f>
        <v>40</v>
      </c>
      <c r="BE25">
        <f>'12_Fire_ModSeverity'!AE25</f>
        <v>46</v>
      </c>
      <c r="BF25">
        <f>'12_Fire_ModSeverity'!AF25</f>
        <v>0</v>
      </c>
      <c r="BG25">
        <f>'13_Fire_HighSeverity'!AA25</f>
        <v>75</v>
      </c>
      <c r="BH25">
        <f>'13_Fire_HighSeverity'!AB25</f>
        <v>77.5</v>
      </c>
      <c r="BI25">
        <f>'13_Fire_HighSeverity'!AC25</f>
        <v>0</v>
      </c>
    </row>
    <row r="26" spans="1:61" x14ac:dyDescent="0.25">
      <c r="A26" s="11" t="str">
        <f>'1_Fire_Script'!A26</f>
        <v>eCANOPY_SNAGS_CLASS_2_DIAMETER</v>
      </c>
      <c r="B26">
        <f>'11_Fire_LowSeverity'!F26</f>
        <v>0</v>
      </c>
      <c r="C26">
        <f>'11_Fire_LowSeverity'!G26</f>
        <v>0</v>
      </c>
      <c r="D26">
        <f>'11_Fire_LowSeverity'!H26</f>
        <v>0</v>
      </c>
      <c r="E26">
        <f>'11_Fire_LowSeverity'!I26</f>
        <v>9.6</v>
      </c>
      <c r="F26">
        <f>'12_Fire_ModSeverity'!J26</f>
        <v>0</v>
      </c>
      <c r="G26">
        <f>'12_Fire_ModSeverity'!K26</f>
        <v>0</v>
      </c>
      <c r="H26">
        <f>'12_Fire_ModSeverity'!L26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'12_Fire_ModSeverity'!N26</f>
        <v>0</v>
      </c>
      <c r="Q26">
        <f>'12_Fire_ModSeverity'!O26</f>
        <v>0</v>
      </c>
      <c r="R26">
        <f>'12_Fire_ModSeverity'!P26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'12_Fire_ModSeverity'!R26</f>
        <v>0</v>
      </c>
      <c r="AA26">
        <f>'12_Fire_ModSeverity'!S26</f>
        <v>0</v>
      </c>
      <c r="AB26">
        <f>'12_Fire_ModSeverity'!T26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'12_Fire_ModSeverity'!V26</f>
        <v>3.5</v>
      </c>
      <c r="AK26">
        <f>'12_Fire_ModSeverity'!W26</f>
        <v>3.5</v>
      </c>
      <c r="AL26">
        <f>'12_Fire_ModSeverity'!X26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'12_Fire_ModSeverity'!Z26</f>
        <v>11</v>
      </c>
      <c r="AU26">
        <f>'12_Fire_ModSeverity'!AA26</f>
        <v>13</v>
      </c>
      <c r="AV26">
        <f>'12_Fire_ModSeverity'!AB26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'12_Fire_ModSeverity'!AD26</f>
        <v>12</v>
      </c>
      <c r="BE26">
        <f>'12_Fire_ModSeverity'!AE26</f>
        <v>0</v>
      </c>
      <c r="BF26">
        <f>'12_Fire_ModSeverity'!AF26</f>
        <v>12</v>
      </c>
      <c r="BG26">
        <f>'13_Fire_HighSeverity'!AA26</f>
        <v>12</v>
      </c>
      <c r="BH26">
        <f>'13_Fire_HighSeverity'!AB26</f>
        <v>0</v>
      </c>
      <c r="BI26">
        <f>'13_Fire_HighSeverity'!AC26</f>
        <v>12</v>
      </c>
    </row>
    <row r="27" spans="1:61" x14ac:dyDescent="0.25">
      <c r="A27" s="11" t="str">
        <f>'1_Fire_Script'!A27</f>
        <v>eCANOPY_SNAGS_CLASS_2_HEIGHT</v>
      </c>
      <c r="B27">
        <f>'11_Fire_LowSeverity'!F27</f>
        <v>0</v>
      </c>
      <c r="C27">
        <f>'11_Fire_LowSeverity'!G27</f>
        <v>0</v>
      </c>
      <c r="D27">
        <f>'11_Fire_LowSeverity'!H27</f>
        <v>0</v>
      </c>
      <c r="E27">
        <f>'11_Fire_LowSeverity'!I27</f>
        <v>100</v>
      </c>
      <c r="F27">
        <f>'12_Fire_ModSeverity'!J27</f>
        <v>0</v>
      </c>
      <c r="G27">
        <f>'12_Fire_ModSeverity'!K27</f>
        <v>0</v>
      </c>
      <c r="H27">
        <f>'12_Fire_ModSeverity'!L27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'12_Fire_ModSeverity'!N27</f>
        <v>0</v>
      </c>
      <c r="Q27">
        <f>'12_Fire_ModSeverity'!O27</f>
        <v>0</v>
      </c>
      <c r="R27">
        <f>'12_Fire_ModSeverity'!P27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'12_Fire_ModSeverity'!R27</f>
        <v>0</v>
      </c>
      <c r="AA27">
        <f>'12_Fire_ModSeverity'!S27</f>
        <v>0</v>
      </c>
      <c r="AB27">
        <f>'12_Fire_ModSeverity'!T27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'12_Fire_ModSeverity'!V27</f>
        <v>20</v>
      </c>
      <c r="AK27">
        <f>'12_Fire_ModSeverity'!W27</f>
        <v>25</v>
      </c>
      <c r="AL27">
        <f>'12_Fire_ModSeverity'!X27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'12_Fire_ModSeverity'!Z27</f>
        <v>50</v>
      </c>
      <c r="AU27">
        <f>'12_Fire_ModSeverity'!AA27</f>
        <v>55</v>
      </c>
      <c r="AV27">
        <f>'12_Fire_ModSeverity'!AB27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'12_Fire_ModSeverity'!AD27</f>
        <v>70</v>
      </c>
      <c r="BE27">
        <f>'12_Fire_ModSeverity'!AE27</f>
        <v>0</v>
      </c>
      <c r="BF27">
        <f>'12_Fire_ModSeverity'!AF27</f>
        <v>78</v>
      </c>
      <c r="BG27">
        <f>'13_Fire_HighSeverity'!AA27</f>
        <v>70</v>
      </c>
      <c r="BH27">
        <f>'13_Fire_HighSeverity'!AB27</f>
        <v>0</v>
      </c>
      <c r="BI27">
        <f>'13_Fire_HighSeverity'!AC27</f>
        <v>78</v>
      </c>
    </row>
    <row r="28" spans="1:61" x14ac:dyDescent="0.25">
      <c r="A28" s="11" t="str">
        <f>'1_Fire_Script'!A28</f>
        <v>eCANOPY_SNAGS_CLASS_2_STEM_DENSITY</v>
      </c>
      <c r="B28">
        <f>'11_Fire_LowSeverity'!F28</f>
        <v>0</v>
      </c>
      <c r="C28">
        <f>'11_Fire_LowSeverity'!G28</f>
        <v>0</v>
      </c>
      <c r="D28">
        <f>'11_Fire_LowSeverity'!H28</f>
        <v>0</v>
      </c>
      <c r="E28">
        <f>'11_Fire_LowSeverity'!I28</f>
        <v>1.2000000000000002</v>
      </c>
      <c r="F28">
        <f>'12_Fire_ModSeverity'!J28</f>
        <v>0</v>
      </c>
      <c r="G28">
        <f>'12_Fire_ModSeverity'!K28</f>
        <v>0</v>
      </c>
      <c r="H28">
        <f>'12_Fire_ModSeverity'!L28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'12_Fire_ModSeverity'!N28</f>
        <v>0</v>
      </c>
      <c r="Q28">
        <f>'12_Fire_ModSeverity'!O28</f>
        <v>0</v>
      </c>
      <c r="R28">
        <f>'12_Fire_ModSeverity'!P28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'12_Fire_ModSeverity'!R28</f>
        <v>0</v>
      </c>
      <c r="AA28">
        <f>'12_Fire_ModSeverity'!S28</f>
        <v>0</v>
      </c>
      <c r="AB28">
        <f>'12_Fire_ModSeverity'!T28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'12_Fire_ModSeverity'!V28</f>
        <v>150</v>
      </c>
      <c r="AK28">
        <f>'12_Fire_ModSeverity'!W28</f>
        <v>100</v>
      </c>
      <c r="AL28">
        <f>'12_Fire_ModSeverity'!X28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'12_Fire_ModSeverity'!Z28</f>
        <v>10</v>
      </c>
      <c r="AU28">
        <f>'12_Fire_ModSeverity'!AA28</f>
        <v>5</v>
      </c>
      <c r="AV28">
        <f>'12_Fire_ModSeverity'!AB28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'12_Fire_ModSeverity'!AD28</f>
        <v>3</v>
      </c>
      <c r="BE28">
        <f>'12_Fire_ModSeverity'!AE28</f>
        <v>0</v>
      </c>
      <c r="BF28">
        <f>'12_Fire_ModSeverity'!AF28</f>
        <v>40</v>
      </c>
      <c r="BG28">
        <f>'13_Fire_HighSeverity'!AA28</f>
        <v>3</v>
      </c>
      <c r="BH28">
        <f>'13_Fire_HighSeverity'!AB28</f>
        <v>0</v>
      </c>
      <c r="BI28">
        <f>'13_Fire_HighSeverity'!AC28</f>
        <v>75</v>
      </c>
    </row>
    <row r="29" spans="1:61" x14ac:dyDescent="0.25">
      <c r="A29" s="11" t="str">
        <f>'1_Fire_Script'!A29</f>
        <v>eCANOPY_SNAGS_CLASS_3_DIAMETER</v>
      </c>
      <c r="B29">
        <f>'11_Fire_LowSeverity'!F29</f>
        <v>9</v>
      </c>
      <c r="C29">
        <f>'11_Fire_LowSeverity'!G29</f>
        <v>9</v>
      </c>
      <c r="D29">
        <f>'11_Fire_LowSeverity'!H29</f>
        <v>0</v>
      </c>
      <c r="E29">
        <f>'11_Fire_LowSeverity'!I29</f>
        <v>0</v>
      </c>
      <c r="F29">
        <f>'12_Fire_ModSeverity'!J29</f>
        <v>9</v>
      </c>
      <c r="G29">
        <f>'12_Fire_ModSeverity'!K29</f>
        <v>0</v>
      </c>
      <c r="H29">
        <f>'12_Fire_ModSeverity'!L29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'12_Fire_ModSeverity'!N29</f>
        <v>0</v>
      </c>
      <c r="Q29">
        <f>'12_Fire_ModSeverity'!O29</f>
        <v>0</v>
      </c>
      <c r="R29">
        <f>'12_Fire_ModSeverity'!P29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'12_Fire_ModSeverity'!R29</f>
        <v>0</v>
      </c>
      <c r="AA29">
        <f>'12_Fire_ModSeverity'!S29</f>
        <v>0</v>
      </c>
      <c r="AB29">
        <f>'12_Fire_ModSeverity'!T29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'12_Fire_ModSeverity'!V29</f>
        <v>3.5</v>
      </c>
      <c r="AK29">
        <f>'12_Fire_ModSeverity'!W29</f>
        <v>3.5</v>
      </c>
      <c r="AL29">
        <f>'12_Fire_ModSeverity'!X29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'12_Fire_ModSeverity'!Z29</f>
        <v>11</v>
      </c>
      <c r="AU29">
        <f>'12_Fire_ModSeverity'!AA29</f>
        <v>11</v>
      </c>
      <c r="AV29">
        <f>'12_Fire_ModSeverity'!AB29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'12_Fire_ModSeverity'!AD29</f>
        <v>10</v>
      </c>
      <c r="BE29">
        <f>'12_Fire_ModSeverity'!AE29</f>
        <v>12</v>
      </c>
      <c r="BF29">
        <f>'12_Fire_ModSeverity'!AF29</f>
        <v>0</v>
      </c>
      <c r="BG29">
        <f>'13_Fire_HighSeverity'!AA29</f>
        <v>10</v>
      </c>
      <c r="BH29">
        <f>'13_Fire_HighSeverity'!AB29</f>
        <v>12</v>
      </c>
      <c r="BI29">
        <f>'13_Fire_HighSeverity'!AC29</f>
        <v>0</v>
      </c>
    </row>
    <row r="30" spans="1:61" x14ac:dyDescent="0.25">
      <c r="A30" s="11" t="str">
        <f>'1_Fire_Script'!A30</f>
        <v>eCANOPY_SNAGS_CLASS_3_HEIGHT</v>
      </c>
      <c r="B30">
        <f>'11_Fire_LowSeverity'!F30</f>
        <v>60</v>
      </c>
      <c r="C30">
        <f>'11_Fire_LowSeverity'!G30</f>
        <v>60</v>
      </c>
      <c r="D30">
        <f>'11_Fire_LowSeverity'!H30</f>
        <v>0</v>
      </c>
      <c r="E30">
        <f>'11_Fire_LowSeverity'!I30</f>
        <v>0</v>
      </c>
      <c r="F30">
        <f>'12_Fire_ModSeverity'!J30</f>
        <v>60</v>
      </c>
      <c r="G30">
        <f>'12_Fire_ModSeverity'!K30</f>
        <v>0</v>
      </c>
      <c r="H30">
        <f>'12_Fire_ModSeverity'!L30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'12_Fire_ModSeverity'!N30</f>
        <v>0</v>
      </c>
      <c r="Q30">
        <f>'12_Fire_ModSeverity'!O30</f>
        <v>0</v>
      </c>
      <c r="R30">
        <f>'12_Fire_ModSeverity'!P30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'12_Fire_ModSeverity'!R30</f>
        <v>0</v>
      </c>
      <c r="AA30">
        <f>'12_Fire_ModSeverity'!S30</f>
        <v>0</v>
      </c>
      <c r="AB30">
        <f>'12_Fire_ModSeverity'!T30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'12_Fire_ModSeverity'!V30</f>
        <v>15</v>
      </c>
      <c r="AK30">
        <f>'12_Fire_ModSeverity'!W30</f>
        <v>20</v>
      </c>
      <c r="AL30">
        <f>'12_Fire_ModSeverity'!X30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'12_Fire_ModSeverity'!Z30</f>
        <v>40</v>
      </c>
      <c r="AU30">
        <f>'12_Fire_ModSeverity'!AA30</f>
        <v>50</v>
      </c>
      <c r="AV30">
        <f>'12_Fire_ModSeverity'!AB30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'12_Fire_ModSeverity'!AD30</f>
        <v>60</v>
      </c>
      <c r="BE30">
        <f>'12_Fire_ModSeverity'!AE30</f>
        <v>70</v>
      </c>
      <c r="BF30">
        <f>'12_Fire_ModSeverity'!AF30</f>
        <v>0</v>
      </c>
      <c r="BG30">
        <f>'13_Fire_HighSeverity'!AA30</f>
        <v>60</v>
      </c>
      <c r="BH30">
        <f>'13_Fire_HighSeverity'!AB30</f>
        <v>70</v>
      </c>
      <c r="BI30">
        <f>'13_Fire_HighSeverity'!AC30</f>
        <v>0</v>
      </c>
    </row>
    <row r="31" spans="1:61" x14ac:dyDescent="0.25">
      <c r="A31" s="11" t="str">
        <f>'1_Fire_Script'!A31</f>
        <v>eCANOPY_SNAGS_CLASS_3_STEM_DENSITY</v>
      </c>
      <c r="B31">
        <f>'11_Fire_LowSeverity'!F31</f>
        <v>3</v>
      </c>
      <c r="C31">
        <f>'11_Fire_LowSeverity'!G31</f>
        <v>3</v>
      </c>
      <c r="D31">
        <f>'11_Fire_LowSeverity'!H31</f>
        <v>0</v>
      </c>
      <c r="E31">
        <f>'11_Fire_LowSeverity'!I31</f>
        <v>0</v>
      </c>
      <c r="F31">
        <f>'12_Fire_ModSeverity'!J31</f>
        <v>3</v>
      </c>
      <c r="G31">
        <f>'12_Fire_ModSeverity'!K31</f>
        <v>0</v>
      </c>
      <c r="H31">
        <f>'12_Fire_ModSeverity'!L31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'12_Fire_ModSeverity'!N31</f>
        <v>0</v>
      </c>
      <c r="Q31">
        <f>'12_Fire_ModSeverity'!O31</f>
        <v>0</v>
      </c>
      <c r="R31">
        <f>'12_Fire_ModSeverity'!P31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'12_Fire_ModSeverity'!R31</f>
        <v>0</v>
      </c>
      <c r="AA31">
        <f>'12_Fire_ModSeverity'!S31</f>
        <v>0</v>
      </c>
      <c r="AB31">
        <f>'12_Fire_ModSeverity'!T31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'12_Fire_ModSeverity'!V31</f>
        <v>150</v>
      </c>
      <c r="AK31">
        <f>'12_Fire_ModSeverity'!W31</f>
        <v>150</v>
      </c>
      <c r="AL31">
        <f>'12_Fire_ModSeverity'!X31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'12_Fire_ModSeverity'!Z31</f>
        <v>5</v>
      </c>
      <c r="AU31">
        <f>'12_Fire_ModSeverity'!AA31</f>
        <v>10</v>
      </c>
      <c r="AV31">
        <f>'12_Fire_ModSeverity'!AB31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'12_Fire_ModSeverity'!AD31</f>
        <v>3</v>
      </c>
      <c r="BE31">
        <f>'12_Fire_ModSeverity'!AE31</f>
        <v>3</v>
      </c>
      <c r="BF31">
        <f>'12_Fire_ModSeverity'!AF31</f>
        <v>0</v>
      </c>
      <c r="BG31">
        <f>'13_Fire_HighSeverity'!AA31</f>
        <v>3</v>
      </c>
      <c r="BH31">
        <f>'13_Fire_HighSeverity'!AB31</f>
        <v>3</v>
      </c>
      <c r="BI31">
        <f>'13_Fire_HighSeverity'!AC31</f>
        <v>0</v>
      </c>
    </row>
    <row r="32" spans="1:61" x14ac:dyDescent="0.25">
      <c r="A32" s="11" t="str">
        <f>'1_Fire_Script'!A32</f>
        <v>eCANOPY_LADDER_FUELS_MAXIMUM_HEIGHT</v>
      </c>
      <c r="B32">
        <f>'11_Fire_LowSeverity'!F32</f>
        <v>0</v>
      </c>
      <c r="C32">
        <f>'11_Fire_LowSeverity'!G32</f>
        <v>0</v>
      </c>
      <c r="D32">
        <f>'11_Fire_LowSeverity'!H32</f>
        <v>0</v>
      </c>
      <c r="E32">
        <f>'11_Fire_LowSeverity'!I32</f>
        <v>0</v>
      </c>
      <c r="F32">
        <f>'12_Fire_ModSeverity'!J32</f>
        <v>0</v>
      </c>
      <c r="G32">
        <f>'12_Fire_ModSeverity'!K32</f>
        <v>0</v>
      </c>
      <c r="H32">
        <f>'12_Fire_ModSeverity'!L32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'12_Fire_ModSeverity'!N32</f>
        <v>0</v>
      </c>
      <c r="Q32">
        <f>'12_Fire_ModSeverity'!O32</f>
        <v>0</v>
      </c>
      <c r="R32">
        <f>'12_Fire_ModSeverity'!P32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'12_Fire_ModSeverity'!R32</f>
        <v>0</v>
      </c>
      <c r="AA32">
        <f>'12_Fire_ModSeverity'!S32</f>
        <v>0</v>
      </c>
      <c r="AB32">
        <f>'12_Fire_ModSeverity'!T32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'12_Fire_ModSeverity'!V32</f>
        <v>4</v>
      </c>
      <c r="AK32">
        <f>'12_Fire_ModSeverity'!W32</f>
        <v>4</v>
      </c>
      <c r="AL32">
        <f>'12_Fire_ModSeverity'!X32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'12_Fire_ModSeverity'!Z32</f>
        <v>15</v>
      </c>
      <c r="AU32">
        <f>'12_Fire_ModSeverity'!AA32</f>
        <v>15</v>
      </c>
      <c r="AV32">
        <f>'12_Fire_ModSeverity'!AB32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'12_Fire_ModSeverity'!AD32</f>
        <v>0</v>
      </c>
      <c r="BE32">
        <f>'12_Fire_ModSeverity'!AE32</f>
        <v>0</v>
      </c>
      <c r="BF32">
        <f>'12_Fire_ModSeverity'!AF32</f>
        <v>0</v>
      </c>
      <c r="BG32">
        <f>'13_Fire_HighSeverity'!AA32</f>
        <v>0</v>
      </c>
      <c r="BH32">
        <f>'13_Fire_HighSeverity'!AB32</f>
        <v>0</v>
      </c>
      <c r="BI32">
        <f>'13_Fire_HighSeverity'!AC32</f>
        <v>0</v>
      </c>
    </row>
    <row r="33" spans="1:61" x14ac:dyDescent="0.25">
      <c r="A33" s="11" t="str">
        <f>'1_Fire_Script'!A33</f>
        <v>eCANOPY_LADDER_FUELS_MINIMUM_HEIGHT</v>
      </c>
      <c r="B33">
        <f>'11_Fire_LowSeverity'!F33</f>
        <v>0</v>
      </c>
      <c r="C33">
        <f>'11_Fire_LowSeverity'!G33</f>
        <v>0</v>
      </c>
      <c r="D33">
        <f>'11_Fire_LowSeverity'!H33</f>
        <v>0</v>
      </c>
      <c r="E33">
        <f>'11_Fire_LowSeverity'!I33</f>
        <v>0</v>
      </c>
      <c r="F33">
        <f>'12_Fire_ModSeverity'!J33</f>
        <v>0</v>
      </c>
      <c r="G33">
        <f>'12_Fire_ModSeverity'!K33</f>
        <v>0</v>
      </c>
      <c r="H33">
        <f>'12_Fire_ModSeverity'!L33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'12_Fire_ModSeverity'!N33</f>
        <v>0</v>
      </c>
      <c r="Q33">
        <f>'12_Fire_ModSeverity'!O33</f>
        <v>0</v>
      </c>
      <c r="R33">
        <f>'12_Fire_ModSeverity'!P33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'12_Fire_ModSeverity'!R33</f>
        <v>0</v>
      </c>
      <c r="AA33">
        <f>'12_Fire_ModSeverity'!S33</f>
        <v>0</v>
      </c>
      <c r="AB33">
        <f>'12_Fire_ModSeverity'!T33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'12_Fire_ModSeverity'!V33</f>
        <v>0</v>
      </c>
      <c r="AK33">
        <f>'12_Fire_ModSeverity'!W33</f>
        <v>0</v>
      </c>
      <c r="AL33">
        <f>'12_Fire_ModSeverity'!X33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'12_Fire_ModSeverity'!Z33</f>
        <v>5</v>
      </c>
      <c r="AU33">
        <f>'12_Fire_ModSeverity'!AA33</f>
        <v>5</v>
      </c>
      <c r="AV33">
        <f>'12_Fire_ModSeverity'!AB33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'12_Fire_ModSeverity'!AD33</f>
        <v>0</v>
      </c>
      <c r="BE33">
        <f>'12_Fire_ModSeverity'!AE33</f>
        <v>0</v>
      </c>
      <c r="BF33">
        <f>'12_Fire_ModSeverity'!AF33</f>
        <v>0</v>
      </c>
      <c r="BG33">
        <f>'13_Fire_HighSeverity'!AA33</f>
        <v>0</v>
      </c>
      <c r="BH33">
        <f>'13_Fire_HighSeverity'!AB33</f>
        <v>0</v>
      </c>
      <c r="BI33">
        <f>'13_Fire_HighSeverity'!AC33</f>
        <v>0</v>
      </c>
    </row>
    <row r="34" spans="1:61" x14ac:dyDescent="0.2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'12_Fire_ModSeverity'!J34</f>
        <v>0.55000000000000004</v>
      </c>
      <c r="G34">
        <f>'12_Fire_ModSeverity'!K34</f>
        <v>1.1000000000000001</v>
      </c>
      <c r="H34">
        <f>'12_Fire_ModSeverity'!L34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'12_Fire_ModSeverity'!N34</f>
        <v>1.25</v>
      </c>
      <c r="Q34">
        <f>'12_Fire_ModSeverity'!O34</f>
        <v>2.5</v>
      </c>
      <c r="R34">
        <f>'12_Fire_ModSeverity'!P34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'12_Fire_ModSeverity'!R34</f>
        <v>0.75</v>
      </c>
      <c r="AA34">
        <f>'12_Fire_ModSeverity'!S34</f>
        <v>1.5</v>
      </c>
      <c r="AB34">
        <f>'12_Fire_ModSeverity'!T34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'12_Fire_ModSeverity'!V34</f>
        <v>1.25</v>
      </c>
      <c r="AK34">
        <f>'12_Fire_ModSeverity'!W34</f>
        <v>2.5</v>
      </c>
      <c r="AL34">
        <f>'12_Fire_ModSeverity'!X34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'12_Fire_ModSeverity'!Z34</f>
        <v>1.5</v>
      </c>
      <c r="AU34">
        <f>'12_Fire_ModSeverity'!AA34</f>
        <v>3</v>
      </c>
      <c r="AV34">
        <f>'12_Fire_ModSeverity'!AB34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'12_Fire_ModSeverity'!AD34</f>
        <v>1.25</v>
      </c>
      <c r="BE34">
        <f>'12_Fire_ModSeverity'!AE34</f>
        <v>2.5</v>
      </c>
      <c r="BF34">
        <f>'12_Fire_ModSeverity'!AF34</f>
        <v>5</v>
      </c>
      <c r="BG34">
        <f>'13_Fire_HighSeverity'!AA34</f>
        <v>0.25</v>
      </c>
      <c r="BH34">
        <f>'13_Fire_HighSeverity'!AB34</f>
        <v>2.5</v>
      </c>
      <c r="BI34">
        <f>'13_Fire_HighSeverity'!AC34</f>
        <v>2.5</v>
      </c>
    </row>
    <row r="35" spans="1:61" x14ac:dyDescent="0.25">
      <c r="A35" s="11" t="str">
        <f>'1_Fire_Script'!A35</f>
        <v>eSHRUBS_PRIMARY_LAYER_PERCENT_COVER</v>
      </c>
      <c r="B35">
        <f>'11_Fire_LowSeverity'!F35</f>
        <v>21.6</v>
      </c>
      <c r="C35">
        <f>'11_Fire_LowSeverity'!G35</f>
        <v>10.8</v>
      </c>
      <c r="D35">
        <f>'11_Fire_LowSeverity'!H35</f>
        <v>13.5</v>
      </c>
      <c r="E35">
        <f>'11_Fire_LowSeverity'!I35</f>
        <v>21.6</v>
      </c>
      <c r="F35">
        <f>'12_Fire_ModSeverity'!J35</f>
        <v>5.4</v>
      </c>
      <c r="G35">
        <f>'12_Fire_ModSeverity'!K35</f>
        <v>10.8</v>
      </c>
      <c r="H35">
        <f>'12_Fire_ModSeverity'!L35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'12_Fire_ModSeverity'!N35</f>
        <v>17.5</v>
      </c>
      <c r="Q35">
        <f>'12_Fire_ModSeverity'!O35</f>
        <v>35</v>
      </c>
      <c r="R35">
        <f>'12_Fire_ModSeverity'!P35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'12_Fire_ModSeverity'!R35</f>
        <v>0.5</v>
      </c>
      <c r="AA35">
        <f>'12_Fire_ModSeverity'!S35</f>
        <v>1</v>
      </c>
      <c r="AB35">
        <f>'12_Fire_ModSeverity'!T35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'12_Fire_ModSeverity'!V35</f>
        <v>2.5</v>
      </c>
      <c r="AK35">
        <f>'12_Fire_ModSeverity'!W35</f>
        <v>5</v>
      </c>
      <c r="AL35">
        <f>'12_Fire_ModSeverity'!X35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'12_Fire_ModSeverity'!Z35</f>
        <v>7.5</v>
      </c>
      <c r="AU35">
        <f>'12_Fire_ModSeverity'!AA35</f>
        <v>15</v>
      </c>
      <c r="AV35">
        <f>'12_Fire_ModSeverity'!AB35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'12_Fire_ModSeverity'!AD35</f>
        <v>20</v>
      </c>
      <c r="BE35">
        <f>'12_Fire_ModSeverity'!AE35</f>
        <v>40</v>
      </c>
      <c r="BF35">
        <f>'12_Fire_ModSeverity'!AF35</f>
        <v>100</v>
      </c>
      <c r="BG35">
        <f>'13_Fire_HighSeverity'!AA35</f>
        <v>4</v>
      </c>
      <c r="BH35">
        <f>'13_Fire_HighSeverity'!AB35</f>
        <v>40</v>
      </c>
      <c r="BI35">
        <f>'13_Fire_HighSeverity'!AC35</f>
        <v>100</v>
      </c>
    </row>
    <row r="36" spans="1:61" x14ac:dyDescent="0.25">
      <c r="A36" s="11" t="str">
        <f>'1_Fire_Script'!A36</f>
        <v>eSHRUBS_PRIMARY_LAYER_PERCENT_LIVE</v>
      </c>
      <c r="B36">
        <f>'11_Fire_LowSeverity'!F36</f>
        <v>85</v>
      </c>
      <c r="C36">
        <f>'11_Fire_LowSeverity'!G36</f>
        <v>42.5</v>
      </c>
      <c r="D36">
        <f>'11_Fire_LowSeverity'!H36</f>
        <v>53.125</v>
      </c>
      <c r="E36">
        <f>'11_Fire_LowSeverity'!I36</f>
        <v>85</v>
      </c>
      <c r="F36">
        <f>'12_Fire_ModSeverity'!J36</f>
        <v>21.25</v>
      </c>
      <c r="G36">
        <f>'12_Fire_ModSeverity'!K36</f>
        <v>85</v>
      </c>
      <c r="H36">
        <f>'12_Fire_ModSeverity'!L36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'12_Fire_ModSeverity'!N36</f>
        <v>21.25</v>
      </c>
      <c r="Q36">
        <f>'12_Fire_ModSeverity'!O36</f>
        <v>85</v>
      </c>
      <c r="R36">
        <f>'12_Fire_ModSeverity'!P36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'12_Fire_ModSeverity'!R36</f>
        <v>25</v>
      </c>
      <c r="AA36">
        <f>'12_Fire_ModSeverity'!S36</f>
        <v>100</v>
      </c>
      <c r="AB36">
        <f>'12_Fire_ModSeverity'!T36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'12_Fire_ModSeverity'!V36</f>
        <v>22.5</v>
      </c>
      <c r="AK36">
        <f>'12_Fire_ModSeverity'!W36</f>
        <v>90</v>
      </c>
      <c r="AL36">
        <f>'12_Fire_ModSeverity'!X36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'12_Fire_ModSeverity'!Z36</f>
        <v>21.25</v>
      </c>
      <c r="AU36">
        <f>'12_Fire_ModSeverity'!AA36</f>
        <v>85</v>
      </c>
      <c r="AV36">
        <f>'12_Fire_ModSeverity'!AB36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'12_Fire_ModSeverity'!AD36</f>
        <v>22.5</v>
      </c>
      <c r="BE36">
        <f>'12_Fire_ModSeverity'!AE36</f>
        <v>90</v>
      </c>
      <c r="BF36">
        <f>'12_Fire_ModSeverity'!AF36</f>
        <v>90</v>
      </c>
      <c r="BG36">
        <f>'13_Fire_HighSeverity'!AA36</f>
        <v>4.5</v>
      </c>
      <c r="BH36">
        <f>'13_Fire_HighSeverity'!AB36</f>
        <v>90</v>
      </c>
      <c r="BI36">
        <f>'13_Fire_HighSeverity'!AC36</f>
        <v>90</v>
      </c>
    </row>
    <row r="37" spans="1:61" x14ac:dyDescent="0.25">
      <c r="A37" s="11" t="str">
        <f>'1_Fire_Script'!A37</f>
        <v>eSHRUBS_SECONDARY_LAYER_HEIGHT</v>
      </c>
      <c r="B37">
        <f>'11_Fire_LowSeverity'!F37</f>
        <v>0.3</v>
      </c>
      <c r="C37">
        <f>'11_Fire_LowSeverity'!G37</f>
        <v>0.15</v>
      </c>
      <c r="D37">
        <f>'11_Fire_LowSeverity'!H37</f>
        <v>0.1875</v>
      </c>
      <c r="E37">
        <f>'11_Fire_LowSeverity'!I37</f>
        <v>0.30000000000000004</v>
      </c>
      <c r="F37">
        <f>'12_Fire_ModSeverity'!J37</f>
        <v>7.4999999999999997E-2</v>
      </c>
      <c r="G37">
        <f>'12_Fire_ModSeverity'!K37</f>
        <v>0.15</v>
      </c>
      <c r="H37">
        <f>'12_Fire_ModSeverity'!L37</f>
        <v>0.3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'12_Fire_ModSeverity'!N37</f>
        <v>0.5</v>
      </c>
      <c r="Q37">
        <f>'12_Fire_ModSeverity'!O37</f>
        <v>1</v>
      </c>
      <c r="R37">
        <f>'12_Fire_ModSeverity'!P37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'12_Fire_ModSeverity'!R37</f>
        <v>0</v>
      </c>
      <c r="AA37">
        <f>'12_Fire_ModSeverity'!S37</f>
        <v>0</v>
      </c>
      <c r="AB37">
        <f>'12_Fire_ModSeverity'!T37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'12_Fire_ModSeverity'!V37</f>
        <v>0.25</v>
      </c>
      <c r="AK37">
        <f>'12_Fire_ModSeverity'!W37</f>
        <v>0.5</v>
      </c>
      <c r="AL37">
        <f>'12_Fire_ModSeverity'!X37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'12_Fire_ModSeverity'!Z37</f>
        <v>0</v>
      </c>
      <c r="AU37">
        <f>'12_Fire_ModSeverity'!AA37</f>
        <v>0</v>
      </c>
      <c r="AV37">
        <f>'12_Fire_ModSeverity'!AB37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'12_Fire_ModSeverity'!AD37</f>
        <v>0</v>
      </c>
      <c r="BE37">
        <f>'12_Fire_ModSeverity'!AE37</f>
        <v>0</v>
      </c>
      <c r="BF37">
        <f>'12_Fire_ModSeverity'!AF37</f>
        <v>0</v>
      </c>
      <c r="BG37">
        <f>'13_Fire_HighSeverity'!AA37</f>
        <v>0</v>
      </c>
      <c r="BH37">
        <f>'13_Fire_HighSeverity'!AB37</f>
        <v>0</v>
      </c>
      <c r="BI37">
        <f>'13_Fire_HighSeverity'!AC37</f>
        <v>0</v>
      </c>
    </row>
    <row r="38" spans="1:61" x14ac:dyDescent="0.25">
      <c r="A38" s="11" t="str">
        <f>'1_Fire_Script'!A38</f>
        <v>eSHRUBS_SECONDARY_LAYER_PERCENT_COVER</v>
      </c>
      <c r="B38">
        <f>'11_Fire_LowSeverity'!F38</f>
        <v>1.2</v>
      </c>
      <c r="C38">
        <f>'11_Fire_LowSeverity'!G38</f>
        <v>0.6</v>
      </c>
      <c r="D38">
        <f>'11_Fire_LowSeverity'!H38</f>
        <v>0.75</v>
      </c>
      <c r="E38">
        <f>'11_Fire_LowSeverity'!I38</f>
        <v>1.2000000000000002</v>
      </c>
      <c r="F38">
        <f>'12_Fire_ModSeverity'!J38</f>
        <v>0.3</v>
      </c>
      <c r="G38">
        <f>'12_Fire_ModSeverity'!K38</f>
        <v>0.6</v>
      </c>
      <c r="H38">
        <f>'12_Fire_ModSeverity'!L38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'12_Fire_ModSeverity'!N38</f>
        <v>1.25</v>
      </c>
      <c r="Q38">
        <f>'12_Fire_ModSeverity'!O38</f>
        <v>2.5</v>
      </c>
      <c r="R38">
        <f>'12_Fire_ModSeverity'!P38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'12_Fire_ModSeverity'!R38</f>
        <v>0</v>
      </c>
      <c r="AA38">
        <f>'12_Fire_ModSeverity'!S38</f>
        <v>0</v>
      </c>
      <c r="AB38">
        <f>'12_Fire_ModSeverity'!T38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'12_Fire_ModSeverity'!V38</f>
        <v>5</v>
      </c>
      <c r="AK38">
        <f>'12_Fire_ModSeverity'!W38</f>
        <v>10</v>
      </c>
      <c r="AL38">
        <f>'12_Fire_ModSeverity'!X38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'12_Fire_ModSeverity'!Z38</f>
        <v>0</v>
      </c>
      <c r="AU38">
        <f>'12_Fire_ModSeverity'!AA38</f>
        <v>0</v>
      </c>
      <c r="AV38">
        <f>'12_Fire_ModSeverity'!AB38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'12_Fire_ModSeverity'!AD38</f>
        <v>0</v>
      </c>
      <c r="BE38">
        <f>'12_Fire_ModSeverity'!AE38</f>
        <v>0</v>
      </c>
      <c r="BF38">
        <f>'12_Fire_ModSeverity'!AF38</f>
        <v>0</v>
      </c>
      <c r="BG38">
        <f>'13_Fire_HighSeverity'!AA38</f>
        <v>0</v>
      </c>
      <c r="BH38">
        <f>'13_Fire_HighSeverity'!AB38</f>
        <v>0</v>
      </c>
      <c r="BI38">
        <f>'13_Fire_HighSeverity'!AC38</f>
        <v>0</v>
      </c>
    </row>
    <row r="39" spans="1:61" x14ac:dyDescent="0.25">
      <c r="A39" s="11" t="str">
        <f>'1_Fire_Script'!A39</f>
        <v>eSHRUBS_SECONDARY_LAYER_PERCENT_LIVE</v>
      </c>
      <c r="B39">
        <f>'11_Fire_LowSeverity'!F39</f>
        <v>95</v>
      </c>
      <c r="C39">
        <f>'11_Fire_LowSeverity'!G39</f>
        <v>47.5</v>
      </c>
      <c r="D39">
        <f>'11_Fire_LowSeverity'!H39</f>
        <v>59.375</v>
      </c>
      <c r="E39">
        <f>'11_Fire_LowSeverity'!I39</f>
        <v>95</v>
      </c>
      <c r="F39">
        <f>'12_Fire_ModSeverity'!J39</f>
        <v>23.75</v>
      </c>
      <c r="G39">
        <f>'12_Fire_ModSeverity'!K39</f>
        <v>95</v>
      </c>
      <c r="H39">
        <f>'12_Fire_ModSeverity'!L39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'12_Fire_ModSeverity'!N39</f>
        <v>21.25</v>
      </c>
      <c r="Q39">
        <f>'12_Fire_ModSeverity'!O39</f>
        <v>85</v>
      </c>
      <c r="R39">
        <f>'12_Fire_ModSeverity'!P39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'12_Fire_ModSeverity'!R39</f>
        <v>0</v>
      </c>
      <c r="AA39">
        <f>'12_Fire_ModSeverity'!S39</f>
        <v>0</v>
      </c>
      <c r="AB39">
        <f>'12_Fire_ModSeverity'!T39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'12_Fire_ModSeverity'!V39</f>
        <v>22.5</v>
      </c>
      <c r="AK39">
        <f>'12_Fire_ModSeverity'!W39</f>
        <v>90</v>
      </c>
      <c r="AL39">
        <f>'12_Fire_ModSeverity'!X39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'12_Fire_ModSeverity'!Z39</f>
        <v>0</v>
      </c>
      <c r="AU39">
        <f>'12_Fire_ModSeverity'!AA39</f>
        <v>0</v>
      </c>
      <c r="AV39">
        <f>'12_Fire_ModSeverity'!AB39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'12_Fire_ModSeverity'!AD39</f>
        <v>0</v>
      </c>
      <c r="BE39">
        <f>'12_Fire_ModSeverity'!AE39</f>
        <v>0</v>
      </c>
      <c r="BF39">
        <f>'12_Fire_ModSeverity'!AF39</f>
        <v>0</v>
      </c>
      <c r="BG39">
        <f>'13_Fire_HighSeverity'!AA39</f>
        <v>0</v>
      </c>
      <c r="BH39">
        <f>'13_Fire_HighSeverity'!AB39</f>
        <v>0</v>
      </c>
      <c r="BI39">
        <f>'13_Fire_HighSeverity'!AC39</f>
        <v>0</v>
      </c>
    </row>
    <row r="40" spans="1:61" x14ac:dyDescent="0.25">
      <c r="A40" s="11" t="str">
        <f>'1_Fire_Script'!A40</f>
        <v>eHERBACEOUS_PRIMARY_LAYER_HEIGHT</v>
      </c>
      <c r="B40">
        <f>'11_Fire_LowSeverity'!F40</f>
        <v>0.9</v>
      </c>
      <c r="C40">
        <f>'11_Fire_LowSeverity'!G40</f>
        <v>0.45</v>
      </c>
      <c r="D40">
        <f>'11_Fire_LowSeverity'!H40</f>
        <v>0.9</v>
      </c>
      <c r="E40">
        <f>'11_Fire_LowSeverity'!I40</f>
        <v>0.9</v>
      </c>
      <c r="F40">
        <f>'12_Fire_ModSeverity'!J40</f>
        <v>0.22500000000000001</v>
      </c>
      <c r="G40">
        <f>'12_Fire_ModSeverity'!K40</f>
        <v>0.9</v>
      </c>
      <c r="H40">
        <f>'12_Fire_ModSeverity'!L40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'12_Fire_ModSeverity'!N40</f>
        <v>0</v>
      </c>
      <c r="Q40">
        <f>'12_Fire_ModSeverity'!O40</f>
        <v>0</v>
      </c>
      <c r="R40">
        <f>'12_Fire_ModSeverity'!P40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'12_Fire_ModSeverity'!R40</f>
        <v>0.5</v>
      </c>
      <c r="AA40">
        <f>'12_Fire_ModSeverity'!S40</f>
        <v>2</v>
      </c>
      <c r="AB40">
        <f>'12_Fire_ModSeverity'!T40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'12_Fire_ModSeverity'!V40</f>
        <v>0.25</v>
      </c>
      <c r="AK40">
        <f>'12_Fire_ModSeverity'!W40</f>
        <v>1</v>
      </c>
      <c r="AL40">
        <f>'12_Fire_ModSeverity'!X40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'12_Fire_ModSeverity'!Z40</f>
        <v>0.625</v>
      </c>
      <c r="AU40">
        <f>'12_Fire_ModSeverity'!AA40</f>
        <v>2.5</v>
      </c>
      <c r="AV40">
        <f>'12_Fire_ModSeverity'!AB40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'12_Fire_ModSeverity'!AD40</f>
        <v>0.5</v>
      </c>
      <c r="BE40">
        <f>'12_Fire_ModSeverity'!AE40</f>
        <v>2</v>
      </c>
      <c r="BF40">
        <f>'12_Fire_ModSeverity'!AF40</f>
        <v>2</v>
      </c>
      <c r="BG40">
        <f>'13_Fire_HighSeverity'!AA40</f>
        <v>0.1</v>
      </c>
      <c r="BH40">
        <f>'13_Fire_HighSeverity'!AB40</f>
        <v>2</v>
      </c>
      <c r="BI40">
        <f>'13_Fire_HighSeverity'!AC40</f>
        <v>2</v>
      </c>
    </row>
    <row r="41" spans="1:61" x14ac:dyDescent="0.25">
      <c r="A41" s="11" t="str">
        <f>'1_Fire_Script'!A41</f>
        <v>eHERBACEOUS_PRIMARY_LAYER_LOADING</v>
      </c>
      <c r="B41">
        <f>'11_Fire_LowSeverity'!F41</f>
        <v>0.1</v>
      </c>
      <c r="C41">
        <f>'11_Fire_LowSeverity'!G41</f>
        <v>0.05</v>
      </c>
      <c r="D41">
        <f>'11_Fire_LowSeverity'!H41</f>
        <v>0.1</v>
      </c>
      <c r="E41">
        <f>'11_Fire_LowSeverity'!I41</f>
        <v>0.1</v>
      </c>
      <c r="F41">
        <f>'12_Fire_ModSeverity'!J41</f>
        <v>2.5000000000000001E-2</v>
      </c>
      <c r="G41">
        <f>'12_Fire_ModSeverity'!K41</f>
        <v>0.05</v>
      </c>
      <c r="H41">
        <f>'12_Fire_ModSeverity'!L41</f>
        <v>0.05</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'12_Fire_ModSeverity'!N41</f>
        <v>0</v>
      </c>
      <c r="Q41">
        <f>'12_Fire_ModSeverity'!O41</f>
        <v>0</v>
      </c>
      <c r="R41">
        <f>'12_Fire_ModSeverity'!P41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'12_Fire_ModSeverity'!R41</f>
        <v>0.25</v>
      </c>
      <c r="AA41">
        <f>'12_Fire_ModSeverity'!S41</f>
        <v>0.5</v>
      </c>
      <c r="AB41">
        <f>'12_Fire_ModSeverity'!T41</f>
        <v>0.5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'12_Fire_ModSeverity'!V41</f>
        <v>2.5000000000000001E-3</v>
      </c>
      <c r="AK41">
        <f>'12_Fire_ModSeverity'!W41</f>
        <v>5.0000000000000001E-3</v>
      </c>
      <c r="AL41">
        <f>'12_Fire_ModSeverity'!X41</f>
        <v>5.0000000000000001E-3</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'12_Fire_ModSeverity'!Z41</f>
        <v>0.1</v>
      </c>
      <c r="AU41">
        <f>'12_Fire_ModSeverity'!AA41</f>
        <v>0.2</v>
      </c>
      <c r="AV41">
        <f>'12_Fire_ModSeverity'!AB41</f>
        <v>0.2</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'12_Fire_ModSeverity'!AD41</f>
        <v>2.5000000000000001E-2</v>
      </c>
      <c r="BE41">
        <f>'12_Fire_ModSeverity'!AE41</f>
        <v>0.05</v>
      </c>
      <c r="BF41">
        <f>'12_Fire_ModSeverity'!AF41</f>
        <v>0.05</v>
      </c>
      <c r="BG41">
        <f>'13_Fire_HighSeverity'!AA41</f>
        <v>5.000000000000001E-3</v>
      </c>
      <c r="BH41">
        <f>'13_Fire_HighSeverity'!AB41</f>
        <v>0.20000000000000004</v>
      </c>
      <c r="BI41">
        <f>'13_Fire_HighSeverity'!AC41</f>
        <v>0.20000000000000004</v>
      </c>
    </row>
    <row r="42" spans="1:61" x14ac:dyDescent="0.25">
      <c r="A42" s="11" t="str">
        <f>'1_Fire_Script'!A42</f>
        <v>eHERBACEOUS_PRIMARY_LAYER_PERCENT_COVER</v>
      </c>
      <c r="B42">
        <f>'11_Fire_LowSeverity'!F42</f>
        <v>0.7</v>
      </c>
      <c r="C42">
        <f>'11_Fire_LowSeverity'!G42</f>
        <v>0.35</v>
      </c>
      <c r="D42">
        <f>'11_Fire_LowSeverity'!H42</f>
        <v>0.7</v>
      </c>
      <c r="E42">
        <f>'11_Fire_LowSeverity'!I42</f>
        <v>0.7</v>
      </c>
      <c r="F42">
        <f>'12_Fire_ModSeverity'!J42</f>
        <v>0.17499999999999999</v>
      </c>
      <c r="G42">
        <f>'12_Fire_ModSeverity'!K42</f>
        <v>0.35</v>
      </c>
      <c r="H42">
        <f>'12_Fire_ModSeverity'!L42</f>
        <v>0.35</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'12_Fire_ModSeverity'!N42</f>
        <v>0</v>
      </c>
      <c r="Q42">
        <f>'12_Fire_ModSeverity'!O42</f>
        <v>0</v>
      </c>
      <c r="R42">
        <f>'12_Fire_ModSeverity'!P42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'12_Fire_ModSeverity'!R42</f>
        <v>22.5</v>
      </c>
      <c r="AA42">
        <f>'12_Fire_ModSeverity'!S42</f>
        <v>45</v>
      </c>
      <c r="AB42">
        <f>'12_Fire_ModSeverity'!T42</f>
        <v>45</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'12_Fire_ModSeverity'!V42</f>
        <v>0.5</v>
      </c>
      <c r="AK42">
        <f>'12_Fire_ModSeverity'!W42</f>
        <v>1</v>
      </c>
      <c r="AL42">
        <f>'12_Fire_ModSeverity'!X42</f>
        <v>1</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'12_Fire_ModSeverity'!Z42</f>
        <v>7.5</v>
      </c>
      <c r="AU42">
        <f>'12_Fire_ModSeverity'!AA42</f>
        <v>15</v>
      </c>
      <c r="AV42">
        <f>'12_Fire_ModSeverity'!AB42</f>
        <v>15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'12_Fire_ModSeverity'!AD42</f>
        <v>5</v>
      </c>
      <c r="BE42">
        <f>'12_Fire_ModSeverity'!AE42</f>
        <v>10</v>
      </c>
      <c r="BF42">
        <f>'12_Fire_ModSeverity'!AF42</f>
        <v>10</v>
      </c>
      <c r="BG42">
        <f>'13_Fire_HighSeverity'!AA42</f>
        <v>1</v>
      </c>
      <c r="BH42">
        <f>'13_Fire_HighSeverity'!AB42</f>
        <v>40</v>
      </c>
      <c r="BI42">
        <f>'13_Fire_HighSeverity'!AC42</f>
        <v>40</v>
      </c>
    </row>
    <row r="43" spans="1:61" x14ac:dyDescent="0.25">
      <c r="A43" s="11" t="str">
        <f>'1_Fire_Script'!A43</f>
        <v>eHERBACEOUS_PRIMARY_LAYER_PERCENT_LIVE</v>
      </c>
      <c r="B43">
        <f>'11_Fire_LowSeverity'!F43</f>
        <v>95</v>
      </c>
      <c r="C43">
        <f>'11_Fire_LowSeverity'!G43</f>
        <v>47.5</v>
      </c>
      <c r="D43">
        <f>'11_Fire_LowSeverity'!H43</f>
        <v>95</v>
      </c>
      <c r="E43">
        <f>'11_Fire_LowSeverity'!I43</f>
        <v>95</v>
      </c>
      <c r="F43">
        <f>'12_Fire_ModSeverity'!J43</f>
        <v>23.75</v>
      </c>
      <c r="G43">
        <f>'12_Fire_ModSeverity'!K43</f>
        <v>95</v>
      </c>
      <c r="H43">
        <f>'12_Fire_ModSeverity'!L43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'12_Fire_ModSeverity'!N43</f>
        <v>0</v>
      </c>
      <c r="Q43">
        <f>'12_Fire_ModSeverity'!O43</f>
        <v>0</v>
      </c>
      <c r="R43">
        <f>'12_Fire_ModSeverity'!P43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'12_Fire_ModSeverity'!R43</f>
        <v>21.25</v>
      </c>
      <c r="AA43">
        <f>'12_Fire_ModSeverity'!S43</f>
        <v>85</v>
      </c>
      <c r="AB43">
        <f>'12_Fire_ModSeverity'!T43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'12_Fire_ModSeverity'!V43</f>
        <v>22.5</v>
      </c>
      <c r="AK43">
        <f>'12_Fire_ModSeverity'!W43</f>
        <v>90</v>
      </c>
      <c r="AL43">
        <f>'12_Fire_ModSeverity'!X43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'12_Fire_ModSeverity'!Z43</f>
        <v>20</v>
      </c>
      <c r="AU43">
        <f>'12_Fire_ModSeverity'!AA43</f>
        <v>80</v>
      </c>
      <c r="AV43">
        <f>'12_Fire_ModSeverity'!AB43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'12_Fire_ModSeverity'!AD43</f>
        <v>15</v>
      </c>
      <c r="BE43">
        <f>'12_Fire_ModSeverity'!AE43</f>
        <v>60</v>
      </c>
      <c r="BF43">
        <f>'12_Fire_ModSeverity'!AF43</f>
        <v>60</v>
      </c>
      <c r="BG43">
        <f>'13_Fire_HighSeverity'!AA43</f>
        <v>3</v>
      </c>
      <c r="BH43">
        <f>'13_Fire_HighSeverity'!AB43</f>
        <v>60</v>
      </c>
      <c r="BI43">
        <f>'13_Fire_HighSeverity'!AC43</f>
        <v>60</v>
      </c>
    </row>
    <row r="44" spans="1:61" x14ac:dyDescent="0.25">
      <c r="A44" s="11" t="str">
        <f>'1_Fire_Script'!A44</f>
        <v>eHERBACEOUS_SECONDARY_LAYER_HEIGHT</v>
      </c>
      <c r="B44">
        <f>'11_Fire_LowSeverity'!F44</f>
        <v>0.9</v>
      </c>
      <c r="C44">
        <f>'11_Fire_LowSeverity'!G44</f>
        <v>0.45</v>
      </c>
      <c r="D44">
        <f>'11_Fire_LowSeverity'!H44</f>
        <v>0.9</v>
      </c>
      <c r="E44">
        <f>'11_Fire_LowSeverity'!I44</f>
        <v>0.9</v>
      </c>
      <c r="F44">
        <f>'12_Fire_ModSeverity'!J44</f>
        <v>0.22500000000000001</v>
      </c>
      <c r="G44">
        <f>'12_Fire_ModSeverity'!K44</f>
        <v>0.9</v>
      </c>
      <c r="H44">
        <f>'12_Fire_ModSeverity'!L44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'12_Fire_ModSeverity'!N44</f>
        <v>0</v>
      </c>
      <c r="Q44">
        <f>'12_Fire_ModSeverity'!O44</f>
        <v>0</v>
      </c>
      <c r="R44">
        <f>'12_Fire_ModSeverity'!P44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'12_Fire_ModSeverity'!R44</f>
        <v>0.25</v>
      </c>
      <c r="AA44">
        <f>'12_Fire_ModSeverity'!S44</f>
        <v>1</v>
      </c>
      <c r="AB44">
        <f>'12_Fire_ModSeverity'!T44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'12_Fire_ModSeverity'!V44</f>
        <v>0.125</v>
      </c>
      <c r="AK44">
        <f>'12_Fire_ModSeverity'!W44</f>
        <v>0.5</v>
      </c>
      <c r="AL44">
        <f>'12_Fire_ModSeverity'!X44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'12_Fire_ModSeverity'!Z44</f>
        <v>0</v>
      </c>
      <c r="AU44">
        <f>'12_Fire_ModSeverity'!AA44</f>
        <v>0</v>
      </c>
      <c r="AV44">
        <f>'12_Fire_ModSeverity'!AB44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'12_Fire_ModSeverity'!AD44</f>
        <v>0.25</v>
      </c>
      <c r="BE44">
        <f>'12_Fire_ModSeverity'!AE44</f>
        <v>1</v>
      </c>
      <c r="BF44">
        <f>'12_Fire_ModSeverity'!AF44</f>
        <v>1</v>
      </c>
      <c r="BG44">
        <f>'13_Fire_HighSeverity'!AA44</f>
        <v>0.05</v>
      </c>
      <c r="BH44">
        <f>'13_Fire_HighSeverity'!AB44</f>
        <v>1</v>
      </c>
      <c r="BI44">
        <f>'13_Fire_HighSeverity'!AC44</f>
        <v>1</v>
      </c>
    </row>
    <row r="45" spans="1:61" x14ac:dyDescent="0.25">
      <c r="A45" s="11" t="str">
        <f>'1_Fire_Script'!A45</f>
        <v>eHERBACEOUS_SECONDARY_LAYER_LOADING</v>
      </c>
      <c r="B45">
        <f>'11_Fire_LowSeverity'!F45</f>
        <v>0.1</v>
      </c>
      <c r="C45">
        <f>'11_Fire_LowSeverity'!G45</f>
        <v>0.05</v>
      </c>
      <c r="D45">
        <f>'11_Fire_LowSeverity'!H45</f>
        <v>0.1</v>
      </c>
      <c r="E45">
        <f>'11_Fire_LowSeverity'!I45</f>
        <v>0.1</v>
      </c>
      <c r="F45">
        <f>'12_Fire_ModSeverity'!J45</f>
        <v>2.5000000000000001E-2</v>
      </c>
      <c r="G45">
        <f>'12_Fire_ModSeverity'!K45</f>
        <v>0.05</v>
      </c>
      <c r="H45">
        <f>'12_Fire_ModSeverity'!L45</f>
        <v>0.05</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'12_Fire_ModSeverity'!N45</f>
        <v>0</v>
      </c>
      <c r="Q45">
        <f>'12_Fire_ModSeverity'!O45</f>
        <v>0</v>
      </c>
      <c r="R45">
        <f>'12_Fire_ModSeverity'!P45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'12_Fire_ModSeverity'!R45</f>
        <v>2.5000000000000001E-3</v>
      </c>
      <c r="AA45">
        <f>'12_Fire_ModSeverity'!S45</f>
        <v>5.0000000000000001E-3</v>
      </c>
      <c r="AB45">
        <f>'12_Fire_ModSeverity'!T45</f>
        <v>5.0000000000000001E-3</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'12_Fire_ModSeverity'!V45</f>
        <v>5.0000000000000001E-3</v>
      </c>
      <c r="AK45">
        <f>'12_Fire_ModSeverity'!W45</f>
        <v>0.01</v>
      </c>
      <c r="AL45">
        <f>'12_Fire_ModSeverity'!X45</f>
        <v>0.01</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'12_Fire_ModSeverity'!Z45</f>
        <v>0</v>
      </c>
      <c r="AU45">
        <f>'12_Fire_ModSeverity'!AA45</f>
        <v>0</v>
      </c>
      <c r="AV45">
        <f>'12_Fire_ModSeverity'!AB45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'12_Fire_ModSeverity'!AD45</f>
        <v>2.5000000000000001E-2</v>
      </c>
      <c r="BE45">
        <f>'12_Fire_ModSeverity'!AE45</f>
        <v>0.05</v>
      </c>
      <c r="BF45">
        <f>'12_Fire_ModSeverity'!AF45</f>
        <v>0.05</v>
      </c>
      <c r="BG45">
        <f>'13_Fire_HighSeverity'!AA45</f>
        <v>5.000000000000001E-3</v>
      </c>
      <c r="BH45">
        <f>'13_Fire_HighSeverity'!AB45</f>
        <v>0.20000000000000004</v>
      </c>
      <c r="BI45">
        <f>'13_Fire_HighSeverity'!AC45</f>
        <v>0.20000000000000004</v>
      </c>
    </row>
    <row r="46" spans="1:61" x14ac:dyDescent="0.25">
      <c r="A46" s="11" t="str">
        <f>'1_Fire_Script'!A46</f>
        <v>eHERBACEOUS_SECONDARY_LAYER_PERCENT_COVER</v>
      </c>
      <c r="B46">
        <f>'11_Fire_LowSeverity'!F46</f>
        <v>0.2</v>
      </c>
      <c r="C46">
        <f>'11_Fire_LowSeverity'!G46</f>
        <v>0.1</v>
      </c>
      <c r="D46">
        <f>'11_Fire_LowSeverity'!H46</f>
        <v>0.2</v>
      </c>
      <c r="E46">
        <f>'11_Fire_LowSeverity'!I46</f>
        <v>0.2</v>
      </c>
      <c r="F46">
        <f>'12_Fire_ModSeverity'!J46</f>
        <v>0.05</v>
      </c>
      <c r="G46">
        <f>'12_Fire_ModSeverity'!K46</f>
        <v>0.1</v>
      </c>
      <c r="H46">
        <f>'12_Fire_ModSeverity'!L46</f>
        <v>0.1</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'12_Fire_ModSeverity'!N46</f>
        <v>0</v>
      </c>
      <c r="Q46">
        <f>'12_Fire_ModSeverity'!O46</f>
        <v>0</v>
      </c>
      <c r="R46">
        <f>'12_Fire_ModSeverity'!P46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'12_Fire_ModSeverity'!R46</f>
        <v>2</v>
      </c>
      <c r="AA46">
        <f>'12_Fire_ModSeverity'!S46</f>
        <v>4</v>
      </c>
      <c r="AB46">
        <f>'12_Fire_ModSeverity'!T46</f>
        <v>4</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'12_Fire_ModSeverity'!V46</f>
        <v>1.25</v>
      </c>
      <c r="AK46">
        <f>'12_Fire_ModSeverity'!W46</f>
        <v>2.5</v>
      </c>
      <c r="AL46">
        <f>'12_Fire_ModSeverity'!X46</f>
        <v>2.5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'12_Fire_ModSeverity'!Z46</f>
        <v>0</v>
      </c>
      <c r="AU46">
        <f>'12_Fire_ModSeverity'!AA46</f>
        <v>0</v>
      </c>
      <c r="AV46">
        <f>'12_Fire_ModSeverity'!AB46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'12_Fire_ModSeverity'!AD46</f>
        <v>5</v>
      </c>
      <c r="BE46">
        <f>'12_Fire_ModSeverity'!AE46</f>
        <v>10</v>
      </c>
      <c r="BF46">
        <f>'12_Fire_ModSeverity'!AF46</f>
        <v>10</v>
      </c>
      <c r="BG46">
        <f>'13_Fire_HighSeverity'!AA46</f>
        <v>1</v>
      </c>
      <c r="BH46">
        <f>'13_Fire_HighSeverity'!AB46</f>
        <v>40</v>
      </c>
      <c r="BI46">
        <f>'13_Fire_HighSeverity'!AC46</f>
        <v>40</v>
      </c>
    </row>
    <row r="47" spans="1:61" x14ac:dyDescent="0.25">
      <c r="A47" s="11" t="str">
        <f>'1_Fire_Script'!A47</f>
        <v>eHERBACEOUS_SECONDARY_LAYER_PERCENT_LIVE</v>
      </c>
      <c r="B47">
        <f>'11_Fire_LowSeverity'!F47</f>
        <v>85</v>
      </c>
      <c r="C47">
        <f>'11_Fire_LowSeverity'!G47</f>
        <v>42.5</v>
      </c>
      <c r="D47">
        <f>'11_Fire_LowSeverity'!H47</f>
        <v>85</v>
      </c>
      <c r="E47">
        <f>'11_Fire_LowSeverity'!I47</f>
        <v>85</v>
      </c>
      <c r="F47">
        <f>'12_Fire_ModSeverity'!J47</f>
        <v>21.25</v>
      </c>
      <c r="G47">
        <f>'12_Fire_ModSeverity'!K47</f>
        <v>85</v>
      </c>
      <c r="H47">
        <f>'12_Fire_ModSeverity'!L47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'12_Fire_ModSeverity'!N47</f>
        <v>0</v>
      </c>
      <c r="Q47">
        <f>'12_Fire_ModSeverity'!O47</f>
        <v>0</v>
      </c>
      <c r="R47">
        <f>'12_Fire_ModSeverity'!P47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'12_Fire_ModSeverity'!R47</f>
        <v>17.5</v>
      </c>
      <c r="AA47">
        <f>'12_Fire_ModSeverity'!S47</f>
        <v>70</v>
      </c>
      <c r="AB47">
        <f>'12_Fire_ModSeverity'!T47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'12_Fire_ModSeverity'!V47</f>
        <v>22.5</v>
      </c>
      <c r="AK47">
        <f>'12_Fire_ModSeverity'!W47</f>
        <v>90</v>
      </c>
      <c r="AL47">
        <f>'12_Fire_ModSeverity'!X47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'12_Fire_ModSeverity'!Z47</f>
        <v>0</v>
      </c>
      <c r="AU47">
        <f>'12_Fire_ModSeverity'!AA47</f>
        <v>0</v>
      </c>
      <c r="AV47">
        <f>'12_Fire_ModSeverity'!AB47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'12_Fire_ModSeverity'!AD47</f>
        <v>15</v>
      </c>
      <c r="BE47">
        <f>'12_Fire_ModSeverity'!AE47</f>
        <v>60</v>
      </c>
      <c r="BF47">
        <f>'12_Fire_ModSeverity'!AF47</f>
        <v>60</v>
      </c>
      <c r="BG47">
        <f>'13_Fire_HighSeverity'!AA47</f>
        <v>3</v>
      </c>
      <c r="BH47">
        <f>'13_Fire_HighSeverity'!AB47</f>
        <v>60</v>
      </c>
      <c r="BI47">
        <f>'13_Fire_HighSeverity'!AC47</f>
        <v>60</v>
      </c>
    </row>
    <row r="48" spans="1:61" x14ac:dyDescent="0.25">
      <c r="A48" s="11" t="str">
        <f>'1_Fire_Script'!A48</f>
        <v>eWOODY_FUEL_ALL_DOWNED_WOODY_FUEL_DEPTH</v>
      </c>
      <c r="B48">
        <f>'11_Fire_LowSeverity'!F48</f>
        <v>4</v>
      </c>
      <c r="C48">
        <f>'11_Fire_LowSeverity'!G48</f>
        <v>2</v>
      </c>
      <c r="D48">
        <f>'11_Fire_LowSeverity'!H48</f>
        <v>2.5</v>
      </c>
      <c r="E48">
        <f>'11_Fire_LowSeverity'!I48</f>
        <v>4</v>
      </c>
      <c r="F48">
        <f>'12_Fire_ModSeverity'!J48</f>
        <v>1</v>
      </c>
      <c r="G48">
        <f>'12_Fire_ModSeverity'!K48</f>
        <v>1.25</v>
      </c>
      <c r="H48">
        <f>'12_Fire_ModSeverity'!L48</f>
        <v>4</v>
      </c>
      <c r="I48">
        <f>'13_Fire_HighSeverity'!G48</f>
        <v>0.2</v>
      </c>
      <c r="J48">
        <f>'13_Fire_HighSeverity'!H48</f>
        <v>0.30000000000000004</v>
      </c>
      <c r="K48">
        <f>'13_Fire_HighSeverity'!I48</f>
        <v>4</v>
      </c>
      <c r="L48">
        <f>'11_Fire_LowSeverity'!J48</f>
        <v>1</v>
      </c>
      <c r="M48">
        <f>'11_Fire_LowSeverity'!K48</f>
        <v>0.5</v>
      </c>
      <c r="N48">
        <f>'11_Fire_LowSeverity'!L48</f>
        <v>0.625</v>
      </c>
      <c r="O48">
        <f>'11_Fire_LowSeverity'!M48</f>
        <v>1</v>
      </c>
      <c r="P48">
        <f>'12_Fire_ModSeverity'!N48</f>
        <v>0.25</v>
      </c>
      <c r="Q48">
        <f>'12_Fire_ModSeverity'!O48</f>
        <v>0.3125</v>
      </c>
      <c r="R48">
        <f>'12_Fire_ModSeverity'!P48</f>
        <v>1</v>
      </c>
      <c r="S48">
        <f>'13_Fire_HighSeverity'!K48</f>
        <v>0.05</v>
      </c>
      <c r="T48">
        <f>'13_Fire_HighSeverity'!L48</f>
        <v>7.5000000000000011E-2</v>
      </c>
      <c r="U48">
        <f>'13_Fire_HighSeverity'!M48</f>
        <v>1</v>
      </c>
      <c r="V48">
        <f>'11_Fire_LowSeverity'!N48</f>
        <v>0</v>
      </c>
      <c r="W48">
        <f>'11_Fire_LowSeverity'!O48</f>
        <v>0</v>
      </c>
      <c r="X48">
        <f>'11_Fire_LowSeverity'!P48</f>
        <v>0</v>
      </c>
      <c r="Y48">
        <f>'11_Fire_LowSeverity'!Q48</f>
        <v>0</v>
      </c>
      <c r="Z48">
        <f>'12_Fire_ModSeverity'!R48</f>
        <v>0</v>
      </c>
      <c r="AA48">
        <f>'12_Fire_ModSeverity'!S48</f>
        <v>0</v>
      </c>
      <c r="AB48">
        <f>'12_Fire_ModSeverity'!T48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'12_Fire_ModSeverity'!V48</f>
        <v>0.125</v>
      </c>
      <c r="AK48">
        <f>'12_Fire_ModSeverity'!W48</f>
        <v>0.15625</v>
      </c>
      <c r="AL48">
        <f>'12_Fire_ModSeverity'!X48</f>
        <v>0.5</v>
      </c>
      <c r="AM48">
        <f>'13_Fire_HighSeverity'!S48</f>
        <v>2.5000000000000001E-2</v>
      </c>
      <c r="AN48">
        <f>'13_Fire_HighSeverity'!T48</f>
        <v>3.7500000000000006E-2</v>
      </c>
      <c r="AO48">
        <f>'13_Fire_HighSeverity'!U48</f>
        <v>0.5</v>
      </c>
      <c r="AP48">
        <f>'11_Fire_LowSeverity'!V48</f>
        <v>1</v>
      </c>
      <c r="AQ48">
        <f>'11_Fire_LowSeverity'!W48</f>
        <v>0.5</v>
      </c>
      <c r="AR48">
        <f>'11_Fire_LowSeverity'!X48</f>
        <v>0.625</v>
      </c>
      <c r="AS48">
        <f>'11_Fire_LowSeverity'!Y48</f>
        <v>1</v>
      </c>
      <c r="AT48">
        <f>'12_Fire_ModSeverity'!Z48</f>
        <v>0.25</v>
      </c>
      <c r="AU48">
        <f>'12_Fire_ModSeverity'!AA48</f>
        <v>0.3125</v>
      </c>
      <c r="AV48">
        <f>'12_Fire_ModSeverity'!AB48</f>
        <v>1</v>
      </c>
      <c r="AW48">
        <f>'13_Fire_HighSeverity'!W48</f>
        <v>0.05</v>
      </c>
      <c r="AX48">
        <f>'13_Fire_HighSeverity'!X48</f>
        <v>7.5000000000000011E-2</v>
      </c>
      <c r="AY48">
        <f>'13_Fire_HighSeverity'!Y48</f>
        <v>1</v>
      </c>
      <c r="AZ48">
        <f>'11_Fire_LowSeverity'!Z48</f>
        <v>0.5</v>
      </c>
      <c r="BA48">
        <f>'11_Fire_LowSeverity'!AA48</f>
        <v>0.25</v>
      </c>
      <c r="BB48">
        <f>'11_Fire_LowSeverity'!AB48</f>
        <v>0.3125</v>
      </c>
      <c r="BC48">
        <f>'11_Fire_LowSeverity'!AC48</f>
        <v>0.5</v>
      </c>
      <c r="BD48">
        <f>'12_Fire_ModSeverity'!AD48</f>
        <v>0.125</v>
      </c>
      <c r="BE48">
        <f>'12_Fire_ModSeverity'!AE48</f>
        <v>0.15625</v>
      </c>
      <c r="BF48">
        <f>'12_Fire_ModSeverity'!AF48</f>
        <v>0.5</v>
      </c>
      <c r="BG48">
        <f>'13_Fire_HighSeverity'!AA48</f>
        <v>2.5000000000000001E-2</v>
      </c>
      <c r="BH48">
        <f>'13_Fire_HighSeverity'!AB48</f>
        <v>3.7500000000000006E-2</v>
      </c>
      <c r="BI48">
        <f>'13_Fire_HighSeverity'!AC48</f>
        <v>0.5</v>
      </c>
    </row>
    <row r="49" spans="1:61" x14ac:dyDescent="0.2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'12_Fire_ModSeverity'!J49</f>
        <v>17.5</v>
      </c>
      <c r="G49">
        <f>'12_Fire_ModSeverity'!K49</f>
        <v>21.875</v>
      </c>
      <c r="H49">
        <f>'12_Fire_ModSeverity'!L49</f>
        <v>70</v>
      </c>
      <c r="I49">
        <f>'13_Fire_HighSeverity'!G49</f>
        <v>3.5</v>
      </c>
      <c r="J49">
        <f>'13_Fire_HighSeverity'!H49</f>
        <v>5.25</v>
      </c>
      <c r="K49">
        <f>'13_Fire_HighSeverity'!I49</f>
        <v>70</v>
      </c>
      <c r="L49">
        <f>'11_Fire_LowSeverity'!J49</f>
        <v>50</v>
      </c>
      <c r="M49">
        <f>'11_Fire_LowSeverity'!K49</f>
        <v>25</v>
      </c>
      <c r="N49">
        <f>'11_Fire_LowSeverity'!L49</f>
        <v>31.25</v>
      </c>
      <c r="O49">
        <f>'11_Fire_LowSeverity'!M49</f>
        <v>50</v>
      </c>
      <c r="P49">
        <f>'12_Fire_ModSeverity'!N49</f>
        <v>12.5</v>
      </c>
      <c r="Q49">
        <f>'12_Fire_ModSeverity'!O49</f>
        <v>15.625</v>
      </c>
      <c r="R49">
        <f>'12_Fire_ModSeverity'!P49</f>
        <v>50</v>
      </c>
      <c r="S49">
        <f>'13_Fire_HighSeverity'!K49</f>
        <v>2.5</v>
      </c>
      <c r="T49">
        <f>'13_Fire_HighSeverity'!L49</f>
        <v>3.75</v>
      </c>
      <c r="U49">
        <f>'13_Fire_HighSeverity'!M49</f>
        <v>49.999999999999993</v>
      </c>
      <c r="V49">
        <f>'11_Fire_LowSeverity'!N49</f>
        <v>0</v>
      </c>
      <c r="W49">
        <f>'11_Fire_LowSeverity'!O49</f>
        <v>0</v>
      </c>
      <c r="X49">
        <f>'11_Fire_LowSeverity'!P49</f>
        <v>0</v>
      </c>
      <c r="Y49">
        <f>'11_Fire_LowSeverity'!Q49</f>
        <v>0</v>
      </c>
      <c r="Z49">
        <f>'12_Fire_ModSeverity'!R49</f>
        <v>0</v>
      </c>
      <c r="AA49">
        <f>'12_Fire_ModSeverity'!S49</f>
        <v>0</v>
      </c>
      <c r="AB49">
        <f>'12_Fire_ModSeverity'!T49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'12_Fire_ModSeverity'!V49</f>
        <v>7.5</v>
      </c>
      <c r="AK49">
        <f>'12_Fire_ModSeverity'!W49</f>
        <v>9.375</v>
      </c>
      <c r="AL49">
        <f>'12_Fire_ModSeverity'!X49</f>
        <v>30</v>
      </c>
      <c r="AM49">
        <f>'13_Fire_HighSeverity'!S49</f>
        <v>1.5</v>
      </c>
      <c r="AN49">
        <f>'13_Fire_HighSeverity'!T49</f>
        <v>2.25</v>
      </c>
      <c r="AO49">
        <f>'13_Fire_HighSeverity'!U49</f>
        <v>29.999999999999996</v>
      </c>
      <c r="AP49">
        <f>'11_Fire_LowSeverity'!V49</f>
        <v>40</v>
      </c>
      <c r="AQ49">
        <f>'11_Fire_LowSeverity'!W49</f>
        <v>20</v>
      </c>
      <c r="AR49">
        <f>'11_Fire_LowSeverity'!X49</f>
        <v>25</v>
      </c>
      <c r="AS49">
        <f>'11_Fire_LowSeverity'!Y49</f>
        <v>40</v>
      </c>
      <c r="AT49">
        <f>'12_Fire_ModSeverity'!Z49</f>
        <v>10</v>
      </c>
      <c r="AU49">
        <f>'12_Fire_ModSeverity'!AA49</f>
        <v>12.5</v>
      </c>
      <c r="AV49">
        <f>'12_Fire_ModSeverity'!AB49</f>
        <v>40</v>
      </c>
      <c r="AW49">
        <f>'13_Fire_HighSeverity'!W49</f>
        <v>2</v>
      </c>
      <c r="AX49">
        <f>'13_Fire_HighSeverity'!X49</f>
        <v>3</v>
      </c>
      <c r="AY49">
        <f>'13_Fire_HighSeverity'!Y49</f>
        <v>40</v>
      </c>
      <c r="AZ49">
        <f>'11_Fire_LowSeverity'!Z49</f>
        <v>15</v>
      </c>
      <c r="BA49">
        <f>'11_Fire_LowSeverity'!AA49</f>
        <v>7.5</v>
      </c>
      <c r="BB49">
        <f>'11_Fire_LowSeverity'!AB49</f>
        <v>9.375</v>
      </c>
      <c r="BC49">
        <f>'11_Fire_LowSeverity'!AC49</f>
        <v>15</v>
      </c>
      <c r="BD49">
        <f>'12_Fire_ModSeverity'!AD49</f>
        <v>3.75</v>
      </c>
      <c r="BE49">
        <f>'12_Fire_ModSeverity'!AE49</f>
        <v>4.6875</v>
      </c>
      <c r="BF49">
        <f>'12_Fire_ModSeverity'!AF49</f>
        <v>15</v>
      </c>
      <c r="BG49">
        <f>'13_Fire_HighSeverity'!AA49</f>
        <v>0.75</v>
      </c>
      <c r="BH49">
        <f>'13_Fire_HighSeverity'!AB49</f>
        <v>1.125</v>
      </c>
      <c r="BI49">
        <f>'13_Fire_HighSeverity'!AC49</f>
        <v>14.999999999999998</v>
      </c>
    </row>
    <row r="50" spans="1:61" x14ac:dyDescent="0.2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'12_Fire_ModSeverity'!J50</f>
        <v>0.5</v>
      </c>
      <c r="G50">
        <f>'12_Fire_ModSeverity'!K50</f>
        <v>0.625</v>
      </c>
      <c r="H50">
        <f>'12_Fire_ModSeverity'!L50</f>
        <v>2</v>
      </c>
      <c r="I50">
        <f>'13_Fire_HighSeverity'!G50</f>
        <v>0.1</v>
      </c>
      <c r="J50">
        <f>'13_Fire_HighSeverity'!H50</f>
        <v>0.15000000000000002</v>
      </c>
      <c r="K50">
        <f>'13_Fire_HighSeverity'!I50</f>
        <v>2</v>
      </c>
      <c r="L50">
        <f>'11_Fire_LowSeverity'!J50</f>
        <v>1</v>
      </c>
      <c r="M50">
        <f>'11_Fire_LowSeverity'!K50</f>
        <v>0.5</v>
      </c>
      <c r="N50">
        <f>'11_Fire_LowSeverity'!L50</f>
        <v>0.625</v>
      </c>
      <c r="O50">
        <f>'11_Fire_LowSeverity'!M50</f>
        <v>1</v>
      </c>
      <c r="P50">
        <f>'12_Fire_ModSeverity'!N50</f>
        <v>0.25</v>
      </c>
      <c r="Q50">
        <f>'12_Fire_ModSeverity'!O50</f>
        <v>0.3125</v>
      </c>
      <c r="R50">
        <f>'12_Fire_ModSeverity'!P50</f>
        <v>1</v>
      </c>
      <c r="S50">
        <f>'13_Fire_HighSeverity'!K50</f>
        <v>0.05</v>
      </c>
      <c r="T50">
        <f>'13_Fire_HighSeverity'!L50</f>
        <v>7.5000000000000011E-2</v>
      </c>
      <c r="U50">
        <f>'13_Fire_HighSeverity'!M50</f>
        <v>1</v>
      </c>
      <c r="V50">
        <f>'11_Fire_LowSeverity'!N50</f>
        <v>0</v>
      </c>
      <c r="W50">
        <f>'11_Fire_LowSeverity'!O50</f>
        <v>0</v>
      </c>
      <c r="X50">
        <f>'11_Fire_LowSeverity'!P50</f>
        <v>0</v>
      </c>
      <c r="Y50">
        <f>'11_Fire_LowSeverity'!Q50</f>
        <v>0</v>
      </c>
      <c r="Z50">
        <f>'12_Fire_ModSeverity'!R50</f>
        <v>0</v>
      </c>
      <c r="AA50">
        <f>'12_Fire_ModSeverity'!S50</f>
        <v>0</v>
      </c>
      <c r="AB50">
        <f>'12_Fire_ModSeverity'!T50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'12_Fire_ModSeverity'!V50</f>
        <v>0.125</v>
      </c>
      <c r="AK50">
        <f>'12_Fire_ModSeverity'!W50</f>
        <v>0.15625</v>
      </c>
      <c r="AL50">
        <f>'12_Fire_ModSeverity'!X50</f>
        <v>0.5</v>
      </c>
      <c r="AM50">
        <f>'13_Fire_HighSeverity'!S50</f>
        <v>2.5000000000000001E-2</v>
      </c>
      <c r="AN50">
        <f>'13_Fire_HighSeverity'!T50</f>
        <v>3.7500000000000006E-2</v>
      </c>
      <c r="AO50">
        <f>'13_Fire_HighSeverity'!U50</f>
        <v>0.5</v>
      </c>
      <c r="AP50">
        <f>'11_Fire_LowSeverity'!V50</f>
        <v>1</v>
      </c>
      <c r="AQ50">
        <f>'11_Fire_LowSeverity'!W50</f>
        <v>0.5</v>
      </c>
      <c r="AR50">
        <f>'11_Fire_LowSeverity'!X50</f>
        <v>0.625</v>
      </c>
      <c r="AS50">
        <f>'11_Fire_LowSeverity'!Y50</f>
        <v>1</v>
      </c>
      <c r="AT50">
        <f>'12_Fire_ModSeverity'!Z50</f>
        <v>0.25</v>
      </c>
      <c r="AU50">
        <f>'12_Fire_ModSeverity'!AA50</f>
        <v>0.3125</v>
      </c>
      <c r="AV50">
        <f>'12_Fire_ModSeverity'!AB50</f>
        <v>1</v>
      </c>
      <c r="AW50">
        <f>'13_Fire_HighSeverity'!W50</f>
        <v>0.05</v>
      </c>
      <c r="AX50">
        <f>'13_Fire_HighSeverity'!X50</f>
        <v>7.5000000000000011E-2</v>
      </c>
      <c r="AY50">
        <f>'13_Fire_HighSeverity'!Y50</f>
        <v>1</v>
      </c>
      <c r="AZ50">
        <f>'11_Fire_LowSeverity'!Z50</f>
        <v>0.3</v>
      </c>
      <c r="BA50">
        <f>'11_Fire_LowSeverity'!AA50</f>
        <v>0.15</v>
      </c>
      <c r="BB50">
        <f>'11_Fire_LowSeverity'!AB50</f>
        <v>0.1875</v>
      </c>
      <c r="BC50">
        <f>'11_Fire_LowSeverity'!AC50</f>
        <v>0.30000000000000004</v>
      </c>
      <c r="BD50">
        <f>'12_Fire_ModSeverity'!AD50</f>
        <v>7.4999999999999997E-2</v>
      </c>
      <c r="BE50">
        <f>'12_Fire_ModSeverity'!AE50</f>
        <v>9.375E-2</v>
      </c>
      <c r="BF50">
        <f>'12_Fire_ModSeverity'!AF50</f>
        <v>0.30000000000000004</v>
      </c>
      <c r="BG50">
        <f>'13_Fire_HighSeverity'!AA50</f>
        <v>1.4999999999999999E-2</v>
      </c>
      <c r="BH50">
        <f>'13_Fire_HighSeverity'!AB50</f>
        <v>2.2499999999999999E-2</v>
      </c>
      <c r="BI50">
        <f>'13_Fire_HighSeverity'!AC50</f>
        <v>0.3</v>
      </c>
    </row>
    <row r="51" spans="1:61" x14ac:dyDescent="0.2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'12_Fire_ModSeverity'!J51</f>
        <v>0.375</v>
      </c>
      <c r="G51">
        <f>'12_Fire_ModSeverity'!K51</f>
        <v>0.46875</v>
      </c>
      <c r="H51">
        <f>'12_Fire_ModSeverity'!L51</f>
        <v>1.5</v>
      </c>
      <c r="I51">
        <f>'13_Fire_HighSeverity'!G51</f>
        <v>7.5000000000000011E-2</v>
      </c>
      <c r="J51">
        <f>'13_Fire_HighSeverity'!H51</f>
        <v>0.11250000000000002</v>
      </c>
      <c r="K51">
        <f>'13_Fire_HighSeverity'!I51</f>
        <v>1.5</v>
      </c>
      <c r="L51">
        <f>'11_Fire_LowSeverity'!J51</f>
        <v>1</v>
      </c>
      <c r="M51">
        <f>'11_Fire_LowSeverity'!K51</f>
        <v>0.5</v>
      </c>
      <c r="N51">
        <f>'11_Fire_LowSeverity'!L51</f>
        <v>0.625</v>
      </c>
      <c r="O51">
        <f>'11_Fire_LowSeverity'!M51</f>
        <v>1</v>
      </c>
      <c r="P51">
        <f>'12_Fire_ModSeverity'!N51</f>
        <v>0.25</v>
      </c>
      <c r="Q51">
        <f>'12_Fire_ModSeverity'!O51</f>
        <v>0.3125</v>
      </c>
      <c r="R51">
        <f>'12_Fire_ModSeverity'!P51</f>
        <v>1</v>
      </c>
      <c r="S51">
        <f>'13_Fire_HighSeverity'!K51</f>
        <v>0.05</v>
      </c>
      <c r="T51">
        <f>'13_Fire_HighSeverity'!L51</f>
        <v>7.5000000000000011E-2</v>
      </c>
      <c r="U51">
        <f>'13_Fire_HighSeverity'!M51</f>
        <v>1</v>
      </c>
      <c r="V51">
        <f>'11_Fire_LowSeverity'!N51</f>
        <v>0</v>
      </c>
      <c r="W51">
        <f>'11_Fire_LowSeverity'!O51</f>
        <v>0</v>
      </c>
      <c r="X51">
        <f>'11_Fire_LowSeverity'!P51</f>
        <v>0</v>
      </c>
      <c r="Y51">
        <f>'11_Fire_LowSeverity'!Q51</f>
        <v>0</v>
      </c>
      <c r="Z51">
        <f>'12_Fire_ModSeverity'!R51</f>
        <v>0</v>
      </c>
      <c r="AA51">
        <f>'12_Fire_ModSeverity'!S51</f>
        <v>0</v>
      </c>
      <c r="AB51">
        <f>'12_Fire_ModSeverity'!T51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'12_Fire_ModSeverity'!V51</f>
        <v>0.05</v>
      </c>
      <c r="AK51">
        <f>'12_Fire_ModSeverity'!W51</f>
        <v>6.25E-2</v>
      </c>
      <c r="AL51">
        <f>'12_Fire_ModSeverity'!X51</f>
        <v>0.2</v>
      </c>
      <c r="AM51">
        <f>'13_Fire_HighSeverity'!S51</f>
        <v>1.0000000000000002E-2</v>
      </c>
      <c r="AN51">
        <f>'13_Fire_HighSeverity'!T51</f>
        <v>1.5000000000000003E-2</v>
      </c>
      <c r="AO51">
        <f>'13_Fire_HighSeverity'!U51</f>
        <v>0.2</v>
      </c>
      <c r="AP51">
        <f>'11_Fire_LowSeverity'!V51</f>
        <v>0.5</v>
      </c>
      <c r="AQ51">
        <f>'11_Fire_LowSeverity'!W51</f>
        <v>0.25</v>
      </c>
      <c r="AR51">
        <f>'11_Fire_LowSeverity'!X51</f>
        <v>0.3125</v>
      </c>
      <c r="AS51">
        <f>'11_Fire_LowSeverity'!Y51</f>
        <v>0.5</v>
      </c>
      <c r="AT51">
        <f>'12_Fire_ModSeverity'!Z51</f>
        <v>0.125</v>
      </c>
      <c r="AU51">
        <f>'12_Fire_ModSeverity'!AA51</f>
        <v>0.15625</v>
      </c>
      <c r="AV51">
        <f>'12_Fire_ModSeverity'!AB51</f>
        <v>0.5</v>
      </c>
      <c r="AW51">
        <f>'13_Fire_HighSeverity'!W51</f>
        <v>2.5000000000000001E-2</v>
      </c>
      <c r="AX51">
        <f>'13_Fire_HighSeverity'!X51</f>
        <v>3.7500000000000006E-2</v>
      </c>
      <c r="AY51">
        <f>'13_Fire_HighSeverity'!Y51</f>
        <v>0.5</v>
      </c>
      <c r="AZ51">
        <f>'11_Fire_LowSeverity'!Z51</f>
        <v>0.4</v>
      </c>
      <c r="BA51">
        <f>'11_Fire_LowSeverity'!AA51</f>
        <v>0.2</v>
      </c>
      <c r="BB51">
        <f>'11_Fire_LowSeverity'!AB51</f>
        <v>0.25</v>
      </c>
      <c r="BC51">
        <f>'11_Fire_LowSeverity'!AC51</f>
        <v>0.4</v>
      </c>
      <c r="BD51">
        <f>'12_Fire_ModSeverity'!AD51</f>
        <v>0.1</v>
      </c>
      <c r="BE51">
        <f>'12_Fire_ModSeverity'!AE51</f>
        <v>0.125</v>
      </c>
      <c r="BF51">
        <f>'12_Fire_ModSeverity'!AF51</f>
        <v>0.4</v>
      </c>
      <c r="BG51">
        <f>'13_Fire_HighSeverity'!AA51</f>
        <v>2.0000000000000004E-2</v>
      </c>
      <c r="BH51">
        <f>'13_Fire_HighSeverity'!AB51</f>
        <v>3.0000000000000006E-2</v>
      </c>
      <c r="BI51">
        <f>'13_Fire_HighSeverity'!AC51</f>
        <v>0.4</v>
      </c>
    </row>
    <row r="52" spans="1:61" x14ac:dyDescent="0.2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'12_Fire_ModSeverity'!J52</f>
        <v>0.25</v>
      </c>
      <c r="G52">
        <f>'12_Fire_ModSeverity'!K52</f>
        <v>0.3125</v>
      </c>
      <c r="H52">
        <f>'12_Fire_ModSeverity'!L52</f>
        <v>1</v>
      </c>
      <c r="I52">
        <f>'13_Fire_HighSeverity'!G52</f>
        <v>0.05</v>
      </c>
      <c r="J52">
        <f>'13_Fire_HighSeverity'!H52</f>
        <v>7.5000000000000011E-2</v>
      </c>
      <c r="K52">
        <f>'13_Fire_HighSeverity'!I52</f>
        <v>1</v>
      </c>
      <c r="L52">
        <f>'11_Fire_LowSeverity'!J52</f>
        <v>0.5</v>
      </c>
      <c r="M52">
        <f>'11_Fire_LowSeverity'!K52</f>
        <v>0.25</v>
      </c>
      <c r="N52">
        <f>'11_Fire_LowSeverity'!L52</f>
        <v>0.3125</v>
      </c>
      <c r="O52">
        <f>'11_Fire_LowSeverity'!M52</f>
        <v>0.5</v>
      </c>
      <c r="P52">
        <f>'12_Fire_ModSeverity'!N52</f>
        <v>0.125</v>
      </c>
      <c r="Q52">
        <f>'12_Fire_ModSeverity'!O52</f>
        <v>0.15625</v>
      </c>
      <c r="R52">
        <f>'12_Fire_ModSeverity'!P52</f>
        <v>0.5</v>
      </c>
      <c r="S52">
        <f>'13_Fire_HighSeverity'!K52</f>
        <v>2.5000000000000001E-2</v>
      </c>
      <c r="T52">
        <f>'13_Fire_HighSeverity'!L52</f>
        <v>3.7500000000000006E-2</v>
      </c>
      <c r="U52">
        <f>'13_Fire_HighSeverity'!M52</f>
        <v>0.5</v>
      </c>
      <c r="V52">
        <f>'11_Fire_LowSeverity'!N52</f>
        <v>0</v>
      </c>
      <c r="W52">
        <f>'11_Fire_LowSeverity'!O52</f>
        <v>0</v>
      </c>
      <c r="X52">
        <f>'11_Fire_LowSeverity'!P52</f>
        <v>0</v>
      </c>
      <c r="Y52">
        <f>'11_Fire_LowSeverity'!Q52</f>
        <v>0</v>
      </c>
      <c r="Z52">
        <f>'12_Fire_ModSeverity'!R52</f>
        <v>0</v>
      </c>
      <c r="AA52">
        <f>'12_Fire_ModSeverity'!S52</f>
        <v>0</v>
      </c>
      <c r="AB52">
        <f>'12_Fire_ModSeverity'!T52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'12_Fire_ModSeverity'!V52</f>
        <v>2.5000000000000001E-2</v>
      </c>
      <c r="AK52">
        <f>'12_Fire_ModSeverity'!W52</f>
        <v>3.125E-2</v>
      </c>
      <c r="AL52">
        <f>'12_Fire_ModSeverity'!X52</f>
        <v>0.1</v>
      </c>
      <c r="AM52">
        <f>'13_Fire_HighSeverity'!S52</f>
        <v>5.000000000000001E-3</v>
      </c>
      <c r="AN52">
        <f>'13_Fire_HighSeverity'!T52</f>
        <v>7.5000000000000015E-3</v>
      </c>
      <c r="AO52">
        <f>'13_Fire_HighSeverity'!U52</f>
        <v>0.1</v>
      </c>
      <c r="AP52">
        <f>'11_Fire_LowSeverity'!V52</f>
        <v>0.3</v>
      </c>
      <c r="AQ52">
        <f>'11_Fire_LowSeverity'!W52</f>
        <v>0.15</v>
      </c>
      <c r="AR52">
        <f>'11_Fire_LowSeverity'!X52</f>
        <v>0.1875</v>
      </c>
      <c r="AS52">
        <f>'11_Fire_LowSeverity'!Y52</f>
        <v>0.30000000000000004</v>
      </c>
      <c r="AT52">
        <f>'12_Fire_ModSeverity'!Z52</f>
        <v>7.4999999999999997E-2</v>
      </c>
      <c r="AU52">
        <f>'12_Fire_ModSeverity'!AA52</f>
        <v>9.375E-2</v>
      </c>
      <c r="AV52">
        <f>'12_Fire_ModSeverity'!AB52</f>
        <v>0.30000000000000004</v>
      </c>
      <c r="AW52">
        <f>'13_Fire_HighSeverity'!W52</f>
        <v>1.4999999999999999E-2</v>
      </c>
      <c r="AX52">
        <f>'13_Fire_HighSeverity'!X52</f>
        <v>2.2499999999999999E-2</v>
      </c>
      <c r="AY52">
        <f>'13_Fire_HighSeverity'!Y52</f>
        <v>0.3</v>
      </c>
      <c r="AZ52">
        <f>'11_Fire_LowSeverity'!Z52</f>
        <v>0.02</v>
      </c>
      <c r="BA52">
        <f>'11_Fire_LowSeverity'!AA52</f>
        <v>0.01</v>
      </c>
      <c r="BB52">
        <f>'11_Fire_LowSeverity'!AB52</f>
        <v>1.2500000000000001E-2</v>
      </c>
      <c r="BC52">
        <f>'11_Fire_LowSeverity'!AC52</f>
        <v>2.0000000000000004E-2</v>
      </c>
      <c r="BD52">
        <f>'12_Fire_ModSeverity'!AD52</f>
        <v>5.0000000000000001E-3</v>
      </c>
      <c r="BE52">
        <f>'12_Fire_ModSeverity'!AE52</f>
        <v>6.2500000000000003E-3</v>
      </c>
      <c r="BF52">
        <f>'12_Fire_ModSeverity'!AF52</f>
        <v>2.0000000000000004E-2</v>
      </c>
      <c r="BG52">
        <f>'13_Fire_HighSeverity'!AA52</f>
        <v>1E-3</v>
      </c>
      <c r="BH52">
        <f>'13_Fire_HighSeverity'!AB52</f>
        <v>1.5E-3</v>
      </c>
      <c r="BI52">
        <f>'13_Fire_HighSeverity'!AC52</f>
        <v>1.9999999999999997E-2</v>
      </c>
    </row>
    <row r="53" spans="1:61" x14ac:dyDescent="0.2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'12_Fire_ModSeverity'!J53</f>
        <v>4.5</v>
      </c>
      <c r="G53">
        <f>'12_Fire_ModSeverity'!K53</f>
        <v>3.375</v>
      </c>
      <c r="H53">
        <f>'12_Fire_ModSeverity'!L53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'12_Fire_ModSeverity'!N53</f>
        <v>0</v>
      </c>
      <c r="Q53">
        <f>'12_Fire_ModSeverity'!O53</f>
        <v>0</v>
      </c>
      <c r="R53">
        <f>'12_Fire_ModSeverity'!P53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'12_Fire_ModSeverity'!R53</f>
        <v>0</v>
      </c>
      <c r="AA53">
        <f>'12_Fire_ModSeverity'!S53</f>
        <v>0</v>
      </c>
      <c r="AB53">
        <f>'12_Fire_ModSeverity'!T53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'12_Fire_ModSeverity'!V53</f>
        <v>0.75</v>
      </c>
      <c r="AK53">
        <f>'12_Fire_ModSeverity'!W53</f>
        <v>0.5625</v>
      </c>
      <c r="AL53">
        <f>'12_Fire_ModSeverity'!X53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'12_Fire_ModSeverity'!Z53</f>
        <v>0.89999999999999991</v>
      </c>
      <c r="AU53">
        <f>'12_Fire_ModSeverity'!AA53</f>
        <v>0.67499999999999993</v>
      </c>
      <c r="AV53">
        <f>'12_Fire_ModSeverity'!AB53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'12_Fire_ModSeverity'!AD53</f>
        <v>0.375</v>
      </c>
      <c r="BE53">
        <f>'12_Fire_ModSeverity'!AE53</f>
        <v>0.28125</v>
      </c>
      <c r="BF53">
        <f>'12_Fire_ModSeverity'!AF53</f>
        <v>0.140625</v>
      </c>
      <c r="BG53">
        <f>'13_Fire_HighSeverity'!AA53</f>
        <v>0.25</v>
      </c>
      <c r="BH53">
        <f>'13_Fire_HighSeverity'!AB53</f>
        <v>0.1875</v>
      </c>
      <c r="BI53">
        <f>'13_Fire_HighSeverity'!AC53</f>
        <v>9.375E-2</v>
      </c>
    </row>
    <row r="54" spans="1:61" x14ac:dyDescent="0.2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'12_Fire_ModSeverity'!J54</f>
        <v>9</v>
      </c>
      <c r="G54">
        <f>'12_Fire_ModSeverity'!K54</f>
        <v>6.75</v>
      </c>
      <c r="H54">
        <f>'12_Fire_ModSeverity'!L54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'12_Fire_ModSeverity'!N54</f>
        <v>0</v>
      </c>
      <c r="Q54">
        <f>'12_Fire_ModSeverity'!O54</f>
        <v>0</v>
      </c>
      <c r="R54">
        <f>'12_Fire_ModSeverity'!P54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'12_Fire_ModSeverity'!R54</f>
        <v>0</v>
      </c>
      <c r="AA54">
        <f>'12_Fire_ModSeverity'!S54</f>
        <v>0</v>
      </c>
      <c r="AB54">
        <f>'12_Fire_ModSeverity'!T54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'12_Fire_ModSeverity'!V54</f>
        <v>0</v>
      </c>
      <c r="AK54">
        <f>'12_Fire_ModSeverity'!W54</f>
        <v>0</v>
      </c>
      <c r="AL54">
        <f>'12_Fire_ModSeverity'!X54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'12_Fire_ModSeverity'!Z54</f>
        <v>0.375</v>
      </c>
      <c r="AU54">
        <f>'12_Fire_ModSeverity'!AA54</f>
        <v>0.28125</v>
      </c>
      <c r="AV54">
        <f>'12_Fire_ModSeverity'!AB54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'12_Fire_ModSeverity'!AD54</f>
        <v>0</v>
      </c>
      <c r="BE54">
        <f>'12_Fire_ModSeverity'!AE54</f>
        <v>0</v>
      </c>
      <c r="BF54">
        <f>'12_Fire_ModSeverity'!AF54</f>
        <v>0</v>
      </c>
      <c r="BG54">
        <f>'13_Fire_HighSeverity'!AA54</f>
        <v>0</v>
      </c>
      <c r="BH54">
        <f>'13_Fire_HighSeverity'!AB54</f>
        <v>0</v>
      </c>
      <c r="BI54">
        <f>'13_Fire_HighSeverity'!AC54</f>
        <v>0</v>
      </c>
    </row>
    <row r="55" spans="1:61" x14ac:dyDescent="0.2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'12_Fire_ModSeverity'!J55</f>
        <v>0</v>
      </c>
      <c r="G55">
        <f>'12_Fire_ModSeverity'!K55</f>
        <v>0</v>
      </c>
      <c r="H55">
        <f>'12_Fire_ModSeverity'!L55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'12_Fire_ModSeverity'!N55</f>
        <v>0</v>
      </c>
      <c r="Q55">
        <f>'12_Fire_ModSeverity'!O55</f>
        <v>0</v>
      </c>
      <c r="R55">
        <f>'12_Fire_ModSeverity'!P55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'12_Fire_ModSeverity'!R55</f>
        <v>0</v>
      </c>
      <c r="AA55">
        <f>'12_Fire_ModSeverity'!S55</f>
        <v>0</v>
      </c>
      <c r="AB55">
        <f>'12_Fire_ModSeverity'!T55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'12_Fire_ModSeverity'!V55</f>
        <v>0</v>
      </c>
      <c r="AK55">
        <f>'12_Fire_ModSeverity'!W55</f>
        <v>0</v>
      </c>
      <c r="AL55">
        <f>'12_Fire_ModSeverity'!X55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'12_Fire_ModSeverity'!Z55</f>
        <v>0.375</v>
      </c>
      <c r="AU55">
        <f>'12_Fire_ModSeverity'!AA55</f>
        <v>0.28125</v>
      </c>
      <c r="AV55">
        <f>'12_Fire_ModSeverity'!AB55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'12_Fire_ModSeverity'!AD55</f>
        <v>0</v>
      </c>
      <c r="BE55">
        <f>'12_Fire_ModSeverity'!AE55</f>
        <v>0</v>
      </c>
      <c r="BF55">
        <f>'12_Fire_ModSeverity'!AF55</f>
        <v>0</v>
      </c>
      <c r="BG55">
        <f>'13_Fire_HighSeverity'!AA55</f>
        <v>0</v>
      </c>
      <c r="BH55">
        <f>'13_Fire_HighSeverity'!AB55</f>
        <v>0</v>
      </c>
      <c r="BI55">
        <f>'13_Fire_HighSeverity'!AC55</f>
        <v>0</v>
      </c>
    </row>
    <row r="56" spans="1:61" x14ac:dyDescent="0.2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'12_Fire_ModSeverity'!J56</f>
        <v>3.75</v>
      </c>
      <c r="G56">
        <f>'12_Fire_ModSeverity'!K56</f>
        <v>4.875</v>
      </c>
      <c r="H56">
        <f>'12_Fire_ModSeverity'!L56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'12_Fire_ModSeverity'!N56</f>
        <v>0</v>
      </c>
      <c r="Q56">
        <f>'12_Fire_ModSeverity'!O56</f>
        <v>0</v>
      </c>
      <c r="R56">
        <f>'12_Fire_ModSeverity'!P56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'12_Fire_ModSeverity'!R56</f>
        <v>0</v>
      </c>
      <c r="AA56">
        <f>'12_Fire_ModSeverity'!S56</f>
        <v>0</v>
      </c>
      <c r="AB56">
        <f>'12_Fire_ModSeverity'!T56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'12_Fire_ModSeverity'!V56</f>
        <v>0.375</v>
      </c>
      <c r="AK56">
        <f>'12_Fire_ModSeverity'!W56</f>
        <v>0.5625</v>
      </c>
      <c r="AL56">
        <f>'12_Fire_ModSeverity'!X56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'12_Fire_ModSeverity'!Z56</f>
        <v>0.5625</v>
      </c>
      <c r="AU56">
        <f>'12_Fire_ModSeverity'!AA56</f>
        <v>0.78749999999999998</v>
      </c>
      <c r="AV56">
        <f>'12_Fire_ModSeverity'!AB56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'12_Fire_ModSeverity'!AD56</f>
        <v>0</v>
      </c>
      <c r="BE56">
        <f>'12_Fire_ModSeverity'!AE56</f>
        <v>9.375E-2</v>
      </c>
      <c r="BF56">
        <f>'12_Fire_ModSeverity'!AF56</f>
        <v>0.234375</v>
      </c>
      <c r="BG56">
        <f>'13_Fire_HighSeverity'!AA56</f>
        <v>0</v>
      </c>
      <c r="BH56">
        <f>'13_Fire_HighSeverity'!AB56</f>
        <v>6.25E-2</v>
      </c>
      <c r="BI56">
        <f>'13_Fire_HighSeverity'!AC56</f>
        <v>0.15625</v>
      </c>
    </row>
    <row r="57" spans="1:61" x14ac:dyDescent="0.2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'12_Fire_ModSeverity'!J57</f>
        <v>8.25</v>
      </c>
      <c r="G57">
        <f>'12_Fire_ModSeverity'!K57</f>
        <v>10.5</v>
      </c>
      <c r="H57">
        <f>'12_Fire_ModSeverity'!L57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'12_Fire_ModSeverity'!N57</f>
        <v>0</v>
      </c>
      <c r="Q57">
        <f>'12_Fire_ModSeverity'!O57</f>
        <v>0</v>
      </c>
      <c r="R57">
        <f>'12_Fire_ModSeverity'!P57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'12_Fire_ModSeverity'!R57</f>
        <v>0</v>
      </c>
      <c r="AA57">
        <f>'12_Fire_ModSeverity'!S57</f>
        <v>0</v>
      </c>
      <c r="AB57">
        <f>'12_Fire_ModSeverity'!T57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'12_Fire_ModSeverity'!V57</f>
        <v>0</v>
      </c>
      <c r="AK57">
        <f>'12_Fire_ModSeverity'!W57</f>
        <v>0</v>
      </c>
      <c r="AL57">
        <f>'12_Fire_ModSeverity'!X57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'12_Fire_ModSeverity'!Z57</f>
        <v>0.22499999999999998</v>
      </c>
      <c r="AU57">
        <f>'12_Fire_ModSeverity'!AA57</f>
        <v>0.31874999999999998</v>
      </c>
      <c r="AV57">
        <f>'12_Fire_ModSeverity'!AB57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'12_Fire_ModSeverity'!AD57</f>
        <v>0</v>
      </c>
      <c r="BE57">
        <f>'12_Fire_ModSeverity'!AE57</f>
        <v>0</v>
      </c>
      <c r="BF57">
        <f>'12_Fire_ModSeverity'!AF57</f>
        <v>0</v>
      </c>
      <c r="BG57">
        <f>'13_Fire_HighSeverity'!AA57</f>
        <v>0</v>
      </c>
      <c r="BH57">
        <f>'13_Fire_HighSeverity'!AB57</f>
        <v>0</v>
      </c>
      <c r="BI57">
        <f>'13_Fire_HighSeverity'!AC57</f>
        <v>0</v>
      </c>
    </row>
    <row r="58" spans="1:61" x14ac:dyDescent="0.2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'12_Fire_ModSeverity'!J58</f>
        <v>0</v>
      </c>
      <c r="G58">
        <f>'12_Fire_ModSeverity'!K58</f>
        <v>0</v>
      </c>
      <c r="H58">
        <f>'12_Fire_ModSeverity'!L58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'12_Fire_ModSeverity'!N58</f>
        <v>0</v>
      </c>
      <c r="Q58">
        <f>'12_Fire_ModSeverity'!O58</f>
        <v>0</v>
      </c>
      <c r="R58">
        <f>'12_Fire_ModSeverity'!P58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'12_Fire_ModSeverity'!R58</f>
        <v>0</v>
      </c>
      <c r="AA58">
        <f>'12_Fire_ModSeverity'!S58</f>
        <v>0</v>
      </c>
      <c r="AB58">
        <f>'12_Fire_ModSeverity'!T58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'12_Fire_ModSeverity'!V58</f>
        <v>0</v>
      </c>
      <c r="AK58">
        <f>'12_Fire_ModSeverity'!W58</f>
        <v>0</v>
      </c>
      <c r="AL58">
        <f>'12_Fire_ModSeverity'!X58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'12_Fire_ModSeverity'!Z58</f>
        <v>0</v>
      </c>
      <c r="AU58">
        <f>'12_Fire_ModSeverity'!AA58</f>
        <v>9.375E-2</v>
      </c>
      <c r="AV58">
        <f>'12_Fire_ModSeverity'!AB58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'12_Fire_ModSeverity'!AD58</f>
        <v>0</v>
      </c>
      <c r="BE58">
        <f>'12_Fire_ModSeverity'!AE58</f>
        <v>0</v>
      </c>
      <c r="BF58">
        <f>'12_Fire_ModSeverity'!AF58</f>
        <v>0</v>
      </c>
      <c r="BG58">
        <f>'13_Fire_HighSeverity'!AA58</f>
        <v>0</v>
      </c>
      <c r="BH58">
        <f>'13_Fire_HighSeverity'!AB58</f>
        <v>0</v>
      </c>
      <c r="BI58">
        <f>'13_Fire_HighSeverity'!AC58</f>
        <v>0</v>
      </c>
    </row>
    <row r="59" spans="1:61" x14ac:dyDescent="0.25">
      <c r="A59" s="11" t="str">
        <f>'1_Fire_Script'!A59</f>
        <v>eWOODY_FUEL_STUMPS_SOUND_DIAMETER</v>
      </c>
      <c r="B59">
        <f>'11_Fire_LowSeverity'!F59</f>
        <v>9.6</v>
      </c>
      <c r="C59">
        <f>'11_Fire_LowSeverity'!G59</f>
        <v>9.6</v>
      </c>
      <c r="D59">
        <f>'11_Fire_LowSeverity'!H59</f>
        <v>9.6</v>
      </c>
      <c r="E59">
        <f>'11_Fire_LowSeverity'!I59</f>
        <v>9.6</v>
      </c>
      <c r="F59">
        <f>'12_Fire_ModSeverity'!J59</f>
        <v>9.6</v>
      </c>
      <c r="G59">
        <f>'12_Fire_ModSeverity'!K59</f>
        <v>9.6</v>
      </c>
      <c r="H59">
        <f>'12_Fire_ModSeverity'!L59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'12_Fire_ModSeverity'!N59</f>
        <v>0</v>
      </c>
      <c r="Q59">
        <f>'12_Fire_ModSeverity'!O59</f>
        <v>0</v>
      </c>
      <c r="R59">
        <f>'12_Fire_ModSeverity'!P59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'12_Fire_ModSeverity'!R59</f>
        <v>0</v>
      </c>
      <c r="AA59">
        <f>'12_Fire_ModSeverity'!S59</f>
        <v>0</v>
      </c>
      <c r="AB59">
        <f>'12_Fire_ModSeverity'!T59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'12_Fire_ModSeverity'!V59</f>
        <v>3.5</v>
      </c>
      <c r="AK59">
        <f>'12_Fire_ModSeverity'!W59</f>
        <v>3.5</v>
      </c>
      <c r="AL59">
        <f>'12_Fire_ModSeverity'!X59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'12_Fire_ModSeverity'!Z59</f>
        <v>0</v>
      </c>
      <c r="AU59">
        <f>'12_Fire_ModSeverity'!AA59</f>
        <v>0</v>
      </c>
      <c r="AV59">
        <f>'12_Fire_ModSeverity'!AB59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'12_Fire_ModSeverity'!AD59</f>
        <v>0</v>
      </c>
      <c r="BE59">
        <f>'12_Fire_ModSeverity'!AE59</f>
        <v>0</v>
      </c>
      <c r="BF59">
        <f>'12_Fire_ModSeverity'!AF59</f>
        <v>0</v>
      </c>
      <c r="BG59">
        <f>'13_Fire_HighSeverity'!AA59</f>
        <v>0</v>
      </c>
      <c r="BH59">
        <f>'13_Fire_HighSeverity'!AB59</f>
        <v>0</v>
      </c>
      <c r="BI59">
        <f>'13_Fire_HighSeverity'!AC59</f>
        <v>0</v>
      </c>
    </row>
    <row r="60" spans="1:61" x14ac:dyDescent="0.25">
      <c r="A60" s="11" t="str">
        <f>'1_Fire_Script'!A60</f>
        <v>eWOODY_FUEL_STUMPS_SOUND_HEIGHT</v>
      </c>
      <c r="B60">
        <f>'11_Fire_LowSeverity'!F60</f>
        <v>0.4</v>
      </c>
      <c r="C60">
        <f>'11_Fire_LowSeverity'!G60</f>
        <v>0.4</v>
      </c>
      <c r="D60">
        <f>'11_Fire_LowSeverity'!H60</f>
        <v>0.4</v>
      </c>
      <c r="E60">
        <f>'11_Fire_LowSeverity'!I60</f>
        <v>0.4</v>
      </c>
      <c r="F60">
        <f>'12_Fire_ModSeverity'!J60</f>
        <v>0.4</v>
      </c>
      <c r="G60">
        <f>'12_Fire_ModSeverity'!K60</f>
        <v>0.4</v>
      </c>
      <c r="H60">
        <f>'12_Fire_ModSeverity'!L60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'12_Fire_ModSeverity'!N60</f>
        <v>0</v>
      </c>
      <c r="Q60">
        <f>'12_Fire_ModSeverity'!O60</f>
        <v>0</v>
      </c>
      <c r="R60">
        <f>'12_Fire_ModSeverity'!P60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'12_Fire_ModSeverity'!R60</f>
        <v>0</v>
      </c>
      <c r="AA60">
        <f>'12_Fire_ModSeverity'!S60</f>
        <v>0</v>
      </c>
      <c r="AB60">
        <f>'12_Fire_ModSeverity'!T60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'12_Fire_ModSeverity'!V60</f>
        <v>2</v>
      </c>
      <c r="AK60">
        <f>'12_Fire_ModSeverity'!W60</f>
        <v>2</v>
      </c>
      <c r="AL60">
        <f>'12_Fire_ModSeverity'!X60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'12_Fire_ModSeverity'!Z60</f>
        <v>0</v>
      </c>
      <c r="AU60">
        <f>'12_Fire_ModSeverity'!AA60</f>
        <v>0</v>
      </c>
      <c r="AV60">
        <f>'12_Fire_ModSeverity'!AB60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'12_Fire_ModSeverity'!AD60</f>
        <v>0</v>
      </c>
      <c r="BE60">
        <f>'12_Fire_ModSeverity'!AE60</f>
        <v>0</v>
      </c>
      <c r="BF60">
        <f>'12_Fire_ModSeverity'!AF60</f>
        <v>0</v>
      </c>
      <c r="BG60">
        <f>'13_Fire_HighSeverity'!AA60</f>
        <v>0</v>
      </c>
      <c r="BH60">
        <f>'13_Fire_HighSeverity'!AB60</f>
        <v>0</v>
      </c>
      <c r="BI60">
        <f>'13_Fire_HighSeverity'!AC60</f>
        <v>0</v>
      </c>
    </row>
    <row r="61" spans="1:61" x14ac:dyDescent="0.25">
      <c r="A61" s="11" t="str">
        <f>'1_Fire_Script'!A61</f>
        <v>eWOODY_FUEL_STUMPS_SOUND_STEM_DENSITY</v>
      </c>
      <c r="B61">
        <f>'11_Fire_LowSeverity'!F61</f>
        <v>115</v>
      </c>
      <c r="C61">
        <f>'11_Fire_LowSeverity'!G61</f>
        <v>115</v>
      </c>
      <c r="D61">
        <f>'11_Fire_LowSeverity'!H61</f>
        <v>115</v>
      </c>
      <c r="E61">
        <f>'11_Fire_LowSeverity'!I61</f>
        <v>115</v>
      </c>
      <c r="F61">
        <f>'12_Fire_ModSeverity'!J61</f>
        <v>115</v>
      </c>
      <c r="G61">
        <f>'12_Fire_ModSeverity'!K61</f>
        <v>115</v>
      </c>
      <c r="H61">
        <f>'12_Fire_ModSeverity'!L61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'12_Fire_ModSeverity'!N61</f>
        <v>0</v>
      </c>
      <c r="Q61">
        <f>'12_Fire_ModSeverity'!O61</f>
        <v>0</v>
      </c>
      <c r="R61">
        <f>'12_Fire_ModSeverity'!P61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'12_Fire_ModSeverity'!R61</f>
        <v>0</v>
      </c>
      <c r="AA61">
        <f>'12_Fire_ModSeverity'!S61</f>
        <v>0</v>
      </c>
      <c r="AB61">
        <f>'12_Fire_ModSeverity'!T61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'12_Fire_ModSeverity'!V61</f>
        <v>50</v>
      </c>
      <c r="AK61">
        <f>'12_Fire_ModSeverity'!W61</f>
        <v>50</v>
      </c>
      <c r="AL61">
        <f>'12_Fire_ModSeverity'!X61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'12_Fire_ModSeverity'!Z61</f>
        <v>0</v>
      </c>
      <c r="AU61">
        <f>'12_Fire_ModSeverity'!AA61</f>
        <v>0</v>
      </c>
      <c r="AV61">
        <f>'12_Fire_ModSeverity'!AB61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'12_Fire_ModSeverity'!AD61</f>
        <v>0</v>
      </c>
      <c r="BE61">
        <f>'12_Fire_ModSeverity'!AE61</f>
        <v>0</v>
      </c>
      <c r="BF61">
        <f>'12_Fire_ModSeverity'!AF61</f>
        <v>0</v>
      </c>
      <c r="BG61">
        <f>'13_Fire_HighSeverity'!AA61</f>
        <v>0</v>
      </c>
      <c r="BH61">
        <f>'13_Fire_HighSeverity'!AB61</f>
        <v>0</v>
      </c>
      <c r="BI61">
        <f>'13_Fire_HighSeverity'!AC61</f>
        <v>0</v>
      </c>
    </row>
    <row r="62" spans="1:61" x14ac:dyDescent="0.25">
      <c r="A62" s="11" t="str">
        <f>'1_Fire_Script'!A62</f>
        <v>eWOODY_FUEL_STUMPS_ROTTEN_DIAMETER</v>
      </c>
      <c r="B62">
        <f>'11_Fire_LowSeverity'!F62</f>
        <v>9.6</v>
      </c>
      <c r="C62">
        <f>'11_Fire_LowSeverity'!G62</f>
        <v>8.64</v>
      </c>
      <c r="D62">
        <f>'11_Fire_LowSeverity'!H62</f>
        <v>8.64</v>
      </c>
      <c r="E62">
        <f>'11_Fire_LowSeverity'!I62</f>
        <v>8.64</v>
      </c>
      <c r="F62">
        <f>'12_Fire_ModSeverity'!J62</f>
        <v>7.1999999999999993</v>
      </c>
      <c r="G62">
        <f>'12_Fire_ModSeverity'!K62</f>
        <v>7.1999999999999993</v>
      </c>
      <c r="H62">
        <f>'12_Fire_ModSeverity'!L62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'12_Fire_ModSeverity'!N62</f>
        <v>0</v>
      </c>
      <c r="Q62">
        <f>'12_Fire_ModSeverity'!O62</f>
        <v>0</v>
      </c>
      <c r="R62">
        <f>'12_Fire_ModSeverity'!P62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'12_Fire_ModSeverity'!R62</f>
        <v>0</v>
      </c>
      <c r="AA62">
        <f>'12_Fire_ModSeverity'!S62</f>
        <v>0</v>
      </c>
      <c r="AB62">
        <f>'12_Fire_ModSeverity'!T62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'12_Fire_ModSeverity'!V62</f>
        <v>2.625</v>
      </c>
      <c r="AK62">
        <f>'12_Fire_ModSeverity'!W62</f>
        <v>2.625</v>
      </c>
      <c r="AL62">
        <f>'12_Fire_ModSeverity'!X62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'12_Fire_ModSeverity'!Z62</f>
        <v>7.5</v>
      </c>
      <c r="AU62">
        <f>'12_Fire_ModSeverity'!AA62</f>
        <v>7.5</v>
      </c>
      <c r="AV62">
        <f>'12_Fire_ModSeverity'!AB62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'12_Fire_ModSeverity'!AD62</f>
        <v>7.5</v>
      </c>
      <c r="BE62">
        <f>'12_Fire_ModSeverity'!AE62</f>
        <v>7.5</v>
      </c>
      <c r="BF62">
        <f>'12_Fire_ModSeverity'!AF62</f>
        <v>7.5</v>
      </c>
      <c r="BG62">
        <f>'13_Fire_HighSeverity'!AA62</f>
        <v>5</v>
      </c>
      <c r="BH62">
        <f>'13_Fire_HighSeverity'!AB62</f>
        <v>5</v>
      </c>
      <c r="BI62">
        <f>'13_Fire_HighSeverity'!AC62</f>
        <v>5</v>
      </c>
    </row>
    <row r="63" spans="1:61" x14ac:dyDescent="0.2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'12_Fire_ModSeverity'!J63</f>
        <v>0.30000000000000004</v>
      </c>
      <c r="G63">
        <f>'12_Fire_ModSeverity'!K63</f>
        <v>0.30000000000000004</v>
      </c>
      <c r="H63">
        <f>'12_Fire_ModSeverity'!L63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'12_Fire_ModSeverity'!N63</f>
        <v>0</v>
      </c>
      <c r="Q63">
        <f>'12_Fire_ModSeverity'!O63</f>
        <v>0</v>
      </c>
      <c r="R63">
        <f>'12_Fire_ModSeverity'!P63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'12_Fire_ModSeverity'!R63</f>
        <v>0</v>
      </c>
      <c r="AA63">
        <f>'12_Fire_ModSeverity'!S63</f>
        <v>0</v>
      </c>
      <c r="AB63">
        <f>'12_Fire_ModSeverity'!T63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'12_Fire_ModSeverity'!V63</f>
        <v>1.5</v>
      </c>
      <c r="AK63">
        <f>'12_Fire_ModSeverity'!W63</f>
        <v>1.5</v>
      </c>
      <c r="AL63">
        <f>'12_Fire_ModSeverity'!X63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'12_Fire_ModSeverity'!Z63</f>
        <v>0.75</v>
      </c>
      <c r="AU63">
        <f>'12_Fire_ModSeverity'!AA63</f>
        <v>0.75</v>
      </c>
      <c r="AV63">
        <f>'12_Fire_ModSeverity'!AB63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'12_Fire_ModSeverity'!AD63</f>
        <v>0.75</v>
      </c>
      <c r="BE63">
        <f>'12_Fire_ModSeverity'!AE63</f>
        <v>0.75</v>
      </c>
      <c r="BF63">
        <f>'12_Fire_ModSeverity'!AF63</f>
        <v>0.75</v>
      </c>
      <c r="BG63">
        <f>'13_Fire_HighSeverity'!AA63</f>
        <v>0.5</v>
      </c>
      <c r="BH63">
        <f>'13_Fire_HighSeverity'!AB63</f>
        <v>0.5</v>
      </c>
      <c r="BI63">
        <f>'13_Fire_HighSeverity'!AC63</f>
        <v>0.5</v>
      </c>
    </row>
    <row r="64" spans="1:61" x14ac:dyDescent="0.25">
      <c r="A64" s="11" t="str">
        <f>'1_Fire_Script'!A64</f>
        <v>eWOODY_FUEL_STUMPS_ROTTEN_STEM_DENSITY</v>
      </c>
      <c r="B64">
        <f>'11_Fire_LowSeverity'!F64</f>
        <v>115</v>
      </c>
      <c r="C64">
        <f>'11_Fire_LowSeverity'!G64</f>
        <v>103.5</v>
      </c>
      <c r="D64">
        <f>'11_Fire_LowSeverity'!H64</f>
        <v>103.5</v>
      </c>
      <c r="E64">
        <f>'11_Fire_LowSeverity'!I64</f>
        <v>103.5</v>
      </c>
      <c r="F64">
        <f>'12_Fire_ModSeverity'!J64</f>
        <v>86.25</v>
      </c>
      <c r="G64">
        <f>'12_Fire_ModSeverity'!K64</f>
        <v>86.25</v>
      </c>
      <c r="H64">
        <f>'12_Fire_ModSeverity'!L64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'12_Fire_ModSeverity'!N64</f>
        <v>0</v>
      </c>
      <c r="Q64">
        <f>'12_Fire_ModSeverity'!O64</f>
        <v>0</v>
      </c>
      <c r="R64">
        <f>'12_Fire_ModSeverity'!P64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'12_Fire_ModSeverity'!R64</f>
        <v>0</v>
      </c>
      <c r="AA64">
        <f>'12_Fire_ModSeverity'!S64</f>
        <v>0</v>
      </c>
      <c r="AB64">
        <f>'12_Fire_ModSeverity'!T64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'12_Fire_ModSeverity'!V64</f>
        <v>37.5</v>
      </c>
      <c r="AK64">
        <f>'12_Fire_ModSeverity'!W64</f>
        <v>37.5</v>
      </c>
      <c r="AL64">
        <f>'12_Fire_ModSeverity'!X64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'12_Fire_ModSeverity'!Z64</f>
        <v>3.75</v>
      </c>
      <c r="AU64">
        <f>'12_Fire_ModSeverity'!AA64</f>
        <v>3.75</v>
      </c>
      <c r="AV64">
        <f>'12_Fire_ModSeverity'!AB64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'12_Fire_ModSeverity'!AD64</f>
        <v>2.25</v>
      </c>
      <c r="BE64">
        <f>'12_Fire_ModSeverity'!AE64</f>
        <v>2.25</v>
      </c>
      <c r="BF64">
        <f>'12_Fire_ModSeverity'!AF64</f>
        <v>2.25</v>
      </c>
      <c r="BG64">
        <f>'13_Fire_HighSeverity'!AA64</f>
        <v>1.5</v>
      </c>
      <c r="BH64">
        <f>'13_Fire_HighSeverity'!AB64</f>
        <v>1.5</v>
      </c>
      <c r="BI64">
        <f>'13_Fire_HighSeverity'!AC64</f>
        <v>1.5</v>
      </c>
    </row>
    <row r="65" spans="1:61" x14ac:dyDescent="0.25">
      <c r="A65" s="11" t="str">
        <f>'1_Fire_Script'!A65</f>
        <v>eWOODY_FUEL_STUMPS_LIGHTERED_PITCHY_DIAMETER</v>
      </c>
      <c r="B65">
        <f>'11_Fire_LowSeverity'!F65</f>
        <v>0</v>
      </c>
      <c r="C65">
        <f>'11_Fire_LowSeverity'!G65</f>
        <v>0</v>
      </c>
      <c r="D65">
        <f>'11_Fire_LowSeverity'!H65</f>
        <v>0</v>
      </c>
      <c r="E65">
        <f>'11_Fire_LowSeverity'!I65</f>
        <v>0</v>
      </c>
      <c r="F65">
        <f>'12_Fire_ModSeverity'!J65</f>
        <v>0</v>
      </c>
      <c r="G65">
        <f>'12_Fire_ModSeverity'!K65</f>
        <v>0</v>
      </c>
      <c r="H65">
        <f>'12_Fire_ModSeverity'!L65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'12_Fire_ModSeverity'!N65</f>
        <v>0</v>
      </c>
      <c r="Q65">
        <f>'12_Fire_ModSeverity'!O65</f>
        <v>0</v>
      </c>
      <c r="R65">
        <f>'12_Fire_ModSeverity'!P65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'12_Fire_ModSeverity'!R65</f>
        <v>0</v>
      </c>
      <c r="AA65">
        <f>'12_Fire_ModSeverity'!S65</f>
        <v>0</v>
      </c>
      <c r="AB65">
        <f>'12_Fire_ModSeverity'!T65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'12_Fire_ModSeverity'!V65</f>
        <v>0</v>
      </c>
      <c r="AK65">
        <f>'12_Fire_ModSeverity'!W65</f>
        <v>0</v>
      </c>
      <c r="AL65">
        <f>'12_Fire_ModSeverity'!X65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'12_Fire_ModSeverity'!Z65</f>
        <v>0</v>
      </c>
      <c r="AU65">
        <f>'12_Fire_ModSeverity'!AA65</f>
        <v>0</v>
      </c>
      <c r="AV65">
        <f>'12_Fire_ModSeverity'!AB65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'12_Fire_ModSeverity'!AD65</f>
        <v>0</v>
      </c>
      <c r="BE65">
        <f>'12_Fire_ModSeverity'!AE65</f>
        <v>0</v>
      </c>
      <c r="BF65">
        <f>'12_Fire_ModSeverity'!AF65</f>
        <v>0</v>
      </c>
      <c r="BG65">
        <f>'13_Fire_HighSeverity'!AA65</f>
        <v>0</v>
      </c>
      <c r="BH65">
        <f>'13_Fire_HighSeverity'!AB65</f>
        <v>0</v>
      </c>
      <c r="BI65">
        <f>'13_Fire_HighSeverity'!AC65</f>
        <v>0</v>
      </c>
    </row>
    <row r="66" spans="1:61" x14ac:dyDescent="0.25">
      <c r="A66" s="11" t="str">
        <f>'1_Fire_Script'!A66</f>
        <v>eWOODY_FUEL_STUMPS_LIGHTERED_PITCHY_HEIGHT</v>
      </c>
      <c r="B66">
        <f>'11_Fire_LowSeverity'!F66</f>
        <v>0</v>
      </c>
      <c r="C66">
        <f>'11_Fire_LowSeverity'!G66</f>
        <v>0</v>
      </c>
      <c r="D66">
        <f>'11_Fire_LowSeverity'!H66</f>
        <v>0</v>
      </c>
      <c r="E66">
        <f>'11_Fire_LowSeverity'!I66</f>
        <v>0</v>
      </c>
      <c r="F66">
        <f>'12_Fire_ModSeverity'!J66</f>
        <v>0</v>
      </c>
      <c r="G66">
        <f>'12_Fire_ModSeverity'!K66</f>
        <v>0</v>
      </c>
      <c r="H66">
        <f>'12_Fire_ModSeverity'!L66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'12_Fire_ModSeverity'!N66</f>
        <v>0</v>
      </c>
      <c r="Q66">
        <f>'12_Fire_ModSeverity'!O66</f>
        <v>0</v>
      </c>
      <c r="R66">
        <f>'12_Fire_ModSeverity'!P66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'12_Fire_ModSeverity'!R66</f>
        <v>0</v>
      </c>
      <c r="AA66">
        <f>'12_Fire_ModSeverity'!S66</f>
        <v>0</v>
      </c>
      <c r="AB66">
        <f>'12_Fire_ModSeverity'!T66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'12_Fire_ModSeverity'!V66</f>
        <v>0</v>
      </c>
      <c r="AK66">
        <f>'12_Fire_ModSeverity'!W66</f>
        <v>0</v>
      </c>
      <c r="AL66">
        <f>'12_Fire_ModSeverity'!X66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'12_Fire_ModSeverity'!Z66</f>
        <v>0</v>
      </c>
      <c r="AU66">
        <f>'12_Fire_ModSeverity'!AA66</f>
        <v>0</v>
      </c>
      <c r="AV66">
        <f>'12_Fire_ModSeverity'!AB66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'12_Fire_ModSeverity'!AD66</f>
        <v>0</v>
      </c>
      <c r="BE66">
        <f>'12_Fire_ModSeverity'!AE66</f>
        <v>0</v>
      </c>
      <c r="BF66">
        <f>'12_Fire_ModSeverity'!AF66</f>
        <v>0</v>
      </c>
      <c r="BG66">
        <f>'13_Fire_HighSeverity'!AA66</f>
        <v>0</v>
      </c>
      <c r="BH66">
        <f>'13_Fire_HighSeverity'!AB66</f>
        <v>0</v>
      </c>
      <c r="BI66">
        <f>'13_Fire_HighSeverity'!AC66</f>
        <v>0</v>
      </c>
    </row>
    <row r="67" spans="1:61" x14ac:dyDescent="0.25">
      <c r="A67" s="11" t="str">
        <f>'1_Fire_Script'!A67</f>
        <v>eWOODY_FUEL_STUMPS_LIGHTERED_PITCHY_STEM_DENSITY</v>
      </c>
      <c r="B67">
        <f>'11_Fire_LowSeverity'!F67</f>
        <v>0</v>
      </c>
      <c r="C67">
        <f>'11_Fire_LowSeverity'!G67</f>
        <v>0</v>
      </c>
      <c r="D67">
        <f>'11_Fire_LowSeverity'!H67</f>
        <v>0</v>
      </c>
      <c r="E67">
        <f>'11_Fire_LowSeverity'!I67</f>
        <v>0</v>
      </c>
      <c r="F67">
        <f>'12_Fire_ModSeverity'!J67</f>
        <v>0</v>
      </c>
      <c r="G67">
        <f>'12_Fire_ModSeverity'!K67</f>
        <v>0</v>
      </c>
      <c r="H67">
        <f>'12_Fire_ModSeverity'!L67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'12_Fire_ModSeverity'!N67</f>
        <v>0</v>
      </c>
      <c r="Q67">
        <f>'12_Fire_ModSeverity'!O67</f>
        <v>0</v>
      </c>
      <c r="R67">
        <f>'12_Fire_ModSeverity'!P67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'12_Fire_ModSeverity'!R67</f>
        <v>0</v>
      </c>
      <c r="AA67">
        <f>'12_Fire_ModSeverity'!S67</f>
        <v>0</v>
      </c>
      <c r="AB67">
        <f>'12_Fire_ModSeverity'!T67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'12_Fire_ModSeverity'!V67</f>
        <v>0</v>
      </c>
      <c r="AK67">
        <f>'12_Fire_ModSeverity'!W67</f>
        <v>0</v>
      </c>
      <c r="AL67">
        <f>'12_Fire_ModSeverity'!X67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'12_Fire_ModSeverity'!Z67</f>
        <v>0</v>
      </c>
      <c r="AU67">
        <f>'12_Fire_ModSeverity'!AA67</f>
        <v>0</v>
      </c>
      <c r="AV67">
        <f>'12_Fire_ModSeverity'!AB67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'12_Fire_ModSeverity'!AD67</f>
        <v>0</v>
      </c>
      <c r="BE67">
        <f>'12_Fire_ModSeverity'!AE67</f>
        <v>0</v>
      </c>
      <c r="BF67">
        <f>'12_Fire_ModSeverity'!AF67</f>
        <v>0</v>
      </c>
      <c r="BG67">
        <f>'13_Fire_HighSeverity'!AA67</f>
        <v>0</v>
      </c>
      <c r="BH67">
        <f>'13_Fire_HighSeverity'!AB67</f>
        <v>0</v>
      </c>
      <c r="BI67">
        <f>'13_Fire_HighSeverity'!AC67</f>
        <v>0</v>
      </c>
    </row>
    <row r="68" spans="1:61" x14ac:dyDescent="0.2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'12_Fire_ModSeverity'!J68</f>
        <v>3.9059499999999997E-2</v>
      </c>
      <c r="G68">
        <f>'12_Fire_ModSeverity'!K68</f>
        <v>3.9059499999999997E-2</v>
      </c>
      <c r="H68">
        <f>'12_Fire_ModSeverity'!L68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'12_Fire_ModSeverity'!N68</f>
        <v>0</v>
      </c>
      <c r="Q68">
        <f>'12_Fire_ModSeverity'!O68</f>
        <v>0</v>
      </c>
      <c r="R68">
        <f>'12_Fire_ModSeverity'!P68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'12_Fire_ModSeverity'!R68</f>
        <v>0</v>
      </c>
      <c r="AA68">
        <f>'12_Fire_ModSeverity'!S68</f>
        <v>0</v>
      </c>
      <c r="AB68">
        <f>'12_Fire_ModSeverity'!T68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'12_Fire_ModSeverity'!V68</f>
        <v>4.0905499999999997E-2</v>
      </c>
      <c r="AK68">
        <f>'12_Fire_ModSeverity'!W68</f>
        <v>4.0905499999999997E-2</v>
      </c>
      <c r="AL68">
        <f>'12_Fire_ModSeverity'!X68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'12_Fire_ModSeverity'!Z68</f>
        <v>6.7946500000000007E-2</v>
      </c>
      <c r="AU68">
        <f>'12_Fire_ModSeverity'!AA68</f>
        <v>6.7946500000000007E-2</v>
      </c>
      <c r="AV68">
        <f>'12_Fire_ModSeverity'!AB68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'12_Fire_ModSeverity'!AD68</f>
        <v>0</v>
      </c>
      <c r="BE68">
        <f>'12_Fire_ModSeverity'!AE68</f>
        <v>0</v>
      </c>
      <c r="BF68">
        <f>'12_Fire_ModSeverity'!AF68</f>
        <v>0</v>
      </c>
      <c r="BG68">
        <f>'13_Fire_HighSeverity'!AA68</f>
        <v>0</v>
      </c>
      <c r="BH68">
        <f>'13_Fire_HighSeverity'!AB68</f>
        <v>0</v>
      </c>
      <c r="BI68">
        <f>'13_Fire_HighSeverity'!AC68</f>
        <v>0</v>
      </c>
    </row>
    <row r="69" spans="1:61" x14ac:dyDescent="0.25">
      <c r="A69" s="11" t="str">
        <f>'1_Fire_Script'!A69</f>
        <v>eWOODY_FUEL_PILES_DIRTY_LOADING</v>
      </c>
      <c r="B69">
        <f>'11_Fire_LowSeverity'!F69</f>
        <v>0</v>
      </c>
      <c r="C69">
        <f>'11_Fire_LowSeverity'!G69</f>
        <v>0</v>
      </c>
      <c r="D69">
        <f>'11_Fire_LowSeverity'!H69</f>
        <v>0</v>
      </c>
      <c r="E69">
        <f>'11_Fire_LowSeverity'!I69</f>
        <v>0</v>
      </c>
      <c r="F69">
        <f>'12_Fire_ModSeverity'!J69</f>
        <v>0</v>
      </c>
      <c r="G69">
        <f>'12_Fire_ModSeverity'!K69</f>
        <v>0</v>
      </c>
      <c r="H69">
        <f>'12_Fire_ModSeverity'!L69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'12_Fire_ModSeverity'!N69</f>
        <v>0</v>
      </c>
      <c r="Q69">
        <f>'12_Fire_ModSeverity'!O69</f>
        <v>0</v>
      </c>
      <c r="R69">
        <f>'12_Fire_ModSeverity'!P69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'12_Fire_ModSeverity'!R69</f>
        <v>0</v>
      </c>
      <c r="AA69">
        <f>'12_Fire_ModSeverity'!S69</f>
        <v>0</v>
      </c>
      <c r="AB69">
        <f>'12_Fire_ModSeverity'!T69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'12_Fire_ModSeverity'!V69</f>
        <v>0</v>
      </c>
      <c r="AK69">
        <f>'12_Fire_ModSeverity'!W69</f>
        <v>0</v>
      </c>
      <c r="AL69">
        <f>'12_Fire_ModSeverity'!X69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'12_Fire_ModSeverity'!Z69</f>
        <v>0</v>
      </c>
      <c r="AU69">
        <f>'12_Fire_ModSeverity'!AA69</f>
        <v>0</v>
      </c>
      <c r="AV69">
        <f>'12_Fire_ModSeverity'!AB69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'12_Fire_ModSeverity'!AD69</f>
        <v>0</v>
      </c>
      <c r="BE69">
        <f>'12_Fire_ModSeverity'!AE69</f>
        <v>0</v>
      </c>
      <c r="BF69">
        <f>'12_Fire_ModSeverity'!AF69</f>
        <v>0</v>
      </c>
      <c r="BG69">
        <f>'13_Fire_HighSeverity'!AA69</f>
        <v>0</v>
      </c>
      <c r="BH69">
        <f>'13_Fire_HighSeverity'!AB69</f>
        <v>0</v>
      </c>
      <c r="BI69">
        <f>'13_Fire_HighSeverity'!AC69</f>
        <v>0</v>
      </c>
    </row>
    <row r="70" spans="1:61" x14ac:dyDescent="0.25">
      <c r="A70" s="11" t="str">
        <f>'1_Fire_Script'!A70</f>
        <v>eWOODY_FUEL_PILES_VERYDIRTY_LOADING</v>
      </c>
      <c r="B70">
        <f>'11_Fire_LowSeverity'!F70</f>
        <v>0</v>
      </c>
      <c r="C70">
        <f>'11_Fire_LowSeverity'!G70</f>
        <v>0</v>
      </c>
      <c r="D70">
        <f>'11_Fire_LowSeverity'!H70</f>
        <v>0</v>
      </c>
      <c r="E70">
        <f>'11_Fire_LowSeverity'!I70</f>
        <v>0</v>
      </c>
      <c r="F70">
        <f>'12_Fire_ModSeverity'!J70</f>
        <v>0</v>
      </c>
      <c r="G70">
        <f>'12_Fire_ModSeverity'!K70</f>
        <v>0</v>
      </c>
      <c r="H70">
        <f>'12_Fire_ModSeverity'!L70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'12_Fire_ModSeverity'!N70</f>
        <v>0</v>
      </c>
      <c r="Q70">
        <f>'12_Fire_ModSeverity'!O70</f>
        <v>0</v>
      </c>
      <c r="R70">
        <f>'12_Fire_ModSeverity'!P70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'12_Fire_ModSeverity'!R70</f>
        <v>0</v>
      </c>
      <c r="AA70">
        <f>'12_Fire_ModSeverity'!S70</f>
        <v>0</v>
      </c>
      <c r="AB70">
        <f>'12_Fire_ModSeverity'!T70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'12_Fire_ModSeverity'!V70</f>
        <v>0</v>
      </c>
      <c r="AK70">
        <f>'12_Fire_ModSeverity'!W70</f>
        <v>0</v>
      </c>
      <c r="AL70">
        <f>'12_Fire_ModSeverity'!X70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'12_Fire_ModSeverity'!Z70</f>
        <v>0</v>
      </c>
      <c r="AU70">
        <f>'12_Fire_ModSeverity'!AA70</f>
        <v>0</v>
      </c>
      <c r="AV70">
        <f>'12_Fire_ModSeverity'!AB70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'12_Fire_ModSeverity'!AD70</f>
        <v>0</v>
      </c>
      <c r="BE70">
        <f>'12_Fire_ModSeverity'!AE70</f>
        <v>0</v>
      </c>
      <c r="BF70">
        <f>'12_Fire_ModSeverity'!AF70</f>
        <v>0</v>
      </c>
      <c r="BG70">
        <f>'13_Fire_HighSeverity'!AA70</f>
        <v>0</v>
      </c>
      <c r="BH70">
        <f>'13_Fire_HighSeverity'!AB70</f>
        <v>0</v>
      </c>
      <c r="BI70">
        <f>'13_Fire_HighSeverity'!AC70</f>
        <v>0</v>
      </c>
    </row>
    <row r="71" spans="1:61" x14ac:dyDescent="0.25">
      <c r="A71" s="11" t="str">
        <f>'1_Fire_Script'!A71</f>
        <v>eLITTER_LITTER_TYPE_BROADLEAF_DECIDUOUS_RELATIVE_COVER</v>
      </c>
      <c r="B71">
        <f>'11_Fire_LowSeverity'!F71</f>
        <v>0</v>
      </c>
      <c r="C71">
        <f>'11_Fire_LowSeverity'!G71</f>
        <v>0</v>
      </c>
      <c r="D71">
        <f>'11_Fire_LowSeverity'!H71</f>
        <v>0</v>
      </c>
      <c r="E71">
        <f>'11_Fire_LowSeverity'!I71</f>
        <v>0</v>
      </c>
      <c r="F71">
        <f>'12_Fire_ModSeverity'!J71</f>
        <v>0</v>
      </c>
      <c r="G71">
        <f>'12_Fire_ModSeverity'!K71</f>
        <v>0</v>
      </c>
      <c r="H71">
        <f>'12_Fire_ModSeverity'!L71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'12_Fire_ModSeverity'!N71</f>
        <v>0</v>
      </c>
      <c r="Q71">
        <f>'12_Fire_ModSeverity'!O71</f>
        <v>0</v>
      </c>
      <c r="R71">
        <f>'12_Fire_ModSeverity'!P71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'12_Fire_ModSeverity'!R71</f>
        <v>0</v>
      </c>
      <c r="AA71">
        <f>'12_Fire_ModSeverity'!S71</f>
        <v>0</v>
      </c>
      <c r="AB71">
        <f>'12_Fire_ModSeverity'!T71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'12_Fire_ModSeverity'!V71</f>
        <v>0</v>
      </c>
      <c r="AK71">
        <f>'12_Fire_ModSeverity'!W71</f>
        <v>0</v>
      </c>
      <c r="AL71">
        <f>'12_Fire_ModSeverity'!X71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'12_Fire_ModSeverity'!Z71</f>
        <v>90</v>
      </c>
      <c r="AU71">
        <f>'12_Fire_ModSeverity'!AA71</f>
        <v>90</v>
      </c>
      <c r="AV71">
        <f>'12_Fire_ModSeverity'!AB71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'12_Fire_ModSeverity'!AD71</f>
        <v>0</v>
      </c>
      <c r="BE71">
        <f>'12_Fire_ModSeverity'!AE71</f>
        <v>0</v>
      </c>
      <c r="BF71">
        <f>'12_Fire_ModSeverity'!AF71</f>
        <v>0</v>
      </c>
      <c r="BG71">
        <f>'13_Fire_HighSeverity'!AA71</f>
        <v>0</v>
      </c>
      <c r="BH71">
        <f>'13_Fire_HighSeverity'!AB71</f>
        <v>0</v>
      </c>
      <c r="BI71">
        <f>'13_Fire_HighSeverity'!AC71</f>
        <v>0</v>
      </c>
    </row>
    <row r="72" spans="1:61" x14ac:dyDescent="0.25">
      <c r="A72" s="11" t="str">
        <f>'1_Fire_Script'!A72</f>
        <v>eLITTER_LITTER_TYPE_BROADLEAF_EVERGREEN_RELATIVE_COVER</v>
      </c>
      <c r="B72">
        <f>'11_Fire_LowSeverity'!F72</f>
        <v>0</v>
      </c>
      <c r="C72">
        <f>'11_Fire_LowSeverity'!G72</f>
        <v>0</v>
      </c>
      <c r="D72">
        <f>'11_Fire_LowSeverity'!H72</f>
        <v>0</v>
      </c>
      <c r="E72">
        <f>'11_Fire_LowSeverity'!I72</f>
        <v>0</v>
      </c>
      <c r="F72">
        <f>'12_Fire_ModSeverity'!J72</f>
        <v>0</v>
      </c>
      <c r="G72">
        <f>'12_Fire_ModSeverity'!K72</f>
        <v>0</v>
      </c>
      <c r="H72">
        <f>'12_Fire_ModSeverity'!L72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'12_Fire_ModSeverity'!N72</f>
        <v>100</v>
      </c>
      <c r="Q72">
        <f>'12_Fire_ModSeverity'!O72</f>
        <v>100</v>
      </c>
      <c r="R72">
        <f>'12_Fire_ModSeverity'!P72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'12_Fire_ModSeverity'!R72</f>
        <v>0</v>
      </c>
      <c r="AA72">
        <f>'12_Fire_ModSeverity'!S72</f>
        <v>0</v>
      </c>
      <c r="AB72">
        <f>'12_Fire_ModSeverity'!T72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'12_Fire_ModSeverity'!V72</f>
        <v>0</v>
      </c>
      <c r="AK72">
        <f>'12_Fire_ModSeverity'!W72</f>
        <v>0</v>
      </c>
      <c r="AL72">
        <f>'12_Fire_ModSeverity'!X72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'12_Fire_ModSeverity'!Z72</f>
        <v>0</v>
      </c>
      <c r="AU72">
        <f>'12_Fire_ModSeverity'!AA72</f>
        <v>0</v>
      </c>
      <c r="AV72">
        <f>'12_Fire_ModSeverity'!AB72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'12_Fire_ModSeverity'!AD72</f>
        <v>0</v>
      </c>
      <c r="BE72">
        <f>'12_Fire_ModSeverity'!AE72</f>
        <v>0</v>
      </c>
      <c r="BF72">
        <f>'12_Fire_ModSeverity'!AF72</f>
        <v>0</v>
      </c>
      <c r="BG72">
        <f>'13_Fire_HighSeverity'!AA72</f>
        <v>0</v>
      </c>
      <c r="BH72">
        <f>'13_Fire_HighSeverity'!AB72</f>
        <v>0</v>
      </c>
      <c r="BI72">
        <f>'13_Fire_HighSeverity'!AC72</f>
        <v>0</v>
      </c>
    </row>
    <row r="73" spans="1:61" x14ac:dyDescent="0.25">
      <c r="A73" s="11" t="str">
        <f>'1_Fire_Script'!A73</f>
        <v>eLITTER_LITTER_TYPE_GRASS_RELATIVE_COVER</v>
      </c>
      <c r="B73">
        <f>'11_Fire_LowSeverity'!F73</f>
        <v>0</v>
      </c>
      <c r="C73">
        <f>'11_Fire_LowSeverity'!G73</f>
        <v>0</v>
      </c>
      <c r="D73">
        <f>'11_Fire_LowSeverity'!H73</f>
        <v>0</v>
      </c>
      <c r="E73">
        <f>'11_Fire_LowSeverity'!I73</f>
        <v>0</v>
      </c>
      <c r="F73">
        <f>'12_Fire_ModSeverity'!J73</f>
        <v>0</v>
      </c>
      <c r="G73">
        <f>'12_Fire_ModSeverity'!K73</f>
        <v>0</v>
      </c>
      <c r="H73">
        <f>'12_Fire_ModSeverity'!L73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'12_Fire_ModSeverity'!N73</f>
        <v>0</v>
      </c>
      <c r="Q73">
        <f>'12_Fire_ModSeverity'!O73</f>
        <v>0</v>
      </c>
      <c r="R73">
        <f>'12_Fire_ModSeverity'!P73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'12_Fire_ModSeverity'!R73</f>
        <v>100</v>
      </c>
      <c r="AA73">
        <f>'12_Fire_ModSeverity'!S73</f>
        <v>100</v>
      </c>
      <c r="AB73">
        <f>'12_Fire_ModSeverity'!T73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'12_Fire_ModSeverity'!V73</f>
        <v>0</v>
      </c>
      <c r="AK73">
        <f>'12_Fire_ModSeverity'!W73</f>
        <v>0</v>
      </c>
      <c r="AL73">
        <f>'12_Fire_ModSeverity'!X73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'12_Fire_ModSeverity'!Z73</f>
        <v>0</v>
      </c>
      <c r="AU73">
        <f>'12_Fire_ModSeverity'!AA73</f>
        <v>0</v>
      </c>
      <c r="AV73">
        <f>'12_Fire_ModSeverity'!AB73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'12_Fire_ModSeverity'!AD73</f>
        <v>0</v>
      </c>
      <c r="BE73">
        <f>'12_Fire_ModSeverity'!AE73</f>
        <v>0</v>
      </c>
      <c r="BF73">
        <f>'12_Fire_ModSeverity'!AF73</f>
        <v>0</v>
      </c>
      <c r="BG73">
        <f>'13_Fire_HighSeverity'!AA73</f>
        <v>0</v>
      </c>
      <c r="BH73">
        <f>'13_Fire_HighSeverity'!AB73</f>
        <v>0</v>
      </c>
      <c r="BI73">
        <f>'13_Fire_HighSeverity'!AC73</f>
        <v>0</v>
      </c>
    </row>
    <row r="74" spans="1:61" x14ac:dyDescent="0.25">
      <c r="A74" s="11" t="str">
        <f>'1_Fire_Script'!A74</f>
        <v>eLITTER_LITTER_TYPE_LONG_NEEDLE_PINE_RELATIVE_COVER</v>
      </c>
      <c r="B74">
        <f>'11_Fire_LowSeverity'!F74</f>
        <v>50</v>
      </c>
      <c r="C74">
        <f>'11_Fire_LowSeverity'!G74</f>
        <v>50</v>
      </c>
      <c r="D74">
        <f>'11_Fire_LowSeverity'!H74</f>
        <v>50</v>
      </c>
      <c r="E74">
        <f>'11_Fire_LowSeverity'!I74</f>
        <v>50</v>
      </c>
      <c r="F74">
        <f>'12_Fire_ModSeverity'!J74</f>
        <v>50</v>
      </c>
      <c r="G74">
        <f>'12_Fire_ModSeverity'!K74</f>
        <v>50</v>
      </c>
      <c r="H74">
        <f>'12_Fire_ModSeverity'!L74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'12_Fire_ModSeverity'!N74</f>
        <v>0</v>
      </c>
      <c r="Q74">
        <f>'12_Fire_ModSeverity'!O74</f>
        <v>0</v>
      </c>
      <c r="R74">
        <f>'12_Fire_ModSeverity'!P74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'12_Fire_ModSeverity'!R74</f>
        <v>0</v>
      </c>
      <c r="AA74">
        <f>'12_Fire_ModSeverity'!S74</f>
        <v>0</v>
      </c>
      <c r="AB74">
        <f>'12_Fire_ModSeverity'!T74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'12_Fire_ModSeverity'!V74</f>
        <v>0</v>
      </c>
      <c r="AK74">
        <f>'12_Fire_ModSeverity'!W74</f>
        <v>0</v>
      </c>
      <c r="AL74">
        <f>'12_Fire_ModSeverity'!X74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'12_Fire_ModSeverity'!Z74</f>
        <v>10</v>
      </c>
      <c r="AU74">
        <f>'12_Fire_ModSeverity'!AA74</f>
        <v>10</v>
      </c>
      <c r="AV74">
        <f>'12_Fire_ModSeverity'!AB74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'12_Fire_ModSeverity'!AD74</f>
        <v>40</v>
      </c>
      <c r="BE74">
        <f>'12_Fire_ModSeverity'!AE74</f>
        <v>40</v>
      </c>
      <c r="BF74">
        <f>'12_Fire_ModSeverity'!AF74</f>
        <v>40</v>
      </c>
      <c r="BG74">
        <f>'13_Fire_HighSeverity'!AA74</f>
        <v>40</v>
      </c>
      <c r="BH74">
        <f>'13_Fire_HighSeverity'!AB74</f>
        <v>40</v>
      </c>
      <c r="BI74">
        <f>'13_Fire_HighSeverity'!AC74</f>
        <v>40</v>
      </c>
    </row>
    <row r="75" spans="1:61" x14ac:dyDescent="0.25">
      <c r="A75" s="11" t="str">
        <f>'1_Fire_Script'!A75</f>
        <v>eLITTER_LITTER_TYPE_OTHER_CONIFER_RELATIVE_COVER</v>
      </c>
      <c r="B75">
        <f>'11_Fire_LowSeverity'!F75</f>
        <v>50</v>
      </c>
      <c r="C75">
        <f>'11_Fire_LowSeverity'!G75</f>
        <v>50</v>
      </c>
      <c r="D75">
        <f>'11_Fire_LowSeverity'!H75</f>
        <v>50</v>
      </c>
      <c r="E75">
        <f>'11_Fire_LowSeverity'!I75</f>
        <v>50</v>
      </c>
      <c r="F75">
        <f>'12_Fire_ModSeverity'!J75</f>
        <v>50</v>
      </c>
      <c r="G75">
        <f>'12_Fire_ModSeverity'!K75</f>
        <v>50</v>
      </c>
      <c r="H75">
        <f>'12_Fire_ModSeverity'!L75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'12_Fire_ModSeverity'!N75</f>
        <v>0</v>
      </c>
      <c r="Q75">
        <f>'12_Fire_ModSeverity'!O75</f>
        <v>0</v>
      </c>
      <c r="R75">
        <f>'12_Fire_ModSeverity'!P75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'12_Fire_ModSeverity'!R75</f>
        <v>0</v>
      </c>
      <c r="AA75">
        <f>'12_Fire_ModSeverity'!S75</f>
        <v>0</v>
      </c>
      <c r="AB75">
        <f>'12_Fire_ModSeverity'!T75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'12_Fire_ModSeverity'!V75</f>
        <v>100</v>
      </c>
      <c r="AK75">
        <f>'12_Fire_ModSeverity'!W75</f>
        <v>100</v>
      </c>
      <c r="AL75">
        <f>'12_Fire_ModSeverity'!X75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'12_Fire_ModSeverity'!Z75</f>
        <v>0</v>
      </c>
      <c r="AU75">
        <f>'12_Fire_ModSeverity'!AA75</f>
        <v>0</v>
      </c>
      <c r="AV75">
        <f>'12_Fire_ModSeverity'!AB75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'12_Fire_ModSeverity'!AD75</f>
        <v>0</v>
      </c>
      <c r="BE75">
        <f>'12_Fire_ModSeverity'!AE75</f>
        <v>0</v>
      </c>
      <c r="BF75">
        <f>'12_Fire_ModSeverity'!AF75</f>
        <v>0</v>
      </c>
      <c r="BG75">
        <f>'13_Fire_HighSeverity'!AA75</f>
        <v>0</v>
      </c>
      <c r="BH75">
        <f>'13_Fire_HighSeverity'!AB75</f>
        <v>0</v>
      </c>
      <c r="BI75">
        <f>'13_Fire_HighSeverity'!AC75</f>
        <v>0</v>
      </c>
    </row>
    <row r="76" spans="1:61" x14ac:dyDescent="0.25">
      <c r="A76" s="11" t="str">
        <f>'1_Fire_Script'!A76</f>
        <v>eLITTER_LITTER_TYPE_PALM_FROND_RELATIVE_COVER</v>
      </c>
      <c r="B76">
        <f>'11_Fire_LowSeverity'!F76</f>
        <v>0</v>
      </c>
      <c r="C76">
        <f>'11_Fire_LowSeverity'!G76</f>
        <v>0</v>
      </c>
      <c r="D76">
        <f>'11_Fire_LowSeverity'!H76</f>
        <v>0</v>
      </c>
      <c r="E76">
        <f>'11_Fire_LowSeverity'!I76</f>
        <v>0</v>
      </c>
      <c r="F76">
        <f>'12_Fire_ModSeverity'!J76</f>
        <v>0</v>
      </c>
      <c r="G76">
        <f>'12_Fire_ModSeverity'!K76</f>
        <v>0</v>
      </c>
      <c r="H76">
        <f>'12_Fire_ModSeverity'!L76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'12_Fire_ModSeverity'!N76</f>
        <v>0</v>
      </c>
      <c r="Q76">
        <f>'12_Fire_ModSeverity'!O76</f>
        <v>0</v>
      </c>
      <c r="R76">
        <f>'12_Fire_ModSeverity'!P76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'12_Fire_ModSeverity'!R76</f>
        <v>0</v>
      </c>
      <c r="AA76">
        <f>'12_Fire_ModSeverity'!S76</f>
        <v>0</v>
      </c>
      <c r="AB76">
        <f>'12_Fire_ModSeverity'!T76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'12_Fire_ModSeverity'!V76</f>
        <v>0</v>
      </c>
      <c r="AK76">
        <f>'12_Fire_ModSeverity'!W76</f>
        <v>0</v>
      </c>
      <c r="AL76">
        <f>'12_Fire_ModSeverity'!X76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'12_Fire_ModSeverity'!Z76</f>
        <v>0</v>
      </c>
      <c r="AU76">
        <f>'12_Fire_ModSeverity'!AA76</f>
        <v>0</v>
      </c>
      <c r="AV76">
        <f>'12_Fire_ModSeverity'!AB76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'12_Fire_ModSeverity'!AD76</f>
        <v>60</v>
      </c>
      <c r="BE76">
        <f>'12_Fire_ModSeverity'!AE76</f>
        <v>60</v>
      </c>
      <c r="BF76">
        <f>'12_Fire_ModSeverity'!AF76</f>
        <v>60</v>
      </c>
      <c r="BG76">
        <f>'13_Fire_HighSeverity'!AA76</f>
        <v>60</v>
      </c>
      <c r="BH76">
        <f>'13_Fire_HighSeverity'!AB76</f>
        <v>60</v>
      </c>
      <c r="BI76">
        <f>'13_Fire_HighSeverity'!AC76</f>
        <v>60</v>
      </c>
    </row>
    <row r="77" spans="1:61" x14ac:dyDescent="0.25">
      <c r="A77" s="11" t="str">
        <f>'1_Fire_Script'!A77</f>
        <v>eLITTER_LITTER_TYPE_SHORT_NEEDLE_PINE_RELATIVE_COVER</v>
      </c>
      <c r="B77">
        <f>'11_Fire_LowSeverity'!F77</f>
        <v>0</v>
      </c>
      <c r="C77">
        <f>'11_Fire_LowSeverity'!G77</f>
        <v>0</v>
      </c>
      <c r="D77">
        <f>'11_Fire_LowSeverity'!H77</f>
        <v>0</v>
      </c>
      <c r="E77">
        <f>'11_Fire_LowSeverity'!I77</f>
        <v>0</v>
      </c>
      <c r="F77">
        <f>'12_Fire_ModSeverity'!J77</f>
        <v>0</v>
      </c>
      <c r="G77">
        <f>'12_Fire_ModSeverity'!K77</f>
        <v>0</v>
      </c>
      <c r="H77">
        <f>'12_Fire_ModSeverity'!L77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'12_Fire_ModSeverity'!N77</f>
        <v>0</v>
      </c>
      <c r="Q77">
        <f>'12_Fire_ModSeverity'!O77</f>
        <v>0</v>
      </c>
      <c r="R77">
        <f>'12_Fire_ModSeverity'!P77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'12_Fire_ModSeverity'!R77</f>
        <v>0</v>
      </c>
      <c r="AA77">
        <f>'12_Fire_ModSeverity'!S77</f>
        <v>0</v>
      </c>
      <c r="AB77">
        <f>'12_Fire_ModSeverity'!T77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'12_Fire_ModSeverity'!V77</f>
        <v>0</v>
      </c>
      <c r="AK77">
        <f>'12_Fire_ModSeverity'!W77</f>
        <v>0</v>
      </c>
      <c r="AL77">
        <f>'12_Fire_ModSeverity'!X77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'12_Fire_ModSeverity'!Z77</f>
        <v>0</v>
      </c>
      <c r="AU77">
        <f>'12_Fire_ModSeverity'!AA77</f>
        <v>0</v>
      </c>
      <c r="AV77">
        <f>'12_Fire_ModSeverity'!AB77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'12_Fire_ModSeverity'!AD77</f>
        <v>0</v>
      </c>
      <c r="BE77">
        <f>'12_Fire_ModSeverity'!AE77</f>
        <v>0</v>
      </c>
      <c r="BF77">
        <f>'12_Fire_ModSeverity'!AF77</f>
        <v>0</v>
      </c>
      <c r="BG77">
        <f>'13_Fire_HighSeverity'!AA77</f>
        <v>0</v>
      </c>
      <c r="BH77">
        <f>'13_Fire_HighSeverity'!AB77</f>
        <v>0</v>
      </c>
      <c r="BI77">
        <f>'13_Fire_HighSeverity'!AC77</f>
        <v>0</v>
      </c>
    </row>
    <row r="78" spans="1:61" x14ac:dyDescent="0.25">
      <c r="A78" s="11" t="str">
        <f>'1_Fire_Script'!A78</f>
        <v>eMOSS_LICHEN_LITTER_GROUND_LICHEN_DEPTH</v>
      </c>
      <c r="B78">
        <f>'11_Fire_LowSeverity'!F78</f>
        <v>0</v>
      </c>
      <c r="C78">
        <f>'11_Fire_LowSeverity'!G78</f>
        <v>0</v>
      </c>
      <c r="D78">
        <f>'11_Fire_LowSeverity'!H78</f>
        <v>0</v>
      </c>
      <c r="E78">
        <f>'11_Fire_LowSeverity'!I78</f>
        <v>0</v>
      </c>
      <c r="F78">
        <f>'12_Fire_ModSeverity'!J78</f>
        <v>0</v>
      </c>
      <c r="G78">
        <f>'12_Fire_ModSeverity'!K78</f>
        <v>0</v>
      </c>
      <c r="H78">
        <f>'12_Fire_ModSeverity'!L78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'12_Fire_ModSeverity'!N78</f>
        <v>0</v>
      </c>
      <c r="Q78">
        <f>'12_Fire_ModSeverity'!O78</f>
        <v>0</v>
      </c>
      <c r="R78">
        <f>'12_Fire_ModSeverity'!P78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'12_Fire_ModSeverity'!R78</f>
        <v>0</v>
      </c>
      <c r="AA78">
        <f>'12_Fire_ModSeverity'!S78</f>
        <v>0</v>
      </c>
      <c r="AB78">
        <f>'12_Fire_ModSeverity'!T78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'12_Fire_ModSeverity'!V78</f>
        <v>0.5</v>
      </c>
      <c r="AK78">
        <f>'12_Fire_ModSeverity'!W78</f>
        <v>0.75</v>
      </c>
      <c r="AL78">
        <f>'12_Fire_ModSeverity'!X78</f>
        <v>2</v>
      </c>
      <c r="AM78">
        <f>'13_Fire_HighSeverity'!S78</f>
        <v>0.1</v>
      </c>
      <c r="AN78">
        <f>'13_Fire_HighSeverity'!T78</f>
        <v>0.15000000000000002</v>
      </c>
      <c r="AO78">
        <f>'13_Fire_HighSeverity'!U78</f>
        <v>2</v>
      </c>
      <c r="AP78">
        <f>'11_Fire_LowSeverity'!V78</f>
        <v>0</v>
      </c>
      <c r="AQ78">
        <f>'11_Fire_LowSeverity'!W78</f>
        <v>0</v>
      </c>
      <c r="AR78">
        <f>'11_Fire_LowSeverity'!X78</f>
        <v>0</v>
      </c>
      <c r="AS78">
        <f>'11_Fire_LowSeverity'!Y78</f>
        <v>0</v>
      </c>
      <c r="AT78">
        <f>'12_Fire_ModSeverity'!Z78</f>
        <v>0</v>
      </c>
      <c r="AU78">
        <f>'12_Fire_ModSeverity'!AA78</f>
        <v>0</v>
      </c>
      <c r="AV78">
        <f>'12_Fire_ModSeverity'!AB78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'12_Fire_ModSeverity'!AD78</f>
        <v>0</v>
      </c>
      <c r="BE78">
        <f>'12_Fire_ModSeverity'!AE78</f>
        <v>0</v>
      </c>
      <c r="BF78">
        <f>'12_Fire_ModSeverity'!AF78</f>
        <v>0</v>
      </c>
      <c r="BG78">
        <f>'13_Fire_HighSeverity'!AA78</f>
        <v>0</v>
      </c>
      <c r="BH78">
        <f>'13_Fire_HighSeverity'!AB78</f>
        <v>0</v>
      </c>
      <c r="BI78">
        <f>'13_Fire_HighSeverity'!AC78</f>
        <v>0</v>
      </c>
    </row>
    <row r="79" spans="1:61" x14ac:dyDescent="0.25">
      <c r="A79" s="11" t="str">
        <f>'1_Fire_Script'!A79</f>
        <v>eMOSS_LICHEN_LITTER_GROUND_LICHEN_PERCENT_COVER</v>
      </c>
      <c r="B79">
        <f>'11_Fire_LowSeverity'!F79</f>
        <v>0</v>
      </c>
      <c r="C79">
        <f>'11_Fire_LowSeverity'!G79</f>
        <v>0</v>
      </c>
      <c r="D79">
        <f>'11_Fire_LowSeverity'!H79</f>
        <v>0</v>
      </c>
      <c r="E79">
        <f>'11_Fire_LowSeverity'!I79</f>
        <v>0</v>
      </c>
      <c r="F79">
        <f>'12_Fire_ModSeverity'!J79</f>
        <v>0</v>
      </c>
      <c r="G79">
        <f>'12_Fire_ModSeverity'!K79</f>
        <v>0</v>
      </c>
      <c r="H79">
        <f>'12_Fire_ModSeverity'!L79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'12_Fire_ModSeverity'!N79</f>
        <v>0</v>
      </c>
      <c r="Q79">
        <f>'12_Fire_ModSeverity'!O79</f>
        <v>0</v>
      </c>
      <c r="R79">
        <f>'12_Fire_ModSeverity'!P79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'12_Fire_ModSeverity'!R79</f>
        <v>0</v>
      </c>
      <c r="AA79">
        <f>'12_Fire_ModSeverity'!S79</f>
        <v>0</v>
      </c>
      <c r="AB79">
        <f>'12_Fire_ModSeverity'!T79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'12_Fire_ModSeverity'!V79</f>
        <v>1.25</v>
      </c>
      <c r="AK79">
        <f>'12_Fire_ModSeverity'!W79</f>
        <v>1.875</v>
      </c>
      <c r="AL79">
        <f>'12_Fire_ModSeverity'!X79</f>
        <v>5</v>
      </c>
      <c r="AM79">
        <f>'13_Fire_HighSeverity'!S79</f>
        <v>0.25</v>
      </c>
      <c r="AN79">
        <f>'13_Fire_HighSeverity'!T79</f>
        <v>0.375</v>
      </c>
      <c r="AO79">
        <f>'13_Fire_HighSeverity'!U79</f>
        <v>5</v>
      </c>
      <c r="AP79">
        <f>'11_Fire_LowSeverity'!V79</f>
        <v>0</v>
      </c>
      <c r="AQ79">
        <f>'11_Fire_LowSeverity'!W79</f>
        <v>0</v>
      </c>
      <c r="AR79">
        <f>'11_Fire_LowSeverity'!X79</f>
        <v>0</v>
      </c>
      <c r="AS79">
        <f>'11_Fire_LowSeverity'!Y79</f>
        <v>0</v>
      </c>
      <c r="AT79">
        <f>'12_Fire_ModSeverity'!Z79</f>
        <v>0</v>
      </c>
      <c r="AU79">
        <f>'12_Fire_ModSeverity'!AA79</f>
        <v>0</v>
      </c>
      <c r="AV79">
        <f>'12_Fire_ModSeverity'!AB79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'12_Fire_ModSeverity'!AD79</f>
        <v>0</v>
      </c>
      <c r="BE79">
        <f>'12_Fire_ModSeverity'!AE79</f>
        <v>0</v>
      </c>
      <c r="BF79">
        <f>'12_Fire_ModSeverity'!AF79</f>
        <v>0</v>
      </c>
      <c r="BG79">
        <f>'13_Fire_HighSeverity'!AA79</f>
        <v>0</v>
      </c>
      <c r="BH79">
        <f>'13_Fire_HighSeverity'!AB79</f>
        <v>0</v>
      </c>
      <c r="BI79">
        <f>'13_Fire_HighSeverity'!AC79</f>
        <v>0</v>
      </c>
    </row>
    <row r="80" spans="1:61" x14ac:dyDescent="0.25">
      <c r="A80" s="11" t="str">
        <f>'1_Fire_Script'!A80</f>
        <v>eMOSS_LICHEN_LITTER_LITTER_DEPTH</v>
      </c>
      <c r="B80">
        <f>'11_Fire_LowSeverity'!F80</f>
        <v>0.2</v>
      </c>
      <c r="C80">
        <f>'11_Fire_LowSeverity'!G80</f>
        <v>0.15000000000000002</v>
      </c>
      <c r="D80">
        <f>'11_Fire_LowSeverity'!H80</f>
        <v>0.2</v>
      </c>
      <c r="E80">
        <f>'11_Fire_LowSeverity'!I80</f>
        <v>0.2</v>
      </c>
      <c r="F80">
        <f>'12_Fire_ModSeverity'!J80</f>
        <v>0.05</v>
      </c>
      <c r="G80">
        <f>'12_Fire_ModSeverity'!K80</f>
        <v>7.5000000000000011E-2</v>
      </c>
      <c r="H80">
        <f>'12_Fire_ModSeverity'!L80</f>
        <v>0.2</v>
      </c>
      <c r="I80">
        <f>'13_Fire_HighSeverity'!G80</f>
        <v>1.0000000000000002E-2</v>
      </c>
      <c r="J80">
        <f>'13_Fire_HighSeverity'!H80</f>
        <v>1.5000000000000003E-2</v>
      </c>
      <c r="K80">
        <f>'13_Fire_HighSeverity'!I80</f>
        <v>0.2</v>
      </c>
      <c r="L80">
        <f>'11_Fire_LowSeverity'!J80</f>
        <v>1</v>
      </c>
      <c r="M80">
        <f>'11_Fire_LowSeverity'!K80</f>
        <v>0.75</v>
      </c>
      <c r="N80">
        <f>'11_Fire_LowSeverity'!L80</f>
        <v>1</v>
      </c>
      <c r="O80">
        <f>'11_Fire_LowSeverity'!M80</f>
        <v>1</v>
      </c>
      <c r="P80">
        <f>'12_Fire_ModSeverity'!N80</f>
        <v>0.25</v>
      </c>
      <c r="Q80">
        <f>'12_Fire_ModSeverity'!O80</f>
        <v>0.375</v>
      </c>
      <c r="R80">
        <f>'12_Fire_ModSeverity'!P80</f>
        <v>1</v>
      </c>
      <c r="S80">
        <f>'13_Fire_HighSeverity'!K80</f>
        <v>0.05</v>
      </c>
      <c r="T80">
        <f>'13_Fire_HighSeverity'!L80</f>
        <v>7.5000000000000011E-2</v>
      </c>
      <c r="U80">
        <f>'13_Fire_HighSeverity'!M80</f>
        <v>1</v>
      </c>
      <c r="V80">
        <f>'11_Fire_LowSeverity'!N80</f>
        <v>2.5</v>
      </c>
      <c r="W80">
        <f>'11_Fire_LowSeverity'!O80</f>
        <v>1.875</v>
      </c>
      <c r="X80">
        <f>'11_Fire_LowSeverity'!P80</f>
        <v>2.5</v>
      </c>
      <c r="Y80">
        <f>'11_Fire_LowSeverity'!Q80</f>
        <v>2.5</v>
      </c>
      <c r="Z80">
        <f>'12_Fire_ModSeverity'!R80</f>
        <v>0.625</v>
      </c>
      <c r="AA80">
        <f>'12_Fire_ModSeverity'!S80</f>
        <v>0.9375</v>
      </c>
      <c r="AB80">
        <f>'12_Fire_ModSeverity'!T80</f>
        <v>2.5</v>
      </c>
      <c r="AC80">
        <f>'13_Fire_HighSeverity'!O80</f>
        <v>0.125</v>
      </c>
      <c r="AD80">
        <f>'13_Fire_HighSeverity'!P80</f>
        <v>0.1875</v>
      </c>
      <c r="AE80">
        <f>'13_Fire_HighSeverity'!Q80</f>
        <v>2.5</v>
      </c>
      <c r="AF80">
        <f>'11_Fire_LowSeverity'!R80</f>
        <v>1</v>
      </c>
      <c r="AG80">
        <f>'11_Fire_LowSeverity'!S80</f>
        <v>0.75</v>
      </c>
      <c r="AH80">
        <f>'11_Fire_LowSeverity'!T80</f>
        <v>1</v>
      </c>
      <c r="AI80">
        <f>'11_Fire_LowSeverity'!U80</f>
        <v>1</v>
      </c>
      <c r="AJ80">
        <f>'12_Fire_ModSeverity'!V80</f>
        <v>0.25</v>
      </c>
      <c r="AK80">
        <f>'12_Fire_ModSeverity'!W80</f>
        <v>0.375</v>
      </c>
      <c r="AL80">
        <f>'12_Fire_ModSeverity'!X80</f>
        <v>1</v>
      </c>
      <c r="AM80">
        <f>'13_Fire_HighSeverity'!S80</f>
        <v>0.05</v>
      </c>
      <c r="AN80">
        <f>'13_Fire_HighSeverity'!T80</f>
        <v>7.5000000000000011E-2</v>
      </c>
      <c r="AO80">
        <f>'13_Fire_HighSeverity'!U80</f>
        <v>1</v>
      </c>
      <c r="AP80">
        <f>'11_Fire_LowSeverity'!V80</f>
        <v>1.5</v>
      </c>
      <c r="AQ80">
        <f>'11_Fire_LowSeverity'!W80</f>
        <v>1.125</v>
      </c>
      <c r="AR80">
        <f>'11_Fire_LowSeverity'!X80</f>
        <v>1.5</v>
      </c>
      <c r="AS80">
        <f>'11_Fire_LowSeverity'!Y80</f>
        <v>1.5</v>
      </c>
      <c r="AT80">
        <f>'12_Fire_ModSeverity'!Z80</f>
        <v>0.375</v>
      </c>
      <c r="AU80">
        <f>'12_Fire_ModSeverity'!AA80</f>
        <v>0.5625</v>
      </c>
      <c r="AV80">
        <f>'12_Fire_ModSeverity'!AB80</f>
        <v>1.5</v>
      </c>
      <c r="AW80">
        <f>'13_Fire_HighSeverity'!W80</f>
        <v>7.5000000000000011E-2</v>
      </c>
      <c r="AX80">
        <f>'13_Fire_HighSeverity'!X80</f>
        <v>0.11250000000000002</v>
      </c>
      <c r="AY80">
        <f>'13_Fire_HighSeverity'!Y80</f>
        <v>1.5</v>
      </c>
      <c r="AZ80">
        <f>'11_Fire_LowSeverity'!Z80</f>
        <v>2</v>
      </c>
      <c r="BA80">
        <f>'11_Fire_LowSeverity'!AA80</f>
        <v>1.5</v>
      </c>
      <c r="BB80">
        <f>'11_Fire_LowSeverity'!AB80</f>
        <v>2</v>
      </c>
      <c r="BC80">
        <f>'11_Fire_LowSeverity'!AC80</f>
        <v>2</v>
      </c>
      <c r="BD80">
        <f>'12_Fire_ModSeverity'!AD80</f>
        <v>0.5</v>
      </c>
      <c r="BE80">
        <f>'12_Fire_ModSeverity'!AE80</f>
        <v>0.75</v>
      </c>
      <c r="BF80">
        <f>'12_Fire_ModSeverity'!AF80</f>
        <v>2</v>
      </c>
      <c r="BG80">
        <f>'13_Fire_HighSeverity'!AA80</f>
        <v>0.1</v>
      </c>
      <c r="BH80">
        <f>'13_Fire_HighSeverity'!AB80</f>
        <v>0.15000000000000002</v>
      </c>
      <c r="BI80">
        <f>'13_Fire_HighSeverity'!AC80</f>
        <v>2</v>
      </c>
    </row>
    <row r="81" spans="1:61" x14ac:dyDescent="0.25">
      <c r="A81" s="11" t="str">
        <f>'1_Fire_Script'!A81</f>
        <v>eMOSS_LICHEN_LITTER_LITTER_PERCENT_COVER</v>
      </c>
      <c r="B81">
        <f>'11_Fire_LowSeverity'!F81</f>
        <v>70</v>
      </c>
      <c r="C81">
        <f>'11_Fire_LowSeverity'!G81</f>
        <v>52.5</v>
      </c>
      <c r="D81">
        <f>'11_Fire_LowSeverity'!H81</f>
        <v>70</v>
      </c>
      <c r="E81">
        <f>'11_Fire_LowSeverity'!I81</f>
        <v>70</v>
      </c>
      <c r="F81">
        <f>'12_Fire_ModSeverity'!J81</f>
        <v>17.5</v>
      </c>
      <c r="G81">
        <f>'12_Fire_ModSeverity'!K81</f>
        <v>26.25</v>
      </c>
      <c r="H81">
        <f>'12_Fire_ModSeverity'!L81</f>
        <v>70</v>
      </c>
      <c r="I81">
        <f>'13_Fire_HighSeverity'!G81</f>
        <v>3.5</v>
      </c>
      <c r="J81">
        <f>'13_Fire_HighSeverity'!H81</f>
        <v>5.25</v>
      </c>
      <c r="K81">
        <f>'13_Fire_HighSeverity'!I81</f>
        <v>70</v>
      </c>
      <c r="L81">
        <f>'11_Fire_LowSeverity'!J81</f>
        <v>60</v>
      </c>
      <c r="M81">
        <f>'11_Fire_LowSeverity'!K81</f>
        <v>45</v>
      </c>
      <c r="N81">
        <f>'11_Fire_LowSeverity'!L81</f>
        <v>60</v>
      </c>
      <c r="O81">
        <f>'11_Fire_LowSeverity'!M81</f>
        <v>60</v>
      </c>
      <c r="P81">
        <f>'12_Fire_ModSeverity'!N81</f>
        <v>15</v>
      </c>
      <c r="Q81">
        <f>'12_Fire_ModSeverity'!O81</f>
        <v>22.5</v>
      </c>
      <c r="R81">
        <f>'12_Fire_ModSeverity'!P81</f>
        <v>60</v>
      </c>
      <c r="S81">
        <f>'13_Fire_HighSeverity'!K81</f>
        <v>3</v>
      </c>
      <c r="T81">
        <f>'13_Fire_HighSeverity'!L81</f>
        <v>4.5</v>
      </c>
      <c r="U81">
        <f>'13_Fire_HighSeverity'!M81</f>
        <v>59.999999999999993</v>
      </c>
      <c r="V81">
        <f>'11_Fire_LowSeverity'!N81</f>
        <v>5</v>
      </c>
      <c r="W81">
        <f>'11_Fire_LowSeverity'!O81</f>
        <v>3.75</v>
      </c>
      <c r="X81">
        <f>'11_Fire_LowSeverity'!P81</f>
        <v>5</v>
      </c>
      <c r="Y81">
        <f>'11_Fire_LowSeverity'!Q81</f>
        <v>5</v>
      </c>
      <c r="Z81">
        <f>'12_Fire_ModSeverity'!R81</f>
        <v>1.25</v>
      </c>
      <c r="AA81">
        <f>'12_Fire_ModSeverity'!S81</f>
        <v>1.875</v>
      </c>
      <c r="AB81">
        <f>'12_Fire_ModSeverity'!T81</f>
        <v>5</v>
      </c>
      <c r="AC81">
        <f>'13_Fire_HighSeverity'!O81</f>
        <v>0.25</v>
      </c>
      <c r="AD81">
        <f>'13_Fire_HighSeverity'!P81</f>
        <v>0.375</v>
      </c>
      <c r="AE81">
        <f>'13_Fire_HighSeverity'!Q81</f>
        <v>5</v>
      </c>
      <c r="AF81">
        <f>'11_Fire_LowSeverity'!R81</f>
        <v>15</v>
      </c>
      <c r="AG81">
        <f>'11_Fire_LowSeverity'!S81</f>
        <v>11.25</v>
      </c>
      <c r="AH81">
        <f>'11_Fire_LowSeverity'!T81</f>
        <v>15</v>
      </c>
      <c r="AI81">
        <f>'11_Fire_LowSeverity'!U81</f>
        <v>15</v>
      </c>
      <c r="AJ81">
        <f>'12_Fire_ModSeverity'!V81</f>
        <v>3.75</v>
      </c>
      <c r="AK81">
        <f>'12_Fire_ModSeverity'!W81</f>
        <v>5.625</v>
      </c>
      <c r="AL81">
        <f>'12_Fire_ModSeverity'!X81</f>
        <v>15</v>
      </c>
      <c r="AM81">
        <f>'13_Fire_HighSeverity'!S81</f>
        <v>0.75</v>
      </c>
      <c r="AN81">
        <f>'13_Fire_HighSeverity'!T81</f>
        <v>1.125</v>
      </c>
      <c r="AO81">
        <f>'13_Fire_HighSeverity'!U81</f>
        <v>14.999999999999998</v>
      </c>
      <c r="AP81">
        <f>'11_Fire_LowSeverity'!V81</f>
        <v>90</v>
      </c>
      <c r="AQ81">
        <f>'11_Fire_LowSeverity'!W81</f>
        <v>67.5</v>
      </c>
      <c r="AR81">
        <f>'11_Fire_LowSeverity'!X81</f>
        <v>90</v>
      </c>
      <c r="AS81">
        <f>'11_Fire_LowSeverity'!Y81</f>
        <v>90</v>
      </c>
      <c r="AT81">
        <f>'12_Fire_ModSeverity'!Z81</f>
        <v>22.5</v>
      </c>
      <c r="AU81">
        <f>'12_Fire_ModSeverity'!AA81</f>
        <v>33.75</v>
      </c>
      <c r="AV81">
        <f>'12_Fire_ModSeverity'!AB81</f>
        <v>90</v>
      </c>
      <c r="AW81">
        <f>'13_Fire_HighSeverity'!W81</f>
        <v>4.5</v>
      </c>
      <c r="AX81">
        <f>'13_Fire_HighSeverity'!X81</f>
        <v>6.75</v>
      </c>
      <c r="AY81">
        <f>'13_Fire_HighSeverity'!Y81</f>
        <v>89.999999999999986</v>
      </c>
      <c r="AZ81">
        <f>'11_Fire_LowSeverity'!Z81</f>
        <v>70</v>
      </c>
      <c r="BA81">
        <f>'11_Fire_LowSeverity'!AA81</f>
        <v>52.5</v>
      </c>
      <c r="BB81">
        <f>'11_Fire_LowSeverity'!AB81</f>
        <v>70</v>
      </c>
      <c r="BC81">
        <f>'11_Fire_LowSeverity'!AC81</f>
        <v>70</v>
      </c>
      <c r="BD81">
        <f>'12_Fire_ModSeverity'!AD81</f>
        <v>17.5</v>
      </c>
      <c r="BE81">
        <f>'12_Fire_ModSeverity'!AE81</f>
        <v>26.25</v>
      </c>
      <c r="BF81">
        <f>'12_Fire_ModSeverity'!AF81</f>
        <v>70</v>
      </c>
      <c r="BG81">
        <f>'13_Fire_HighSeverity'!AA81</f>
        <v>3.5</v>
      </c>
      <c r="BH81">
        <f>'13_Fire_HighSeverity'!AB81</f>
        <v>5.25</v>
      </c>
      <c r="BI81">
        <f>'13_Fire_HighSeverity'!AC81</f>
        <v>70</v>
      </c>
    </row>
    <row r="82" spans="1:61" x14ac:dyDescent="0.25">
      <c r="A82" s="11" t="str">
        <f>'1_Fire_Script'!A82</f>
        <v>eMOSS_LICHEN_LITTER_MOSS_DEPTH</v>
      </c>
      <c r="B82">
        <f>'11_Fire_LowSeverity'!F82</f>
        <v>0</v>
      </c>
      <c r="C82">
        <f>'11_Fire_LowSeverity'!G82</f>
        <v>0</v>
      </c>
      <c r="D82">
        <f>'11_Fire_LowSeverity'!H82</f>
        <v>0</v>
      </c>
      <c r="E82">
        <f>'11_Fire_LowSeverity'!I82</f>
        <v>0</v>
      </c>
      <c r="F82">
        <f>'12_Fire_ModSeverity'!J82</f>
        <v>0</v>
      </c>
      <c r="G82">
        <f>'12_Fire_ModSeverity'!K82</f>
        <v>0</v>
      </c>
      <c r="H82">
        <f>'12_Fire_ModSeverity'!L82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'12_Fire_ModSeverity'!N82</f>
        <v>0</v>
      </c>
      <c r="Q82">
        <f>'12_Fire_ModSeverity'!O82</f>
        <v>0</v>
      </c>
      <c r="R82">
        <f>'12_Fire_ModSeverity'!P82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'12_Fire_ModSeverity'!R82</f>
        <v>0</v>
      </c>
      <c r="AA82">
        <f>'12_Fire_ModSeverity'!S82</f>
        <v>0</v>
      </c>
      <c r="AB82">
        <f>'12_Fire_ModSeverity'!T82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'12_Fire_ModSeverity'!V82</f>
        <v>0.625</v>
      </c>
      <c r="AK82">
        <f>'12_Fire_ModSeverity'!W82</f>
        <v>0.9375</v>
      </c>
      <c r="AL82">
        <f>'12_Fire_ModSeverity'!X82</f>
        <v>2.5</v>
      </c>
      <c r="AM82">
        <f>'13_Fire_HighSeverity'!S82</f>
        <v>0.125</v>
      </c>
      <c r="AN82">
        <f>'13_Fire_HighSeverity'!T82</f>
        <v>0.1875</v>
      </c>
      <c r="AO82">
        <f>'13_Fire_HighSeverity'!U82</f>
        <v>2.5</v>
      </c>
      <c r="AP82">
        <f>'11_Fire_LowSeverity'!V82</f>
        <v>1</v>
      </c>
      <c r="AQ82">
        <f>'11_Fire_LowSeverity'!W82</f>
        <v>0.75</v>
      </c>
      <c r="AR82">
        <f>'11_Fire_LowSeverity'!X82</f>
        <v>0.75</v>
      </c>
      <c r="AS82">
        <f>'11_Fire_LowSeverity'!Y82</f>
        <v>1</v>
      </c>
      <c r="AT82">
        <f>'12_Fire_ModSeverity'!Z82</f>
        <v>0.25</v>
      </c>
      <c r="AU82">
        <f>'12_Fire_ModSeverity'!AA82</f>
        <v>0.375</v>
      </c>
      <c r="AV82">
        <f>'12_Fire_ModSeverity'!AB82</f>
        <v>1</v>
      </c>
      <c r="AW82">
        <f>'13_Fire_HighSeverity'!W82</f>
        <v>0.05</v>
      </c>
      <c r="AX82">
        <f>'13_Fire_HighSeverity'!X82</f>
        <v>7.5000000000000011E-2</v>
      </c>
      <c r="AY82">
        <f>'13_Fire_HighSeverity'!Y82</f>
        <v>1</v>
      </c>
      <c r="AZ82">
        <f>'11_Fire_LowSeverity'!Z82</f>
        <v>0</v>
      </c>
      <c r="BA82">
        <f>'11_Fire_LowSeverity'!AA82</f>
        <v>0</v>
      </c>
      <c r="BB82">
        <f>'11_Fire_LowSeverity'!AB82</f>
        <v>0</v>
      </c>
      <c r="BC82">
        <f>'11_Fire_LowSeverity'!AC82</f>
        <v>0</v>
      </c>
      <c r="BD82">
        <f>'12_Fire_ModSeverity'!AD82</f>
        <v>0</v>
      </c>
      <c r="BE82">
        <f>'12_Fire_ModSeverity'!AE82</f>
        <v>0</v>
      </c>
      <c r="BF82">
        <f>'12_Fire_ModSeverity'!AF82</f>
        <v>0</v>
      </c>
      <c r="BG82">
        <f>'13_Fire_HighSeverity'!AA82</f>
        <v>0</v>
      </c>
      <c r="BH82">
        <f>'13_Fire_HighSeverity'!AB82</f>
        <v>0</v>
      </c>
      <c r="BI82">
        <f>'13_Fire_HighSeverity'!AC82</f>
        <v>0</v>
      </c>
    </row>
    <row r="83" spans="1:61" x14ac:dyDescent="0.25">
      <c r="A83" s="11" t="str">
        <f>'1_Fire_Script'!A83</f>
        <v>eMOSS_LICHEN_LITTER_MOSS_PERCENT_COVER</v>
      </c>
      <c r="B83">
        <f>'11_Fire_LowSeverity'!F83</f>
        <v>0</v>
      </c>
      <c r="C83">
        <f>'11_Fire_LowSeverity'!G83</f>
        <v>0</v>
      </c>
      <c r="D83">
        <f>'11_Fire_LowSeverity'!H83</f>
        <v>0</v>
      </c>
      <c r="E83">
        <f>'11_Fire_LowSeverity'!I83</f>
        <v>0</v>
      </c>
      <c r="F83">
        <f>'12_Fire_ModSeverity'!J83</f>
        <v>0</v>
      </c>
      <c r="G83">
        <f>'12_Fire_ModSeverity'!K83</f>
        <v>0</v>
      </c>
      <c r="H83">
        <f>'12_Fire_ModSeverity'!L83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'12_Fire_ModSeverity'!N83</f>
        <v>0</v>
      </c>
      <c r="Q83">
        <f>'12_Fire_ModSeverity'!O83</f>
        <v>0</v>
      </c>
      <c r="R83">
        <f>'12_Fire_ModSeverity'!P83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'12_Fire_ModSeverity'!R83</f>
        <v>0</v>
      </c>
      <c r="AA83">
        <f>'12_Fire_ModSeverity'!S83</f>
        <v>0</v>
      </c>
      <c r="AB83">
        <f>'12_Fire_ModSeverity'!T83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'12_Fire_ModSeverity'!V83</f>
        <v>20</v>
      </c>
      <c r="AK83">
        <f>'12_Fire_ModSeverity'!W83</f>
        <v>30</v>
      </c>
      <c r="AL83">
        <f>'12_Fire_ModSeverity'!X83</f>
        <v>80</v>
      </c>
      <c r="AM83">
        <f>'13_Fire_HighSeverity'!S83</f>
        <v>4</v>
      </c>
      <c r="AN83">
        <f>'13_Fire_HighSeverity'!T83</f>
        <v>6</v>
      </c>
      <c r="AO83">
        <f>'13_Fire_HighSeverity'!U83</f>
        <v>80</v>
      </c>
      <c r="AP83">
        <f>'11_Fire_LowSeverity'!V83</f>
        <v>5</v>
      </c>
      <c r="AQ83">
        <f>'11_Fire_LowSeverity'!W83</f>
        <v>3.75</v>
      </c>
      <c r="AR83">
        <f>'11_Fire_LowSeverity'!X83</f>
        <v>3.75</v>
      </c>
      <c r="AS83">
        <f>'11_Fire_LowSeverity'!Y83</f>
        <v>5</v>
      </c>
      <c r="AT83">
        <f>'12_Fire_ModSeverity'!Z83</f>
        <v>1.25</v>
      </c>
      <c r="AU83">
        <f>'12_Fire_ModSeverity'!AA83</f>
        <v>1.875</v>
      </c>
      <c r="AV83">
        <f>'12_Fire_ModSeverity'!AB83</f>
        <v>5</v>
      </c>
      <c r="AW83">
        <f>'13_Fire_HighSeverity'!W83</f>
        <v>0.25</v>
      </c>
      <c r="AX83">
        <f>'13_Fire_HighSeverity'!X83</f>
        <v>0.375</v>
      </c>
      <c r="AY83">
        <f>'13_Fire_HighSeverity'!Y83</f>
        <v>5</v>
      </c>
      <c r="AZ83">
        <f>'11_Fire_LowSeverity'!Z83</f>
        <v>0</v>
      </c>
      <c r="BA83">
        <f>'11_Fire_LowSeverity'!AA83</f>
        <v>0</v>
      </c>
      <c r="BB83">
        <f>'11_Fire_LowSeverity'!AB83</f>
        <v>0</v>
      </c>
      <c r="BC83">
        <f>'11_Fire_LowSeverity'!AC83</f>
        <v>0</v>
      </c>
      <c r="BD83">
        <f>'12_Fire_ModSeverity'!AD83</f>
        <v>0</v>
      </c>
      <c r="BE83">
        <f>'12_Fire_ModSeverity'!AE83</f>
        <v>0</v>
      </c>
      <c r="BF83">
        <f>'12_Fire_ModSeverity'!AF83</f>
        <v>0</v>
      </c>
      <c r="BG83">
        <f>'13_Fire_HighSeverity'!AA83</f>
        <v>0</v>
      </c>
      <c r="BH83">
        <f>'13_Fire_HighSeverity'!AB83</f>
        <v>0</v>
      </c>
      <c r="BI83">
        <f>'13_Fire_HighSeverity'!AC83</f>
        <v>0</v>
      </c>
    </row>
    <row r="84" spans="1:61" x14ac:dyDescent="0.25">
      <c r="A84" s="11" t="str">
        <f>'1_Fire_Script'!A84</f>
        <v>eGROUND_FUEL_DUFF_LOWER_DEPTH</v>
      </c>
      <c r="B84">
        <f>'11_Fire_LowSeverity'!F84</f>
        <v>0</v>
      </c>
      <c r="C84">
        <f>'11_Fire_LowSeverity'!G84</f>
        <v>0</v>
      </c>
      <c r="D84">
        <f>'11_Fire_LowSeverity'!H84</f>
        <v>0</v>
      </c>
      <c r="E84">
        <f>'11_Fire_LowSeverity'!I84</f>
        <v>0</v>
      </c>
      <c r="F84">
        <f>'12_Fire_ModSeverity'!J84</f>
        <v>0</v>
      </c>
      <c r="G84">
        <f>'12_Fire_ModSeverity'!K84</f>
        <v>0</v>
      </c>
      <c r="H84">
        <f>'12_Fire_ModSeverity'!L84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'12_Fire_ModSeverity'!N84</f>
        <v>0.05</v>
      </c>
      <c r="Q84">
        <f>'12_Fire_ModSeverity'!O84</f>
        <v>0.05</v>
      </c>
      <c r="R84">
        <f>'12_Fire_ModSeverity'!P84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'12_Fire_ModSeverity'!R84</f>
        <v>0</v>
      </c>
      <c r="AA84">
        <f>'12_Fire_ModSeverity'!S84</f>
        <v>0</v>
      </c>
      <c r="AB84">
        <f>'12_Fire_ModSeverity'!T84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'12_Fire_ModSeverity'!V84</f>
        <v>0.5</v>
      </c>
      <c r="AK84">
        <f>'12_Fire_ModSeverity'!W84</f>
        <v>0.5</v>
      </c>
      <c r="AL84">
        <f>'12_Fire_ModSeverity'!X84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'12_Fire_ModSeverity'!Z84</f>
        <v>0</v>
      </c>
      <c r="AU84">
        <f>'12_Fire_ModSeverity'!AA84</f>
        <v>0</v>
      </c>
      <c r="AV84">
        <f>'12_Fire_ModSeverity'!AB84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'12_Fire_ModSeverity'!AD84</f>
        <v>0</v>
      </c>
      <c r="BE84">
        <f>'12_Fire_ModSeverity'!AE84</f>
        <v>0</v>
      </c>
      <c r="BF84">
        <f>'12_Fire_ModSeverity'!AF84</f>
        <v>0</v>
      </c>
      <c r="BG84">
        <f>'13_Fire_HighSeverity'!AA84</f>
        <v>0</v>
      </c>
      <c r="BH84">
        <f>'13_Fire_HighSeverity'!AB84</f>
        <v>0</v>
      </c>
      <c r="BI84">
        <f>'13_Fire_HighSeverity'!AC84</f>
        <v>0</v>
      </c>
    </row>
    <row r="85" spans="1:61" x14ac:dyDescent="0.25">
      <c r="A85" s="11" t="str">
        <f>'1_Fire_Script'!A85</f>
        <v>eGROUND_FUEL_DUFF_LOWER_PERCENT_COVER</v>
      </c>
      <c r="B85">
        <f>'11_Fire_LowSeverity'!F85</f>
        <v>0</v>
      </c>
      <c r="C85">
        <f>'11_Fire_LowSeverity'!G85</f>
        <v>0</v>
      </c>
      <c r="D85">
        <f>'11_Fire_LowSeverity'!H85</f>
        <v>0</v>
      </c>
      <c r="E85">
        <f>'11_Fire_LowSeverity'!I85</f>
        <v>0</v>
      </c>
      <c r="F85">
        <f>'12_Fire_ModSeverity'!J85</f>
        <v>0</v>
      </c>
      <c r="G85">
        <f>'12_Fire_ModSeverity'!K85</f>
        <v>0</v>
      </c>
      <c r="H85">
        <f>'12_Fire_ModSeverity'!L85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'12_Fire_ModSeverity'!N85</f>
        <v>15</v>
      </c>
      <c r="Q85">
        <f>'12_Fire_ModSeverity'!O85</f>
        <v>15</v>
      </c>
      <c r="R85">
        <f>'12_Fire_ModSeverity'!P85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'12_Fire_ModSeverity'!R85</f>
        <v>0</v>
      </c>
      <c r="AA85">
        <f>'12_Fire_ModSeverity'!S85</f>
        <v>0</v>
      </c>
      <c r="AB85">
        <f>'12_Fire_ModSeverity'!T85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'12_Fire_ModSeverity'!V85</f>
        <v>22.5</v>
      </c>
      <c r="AK85">
        <f>'12_Fire_ModSeverity'!W85</f>
        <v>22.5</v>
      </c>
      <c r="AL85">
        <f>'12_Fire_ModSeverity'!X85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'12_Fire_ModSeverity'!Z85</f>
        <v>0</v>
      </c>
      <c r="AU85">
        <f>'12_Fire_ModSeverity'!AA85</f>
        <v>0</v>
      </c>
      <c r="AV85">
        <f>'12_Fire_ModSeverity'!AB85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'12_Fire_ModSeverity'!AD85</f>
        <v>0</v>
      </c>
      <c r="BE85">
        <f>'12_Fire_ModSeverity'!AE85</f>
        <v>0</v>
      </c>
      <c r="BF85">
        <f>'12_Fire_ModSeverity'!AF85</f>
        <v>0</v>
      </c>
      <c r="BG85">
        <f>'13_Fire_HighSeverity'!AA85</f>
        <v>0</v>
      </c>
      <c r="BH85">
        <f>'13_Fire_HighSeverity'!AB85</f>
        <v>0</v>
      </c>
      <c r="BI85">
        <f>'13_Fire_HighSeverity'!AC85</f>
        <v>0</v>
      </c>
    </row>
    <row r="86" spans="1:61" x14ac:dyDescent="0.25">
      <c r="A86" s="11" t="str">
        <f>'1_Fire_Script'!A86</f>
        <v>eGROUND_FUEL_DUFF_UPPER_DEPTH</v>
      </c>
      <c r="B86">
        <f>'11_Fire_LowSeverity'!F86</f>
        <v>0.5</v>
      </c>
      <c r="C86">
        <f>'11_Fire_LowSeverity'!G86</f>
        <v>0.375</v>
      </c>
      <c r="D86">
        <f>'11_Fire_LowSeverity'!H86</f>
        <v>0.375</v>
      </c>
      <c r="E86">
        <f>'11_Fire_LowSeverity'!I86</f>
        <v>0.375</v>
      </c>
      <c r="F86">
        <f>'12_Fire_ModSeverity'!J86</f>
        <v>0.125</v>
      </c>
      <c r="G86">
        <f>'12_Fire_ModSeverity'!K86</f>
        <v>0.125</v>
      </c>
      <c r="H86">
        <f>'12_Fire_ModSeverity'!L86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'12_Fire_ModSeverity'!N86</f>
        <v>0.1</v>
      </c>
      <c r="Q86">
        <f>'12_Fire_ModSeverity'!O86</f>
        <v>0.1</v>
      </c>
      <c r="R86">
        <f>'12_Fire_ModSeverity'!P86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'12_Fire_ModSeverity'!R86</f>
        <v>0.05</v>
      </c>
      <c r="AA86">
        <f>'12_Fire_ModSeverity'!S86</f>
        <v>0.05</v>
      </c>
      <c r="AB86">
        <f>'12_Fire_ModSeverity'!T86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'12_Fire_ModSeverity'!V86</f>
        <v>1</v>
      </c>
      <c r="AK86">
        <f>'12_Fire_ModSeverity'!W86</f>
        <v>1</v>
      </c>
      <c r="AL86">
        <f>'12_Fire_ModSeverity'!X86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'12_Fire_ModSeverity'!Z86</f>
        <v>0.25</v>
      </c>
      <c r="AU86">
        <f>'12_Fire_ModSeverity'!AA86</f>
        <v>0.25</v>
      </c>
      <c r="AV86">
        <f>'12_Fire_ModSeverity'!AB86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'12_Fire_ModSeverity'!AD86</f>
        <v>0.375</v>
      </c>
      <c r="BE86">
        <f>'12_Fire_ModSeverity'!AE86</f>
        <v>0.375</v>
      </c>
      <c r="BF86">
        <f>'12_Fire_ModSeverity'!AF86</f>
        <v>0.375</v>
      </c>
      <c r="BG86">
        <f>'13_Fire_HighSeverity'!AA86</f>
        <v>7.5000000000000011E-2</v>
      </c>
      <c r="BH86">
        <f>'13_Fire_HighSeverity'!AB86</f>
        <v>7.5000000000000011E-2</v>
      </c>
      <c r="BI86">
        <f>'13_Fire_HighSeverity'!AC86</f>
        <v>7.5000000000000011E-2</v>
      </c>
    </row>
    <row r="87" spans="1:61" x14ac:dyDescent="0.25">
      <c r="A87" s="11" t="str">
        <f>'1_Fire_Script'!A87</f>
        <v>eGROUND_FUEL_DUFF_UPPER_PERCENT_COVER</v>
      </c>
      <c r="B87">
        <f>'11_Fire_LowSeverity'!F87</f>
        <v>70</v>
      </c>
      <c r="C87">
        <f>'11_Fire_LowSeverity'!G87</f>
        <v>52.5</v>
      </c>
      <c r="D87">
        <f>'11_Fire_LowSeverity'!H87</f>
        <v>52.5</v>
      </c>
      <c r="E87">
        <f>'11_Fire_LowSeverity'!I87</f>
        <v>52.5</v>
      </c>
      <c r="F87">
        <f>'12_Fire_ModSeverity'!J87</f>
        <v>17.5</v>
      </c>
      <c r="G87">
        <f>'12_Fire_ModSeverity'!K87</f>
        <v>17.5</v>
      </c>
      <c r="H87">
        <f>'12_Fire_ModSeverity'!L87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'12_Fire_ModSeverity'!N87</f>
        <v>15</v>
      </c>
      <c r="Q87">
        <f>'12_Fire_ModSeverity'!O87</f>
        <v>15</v>
      </c>
      <c r="R87">
        <f>'12_Fire_ModSeverity'!P87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'12_Fire_ModSeverity'!R87</f>
        <v>17.5</v>
      </c>
      <c r="AA87">
        <f>'12_Fire_ModSeverity'!S87</f>
        <v>17.5</v>
      </c>
      <c r="AB87">
        <f>'12_Fire_ModSeverity'!T87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'12_Fire_ModSeverity'!V87</f>
        <v>25</v>
      </c>
      <c r="AK87">
        <f>'12_Fire_ModSeverity'!W87</f>
        <v>25</v>
      </c>
      <c r="AL87">
        <f>'12_Fire_ModSeverity'!X87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'12_Fire_ModSeverity'!Z87</f>
        <v>22.5</v>
      </c>
      <c r="AU87">
        <f>'12_Fire_ModSeverity'!AA87</f>
        <v>22.5</v>
      </c>
      <c r="AV87">
        <f>'12_Fire_ModSeverity'!AB87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'12_Fire_ModSeverity'!AD87</f>
        <v>17.5</v>
      </c>
      <c r="BE87">
        <f>'12_Fire_ModSeverity'!AE87</f>
        <v>17.5</v>
      </c>
      <c r="BF87">
        <f>'12_Fire_ModSeverity'!AF87</f>
        <v>17.5</v>
      </c>
      <c r="BG87">
        <f>'13_Fire_HighSeverity'!AA87</f>
        <v>3.5</v>
      </c>
      <c r="BH87">
        <f>'13_Fire_HighSeverity'!AB87</f>
        <v>3.5</v>
      </c>
      <c r="BI87">
        <f>'13_Fire_HighSeverity'!AC87</f>
        <v>3.5</v>
      </c>
    </row>
    <row r="88" spans="1:61" x14ac:dyDescent="0.25">
      <c r="A88" s="11" t="str">
        <f>'1_Fire_Script'!A88</f>
        <v>eGROUND_FUEL_BASAL_ACCUMULATION_DEPTH</v>
      </c>
      <c r="B88">
        <f>'11_Fire_LowSeverity'!F88</f>
        <v>0</v>
      </c>
      <c r="C88">
        <f>'11_Fire_LowSeverity'!G88</f>
        <v>0</v>
      </c>
      <c r="D88">
        <f>'11_Fire_LowSeverity'!H88</f>
        <v>0</v>
      </c>
      <c r="E88">
        <f>'11_Fire_LowSeverity'!I88</f>
        <v>0</v>
      </c>
      <c r="F88">
        <f>'12_Fire_ModSeverity'!J88</f>
        <v>0</v>
      </c>
      <c r="G88">
        <f>'12_Fire_ModSeverity'!K88</f>
        <v>0</v>
      </c>
      <c r="H88">
        <f>'12_Fire_ModSeverity'!L88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'12_Fire_ModSeverity'!N88</f>
        <v>0</v>
      </c>
      <c r="Q88">
        <f>'12_Fire_ModSeverity'!O88</f>
        <v>0</v>
      </c>
      <c r="R88">
        <f>'12_Fire_ModSeverity'!P88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'12_Fire_ModSeverity'!R88</f>
        <v>0</v>
      </c>
      <c r="AA88">
        <f>'12_Fire_ModSeverity'!S88</f>
        <v>0</v>
      </c>
      <c r="AB88">
        <f>'12_Fire_ModSeverity'!T88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'12_Fire_ModSeverity'!V88</f>
        <v>0</v>
      </c>
      <c r="AK88">
        <f>'12_Fire_ModSeverity'!W88</f>
        <v>0</v>
      </c>
      <c r="AL88">
        <f>'12_Fire_ModSeverity'!X88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'12_Fire_ModSeverity'!Z88</f>
        <v>0</v>
      </c>
      <c r="AU88">
        <f>'12_Fire_ModSeverity'!AA88</f>
        <v>0</v>
      </c>
      <c r="AV88">
        <f>'12_Fire_ModSeverity'!AB88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'12_Fire_ModSeverity'!AD88</f>
        <v>0</v>
      </c>
      <c r="BE88">
        <f>'12_Fire_ModSeverity'!AE88</f>
        <v>0</v>
      </c>
      <c r="BF88">
        <f>'12_Fire_ModSeverity'!AF88</f>
        <v>0</v>
      </c>
      <c r="BG88">
        <f>'13_Fire_HighSeverity'!AA88</f>
        <v>0</v>
      </c>
      <c r="BH88">
        <f>'13_Fire_HighSeverity'!AB88</f>
        <v>0</v>
      </c>
      <c r="BI88">
        <f>'13_Fire_HighSeverity'!AC88</f>
        <v>0</v>
      </c>
    </row>
    <row r="89" spans="1:61" x14ac:dyDescent="0.25">
      <c r="A89" s="11" t="str">
        <f>'1_Fire_Script'!A89</f>
        <v>eGROUND_FUEL_BASAL_ACCUMULATION_NUMBER_PER_UNIT_AREA</v>
      </c>
      <c r="B89">
        <f>'11_Fire_LowSeverity'!F89</f>
        <v>0</v>
      </c>
      <c r="C89">
        <f>'11_Fire_LowSeverity'!G89</f>
        <v>0</v>
      </c>
      <c r="D89">
        <f>'11_Fire_LowSeverity'!H89</f>
        <v>0</v>
      </c>
      <c r="E89">
        <f>'11_Fire_LowSeverity'!I89</f>
        <v>0</v>
      </c>
      <c r="F89">
        <f>'12_Fire_ModSeverity'!J89</f>
        <v>0</v>
      </c>
      <c r="G89">
        <f>'12_Fire_ModSeverity'!K89</f>
        <v>0</v>
      </c>
      <c r="H89">
        <f>'12_Fire_ModSeverity'!L89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'12_Fire_ModSeverity'!N89</f>
        <v>0</v>
      </c>
      <c r="Q89">
        <f>'12_Fire_ModSeverity'!O89</f>
        <v>0</v>
      </c>
      <c r="R89">
        <f>'12_Fire_ModSeverity'!P89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'12_Fire_ModSeverity'!R89</f>
        <v>0</v>
      </c>
      <c r="AA89">
        <f>'12_Fire_ModSeverity'!S89</f>
        <v>0</v>
      </c>
      <c r="AB89">
        <f>'12_Fire_ModSeverity'!T89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'12_Fire_ModSeverity'!V89</f>
        <v>0</v>
      </c>
      <c r="AK89">
        <f>'12_Fire_ModSeverity'!W89</f>
        <v>0</v>
      </c>
      <c r="AL89">
        <f>'12_Fire_ModSeverity'!X89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'12_Fire_ModSeverity'!Z89</f>
        <v>0</v>
      </c>
      <c r="AU89">
        <f>'12_Fire_ModSeverity'!AA89</f>
        <v>0</v>
      </c>
      <c r="AV89">
        <f>'12_Fire_ModSeverity'!AB89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'12_Fire_ModSeverity'!AD89</f>
        <v>0</v>
      </c>
      <c r="BE89">
        <f>'12_Fire_ModSeverity'!AE89</f>
        <v>0</v>
      </c>
      <c r="BF89">
        <f>'12_Fire_ModSeverity'!AF89</f>
        <v>0</v>
      </c>
      <c r="BG89">
        <f>'13_Fire_HighSeverity'!AA89</f>
        <v>0</v>
      </c>
      <c r="BH89">
        <f>'13_Fire_HighSeverity'!AB89</f>
        <v>0</v>
      </c>
      <c r="BI89">
        <f>'13_Fire_HighSeverity'!AC89</f>
        <v>0</v>
      </c>
    </row>
    <row r="90" spans="1:61" x14ac:dyDescent="0.25">
      <c r="A90" s="11" t="str">
        <f>'1_Fire_Script'!A90</f>
        <v>eGROUND_FUEL_BASAL_ACCUMULATION_RADIUS</v>
      </c>
      <c r="B90">
        <f>'11_Fire_LowSeverity'!F90</f>
        <v>0</v>
      </c>
      <c r="C90">
        <f>'11_Fire_LowSeverity'!G90</f>
        <v>0</v>
      </c>
      <c r="D90">
        <f>'11_Fire_LowSeverity'!H90</f>
        <v>0</v>
      </c>
      <c r="E90">
        <f>'11_Fire_LowSeverity'!I90</f>
        <v>0</v>
      </c>
      <c r="F90">
        <f>'12_Fire_ModSeverity'!J90</f>
        <v>0</v>
      </c>
      <c r="G90">
        <f>'12_Fire_ModSeverity'!K90</f>
        <v>0</v>
      </c>
      <c r="H90">
        <f>'12_Fire_ModSeverity'!L90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'12_Fire_ModSeverity'!N90</f>
        <v>0</v>
      </c>
      <c r="Q90">
        <f>'12_Fire_ModSeverity'!O90</f>
        <v>0</v>
      </c>
      <c r="R90">
        <f>'12_Fire_ModSeverity'!P90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'12_Fire_ModSeverity'!R90</f>
        <v>0</v>
      </c>
      <c r="AA90">
        <f>'12_Fire_ModSeverity'!S90</f>
        <v>0</v>
      </c>
      <c r="AB90">
        <f>'12_Fire_ModSeverity'!T90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'12_Fire_ModSeverity'!V90</f>
        <v>0</v>
      </c>
      <c r="AK90">
        <f>'12_Fire_ModSeverity'!W90</f>
        <v>0</v>
      </c>
      <c r="AL90">
        <f>'12_Fire_ModSeverity'!X90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'12_Fire_ModSeverity'!Z90</f>
        <v>0</v>
      </c>
      <c r="AU90">
        <f>'12_Fire_ModSeverity'!AA90</f>
        <v>0</v>
      </c>
      <c r="AV90">
        <f>'12_Fire_ModSeverity'!AB90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'12_Fire_ModSeverity'!AD90</f>
        <v>0</v>
      </c>
      <c r="BE90">
        <f>'12_Fire_ModSeverity'!AE90</f>
        <v>0</v>
      </c>
      <c r="BF90">
        <f>'12_Fire_ModSeverity'!AF90</f>
        <v>0</v>
      </c>
      <c r="BG90">
        <f>'13_Fire_HighSeverity'!AA90</f>
        <v>0</v>
      </c>
      <c r="BH90">
        <f>'13_Fire_HighSeverity'!AB90</f>
        <v>0</v>
      </c>
      <c r="BI90">
        <f>'13_Fire_HighSeverity'!AC90</f>
        <v>0</v>
      </c>
    </row>
    <row r="91" spans="1:61" x14ac:dyDescent="0.25">
      <c r="A91" s="11" t="str">
        <f>'1_Fire_Script'!A91</f>
        <v>eGROUND_FUEL_SQUIRREL_MIDDENS_DEPTH</v>
      </c>
      <c r="B91">
        <f>'11_Fire_LowSeverity'!F91</f>
        <v>0</v>
      </c>
      <c r="C91">
        <f>'11_Fire_LowSeverity'!G91</f>
        <v>0</v>
      </c>
      <c r="D91">
        <f>'11_Fire_LowSeverity'!H91</f>
        <v>0</v>
      </c>
      <c r="E91">
        <f>'11_Fire_LowSeverity'!I91</f>
        <v>0</v>
      </c>
      <c r="F91">
        <f>'12_Fire_ModSeverity'!J91</f>
        <v>0</v>
      </c>
      <c r="G91">
        <f>'12_Fire_ModSeverity'!K91</f>
        <v>0</v>
      </c>
      <c r="H91">
        <f>'12_Fire_ModSeverity'!L91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'12_Fire_ModSeverity'!N91</f>
        <v>0</v>
      </c>
      <c r="Q91">
        <f>'12_Fire_ModSeverity'!O91</f>
        <v>0</v>
      </c>
      <c r="R91">
        <f>'12_Fire_ModSeverity'!P91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'12_Fire_ModSeverity'!R91</f>
        <v>0</v>
      </c>
      <c r="AA91">
        <f>'12_Fire_ModSeverity'!S91</f>
        <v>0</v>
      </c>
      <c r="AB91">
        <f>'12_Fire_ModSeverity'!T91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'12_Fire_ModSeverity'!V91</f>
        <v>4.5</v>
      </c>
      <c r="AK91">
        <f>'12_Fire_ModSeverity'!W91</f>
        <v>4.5</v>
      </c>
      <c r="AL91">
        <f>'12_Fire_ModSeverity'!X91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'12_Fire_ModSeverity'!Z91</f>
        <v>0</v>
      </c>
      <c r="AU91">
        <f>'12_Fire_ModSeverity'!AA91</f>
        <v>0</v>
      </c>
      <c r="AV91">
        <f>'12_Fire_ModSeverity'!AB91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'12_Fire_ModSeverity'!AD91</f>
        <v>0</v>
      </c>
      <c r="BE91">
        <f>'12_Fire_ModSeverity'!AE91</f>
        <v>0</v>
      </c>
      <c r="BF91">
        <f>'12_Fire_ModSeverity'!AF91</f>
        <v>0</v>
      </c>
      <c r="BG91">
        <f>'13_Fire_HighSeverity'!AA91</f>
        <v>0</v>
      </c>
      <c r="BH91">
        <f>'13_Fire_HighSeverity'!AB91</f>
        <v>0</v>
      </c>
      <c r="BI91">
        <f>'13_Fire_HighSeverity'!AC91</f>
        <v>0</v>
      </c>
    </row>
    <row r="92" spans="1:61" x14ac:dyDescent="0.25">
      <c r="A92" s="11" t="str">
        <f>'1_Fire_Script'!A92</f>
        <v>eGROUND_FUEL_SQUIRREL_MIDDENS_NUMBER_PER_UNIT_AREA</v>
      </c>
      <c r="B92">
        <f>'11_Fire_LowSeverity'!F92</f>
        <v>0</v>
      </c>
      <c r="C92">
        <f>'11_Fire_LowSeverity'!G92</f>
        <v>0</v>
      </c>
      <c r="D92">
        <f>'11_Fire_LowSeverity'!H92</f>
        <v>0</v>
      </c>
      <c r="E92">
        <f>'11_Fire_LowSeverity'!I92</f>
        <v>0</v>
      </c>
      <c r="F92">
        <f>'12_Fire_ModSeverity'!J92</f>
        <v>0</v>
      </c>
      <c r="G92">
        <f>'12_Fire_ModSeverity'!K92</f>
        <v>0</v>
      </c>
      <c r="H92">
        <f>'12_Fire_ModSeverity'!L92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'12_Fire_ModSeverity'!N92</f>
        <v>0</v>
      </c>
      <c r="Q92">
        <f>'12_Fire_ModSeverity'!O92</f>
        <v>0</v>
      </c>
      <c r="R92">
        <f>'12_Fire_ModSeverity'!P92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'12_Fire_ModSeverity'!R92</f>
        <v>0</v>
      </c>
      <c r="AA92">
        <f>'12_Fire_ModSeverity'!S92</f>
        <v>0</v>
      </c>
      <c r="AB92">
        <f>'12_Fire_ModSeverity'!T92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'12_Fire_ModSeverity'!V92</f>
        <v>0.25</v>
      </c>
      <c r="AK92">
        <f>'12_Fire_ModSeverity'!W92</f>
        <v>0.25</v>
      </c>
      <c r="AL92">
        <f>'12_Fire_ModSeverity'!X92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'12_Fire_ModSeverity'!Z92</f>
        <v>0</v>
      </c>
      <c r="AU92">
        <f>'12_Fire_ModSeverity'!AA92</f>
        <v>0</v>
      </c>
      <c r="AV92">
        <f>'12_Fire_ModSeverity'!AB92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'12_Fire_ModSeverity'!AD92</f>
        <v>0</v>
      </c>
      <c r="BE92">
        <f>'12_Fire_ModSeverity'!AE92</f>
        <v>0</v>
      </c>
      <c r="BF92">
        <f>'12_Fire_ModSeverity'!AF92</f>
        <v>0</v>
      </c>
      <c r="BG92">
        <f>'13_Fire_HighSeverity'!AA92</f>
        <v>0</v>
      </c>
      <c r="BH92">
        <f>'13_Fire_HighSeverity'!AB92</f>
        <v>0</v>
      </c>
      <c r="BI92">
        <f>'13_Fire_HighSeverity'!AC92</f>
        <v>0</v>
      </c>
    </row>
    <row r="93" spans="1:61" x14ac:dyDescent="0.25">
      <c r="A93" s="11" t="str">
        <f>'1_Fire_Script'!A93</f>
        <v>eGROUND_FUEL_SQUIRREL_MIDDENS_RADIUS</v>
      </c>
      <c r="B93">
        <f>'11_Fire_LowSeverity'!F93</f>
        <v>0</v>
      </c>
      <c r="C93">
        <f>'11_Fire_LowSeverity'!G93</f>
        <v>0</v>
      </c>
      <c r="D93">
        <f>'11_Fire_LowSeverity'!H93</f>
        <v>0</v>
      </c>
      <c r="E93">
        <f>'11_Fire_LowSeverity'!I93</f>
        <v>0</v>
      </c>
      <c r="F93">
        <f>'12_Fire_ModSeverity'!J93</f>
        <v>0</v>
      </c>
      <c r="G93">
        <f>'12_Fire_ModSeverity'!K93</f>
        <v>0</v>
      </c>
      <c r="H93">
        <f>'12_Fire_ModSeverity'!L93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'12_Fire_ModSeverity'!N93</f>
        <v>0</v>
      </c>
      <c r="Q93">
        <f>'12_Fire_ModSeverity'!O93</f>
        <v>0</v>
      </c>
      <c r="R93">
        <f>'12_Fire_ModSeverity'!P93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'12_Fire_ModSeverity'!R93</f>
        <v>0</v>
      </c>
      <c r="AA93">
        <f>'12_Fire_ModSeverity'!S93</f>
        <v>0</v>
      </c>
      <c r="AB93">
        <f>'12_Fire_ModSeverity'!T93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'12_Fire_ModSeverity'!V93</f>
        <v>1.25</v>
      </c>
      <c r="AK93">
        <f>'12_Fire_ModSeverity'!W93</f>
        <v>1.25</v>
      </c>
      <c r="AL93">
        <f>'12_Fire_ModSeverity'!X93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'12_Fire_ModSeverity'!Z93</f>
        <v>0</v>
      </c>
      <c r="AU93">
        <f>'12_Fire_ModSeverity'!AA93</f>
        <v>0</v>
      </c>
      <c r="AV93">
        <f>'12_Fire_ModSeverity'!AB93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'12_Fire_ModSeverity'!AD93</f>
        <v>0</v>
      </c>
      <c r="BE93">
        <f>'12_Fire_ModSeverity'!AE93</f>
        <v>0</v>
      </c>
      <c r="BF93">
        <f>'12_Fire_ModSeverity'!AF93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2017-06-09T21:58:16Z</dcterms:modified>
</cp:coreProperties>
</file>