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2" activeTab="7"/>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C58" i="13" s="1"/>
  <c r="AA55" i="13"/>
  <c r="AB58" i="13" s="1"/>
  <c r="AA54" i="13"/>
  <c r="AB57" i="13" s="1"/>
  <c r="AA53" i="13"/>
  <c r="AB56" i="13" s="1"/>
  <c r="AA52" i="13"/>
  <c r="AB52" i="13" s="1"/>
  <c r="AC52" i="13" s="1"/>
  <c r="AB51" i="13"/>
  <c r="AC51" i="13" s="1"/>
  <c r="AA51" i="13"/>
  <c r="AA50" i="13"/>
  <c r="AB50" i="13" s="1"/>
  <c r="AC50" i="13" s="1"/>
  <c r="AB49" i="13"/>
  <c r="AC49" i="13" s="1"/>
  <c r="AA49" i="13"/>
  <c r="AA48" i="13"/>
  <c r="AB48" i="13" s="1"/>
  <c r="AC48" i="13" s="1"/>
  <c r="AA47" i="13"/>
  <c r="AB47" i="13" s="1"/>
  <c r="AC47" i="13" s="1"/>
  <c r="AA46" i="13"/>
  <c r="AB46" i="13" s="1"/>
  <c r="AC46" i="13" s="1"/>
  <c r="AA45" i="13"/>
  <c r="AB45" i="13" s="1"/>
  <c r="AC45" i="13" s="1"/>
  <c r="AA44" i="13"/>
  <c r="AB44" i="13" s="1"/>
  <c r="AC44" i="13" s="1"/>
  <c r="AB43" i="13"/>
  <c r="AC43" i="13" s="1"/>
  <c r="AA43" i="13"/>
  <c r="AA42" i="13"/>
  <c r="AB42" i="13" s="1"/>
  <c r="AC42" i="13" s="1"/>
  <c r="AB41" i="13"/>
  <c r="AC41" i="13" s="1"/>
  <c r="AA41" i="13"/>
  <c r="AA40" i="13"/>
  <c r="AB40" i="13" s="1"/>
  <c r="AC40" i="13" s="1"/>
  <c r="AA39" i="13"/>
  <c r="AB39" i="13" s="1"/>
  <c r="AC39" i="13" s="1"/>
  <c r="AA38" i="13"/>
  <c r="AB38" i="13" s="1"/>
  <c r="AC38" i="13" s="1"/>
  <c r="AA37" i="13"/>
  <c r="AB37" i="13" s="1"/>
  <c r="AC37" i="13" s="1"/>
  <c r="AA36" i="13"/>
  <c r="AB36" i="13" s="1"/>
  <c r="AB35" i="13"/>
  <c r="AC35" i="13" s="1"/>
  <c r="AA35" i="13"/>
  <c r="AA34" i="13"/>
  <c r="AB34" i="13" s="1"/>
  <c r="AB33" i="13"/>
  <c r="AC29" i="13" s="1"/>
  <c r="AA33" i="13"/>
  <c r="AA32" i="13"/>
  <c r="AB32" i="13" s="1"/>
  <c r="AC28" i="13" s="1"/>
  <c r="AA31" i="13"/>
  <c r="AB31" i="13" s="1"/>
  <c r="AC27" i="13" s="1"/>
  <c r="AA30" i="13"/>
  <c r="AB30" i="13" s="1"/>
  <c r="AC26" i="13" s="1"/>
  <c r="AB29" i="13"/>
  <c r="AC25" i="13" s="1"/>
  <c r="AA29" i="13"/>
  <c r="AA28" i="13"/>
  <c r="AB28" i="13" s="1"/>
  <c r="AC24" i="13" s="1"/>
  <c r="AB27" i="13"/>
  <c r="AC23" i="13" s="1"/>
  <c r="AA27" i="13"/>
  <c r="AA26" i="13"/>
  <c r="AB26" i="13" s="1"/>
  <c r="AC22" i="13" s="1"/>
  <c r="AB25" i="13"/>
  <c r="AC21" i="13" s="1"/>
  <c r="AA25" i="13"/>
  <c r="AA24" i="13"/>
  <c r="AB24" i="13" s="1"/>
  <c r="AC20" i="13" s="1"/>
  <c r="AA23" i="13"/>
  <c r="AB23" i="13" s="1"/>
  <c r="AC19" i="13" s="1"/>
  <c r="AA22" i="13"/>
  <c r="AB22" i="13" s="1"/>
  <c r="AC18" i="13" s="1"/>
  <c r="AB21" i="13"/>
  <c r="AA21" i="13"/>
  <c r="AA20" i="13"/>
  <c r="AB20" i="13" s="1"/>
  <c r="AB19" i="13"/>
  <c r="AA19" i="13"/>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B5" i="13"/>
  <c r="AC5" i="13" s="1"/>
  <c r="AA5" i="13"/>
  <c r="AA4" i="13"/>
  <c r="AB4" i="13" s="1"/>
  <c r="AC4" i="13" s="1"/>
  <c r="AA3" i="13"/>
  <c r="AB3" i="13" s="1"/>
  <c r="AC3" i="13" s="1"/>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X55" i="13"/>
  <c r="W55" i="13"/>
  <c r="W54" i="13"/>
  <c r="X54" i="13" s="1"/>
  <c r="W53" i="13"/>
  <c r="X56"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W36" i="13"/>
  <c r="X36" i="13" s="1"/>
  <c r="W35" i="13"/>
  <c r="X35" i="13" s="1"/>
  <c r="Y31"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S63" i="13"/>
  <c r="T63" i="13" s="1"/>
  <c r="U63" i="13" s="1"/>
  <c r="S62" i="13"/>
  <c r="T62" i="13" s="1"/>
  <c r="U62" i="13" s="1"/>
  <c r="S61" i="13"/>
  <c r="T61" i="13" s="1"/>
  <c r="U61" i="13" s="1"/>
  <c r="S60" i="13"/>
  <c r="T60" i="13" s="1"/>
  <c r="U60" i="13" s="1"/>
  <c r="S59" i="13"/>
  <c r="T59" i="13" s="1"/>
  <c r="U59" i="13" s="1"/>
  <c r="S58" i="13"/>
  <c r="S57" i="13"/>
  <c r="S56" i="13"/>
  <c r="T55" i="13"/>
  <c r="S55" i="13"/>
  <c r="S54" i="13"/>
  <c r="T57" i="13" s="1"/>
  <c r="S53" i="13"/>
  <c r="T56" i="13" s="1"/>
  <c r="S52" i="13"/>
  <c r="T52" i="13" s="1"/>
  <c r="U52" i="13" s="1"/>
  <c r="T51" i="13"/>
  <c r="U51" i="13" s="1"/>
  <c r="S51" i="13"/>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T39" i="13"/>
  <c r="U39" i="13" s="1"/>
  <c r="S39" i="13"/>
  <c r="S38" i="13"/>
  <c r="T38" i="13" s="1"/>
  <c r="U38" i="13" s="1"/>
  <c r="S37" i="13"/>
  <c r="T37" i="13" s="1"/>
  <c r="S36" i="13"/>
  <c r="T36" i="13" s="1"/>
  <c r="T35" i="13"/>
  <c r="U35" i="13" s="1"/>
  <c r="S35" i="13"/>
  <c r="S34" i="13"/>
  <c r="T34" i="13" s="1"/>
  <c r="S33" i="13"/>
  <c r="T33" i="13" s="1"/>
  <c r="U29" i="13" s="1"/>
  <c r="S32" i="13"/>
  <c r="T32" i="13" s="1"/>
  <c r="U28" i="13" s="1"/>
  <c r="S31" i="13"/>
  <c r="T31" i="13" s="1"/>
  <c r="U27" i="13" s="1"/>
  <c r="S30" i="13"/>
  <c r="T30" i="13" s="1"/>
  <c r="U26" i="13" s="1"/>
  <c r="S29" i="13"/>
  <c r="T29" i="13" s="1"/>
  <c r="U25" i="13" s="1"/>
  <c r="S28" i="13"/>
  <c r="T28" i="13" s="1"/>
  <c r="U24" i="13" s="1"/>
  <c r="S27" i="13"/>
  <c r="T27" i="13" s="1"/>
  <c r="U23" i="13" s="1"/>
  <c r="S26" i="13"/>
  <c r="T26" i="13" s="1"/>
  <c r="U22" i="13" s="1"/>
  <c r="S25" i="13"/>
  <c r="T25" i="13" s="1"/>
  <c r="U21" i="13" s="1"/>
  <c r="S24" i="13"/>
  <c r="T24" i="13" s="1"/>
  <c r="U20" i="13" s="1"/>
  <c r="T23" i="13"/>
  <c r="U19" i="13" s="1"/>
  <c r="S23" i="13"/>
  <c r="S22" i="13"/>
  <c r="T22" i="13" s="1"/>
  <c r="U18" i="13" s="1"/>
  <c r="S21" i="13"/>
  <c r="T21" i="13" s="1"/>
  <c r="S20" i="13"/>
  <c r="T20" i="13" s="1"/>
  <c r="T19" i="13"/>
  <c r="S19" i="13"/>
  <c r="S18" i="13"/>
  <c r="T18" i="13" s="1"/>
  <c r="S17" i="13"/>
  <c r="T17" i="13" s="1"/>
  <c r="U17" i="13" s="1"/>
  <c r="S16" i="13"/>
  <c r="T16" i="13" s="1"/>
  <c r="U16" i="13" s="1"/>
  <c r="S15" i="13"/>
  <c r="T15" i="13" s="1"/>
  <c r="U15" i="13" s="1"/>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O59" i="13"/>
  <c r="P59" i="13" s="1"/>
  <c r="Q59" i="13" s="1"/>
  <c r="O58" i="13"/>
  <c r="P58" i="13" s="1"/>
  <c r="O57" i="13"/>
  <c r="O56" i="13"/>
  <c r="O55" i="13"/>
  <c r="P55" i="13" s="1"/>
  <c r="Q58" i="13" s="1"/>
  <c r="O54" i="13"/>
  <c r="P57" i="13" s="1"/>
  <c r="O53" i="13"/>
  <c r="P56" i="13" s="1"/>
  <c r="O52" i="13"/>
  <c r="P52" i="13" s="1"/>
  <c r="Q52" i="13" s="1"/>
  <c r="P51" i="13"/>
  <c r="Q51" i="13" s="1"/>
  <c r="O51" i="13"/>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O42" i="13"/>
  <c r="P42" i="13" s="1"/>
  <c r="Q42" i="13" s="1"/>
  <c r="O41" i="13"/>
  <c r="P41" i="13" s="1"/>
  <c r="Q41" i="13" s="1"/>
  <c r="O40" i="13"/>
  <c r="P40" i="13" s="1"/>
  <c r="Q40" i="13" s="1"/>
  <c r="P39" i="13"/>
  <c r="Q39" i="13" s="1"/>
  <c r="O39" i="13"/>
  <c r="O38" i="13"/>
  <c r="P38" i="13" s="1"/>
  <c r="Q38" i="13" s="1"/>
  <c r="O37" i="13"/>
  <c r="P37" i="13" s="1"/>
  <c r="Q36" i="13"/>
  <c r="P36" i="13"/>
  <c r="Q32" i="13" s="1"/>
  <c r="O36" i="13"/>
  <c r="O35" i="13"/>
  <c r="P35" i="13" s="1"/>
  <c r="Q35" i="13" s="1"/>
  <c r="O34" i="13"/>
  <c r="P34" i="13" s="1"/>
  <c r="O33" i="13"/>
  <c r="P33" i="13" s="1"/>
  <c r="Q29" i="13" s="1"/>
  <c r="O32" i="13"/>
  <c r="P32" i="13" s="1"/>
  <c r="Q28" i="13" s="1"/>
  <c r="P31" i="13"/>
  <c r="Q27" i="13" s="1"/>
  <c r="O31" i="13"/>
  <c r="O30" i="13"/>
  <c r="P30" i="13" s="1"/>
  <c r="Q26" i="13" s="1"/>
  <c r="O29" i="13"/>
  <c r="P29" i="13" s="1"/>
  <c r="Q25" i="13" s="1"/>
  <c r="O28" i="13"/>
  <c r="P28" i="13" s="1"/>
  <c r="Q24" i="13" s="1"/>
  <c r="P27" i="13"/>
  <c r="Q23" i="13" s="1"/>
  <c r="O27" i="13"/>
  <c r="O26" i="13"/>
  <c r="P26" i="13" s="1"/>
  <c r="Q22" i="13" s="1"/>
  <c r="O25" i="13"/>
  <c r="P25" i="13" s="1"/>
  <c r="Q21" i="13" s="1"/>
  <c r="O24" i="13"/>
  <c r="P24" i="13" s="1"/>
  <c r="Q20" i="13" s="1"/>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K60" i="13"/>
  <c r="L60" i="13" s="1"/>
  <c r="M60" i="13" s="1"/>
  <c r="L59" i="13"/>
  <c r="M59" i="13" s="1"/>
  <c r="K59" i="13"/>
  <c r="K58" i="13"/>
  <c r="K57" i="13"/>
  <c r="K56" i="13"/>
  <c r="K55" i="13"/>
  <c r="L58" i="13" s="1"/>
  <c r="K54" i="13"/>
  <c r="L57" i="13" s="1"/>
  <c r="K53" i="13"/>
  <c r="L56" i="13" s="1"/>
  <c r="K52" i="13"/>
  <c r="L52" i="13" s="1"/>
  <c r="M52" i="13" s="1"/>
  <c r="K51" i="13"/>
  <c r="L51" i="13" s="1"/>
  <c r="M51" i="13" s="1"/>
  <c r="K50" i="13"/>
  <c r="L50" i="13" s="1"/>
  <c r="M50" i="13" s="1"/>
  <c r="K49" i="13"/>
  <c r="L49" i="13" s="1"/>
  <c r="M49" i="13" s="1"/>
  <c r="K48" i="13"/>
  <c r="L48" i="13" s="1"/>
  <c r="M48" i="13" s="1"/>
  <c r="L47" i="13"/>
  <c r="M47" i="13" s="1"/>
  <c r="K47" i="13"/>
  <c r="K46" i="13"/>
  <c r="L46" i="13" s="1"/>
  <c r="M46" i="13" s="1"/>
  <c r="L45" i="13"/>
  <c r="M45" i="13" s="1"/>
  <c r="K45" i="13"/>
  <c r="K44" i="13"/>
  <c r="L44" i="13" s="1"/>
  <c r="M44" i="13" s="1"/>
  <c r="K43" i="13"/>
  <c r="L43" i="13" s="1"/>
  <c r="M43" i="13" s="1"/>
  <c r="K42" i="13"/>
  <c r="L42" i="13" s="1"/>
  <c r="M42" i="13" s="1"/>
  <c r="K41" i="13"/>
  <c r="L41" i="13" s="1"/>
  <c r="M41" i="13" s="1"/>
  <c r="K40" i="13"/>
  <c r="L40" i="13" s="1"/>
  <c r="M40" i="13" s="1"/>
  <c r="L39" i="13"/>
  <c r="M39" i="13" s="1"/>
  <c r="K39" i="13"/>
  <c r="K38" i="13"/>
  <c r="L38" i="13" s="1"/>
  <c r="M38" i="13" s="1"/>
  <c r="L37" i="13"/>
  <c r="M37" i="13" s="1"/>
  <c r="K37" i="13"/>
  <c r="K36" i="13"/>
  <c r="L36" i="13" s="1"/>
  <c r="K35" i="13"/>
  <c r="L35" i="13" s="1"/>
  <c r="M35" i="13" s="1"/>
  <c r="K34" i="13"/>
  <c r="L34" i="13" s="1"/>
  <c r="K33" i="13"/>
  <c r="L33" i="13" s="1"/>
  <c r="M29" i="13" s="1"/>
  <c r="L32" i="13"/>
  <c r="M28" i="13" s="1"/>
  <c r="K32" i="13"/>
  <c r="K31" i="13"/>
  <c r="L31" i="13" s="1"/>
  <c r="M27" i="13" s="1"/>
  <c r="K30" i="13"/>
  <c r="L30" i="13" s="1"/>
  <c r="M26" i="13" s="1"/>
  <c r="K29" i="13"/>
  <c r="L29" i="13" s="1"/>
  <c r="M25" i="13" s="1"/>
  <c r="K28" i="13"/>
  <c r="L28" i="13" s="1"/>
  <c r="M24" i="13" s="1"/>
  <c r="L27" i="13"/>
  <c r="M23" i="13" s="1"/>
  <c r="K27" i="13"/>
  <c r="K26" i="13"/>
  <c r="L26" i="13" s="1"/>
  <c r="M22" i="13" s="1"/>
  <c r="K25" i="13"/>
  <c r="L25" i="13" s="1"/>
  <c r="M21" i="13" s="1"/>
  <c r="K24" i="13"/>
  <c r="L24" i="13" s="1"/>
  <c r="M20" i="13" s="1"/>
  <c r="L23" i="13"/>
  <c r="M19" i="13" s="1"/>
  <c r="K23" i="13"/>
  <c r="K22" i="13"/>
  <c r="L22" i="13" s="1"/>
  <c r="M18" i="13" s="1"/>
  <c r="K21" i="13"/>
  <c r="L21" i="13" s="1"/>
  <c r="L20" i="13"/>
  <c r="K20" i="13"/>
  <c r="K19" i="13"/>
  <c r="L19" i="13" s="1"/>
  <c r="K18" i="13"/>
  <c r="L18" i="13" s="1"/>
  <c r="K17" i="13"/>
  <c r="L17" i="13" s="1"/>
  <c r="M17" i="13" s="1"/>
  <c r="L16" i="13"/>
  <c r="M16" i="13" s="1"/>
  <c r="K16" i="13"/>
  <c r="K15" i="13"/>
  <c r="L15" i="13" s="1"/>
  <c r="M15" i="13" s="1"/>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K3" i="13"/>
  <c r="L3" i="13" s="1"/>
  <c r="M3" i="13" s="1"/>
  <c r="K2" i="13"/>
  <c r="L2" i="13" s="1"/>
  <c r="M2" i="13" s="1"/>
  <c r="M33" i="13" l="1"/>
  <c r="L55" i="13"/>
  <c r="X58" i="13"/>
  <c r="Y58" i="13" s="1"/>
  <c r="T58" i="13"/>
  <c r="U58" i="13" s="1"/>
  <c r="AC34" i="13"/>
  <c r="AC30" i="13"/>
  <c r="AC36" i="13"/>
  <c r="AC32" i="13"/>
  <c r="AC64" i="13"/>
  <c r="AC31" i="13"/>
  <c r="AB54" i="13"/>
  <c r="AC55" i="13"/>
  <c r="AB53" i="13"/>
  <c r="AC33" i="13"/>
  <c r="Y36" i="13"/>
  <c r="Y32" i="13"/>
  <c r="Y34" i="13"/>
  <c r="Y30" i="13"/>
  <c r="Y37" i="13"/>
  <c r="Y33" i="13"/>
  <c r="Y57" i="13"/>
  <c r="Y54" i="13"/>
  <c r="Y64" i="13"/>
  <c r="Y35" i="13"/>
  <c r="Y55" i="13"/>
  <c r="X53" i="13"/>
  <c r="X57" i="13"/>
  <c r="U34" i="13"/>
  <c r="U30" i="13"/>
  <c r="U37" i="13"/>
  <c r="U33" i="13"/>
  <c r="U36" i="13"/>
  <c r="U32" i="13"/>
  <c r="U64" i="13"/>
  <c r="U31" i="13"/>
  <c r="T54" i="13"/>
  <c r="U55" i="13"/>
  <c r="T53" i="13"/>
  <c r="Q37" i="13"/>
  <c r="Q33" i="13"/>
  <c r="Q34" i="13"/>
  <c r="Q30" i="13"/>
  <c r="Q64" i="13"/>
  <c r="Q31" i="13"/>
  <c r="P54" i="13"/>
  <c r="Q55" i="13"/>
  <c r="P53" i="13"/>
  <c r="M36" i="13"/>
  <c r="M32" i="13"/>
  <c r="M58" i="13"/>
  <c r="M34" i="13"/>
  <c r="M30" i="13"/>
  <c r="M61" i="13"/>
  <c r="M64" i="13"/>
  <c r="M31" i="13"/>
  <c r="L54" i="13"/>
  <c r="M55" i="13"/>
  <c r="L53" i="13"/>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A59" i="14"/>
  <c r="AB59" i="14" s="1"/>
  <c r="AC59" i="14" s="1"/>
  <c r="AA58" i="14"/>
  <c r="AA57" i="14"/>
  <c r="AA56" i="14"/>
  <c r="AA55" i="14"/>
  <c r="AB55" i="14" s="1"/>
  <c r="AA54" i="14"/>
  <c r="AB54" i="14" s="1"/>
  <c r="AA53" i="14"/>
  <c r="AB56"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A36" i="14"/>
  <c r="AB36" i="14" s="1"/>
  <c r="AA35" i="14"/>
  <c r="AB35" i="14" s="1"/>
  <c r="AC35" i="14" s="1"/>
  <c r="AA34" i="14"/>
  <c r="AB34" i="14" s="1"/>
  <c r="AA33" i="14"/>
  <c r="AB33" i="14" s="1"/>
  <c r="AC29" i="14" s="1"/>
  <c r="AA32" i="14"/>
  <c r="AB32" i="14" s="1"/>
  <c r="AC28" i="14" s="1"/>
  <c r="AA31" i="14"/>
  <c r="AB31" i="14" s="1"/>
  <c r="AC27" i="14" s="1"/>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W63" i="14"/>
  <c r="X63" i="14" s="1"/>
  <c r="Y63" i="14" s="1"/>
  <c r="W62" i="14"/>
  <c r="X62" i="14" s="1"/>
  <c r="Y62" i="14" s="1"/>
  <c r="W61" i="14"/>
  <c r="X61" i="14" s="1"/>
  <c r="Y61" i="14" s="1"/>
  <c r="W60" i="14"/>
  <c r="X60" i="14" s="1"/>
  <c r="Y60" i="14" s="1"/>
  <c r="W59" i="14"/>
  <c r="X59" i="14" s="1"/>
  <c r="Y59" i="14" s="1"/>
  <c r="W58" i="14"/>
  <c r="W57" i="14"/>
  <c r="W56" i="14"/>
  <c r="W55" i="14"/>
  <c r="X55" i="14" s="1"/>
  <c r="W54" i="14"/>
  <c r="W53" i="14"/>
  <c r="X56"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W44" i="14"/>
  <c r="X44" i="14" s="1"/>
  <c r="Y44" i="14" s="1"/>
  <c r="W43" i="14"/>
  <c r="X43" i="14" s="1"/>
  <c r="Y43" i="14" s="1"/>
  <c r="W42" i="14"/>
  <c r="X42" i="14" s="1"/>
  <c r="Y42" i="14" s="1"/>
  <c r="W41" i="14"/>
  <c r="X41" i="14" s="1"/>
  <c r="Y41" i="14" s="1"/>
  <c r="W40" i="14"/>
  <c r="X40" i="14" s="1"/>
  <c r="Y40" i="14" s="1"/>
  <c r="W39" i="14"/>
  <c r="X39" i="14" s="1"/>
  <c r="Y39" i="14" s="1"/>
  <c r="W38" i="14"/>
  <c r="X38" i="14" s="1"/>
  <c r="Y38" i="14" s="1"/>
  <c r="W37" i="14"/>
  <c r="X37" i="14" s="1"/>
  <c r="W36" i="14"/>
  <c r="X36" i="14" s="1"/>
  <c r="Y36" i="14" s="1"/>
  <c r="X35" i="14"/>
  <c r="W35" i="14"/>
  <c r="W34" i="14"/>
  <c r="X34" i="14" s="1"/>
  <c r="W33" i="14"/>
  <c r="X33" i="14" s="1"/>
  <c r="Y29" i="14" s="1"/>
  <c r="W32" i="14"/>
  <c r="X32" i="14" s="1"/>
  <c r="W31" i="14"/>
  <c r="X31" i="14" s="1"/>
  <c r="Y27" i="14" s="1"/>
  <c r="W30" i="14"/>
  <c r="X30" i="14" s="1"/>
  <c r="Y26" i="14" s="1"/>
  <c r="W29" i="14"/>
  <c r="X29" i="14" s="1"/>
  <c r="Y25" i="14" s="1"/>
  <c r="Y28" i="14"/>
  <c r="W28" i="14"/>
  <c r="X28" i="14" s="1"/>
  <c r="Y24" i="14" s="1"/>
  <c r="W27" i="14"/>
  <c r="X27" i="14" s="1"/>
  <c r="Y23" i="14" s="1"/>
  <c r="W26" i="14"/>
  <c r="X26" i="14" s="1"/>
  <c r="Y22" i="14" s="1"/>
  <c r="W25" i="14"/>
  <c r="X25" i="14" s="1"/>
  <c r="Y21" i="14" s="1"/>
  <c r="W24" i="14"/>
  <c r="X24" i="14" s="1"/>
  <c r="W23" i="14"/>
  <c r="X23" i="14" s="1"/>
  <c r="Y19" i="14" s="1"/>
  <c r="W22" i="14"/>
  <c r="X22" i="14" s="1"/>
  <c r="Y18" i="14" s="1"/>
  <c r="W21" i="14"/>
  <c r="X21" i="14" s="1"/>
  <c r="Y20" i="14"/>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Y8" i="14"/>
  <c r="W8" i="14"/>
  <c r="X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8" i="14" s="1"/>
  <c r="S54" i="14"/>
  <c r="S53" i="14"/>
  <c r="S52" i="14"/>
  <c r="T52" i="14" s="1"/>
  <c r="U52" i="14" s="1"/>
  <c r="T51" i="14"/>
  <c r="U51" i="14" s="1"/>
  <c r="S51" i="14"/>
  <c r="S50" i="14"/>
  <c r="T50" i="14" s="1"/>
  <c r="U50" i="14" s="1"/>
  <c r="S49" i="14"/>
  <c r="T49" i="14" s="1"/>
  <c r="U49" i="14" s="1"/>
  <c r="S48" i="14"/>
  <c r="T48" i="14" s="1"/>
  <c r="U48" i="14" s="1"/>
  <c r="S47" i="14"/>
  <c r="T47" i="14" s="1"/>
  <c r="U47" i="14" s="1"/>
  <c r="S46" i="14"/>
  <c r="T46" i="14" s="1"/>
  <c r="U46" i="14" s="1"/>
  <c r="S45" i="14"/>
  <c r="T45" i="14" s="1"/>
  <c r="U45" i="14" s="1"/>
  <c r="S44" i="14"/>
  <c r="T44" i="14" s="1"/>
  <c r="U44" i="14" s="1"/>
  <c r="S43" i="14"/>
  <c r="T43" i="14" s="1"/>
  <c r="U43" i="14" s="1"/>
  <c r="S42" i="14"/>
  <c r="T42" i="14" s="1"/>
  <c r="U42" i="14" s="1"/>
  <c r="S41" i="14"/>
  <c r="T41" i="14" s="1"/>
  <c r="U41" i="14" s="1"/>
  <c r="S40" i="14"/>
  <c r="T40" i="14" s="1"/>
  <c r="U40" i="14" s="1"/>
  <c r="S39" i="14"/>
  <c r="T39" i="14" s="1"/>
  <c r="U39" i="14" s="1"/>
  <c r="S38" i="14"/>
  <c r="T38" i="14" s="1"/>
  <c r="U38" i="14" s="1"/>
  <c r="S37" i="14"/>
  <c r="T37" i="14" s="1"/>
  <c r="S36" i="14"/>
  <c r="T36" i="14" s="1"/>
  <c r="S35" i="14"/>
  <c r="T35" i="14" s="1"/>
  <c r="U35" i="14" s="1"/>
  <c r="S34" i="14"/>
  <c r="T34" i="14" s="1"/>
  <c r="S33" i="14"/>
  <c r="T33" i="14" s="1"/>
  <c r="U29" i="14" s="1"/>
  <c r="S32" i="14"/>
  <c r="T32" i="14" s="1"/>
  <c r="U28" i="14" s="1"/>
  <c r="T31" i="14"/>
  <c r="U27" i="14" s="1"/>
  <c r="S31" i="14"/>
  <c r="S30" i="14"/>
  <c r="T30" i="14" s="1"/>
  <c r="U26" i="14" s="1"/>
  <c r="T29" i="14"/>
  <c r="U25" i="14" s="1"/>
  <c r="S29" i="14"/>
  <c r="S28" i="14"/>
  <c r="T28" i="14" s="1"/>
  <c r="U24" i="14" s="1"/>
  <c r="S27" i="14"/>
  <c r="T27" i="14" s="1"/>
  <c r="U23" i="14" s="1"/>
  <c r="S26" i="14"/>
  <c r="T26" i="14" s="1"/>
  <c r="U22" i="14" s="1"/>
  <c r="S25" i="14"/>
  <c r="T25" i="14" s="1"/>
  <c r="U21" i="14" s="1"/>
  <c r="S24" i="14"/>
  <c r="T24" i="14" s="1"/>
  <c r="U20" i="14" s="1"/>
  <c r="S23" i="14"/>
  <c r="T23" i="14" s="1"/>
  <c r="U19" i="14" s="1"/>
  <c r="S22" i="14"/>
  <c r="T22" i="14" s="1"/>
  <c r="U18" i="14" s="1"/>
  <c r="S21" i="14"/>
  <c r="T21" i="14" s="1"/>
  <c r="S20" i="14"/>
  <c r="T20" i="14" s="1"/>
  <c r="S19" i="14"/>
  <c r="T19" i="14" s="1"/>
  <c r="S18" i="14"/>
  <c r="T18"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P91" i="14"/>
  <c r="Q91" i="14" s="1"/>
  <c r="O91" i="14"/>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Q63" i="14" s="1"/>
  <c r="O62" i="14"/>
  <c r="P62" i="14" s="1"/>
  <c r="Q62" i="14" s="1"/>
  <c r="O61" i="14"/>
  <c r="P61" i="14" s="1"/>
  <c r="Q61" i="14" s="1"/>
  <c r="O60" i="14"/>
  <c r="P60" i="14" s="1"/>
  <c r="Q60" i="14" s="1"/>
  <c r="O59" i="14"/>
  <c r="P59" i="14" s="1"/>
  <c r="Q59" i="14" s="1"/>
  <c r="O58" i="14"/>
  <c r="O57" i="14"/>
  <c r="O56" i="14"/>
  <c r="O55" i="14"/>
  <c r="P55" i="14" s="1"/>
  <c r="O54" i="14"/>
  <c r="P57" i="14" s="1"/>
  <c r="O53" i="14"/>
  <c r="P56" i="14" s="1"/>
  <c r="O52" i="14"/>
  <c r="P52" i="14" s="1"/>
  <c r="Q52" i="14" s="1"/>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O36" i="14"/>
  <c r="P36" i="14" s="1"/>
  <c r="O35" i="14"/>
  <c r="P35" i="14" s="1"/>
  <c r="Q35" i="14" s="1"/>
  <c r="O34" i="14"/>
  <c r="P34" i="14" s="1"/>
  <c r="O33" i="14"/>
  <c r="P33" i="14" s="1"/>
  <c r="Q29" i="14" s="1"/>
  <c r="O32" i="14"/>
  <c r="P32" i="14" s="1"/>
  <c r="Q28" i="14" s="1"/>
  <c r="O31" i="14"/>
  <c r="P31" i="14" s="1"/>
  <c r="Q27" i="14" s="1"/>
  <c r="O30" i="14"/>
  <c r="P30" i="14" s="1"/>
  <c r="Q26" i="14" s="1"/>
  <c r="O29" i="14"/>
  <c r="P29" i="14" s="1"/>
  <c r="Q25" i="14" s="1"/>
  <c r="P28" i="14"/>
  <c r="Q24" i="14" s="1"/>
  <c r="O28" i="14"/>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O19" i="14"/>
  <c r="P19" i="14" s="1"/>
  <c r="O18" i="14"/>
  <c r="P18" i="14" s="1"/>
  <c r="O17" i="14"/>
  <c r="P17" i="14" s="1"/>
  <c r="Q17" i="14" s="1"/>
  <c r="P16" i="14"/>
  <c r="Q16" i="14" s="1"/>
  <c r="O16" i="14"/>
  <c r="O15" i="14"/>
  <c r="P15" i="14" s="1"/>
  <c r="Q15" i="14" s="1"/>
  <c r="O14" i="14"/>
  <c r="P14" i="14" s="1"/>
  <c r="Q14" i="14" s="1"/>
  <c r="O13" i="14"/>
  <c r="P13" i="14" s="1"/>
  <c r="Q13" i="14" s="1"/>
  <c r="P12" i="14"/>
  <c r="Q12" i="14" s="1"/>
  <c r="O12" i="14"/>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M62" i="14" s="1"/>
  <c r="K61" i="14"/>
  <c r="L61" i="14" s="1"/>
  <c r="M61" i="14" s="1"/>
  <c r="K60" i="14"/>
  <c r="L60" i="14" s="1"/>
  <c r="M60" i="14" s="1"/>
  <c r="K59" i="14"/>
  <c r="L59" i="14" s="1"/>
  <c r="M59" i="14" s="1"/>
  <c r="K58" i="14"/>
  <c r="K57" i="14"/>
  <c r="K56" i="14"/>
  <c r="L55" i="14"/>
  <c r="K55" i="14"/>
  <c r="K54" i="14"/>
  <c r="K53" i="14"/>
  <c r="L56" i="14" s="1"/>
  <c r="K52" i="14"/>
  <c r="L52" i="14" s="1"/>
  <c r="M52" i="14" s="1"/>
  <c r="K51" i="14"/>
  <c r="L51" i="14" s="1"/>
  <c r="M51" i="14" s="1"/>
  <c r="K50" i="14"/>
  <c r="L50" i="14" s="1"/>
  <c r="M50" i="14" s="1"/>
  <c r="L49" i="14"/>
  <c r="M49" i="14" s="1"/>
  <c r="K49" i="14"/>
  <c r="K48" i="14"/>
  <c r="L48" i="14" s="1"/>
  <c r="M48" i="14" s="1"/>
  <c r="K47" i="14"/>
  <c r="L47" i="14" s="1"/>
  <c r="M47" i="14" s="1"/>
  <c r="K46" i="14"/>
  <c r="L46" i="14" s="1"/>
  <c r="M46" i="14" s="1"/>
  <c r="K45" i="14"/>
  <c r="L45" i="14" s="1"/>
  <c r="M45" i="14" s="1"/>
  <c r="K44" i="14"/>
  <c r="L44" i="14" s="1"/>
  <c r="M44" i="14" s="1"/>
  <c r="K43" i="14"/>
  <c r="L43" i="14" s="1"/>
  <c r="M43" i="14" s="1"/>
  <c r="K42" i="14"/>
  <c r="L42" i="14" s="1"/>
  <c r="M42" i="14" s="1"/>
  <c r="L41" i="14"/>
  <c r="M41" i="14" s="1"/>
  <c r="K41" i="14"/>
  <c r="K40" i="14"/>
  <c r="L40" i="14" s="1"/>
  <c r="M40" i="14" s="1"/>
  <c r="K39" i="14"/>
  <c r="L39" i="14" s="1"/>
  <c r="M39" i="14" s="1"/>
  <c r="K38" i="14"/>
  <c r="L38" i="14" s="1"/>
  <c r="M38" i="14" s="1"/>
  <c r="K37" i="14"/>
  <c r="L37" i="14" s="1"/>
  <c r="M37" i="14" s="1"/>
  <c r="K36" i="14"/>
  <c r="L36" i="14" s="1"/>
  <c r="K35" i="14"/>
  <c r="L35" i="14" s="1"/>
  <c r="M35" i="14" s="1"/>
  <c r="K34" i="14"/>
  <c r="L34" i="14" s="1"/>
  <c r="K33" i="14"/>
  <c r="L33" i="14" s="1"/>
  <c r="M29" i="14" s="1"/>
  <c r="K32" i="14"/>
  <c r="L32" i="14" s="1"/>
  <c r="M28" i="14" s="1"/>
  <c r="K31" i="14"/>
  <c r="L31" i="14" s="1"/>
  <c r="M27" i="14" s="1"/>
  <c r="K30" i="14"/>
  <c r="L30" i="14" s="1"/>
  <c r="M26" i="14" s="1"/>
  <c r="K29" i="14"/>
  <c r="L29" i="14" s="1"/>
  <c r="M25" i="14" s="1"/>
  <c r="K28" i="14"/>
  <c r="L28" i="14" s="1"/>
  <c r="M24" i="14" s="1"/>
  <c r="K27" i="14"/>
  <c r="L27" i="14" s="1"/>
  <c r="M23" i="14" s="1"/>
  <c r="K26" i="14"/>
  <c r="L26" i="14" s="1"/>
  <c r="M22" i="14" s="1"/>
  <c r="K25" i="14"/>
  <c r="L25" i="14" s="1"/>
  <c r="M21" i="14" s="1"/>
  <c r="K24" i="14"/>
  <c r="L24" i="14" s="1"/>
  <c r="M20" i="14" s="1"/>
  <c r="K23" i="14"/>
  <c r="L23" i="14" s="1"/>
  <c r="M19" i="14" s="1"/>
  <c r="K22" i="14"/>
  <c r="L22" i="14" s="1"/>
  <c r="M18" i="14" s="1"/>
  <c r="K21" i="14"/>
  <c r="L21" i="14" s="1"/>
  <c r="K20" i="14"/>
  <c r="L20" i="14" s="1"/>
  <c r="K19" i="14"/>
  <c r="L19" i="14" s="1"/>
  <c r="K18" i="14"/>
  <c r="L18" i="14" s="1"/>
  <c r="L17" i="14"/>
  <c r="M17" i="14" s="1"/>
  <c r="K17" i="14"/>
  <c r="K16" i="14"/>
  <c r="L16" i="14" s="1"/>
  <c r="M16" i="14" s="1"/>
  <c r="K15" i="14"/>
  <c r="L15" i="14" s="1"/>
  <c r="M15" i="14" s="1"/>
  <c r="K14" i="14"/>
  <c r="L14" i="14" s="1"/>
  <c r="M14" i="14" s="1"/>
  <c r="K13" i="14"/>
  <c r="L13" i="14" s="1"/>
  <c r="M13" i="14" s="1"/>
  <c r="K12" i="14"/>
  <c r="L12" i="14" s="1"/>
  <c r="M12" i="14" s="1"/>
  <c r="K11" i="14"/>
  <c r="L11" i="14" s="1"/>
  <c r="M11" i="14" s="1"/>
  <c r="K10" i="14"/>
  <c r="L10" i="14" s="1"/>
  <c r="M10" i="14" s="1"/>
  <c r="L9" i="14"/>
  <c r="M9" i="14" s="1"/>
  <c r="K9" i="14"/>
  <c r="K8" i="14"/>
  <c r="L8" i="14" s="1"/>
  <c r="M8" i="14" s="1"/>
  <c r="K7" i="14"/>
  <c r="L7" i="14" s="1"/>
  <c r="M7" i="14" s="1"/>
  <c r="K6" i="14"/>
  <c r="L6" i="14" s="1"/>
  <c r="M6" i="14" s="1"/>
  <c r="K5" i="14"/>
  <c r="L5" i="14" s="1"/>
  <c r="M5" i="14" s="1"/>
  <c r="K4" i="14"/>
  <c r="L4" i="14" s="1"/>
  <c r="M4" i="14" s="1"/>
  <c r="K3" i="14"/>
  <c r="L3" i="14" s="1"/>
  <c r="M3" i="14" s="1"/>
  <c r="K2" i="14"/>
  <c r="L2" i="14" s="1"/>
  <c r="M2" i="14" s="1"/>
  <c r="G81"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A62" i="5"/>
  <c r="AB62" i="5" s="1"/>
  <c r="AA61" i="5"/>
  <c r="AB61" i="5" s="1"/>
  <c r="AC61" i="5" s="1"/>
  <c r="AA60" i="5"/>
  <c r="AB60" i="5" s="1"/>
  <c r="AA59" i="5"/>
  <c r="AB59" i="5" s="1"/>
  <c r="AC62" i="5" s="1"/>
  <c r="AA58" i="5"/>
  <c r="AA57" i="5"/>
  <c r="AA56" i="5"/>
  <c r="AA55" i="5"/>
  <c r="AB55" i="5" s="1"/>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A36" i="5"/>
  <c r="AB36" i="5" s="1"/>
  <c r="AA35" i="5"/>
  <c r="AB35" i="5" s="1"/>
  <c r="AC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A23" i="5"/>
  <c r="AB23" i="5" s="1"/>
  <c r="AC19" i="5" s="1"/>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W86" i="5"/>
  <c r="X86" i="5" s="1"/>
  <c r="Y86" i="5" s="1"/>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W62" i="5"/>
  <c r="X62" i="5" s="1"/>
  <c r="W61" i="5"/>
  <c r="X61" i="5" s="1"/>
  <c r="Y61" i="5" s="1"/>
  <c r="W60" i="5"/>
  <c r="X60" i="5" s="1"/>
  <c r="W59" i="5"/>
  <c r="X59" i="5" s="1"/>
  <c r="Y62" i="5" s="1"/>
  <c r="W58" i="5"/>
  <c r="W57" i="5"/>
  <c r="W56" i="5"/>
  <c r="W55" i="5"/>
  <c r="X55" i="5" s="1"/>
  <c r="W54" i="5"/>
  <c r="W53" i="5"/>
  <c r="W52" i="5"/>
  <c r="X52" i="5" s="1"/>
  <c r="Y52" i="5" s="1"/>
  <c r="W51" i="5"/>
  <c r="X51" i="5" s="1"/>
  <c r="Y51" i="5" s="1"/>
  <c r="W50" i="5"/>
  <c r="X50" i="5" s="1"/>
  <c r="Y50" i="5" s="1"/>
  <c r="W49" i="5"/>
  <c r="X49" i="5" s="1"/>
  <c r="Y49" i="5" s="1"/>
  <c r="W48" i="5"/>
  <c r="X48" i="5" s="1"/>
  <c r="Y48" i="5" s="1"/>
  <c r="X47" i="5"/>
  <c r="Y47" i="5" s="1"/>
  <c r="W47" i="5"/>
  <c r="W46" i="5"/>
  <c r="X46" i="5" s="1"/>
  <c r="Y46" i="5" s="1"/>
  <c r="W45" i="5"/>
  <c r="X45" i="5" s="1"/>
  <c r="Y45" i="5" s="1"/>
  <c r="W44" i="5"/>
  <c r="X44" i="5" s="1"/>
  <c r="Y44" i="5" s="1"/>
  <c r="W43" i="5"/>
  <c r="X43" i="5" s="1"/>
  <c r="Y43" i="5" s="1"/>
  <c r="W42" i="5"/>
  <c r="X42" i="5" s="1"/>
  <c r="Y42" i="5" s="1"/>
  <c r="W41" i="5"/>
  <c r="X41" i="5" s="1"/>
  <c r="Y41" i="5" s="1"/>
  <c r="X40" i="5"/>
  <c r="Y40" i="5" s="1"/>
  <c r="W40" i="5"/>
  <c r="W39" i="5"/>
  <c r="X39" i="5" s="1"/>
  <c r="Y39" i="5" s="1"/>
  <c r="W38" i="5"/>
  <c r="X38" i="5" s="1"/>
  <c r="Y38" i="5" s="1"/>
  <c r="W37" i="5"/>
  <c r="X37" i="5" s="1"/>
  <c r="W36" i="5"/>
  <c r="X36" i="5" s="1"/>
  <c r="W35" i="5"/>
  <c r="X35" i="5" s="1"/>
  <c r="Y35" i="5" s="1"/>
  <c r="W34" i="5"/>
  <c r="X34" i="5" s="1"/>
  <c r="W33" i="5"/>
  <c r="X33" i="5" s="1"/>
  <c r="Y29" i="5" s="1"/>
  <c r="W32" i="5"/>
  <c r="X32" i="5" s="1"/>
  <c r="Y28" i="5" s="1"/>
  <c r="W31" i="5"/>
  <c r="X31" i="5" s="1"/>
  <c r="Y27" i="5" s="1"/>
  <c r="W30" i="5"/>
  <c r="X30" i="5" s="1"/>
  <c r="Y26" i="5" s="1"/>
  <c r="W29" i="5"/>
  <c r="X29" i="5" s="1"/>
  <c r="Y25" i="5" s="1"/>
  <c r="W28" i="5"/>
  <c r="X28" i="5" s="1"/>
  <c r="Y24" i="5" s="1"/>
  <c r="W27" i="5"/>
  <c r="X27" i="5" s="1"/>
  <c r="Y23" i="5" s="1"/>
  <c r="W26" i="5"/>
  <c r="X26" i="5" s="1"/>
  <c r="Y22" i="5" s="1"/>
  <c r="W25" i="5"/>
  <c r="X25" i="5" s="1"/>
  <c r="Y21" i="5" s="1"/>
  <c r="W24" i="5"/>
  <c r="X24" i="5" s="1"/>
  <c r="Y20" i="5" s="1"/>
  <c r="W23" i="5"/>
  <c r="X23" i="5" s="1"/>
  <c r="Y19" i="5" s="1"/>
  <c r="W22" i="5"/>
  <c r="X22" i="5" s="1"/>
  <c r="Y18" i="5" s="1"/>
  <c r="W21" i="5"/>
  <c r="X21" i="5" s="1"/>
  <c r="W20" i="5"/>
  <c r="X20" i="5" s="1"/>
  <c r="W19" i="5"/>
  <c r="X19" i="5" s="1"/>
  <c r="W18" i="5"/>
  <c r="X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S63" i="5"/>
  <c r="T63" i="5" s="1"/>
  <c r="S62" i="5"/>
  <c r="T62" i="5" s="1"/>
  <c r="S61" i="5"/>
  <c r="T61" i="5" s="1"/>
  <c r="U61" i="5" s="1"/>
  <c r="S60" i="5"/>
  <c r="T60" i="5" s="1"/>
  <c r="S59" i="5"/>
  <c r="T59" i="5" s="1"/>
  <c r="S58" i="5"/>
  <c r="S57" i="5"/>
  <c r="S56" i="5"/>
  <c r="S55" i="5"/>
  <c r="T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T42" i="5"/>
  <c r="U42" i="5" s="1"/>
  <c r="S42" i="5"/>
  <c r="S41" i="5"/>
  <c r="T41" i="5" s="1"/>
  <c r="U41" i="5" s="1"/>
  <c r="S40" i="5"/>
  <c r="T40" i="5" s="1"/>
  <c r="U40" i="5" s="1"/>
  <c r="S39" i="5"/>
  <c r="T39" i="5" s="1"/>
  <c r="U39" i="5" s="1"/>
  <c r="S38" i="5"/>
  <c r="T38" i="5" s="1"/>
  <c r="U38" i="5" s="1"/>
  <c r="S37" i="5"/>
  <c r="T37" i="5" s="1"/>
  <c r="S36" i="5"/>
  <c r="T36" i="5" s="1"/>
  <c r="T35" i="5"/>
  <c r="U35" i="5" s="1"/>
  <c r="S35" i="5"/>
  <c r="S34" i="5"/>
  <c r="T34" i="5" s="1"/>
  <c r="U34" i="5" s="1"/>
  <c r="S33" i="5"/>
  <c r="T33" i="5" s="1"/>
  <c r="U29" i="5" s="1"/>
  <c r="S32" i="5"/>
  <c r="T32" i="5" s="1"/>
  <c r="U28" i="5" s="1"/>
  <c r="S31" i="5"/>
  <c r="T31" i="5" s="1"/>
  <c r="U27" i="5" s="1"/>
  <c r="T30" i="5"/>
  <c r="U26" i="5" s="1"/>
  <c r="S30" i="5"/>
  <c r="S29" i="5"/>
  <c r="T29" i="5" s="1"/>
  <c r="U25" i="5" s="1"/>
  <c r="S28" i="5"/>
  <c r="T28" i="5" s="1"/>
  <c r="U24" i="5" s="1"/>
  <c r="S27" i="5"/>
  <c r="T27" i="5" s="1"/>
  <c r="U23" i="5" s="1"/>
  <c r="S26" i="5"/>
  <c r="T26" i="5" s="1"/>
  <c r="U22" i="5" s="1"/>
  <c r="S25" i="5"/>
  <c r="T25" i="5" s="1"/>
  <c r="U21" i="5" s="1"/>
  <c r="S24" i="5"/>
  <c r="T24" i="5" s="1"/>
  <c r="U20" i="5" s="1"/>
  <c r="S23" i="5"/>
  <c r="T23" i="5" s="1"/>
  <c r="U19" i="5" s="1"/>
  <c r="S22" i="5"/>
  <c r="T22" i="5" s="1"/>
  <c r="U18" i="5" s="1"/>
  <c r="S21" i="5"/>
  <c r="T21" i="5" s="1"/>
  <c r="S20" i="5"/>
  <c r="T20" i="5" s="1"/>
  <c r="S19" i="5"/>
  <c r="T19" i="5" s="1"/>
  <c r="S18" i="5"/>
  <c r="T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O63" i="5"/>
  <c r="P63" i="5" s="1"/>
  <c r="O62" i="5"/>
  <c r="P62" i="5" s="1"/>
  <c r="O61" i="5"/>
  <c r="P61" i="5" s="1"/>
  <c r="Q61" i="5" s="1"/>
  <c r="O60" i="5"/>
  <c r="P60" i="5" s="1"/>
  <c r="O59" i="5"/>
  <c r="P59" i="5" s="1"/>
  <c r="Q62" i="5" s="1"/>
  <c r="O58" i="5"/>
  <c r="O57" i="5"/>
  <c r="O56" i="5"/>
  <c r="O55" i="5"/>
  <c r="O54" i="5"/>
  <c r="O53" i="5"/>
  <c r="P56"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O40" i="5"/>
  <c r="P40" i="5" s="1"/>
  <c r="Q40" i="5" s="1"/>
  <c r="O39" i="5"/>
  <c r="P39" i="5" s="1"/>
  <c r="Q39" i="5" s="1"/>
  <c r="O38" i="5"/>
  <c r="P38" i="5" s="1"/>
  <c r="Q38" i="5" s="1"/>
  <c r="O37" i="5"/>
  <c r="P37" i="5" s="1"/>
  <c r="Q37" i="5" s="1"/>
  <c r="O36" i="5"/>
  <c r="P36" i="5" s="1"/>
  <c r="O35" i="5"/>
  <c r="P35" i="5" s="1"/>
  <c r="Q35" i="5" s="1"/>
  <c r="O34" i="5"/>
  <c r="P34" i="5" s="1"/>
  <c r="O33" i="5"/>
  <c r="P33" i="5" s="1"/>
  <c r="Q29" i="5" s="1"/>
  <c r="O32" i="5"/>
  <c r="P32" i="5" s="1"/>
  <c r="Q28" i="5" s="1"/>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O23" i="5"/>
  <c r="P23" i="5" s="1"/>
  <c r="Q19" i="5" s="1"/>
  <c r="O22" i="5"/>
  <c r="P22" i="5" s="1"/>
  <c r="Q18" i="5" s="1"/>
  <c r="O21" i="5"/>
  <c r="P21" i="5" s="1"/>
  <c r="O20" i="5"/>
  <c r="P20" i="5" s="1"/>
  <c r="O19" i="5"/>
  <c r="P19" i="5" s="1"/>
  <c r="O18" i="5"/>
  <c r="P18" i="5" s="1"/>
  <c r="O17" i="5"/>
  <c r="P17" i="5" s="1"/>
  <c r="Q17" i="5" s="1"/>
  <c r="O16" i="5"/>
  <c r="P16" i="5" s="1"/>
  <c r="Q16" i="5" s="1"/>
  <c r="P15" i="5"/>
  <c r="Q15" i="5" s="1"/>
  <c r="O15" i="5"/>
  <c r="O14" i="5"/>
  <c r="P14" i="5" s="1"/>
  <c r="Q14" i="5" s="1"/>
  <c r="O13" i="5"/>
  <c r="P13" i="5" s="1"/>
  <c r="Q13" i="5" s="1"/>
  <c r="O12" i="5"/>
  <c r="P12" i="5" s="1"/>
  <c r="Q12" i="5" s="1"/>
  <c r="O11" i="5"/>
  <c r="P11" i="5" s="1"/>
  <c r="Q11" i="5" s="1"/>
  <c r="O10" i="5"/>
  <c r="P10" i="5" s="1"/>
  <c r="Q10" i="5" s="1"/>
  <c r="O9" i="5"/>
  <c r="P9" i="5" s="1"/>
  <c r="Q9" i="5" s="1"/>
  <c r="O8" i="5"/>
  <c r="P8" i="5" s="1"/>
  <c r="Q8" i="5" s="1"/>
  <c r="P7" i="5"/>
  <c r="Q7" i="5" s="1"/>
  <c r="O7" i="5"/>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L83" i="5"/>
  <c r="M83" i="5" s="1"/>
  <c r="K83" i="5"/>
  <c r="K82" i="5"/>
  <c r="L82" i="5" s="1"/>
  <c r="M82" i="5" s="1"/>
  <c r="K81" i="5"/>
  <c r="L81" i="5" s="1"/>
  <c r="M81" i="5" s="1"/>
  <c r="K80" i="5"/>
  <c r="L80" i="5" s="1"/>
  <c r="M80" i="5" s="1"/>
  <c r="K79" i="5"/>
  <c r="L79" i="5" s="1"/>
  <c r="M79" i="5" s="1"/>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K62" i="5"/>
  <c r="L62" i="5" s="1"/>
  <c r="K61" i="5"/>
  <c r="L61" i="5" s="1"/>
  <c r="M61" i="5" s="1"/>
  <c r="K60" i="5"/>
  <c r="L60" i="5" s="1"/>
  <c r="L59" i="5"/>
  <c r="M62" i="5" s="1"/>
  <c r="K59" i="5"/>
  <c r="K58" i="5"/>
  <c r="K57" i="5"/>
  <c r="K56" i="5"/>
  <c r="K55" i="5"/>
  <c r="L55" i="5" s="1"/>
  <c r="K54" i="5"/>
  <c r="L57" i="5" s="1"/>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L45" i="5"/>
  <c r="M45" i="5" s="1"/>
  <c r="K45" i="5"/>
  <c r="K44" i="5"/>
  <c r="L44" i="5" s="1"/>
  <c r="M44" i="5" s="1"/>
  <c r="K43" i="5"/>
  <c r="L43" i="5" s="1"/>
  <c r="M43" i="5" s="1"/>
  <c r="K42" i="5"/>
  <c r="L42" i="5" s="1"/>
  <c r="M42" i="5" s="1"/>
  <c r="L41" i="5"/>
  <c r="M41" i="5" s="1"/>
  <c r="K41" i="5"/>
  <c r="K40" i="5"/>
  <c r="L40" i="5" s="1"/>
  <c r="M40" i="5" s="1"/>
  <c r="K39" i="5"/>
  <c r="L39" i="5" s="1"/>
  <c r="M39" i="5" s="1"/>
  <c r="K38" i="5"/>
  <c r="L38" i="5" s="1"/>
  <c r="M38" i="5" s="1"/>
  <c r="K37" i="5"/>
  <c r="L37" i="5" s="1"/>
  <c r="M37" i="5" s="1"/>
  <c r="K36" i="5"/>
  <c r="L36" i="5" s="1"/>
  <c r="K35" i="5"/>
  <c r="L35" i="5" s="1"/>
  <c r="M35" i="5" s="1"/>
  <c r="K34" i="5"/>
  <c r="L34" i="5" s="1"/>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L25" i="5"/>
  <c r="M21" i="5" s="1"/>
  <c r="K25" i="5"/>
  <c r="K24" i="5"/>
  <c r="L24" i="5" s="1"/>
  <c r="M20" i="5" s="1"/>
  <c r="K23" i="5"/>
  <c r="L23" i="5" s="1"/>
  <c r="M19" i="5" s="1"/>
  <c r="K22" i="5"/>
  <c r="L22" i="5" s="1"/>
  <c r="M18" i="5" s="1"/>
  <c r="K21" i="5"/>
  <c r="L21" i="5" s="1"/>
  <c r="K20" i="5"/>
  <c r="L20" i="5" s="1"/>
  <c r="K19" i="5"/>
  <c r="L19" i="5" s="1"/>
  <c r="K18" i="5"/>
  <c r="L18" i="5" s="1"/>
  <c r="L17" i="5"/>
  <c r="M17" i="5" s="1"/>
  <c r="K17" i="5"/>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L57" i="14" l="1"/>
  <c r="T56" i="14"/>
  <c r="T57" i="14"/>
  <c r="P57" i="5"/>
  <c r="AB57" i="5"/>
  <c r="X57" i="5"/>
  <c r="P58" i="5"/>
  <c r="T57" i="5"/>
  <c r="U31" i="5"/>
  <c r="X56" i="5"/>
  <c r="Q32" i="14"/>
  <c r="Q36" i="14"/>
  <c r="U37" i="14"/>
  <c r="U33" i="14"/>
  <c r="X58" i="14"/>
  <c r="Y58" i="14" s="1"/>
  <c r="L58" i="14"/>
  <c r="Y32" i="14"/>
  <c r="AB58" i="14"/>
  <c r="M58" i="14"/>
  <c r="P58" i="14"/>
  <c r="Q58" i="14" s="1"/>
  <c r="Y64" i="14"/>
  <c r="AC58" i="14"/>
  <c r="T55" i="14"/>
  <c r="U58" i="14" s="1"/>
  <c r="Y32" i="5"/>
  <c r="Y36" i="5"/>
  <c r="L58" i="5"/>
  <c r="X58" i="5"/>
  <c r="L56" i="5"/>
  <c r="M56" i="5" s="1"/>
  <c r="M64" i="5"/>
  <c r="P55" i="5"/>
  <c r="Q58" i="5" s="1"/>
  <c r="AB58" i="5"/>
  <c r="AC58" i="5" s="1"/>
  <c r="T58" i="5"/>
  <c r="Y64" i="5"/>
  <c r="T54" i="5"/>
  <c r="U57" i="5" s="1"/>
  <c r="AC57" i="13"/>
  <c r="AC54" i="13"/>
  <c r="AC53" i="13"/>
  <c r="AC56" i="13"/>
  <c r="Y53" i="13"/>
  <c r="Y56" i="13"/>
  <c r="U53" i="13"/>
  <c r="U56" i="13"/>
  <c r="U57" i="13"/>
  <c r="U54" i="13"/>
  <c r="Q57" i="13"/>
  <c r="Q54" i="13"/>
  <c r="Q53" i="13"/>
  <c r="Q56" i="13"/>
  <c r="M53" i="13"/>
  <c r="M56" i="13"/>
  <c r="M57" i="13"/>
  <c r="M54" i="13"/>
  <c r="AC54" i="14"/>
  <c r="AC36" i="14"/>
  <c r="AC32" i="14"/>
  <c r="AC34" i="14"/>
  <c r="AC30" i="14"/>
  <c r="AC37" i="14"/>
  <c r="AC33" i="14"/>
  <c r="AC64" i="14"/>
  <c r="AC31" i="14"/>
  <c r="AC55" i="14"/>
  <c r="AB53" i="14"/>
  <c r="AB57" i="14"/>
  <c r="AC57" i="14" s="1"/>
  <c r="Y34" i="14"/>
  <c r="Y30" i="14"/>
  <c r="Y37" i="14"/>
  <c r="Y33" i="14"/>
  <c r="Y35" i="14"/>
  <c r="Y31" i="14"/>
  <c r="X57" i="14"/>
  <c r="X54" i="14"/>
  <c r="Y55" i="14"/>
  <c r="X53" i="14"/>
  <c r="U34" i="14"/>
  <c r="U30" i="14"/>
  <c r="U36" i="14"/>
  <c r="U32" i="14"/>
  <c r="U64" i="14"/>
  <c r="U31" i="14"/>
  <c r="T54" i="14"/>
  <c r="T53" i="14"/>
  <c r="Q37" i="14"/>
  <c r="Q33" i="14"/>
  <c r="Q64" i="14"/>
  <c r="Q34" i="14"/>
  <c r="Q30" i="14"/>
  <c r="Q31" i="14"/>
  <c r="P54" i="14"/>
  <c r="Q55" i="14"/>
  <c r="P53" i="14"/>
  <c r="M64" i="14"/>
  <c r="M32" i="14"/>
  <c r="M36" i="14"/>
  <c r="M34" i="14"/>
  <c r="M30" i="14"/>
  <c r="M31" i="14"/>
  <c r="L54" i="14"/>
  <c r="M55" i="14"/>
  <c r="L53" i="14"/>
  <c r="M33" i="14"/>
  <c r="AC34" i="5"/>
  <c r="AC30" i="5"/>
  <c r="AC37" i="5"/>
  <c r="AC33" i="5"/>
  <c r="AC36" i="5"/>
  <c r="AC32" i="5"/>
  <c r="AC60" i="5"/>
  <c r="AC63" i="5"/>
  <c r="AC64" i="5"/>
  <c r="AC31" i="5"/>
  <c r="AB54" i="5"/>
  <c r="AC55" i="5"/>
  <c r="AC59" i="5"/>
  <c r="AB53" i="5"/>
  <c r="Y37" i="5"/>
  <c r="Y33" i="5"/>
  <c r="Y34" i="5"/>
  <c r="Y30" i="5"/>
  <c r="Y58" i="5"/>
  <c r="Y63" i="5"/>
  <c r="Y60" i="5"/>
  <c r="Y31" i="5"/>
  <c r="X54" i="5"/>
  <c r="Y55" i="5"/>
  <c r="Y59" i="5"/>
  <c r="X53" i="5"/>
  <c r="U37" i="5"/>
  <c r="U33" i="5"/>
  <c r="U62" i="5"/>
  <c r="U59" i="5"/>
  <c r="U63" i="5"/>
  <c r="U60" i="5"/>
  <c r="U64" i="5"/>
  <c r="U36" i="5"/>
  <c r="U32" i="5"/>
  <c r="U58" i="5"/>
  <c r="U55" i="5"/>
  <c r="U30" i="5"/>
  <c r="T53" i="5"/>
  <c r="U54" i="5"/>
  <c r="Q60" i="5"/>
  <c r="Q63" i="5"/>
  <c r="Q64" i="5"/>
  <c r="Q36" i="5"/>
  <c r="Q32" i="5"/>
  <c r="Q34" i="5"/>
  <c r="Q30" i="5"/>
  <c r="Q31" i="5"/>
  <c r="P54" i="5"/>
  <c r="Q59" i="5"/>
  <c r="P53" i="5"/>
  <c r="Q33" i="5"/>
  <c r="M63" i="5"/>
  <c r="M60" i="5"/>
  <c r="M36" i="5"/>
  <c r="M32" i="5"/>
  <c r="M34" i="5"/>
  <c r="M30" i="5"/>
  <c r="M58" i="5"/>
  <c r="M31" i="5"/>
  <c r="L54" i="5"/>
  <c r="M55" i="5"/>
  <c r="M59" i="5"/>
  <c r="M33" i="5"/>
  <c r="U55" i="14" l="1"/>
  <c r="Q55" i="5"/>
  <c r="AC53" i="14"/>
  <c r="AC56" i="14"/>
  <c r="Y53" i="14"/>
  <c r="Y56" i="14"/>
  <c r="Y57" i="14"/>
  <c r="Y54" i="14"/>
  <c r="U57" i="14"/>
  <c r="U54" i="14"/>
  <c r="U53" i="14"/>
  <c r="U56" i="14"/>
  <c r="Q57" i="14"/>
  <c r="Q54" i="14"/>
  <c r="Q53" i="14"/>
  <c r="Q56" i="14"/>
  <c r="M57" i="14"/>
  <c r="M54" i="14"/>
  <c r="M53" i="14"/>
  <c r="M56" i="14"/>
  <c r="AC57" i="5"/>
  <c r="AC54" i="5"/>
  <c r="AC53" i="5"/>
  <c r="AC56" i="5"/>
  <c r="Y53" i="5"/>
  <c r="Y56" i="5"/>
  <c r="Y57" i="5"/>
  <c r="Y54" i="5"/>
  <c r="U53" i="5"/>
  <c r="U56" i="5"/>
  <c r="Q53" i="5"/>
  <c r="Q56" i="5"/>
  <c r="Q57" i="5"/>
  <c r="Q54" i="5"/>
  <c r="M57" i="5"/>
  <c r="M54" i="5"/>
  <c r="G61" i="13" l="1"/>
  <c r="G61" i="14"/>
  <c r="H61" i="14" s="1"/>
  <c r="G52" i="14"/>
  <c r="G51" i="14"/>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H63" i="14"/>
  <c r="I63" i="14" s="1"/>
  <c r="G63" i="14"/>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1" i="14"/>
  <c r="I51" i="14" s="1"/>
  <c r="H50" i="14"/>
  <c r="I50" i="14" s="1"/>
  <c r="G49" i="14"/>
  <c r="H49" i="14" s="1"/>
  <c r="I49"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H24" i="14"/>
  <c r="I20" i="14" s="1"/>
  <c r="G24" i="14"/>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G81" i="13"/>
  <c r="H81" i="13" s="1"/>
  <c r="I81" i="13" s="1"/>
  <c r="G80" i="13"/>
  <c r="H80" i="13" s="1"/>
  <c r="I80" i="13" s="1"/>
  <c r="G49" i="13"/>
  <c r="H49" i="13" s="1"/>
  <c r="I49" i="13" s="1"/>
  <c r="G48" i="13"/>
  <c r="H48" i="13" s="1"/>
  <c r="I48" i="13" s="1"/>
  <c r="G47" i="13"/>
  <c r="H47" i="13" s="1"/>
  <c r="I47" i="13" s="1"/>
  <c r="G46" i="13"/>
  <c r="H46" i="13" s="1"/>
  <c r="I46" i="13" s="1"/>
  <c r="G45" i="13"/>
  <c r="H45" i="13" s="1"/>
  <c r="I45" i="13" s="1"/>
  <c r="G43" i="13"/>
  <c r="H43" i="13" s="1"/>
  <c r="I43" i="13" s="1"/>
  <c r="G42" i="13"/>
  <c r="H42" i="13" s="1"/>
  <c r="I42" i="13" s="1"/>
  <c r="G41" i="13"/>
  <c r="H41" i="13" s="1"/>
  <c r="I41" i="13" s="1"/>
  <c r="G39" i="13"/>
  <c r="H39" i="13" s="1"/>
  <c r="I39" i="13" s="1"/>
  <c r="G38" i="13"/>
  <c r="H38" i="13" s="1"/>
  <c r="I38" i="13" s="1"/>
  <c r="G36" i="13"/>
  <c r="H36" i="13" s="1"/>
  <c r="I36" i="13" s="1"/>
  <c r="G35" i="13"/>
  <c r="H35" i="13" s="1"/>
  <c r="I35" i="13" s="1"/>
  <c r="G17" i="13"/>
  <c r="G16" i="13"/>
  <c r="H16" i="13" s="1"/>
  <c r="I16" i="13" s="1"/>
  <c r="G15" i="13"/>
  <c r="G14" i="13"/>
  <c r="H14" i="13" s="1"/>
  <c r="I14" i="13" s="1"/>
  <c r="G13" i="13"/>
  <c r="G12" i="13"/>
  <c r="H12" i="13" s="1"/>
  <c r="I12" i="13" s="1"/>
  <c r="G11" i="13"/>
  <c r="H11" i="13" s="1"/>
  <c r="I11" i="13" s="1"/>
  <c r="G9" i="13"/>
  <c r="H9" i="13" s="1"/>
  <c r="I9" i="13" s="1"/>
  <c r="G8" i="13"/>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H82" i="13"/>
  <c r="I82" i="13" s="1"/>
  <c r="G82" i="13"/>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H22" i="13"/>
  <c r="I18" i="13" s="1"/>
  <c r="G22" i="13"/>
  <c r="G21" i="13"/>
  <c r="H21" i="13" s="1"/>
  <c r="G20" i="13"/>
  <c r="H20" i="13" s="1"/>
  <c r="G19" i="13"/>
  <c r="H19" i="13" s="1"/>
  <c r="G18" i="13"/>
  <c r="H18" i="13" s="1"/>
  <c r="H17" i="13"/>
  <c r="I17" i="13" s="1"/>
  <c r="H15" i="13"/>
  <c r="I15" i="13" s="1"/>
  <c r="H13" i="13"/>
  <c r="I13" i="13" s="1"/>
  <c r="H10" i="13"/>
  <c r="I10" i="13" s="1"/>
  <c r="G10" i="13"/>
  <c r="H8" i="13"/>
  <c r="I8" i="13" s="1"/>
  <c r="H6" i="13"/>
  <c r="I6" i="13" s="1"/>
  <c r="G5" i="13"/>
  <c r="H5" i="13" s="1"/>
  <c r="I5" i="13" s="1"/>
  <c r="H4" i="13"/>
  <c r="I4" i="13" s="1"/>
  <c r="G52" i="5"/>
  <c r="G51" i="5"/>
  <c r="H51" i="5" s="1"/>
  <c r="I51" i="5" s="1"/>
  <c r="G81" i="5"/>
  <c r="H81" i="5" s="1"/>
  <c r="I81" i="5" s="1"/>
  <c r="G80" i="5"/>
  <c r="H80" i="5" s="1"/>
  <c r="I80" i="5" s="1"/>
  <c r="G50" i="5"/>
  <c r="H50" i="5" s="1"/>
  <c r="I50" i="5" s="1"/>
  <c r="G61" i="5"/>
  <c r="H52" i="5"/>
  <c r="I52" i="5" s="1"/>
  <c r="G49" i="5"/>
  <c r="H49" i="5" s="1"/>
  <c r="I49" i="5" s="1"/>
  <c r="G48" i="5"/>
  <c r="H48" i="5" s="1"/>
  <c r="I48" i="5" s="1"/>
  <c r="G47" i="5"/>
  <c r="H47" i="5" s="1"/>
  <c r="G46" i="5"/>
  <c r="H46" i="5" s="1"/>
  <c r="G45" i="5"/>
  <c r="H45" i="5" s="1"/>
  <c r="G43" i="5"/>
  <c r="H43" i="5" s="1"/>
  <c r="G42" i="5"/>
  <c r="H42" i="5" s="1"/>
  <c r="I42" i="5" s="1"/>
  <c r="G41" i="5"/>
  <c r="H41" i="5" s="1"/>
  <c r="I41" i="5" s="1"/>
  <c r="G39" i="5"/>
  <c r="H39" i="5" s="1"/>
  <c r="I39" i="5" s="1"/>
  <c r="G38" i="5"/>
  <c r="H38" i="5" s="1"/>
  <c r="I38" i="5" s="1"/>
  <c r="G36" i="5"/>
  <c r="H36" i="5" s="1"/>
  <c r="I32" i="5" s="1"/>
  <c r="G35" i="5"/>
  <c r="H35" i="5" s="1"/>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I33" i="14" l="1"/>
  <c r="I37" i="14"/>
  <c r="H43" i="14"/>
  <c r="I43" i="14" s="1"/>
  <c r="H56" i="14"/>
  <c r="I56" i="14" s="1"/>
  <c r="H36" i="14"/>
  <c r="I36" i="14" s="1"/>
  <c r="H47" i="14"/>
  <c r="I47" i="14" s="1"/>
  <c r="I54" i="13"/>
  <c r="I57" i="13"/>
  <c r="H53" i="13"/>
  <c r="H58" i="13"/>
  <c r="H57" i="13"/>
  <c r="I34" i="14"/>
  <c r="I30" i="14"/>
  <c r="I31" i="14"/>
  <c r="I61" i="14"/>
  <c r="I64" i="14"/>
  <c r="H54" i="14"/>
  <c r="I54" i="14" s="1"/>
  <c r="H58" i="14"/>
  <c r="I58" i="14" s="1"/>
  <c r="I32" i="13"/>
  <c r="I58" i="13"/>
  <c r="I37" i="13"/>
  <c r="I33" i="13"/>
  <c r="I31" i="13"/>
  <c r="I64" i="13"/>
  <c r="I30" i="13"/>
  <c r="I31" i="5"/>
  <c r="I35" i="5"/>
  <c r="I36" i="5"/>
  <c r="I32" i="14" l="1"/>
  <c r="I53" i="13"/>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G63" i="5"/>
  <c r="H63" i="5" s="1"/>
  <c r="G62" i="5"/>
  <c r="H62" i="5" s="1"/>
  <c r="H61" i="5"/>
  <c r="G60" i="5"/>
  <c r="H60" i="5" s="1"/>
  <c r="G59" i="5"/>
  <c r="H59" i="5" s="1"/>
  <c r="G58" i="5"/>
  <c r="G57" i="5"/>
  <c r="G56" i="5"/>
  <c r="G55" i="5"/>
  <c r="G54" i="5"/>
  <c r="G53" i="5"/>
  <c r="I45" i="5"/>
  <c r="I46" i="5"/>
  <c r="G37" i="5"/>
  <c r="H37" i="5" s="1"/>
  <c r="G40" i="5"/>
  <c r="H40" i="5" s="1"/>
  <c r="I40" i="5" s="1"/>
  <c r="I43" i="5"/>
  <c r="G44" i="5"/>
  <c r="H44" i="5" s="1"/>
  <c r="I44" i="5" s="1"/>
  <c r="I47" i="5"/>
  <c r="G34" i="5"/>
  <c r="I62" i="5" l="1"/>
  <c r="I59" i="5"/>
  <c r="I63" i="5"/>
  <c r="I60" i="5"/>
  <c r="H53" i="5"/>
  <c r="I53" i="5" s="1"/>
  <c r="H56" i="5"/>
  <c r="H57" i="5"/>
  <c r="H54" i="5"/>
  <c r="I54" i="5" s="1"/>
  <c r="H55" i="5"/>
  <c r="I55" i="5" s="1"/>
  <c r="H58" i="5"/>
  <c r="H34" i="5"/>
  <c r="I30" i="5" s="1"/>
  <c r="I64" i="5"/>
  <c r="I61" i="5"/>
  <c r="I37" i="5"/>
  <c r="I33" i="5"/>
  <c r="I20" i="5"/>
  <c r="I19" i="5"/>
  <c r="I18" i="5"/>
  <c r="I57" i="5" l="1"/>
  <c r="I58" i="5"/>
  <c r="I56"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<sst xmlns="http://schemas.openxmlformats.org/spreadsheetml/2006/main" count="1054" uniqueCount="453">
  <si>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</si>
  <si>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</si>
  <si>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</si>
  <si>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</si>
  <si>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</si>
  <si>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</si>
  <si>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</si>
  <si>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</si>
  <si>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</si>
  <si>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</si>
  <si>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</si>
  <si>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</si>
  <si>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</si>
  <si>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</si>
  <si>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</si>
  <si>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</si>
  <si>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</si>
  <si>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</si>
  <si>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</si>
  <si>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</si>
  <si>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</si>
  <si>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</si>
  <si>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</si>
  <si>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</si>
  <si>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</si>
  <si>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</si>
  <si>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</si>
  <si>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</si>
  <si>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</si>
  <si>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</si>
  <si>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</si>
  <si>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</si>
  <si>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</si>
  <si>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</si>
  <si>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</si>
  <si>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</si>
  <si>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</si>
  <si>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</si>
  <si>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</si>
  <si>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</si>
  <si>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</si>
  <si>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</si>
  <si>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</si>
  <si>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</si>
  <si>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</si>
  <si>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</si>
  <si>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</si>
  <si>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</si>
  <si>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</si>
  <si>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</si>
  <si>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</si>
  <si>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</si>
  <si>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</si>
  <si>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</si>
  <si>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</si>
  <si>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</si>
  <si>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</si>
  <si>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</si>
  <si>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</si>
  <si>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</si>
  <si>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</si>
  <si>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</si>
  <si>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</si>
  <si>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</si>
  <si>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</si>
  <si>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</si>
  <si>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</si>
  <si>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</si>
  <si>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</si>
  <si>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</si>
  <si>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</si>
  <si>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</si>
  <si>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</si>
  <si>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</si>
  <si>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</si>
  <si>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</si>
  <si>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</si>
  <si>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</si>
  <si>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</si>
  <si>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</si>
  <si>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</si>
  <si>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</si>
  <si>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</si>
  <si>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</si>
  <si>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</si>
  <si>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</si>
  <si>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</si>
  <si>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</si>
  <si>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</si>
  <si>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</si>
  <si>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</si>
  <si>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</si>
  <si>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</si>
  <si>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</si>
  <si>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</si>
  <si>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</si>
  <si>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</si>
  <si>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</si>
  <si>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</si>
  <si>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</si>
  <si>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</si>
  <si>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</si>
  <si>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</si>
  <si>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</si>
  <si>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</si>
  <si>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</si>
  <si>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</si>
  <si>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</si>
  <si>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</si>
  <si>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</si>
  <si>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</si>
  <si>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</si>
  <si>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</si>
  <si>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</si>
  <si>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</si>
  <si>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</si>
  <si>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</si>
  <si>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</si>
  <si>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</si>
  <si>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</si>
  <si>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</si>
  <si>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</si>
  <si>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</si>
  <si>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</si>
  <si>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</si>
  <si>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</si>
  <si>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</si>
  <si>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</si>
  <si>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</si>
  <si>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</si>
  <si>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</si>
  <si>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</si>
  <si>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</si>
  <si>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</si>
  <si>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</si>
  <si>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</si>
  <si>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</si>
  <si>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</si>
  <si>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</si>
  <si>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</si>
  <si>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</si>
  <si>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</si>
  <si>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</si>
  <si>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</si>
  <si>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</si>
  <si>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</si>
  <si>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</si>
  <si>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</si>
  <si>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</si>
  <si>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</si>
  <si>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</si>
  <si>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</si>
  <si>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</si>
  <si>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</si>
  <si>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</si>
  <si>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</si>
  <si>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</si>
  <si>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</si>
  <si>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</si>
  <si>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</si>
  <si>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</si>
  <si>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</si>
  <si>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</si>
  <si>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</si>
  <si>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</si>
  <si>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</si>
  <si>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</si>
  <si>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</si>
  <si>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</si>
  <si>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</si>
  <si>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</si>
  <si>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</si>
  <si>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</si>
  <si>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</si>
  <si>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</si>
  <si>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</si>
  <si>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</si>
  <si>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</si>
  <si>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</si>
  <si>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</si>
  <si>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</si>
  <si>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</si>
  <si>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</si>
  <si>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</si>
  <si>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</si>
  <si>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</si>
  <si>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</si>
  <si>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</si>
  <si>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</si>
  <si>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</si>
  <si>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</si>
  <si>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</si>
  <si>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</si>
  <si>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</si>
  <si>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</si>
  <si>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</si>
  <si>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</si>
  <si>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</si>
  <si>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</si>
  <si>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</si>
  <si>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</si>
  <si>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</si>
  <si>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</si>
  <si>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</si>
  <si>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</si>
  <si>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</si>
  <si>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</si>
  <si>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</si>
  <si>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</si>
  <si>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</si>
  <si>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</si>
  <si>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</si>
  <si>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</si>
  <si>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</si>
  <si>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</si>
  <si>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</si>
  <si>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</si>
  <si>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</si>
  <si>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</si>
  <si>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</si>
  <si>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</si>
  <si>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</si>
  <si>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</si>
  <si>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</si>
  <si>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</si>
  <si>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</si>
  <si>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</si>
  <si>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</si>
  <si>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</si>
  <si>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</si>
  <si>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</si>
  <si>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</si>
  <si>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</si>
  <si>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</si>
  <si>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</si>
  <si>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</si>
  <si>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</si>
  <si>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</si>
  <si>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</si>
  <si>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</si>
  <si>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</si>
  <si>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</si>
  <si>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</si>
  <si>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</si>
  <si>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</si>
  <si>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</si>
  <si>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</si>
  <si>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</si>
  <si>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</si>
  <si>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</si>
  <si>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</si>
  <si>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</si>
  <si>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</si>
  <si>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</si>
  <si>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</si>
  <si>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</si>
  <si>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</si>
  <si>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</si>
  <si>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</si>
  <si>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</si>
  <si>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</si>
  <si>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</si>
  <si>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</si>
  <si>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</si>
  <si>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</si>
  <si>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</si>
  <si>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</si>
  <si>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</si>
  <si>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</si>
  <si>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</si>
  <si>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</si>
  <si>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</si>
  <si>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</si>
  <si>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</si>
  <si>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</si>
  <si>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</si>
  <si>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</si>
  <si>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</si>
  <si>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</si>
  <si>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</si>
  <si>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</si>
  <si>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</si>
  <si>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</si>
  <si>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</si>
  <si>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</si>
  <si>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</si>
  <si>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</si>
  <si>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</si>
  <si>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</si>
  <si>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</si>
  <si>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</si>
  <si>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</si>
  <si>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</si>
  <si>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</si>
  <si>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</si>
  <si>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</si>
  <si>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</si>
  <si>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</si>
  <si>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</si>
  <si>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</si>
  <si>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</si>
  <si>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</si>
  <si>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</si>
  <si>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</si>
  <si>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</si>
  <si>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</si>
  <si>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</si>
  <si>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</si>
  <si>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</si>
  <si>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</si>
  <si>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</si>
  <si>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</si>
  <si>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</si>
  <si>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</si>
  <si>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</si>
  <si>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</si>
  <si>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</si>
  <si>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</si>
  <si>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</si>
  <si>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</si>
  <si>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</si>
  <si>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</si>
  <si>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</si>
  <si>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</si>
  <si>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</si>
  <si>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</si>
  <si>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</si>
  <si>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</si>
  <si>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</si>
  <si>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</si>
  <si>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</si>
  <si>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</si>
  <si>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</si>
  <si>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</si>
  <si>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</si>
  <si>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</si>
  <si>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</si>
  <si>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</si>
  <si>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</si>
  <si>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</si>
  <si>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</si>
  <si>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</si>
  <si>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</si>
  <si>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</si>
  <si>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</si>
  <si>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</si>
  <si>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</si>
  <si>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</si>
  <si>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</si>
  <si>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</si>
  <si>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</si>
  <si>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</si>
  <si>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</si>
  <si>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</si>
  <si>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</si>
  <si>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</si>
  <si>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</si>
  <si>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</si>
  <si>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</si>
  <si>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</si>
  <si>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</si>
  <si>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</si>
  <si>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</si>
  <si>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</si>
  <si>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</si>
  <si>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</si>
  <si>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</si>
  <si>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</si>
  <si>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</si>
  <si>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</si>
  <si>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</si>
  <si>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</si>
  <si>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</si>
  <si>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</si>
  <si>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</si>
  <si>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</si>
  <si>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</si>
  <si>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</si>
  <si>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</si>
  <si>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</si>
  <si>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SWood_1000hr * 0.25</t>
  </si>
  <si>
    <t xml:space="preserve"> + = SWood_10_000hr * 0.25</t>
  </si>
  <si>
    <t xml:space="preserve"> + = SWood_GT10_000hr * 0.25</t>
  </si>
  <si>
    <t xml:space="preserve"> + = SWood_1000hr * 0.5</t>
  </si>
  <si>
    <t xml:space="preserve"> + = SWood_10_000hr * 0.5</t>
  </si>
  <si>
    <t xml:space="preserve"> + = SWood_GT10_000hr * 0.5</t>
  </si>
  <si>
    <t xml:space="preserve"> + = SStump_Density</t>
  </si>
  <si>
    <t>MAKE EMPTY</t>
  </si>
  <si>
    <t xml:space="preserve"> + = 0.75*OTree_Density + 0.75*MTree_Density</t>
  </si>
  <si>
    <t xml:space="preserve"> + = 0.5*OTree_Density + 0.5*MTree_Density</t>
  </si>
  <si>
    <t xml:space="preserve"> + = 0.25*OTree_Density + 0.25*MTree_Density</t>
  </si>
  <si>
    <t xml:space="preserve"> * = 1/0.5</t>
  </si>
  <si>
    <t xml:space="preserve"> * = 1/0.25</t>
  </si>
  <si>
    <t>* = 1/0.75</t>
  </si>
  <si>
    <t>* = 1/0.5</t>
  </si>
  <si>
    <t>* = 1/0.25</t>
  </si>
  <si>
    <t>Low Severity Mech Add (21)</t>
  </si>
  <si>
    <t>Moderate Severity MechAdd (22)</t>
  </si>
  <si>
    <t>High Severity MechAdd (23)</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</si>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</sst>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9">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67</v>
      </c>
      <c r="B1" t="s">
        <v>68</v>
      </c>
      <c r="C1" t="s">
        <v>69</v>
      </c>
    </row>
    <row r="2" spans="1:3" s="10" customFormat="1" x14ac:dyDescent="0.25">
      <c r="A2" s="10" t="s">
        <v>17</v>
      </c>
      <c r="B2" s="10" t="s">
        <v>39</v>
      </c>
      <c r="C2" s="10" t="s">
        <v>40</v>
      </c>
    </row>
    <row r="3" spans="1:3" s="10" customFormat="1" x14ac:dyDescent="0.25">
      <c r="A3" s="10" t="s">
        <v>18</v>
      </c>
      <c r="B3" s="10" t="s">
        <v>41</v>
      </c>
      <c r="C3" s="10" t="s">
        <v>42</v>
      </c>
    </row>
    <row r="4" spans="1:3" s="10" customFormat="1" x14ac:dyDescent="0.25">
      <c r="A4" s="10" t="s">
        <v>19</v>
      </c>
      <c r="B4" s="10" t="s">
        <v>43</v>
      </c>
      <c r="C4" s="10" t="s">
        <v>44</v>
      </c>
    </row>
    <row r="5" spans="1:3" x14ac:dyDescent="0.25">
      <c r="A5" t="s">
        <v>20</v>
      </c>
      <c r="B5" t="s">
        <v>45</v>
      </c>
      <c r="C5" t="s">
        <v>46</v>
      </c>
    </row>
    <row r="6" spans="1:3" x14ac:dyDescent="0.25">
      <c r="A6" t="s">
        <v>21</v>
      </c>
      <c r="B6" t="s">
        <v>47</v>
      </c>
      <c r="C6" t="s">
        <v>48</v>
      </c>
    </row>
    <row r="7" spans="1:3" x14ac:dyDescent="0.25">
      <c r="A7" t="s">
        <v>22</v>
      </c>
      <c r="B7" t="s">
        <v>49</v>
      </c>
      <c r="C7" t="s">
        <v>50</v>
      </c>
    </row>
    <row r="8" spans="1:3" x14ac:dyDescent="0.25">
      <c r="A8" t="s">
        <v>23</v>
      </c>
      <c r="B8" t="s">
        <v>51</v>
      </c>
      <c r="C8" t="s">
        <v>52</v>
      </c>
    </row>
    <row r="9" spans="1:3" s="10" customFormat="1" x14ac:dyDescent="0.25">
      <c r="A9" s="10" t="s">
        <v>24</v>
      </c>
      <c r="B9" s="10" t="s">
        <v>53</v>
      </c>
      <c r="C9" s="10" t="s">
        <v>54</v>
      </c>
    </row>
    <row r="10" spans="1:3" s="10" customFormat="1" x14ac:dyDescent="0.25">
      <c r="A10" s="10" t="s">
        <v>25</v>
      </c>
      <c r="B10" s="10" t="s">
        <v>55</v>
      </c>
      <c r="C10" s="10" t="s">
        <v>56</v>
      </c>
    </row>
    <row r="11" spans="1:3" x14ac:dyDescent="0.25">
      <c r="A11" t="s">
        <v>26</v>
      </c>
      <c r="B11" t="s">
        <v>57</v>
      </c>
      <c r="C11" t="s">
        <v>58</v>
      </c>
    </row>
    <row r="12" spans="1:3" x14ac:dyDescent="0.25">
      <c r="A12" t="s">
        <v>27</v>
      </c>
      <c r="B12" t="s">
        <v>59</v>
      </c>
      <c r="C12" t="s">
        <v>60</v>
      </c>
    </row>
    <row r="13" spans="1:3" x14ac:dyDescent="0.25">
      <c r="A13" t="s">
        <v>28</v>
      </c>
      <c r="B13" t="s">
        <v>61</v>
      </c>
      <c r="C13" t="s">
        <v>62</v>
      </c>
    </row>
    <row r="14" spans="1:3" x14ac:dyDescent="0.25">
      <c r="A14" t="s">
        <v>29</v>
      </c>
      <c r="B14" t="s">
        <v>63</v>
      </c>
      <c r="C14" t="s">
        <v>64</v>
      </c>
    </row>
    <row r="15" spans="1:3" s="10" customFormat="1" x14ac:dyDescent="0.25">
      <c r="A15" s="10" t="s">
        <v>30</v>
      </c>
      <c r="B15" s="10" t="s">
        <v>65</v>
      </c>
      <c r="C15" s="10"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32</v>
      </c>
      <c r="B6" t="s">
        <v>34</v>
      </c>
      <c r="C6" t="s">
        <v>33</v>
      </c>
      <c r="D6" t="s">
        <v>38</v>
      </c>
    </row>
    <row r="7" spans="1:4" x14ac:dyDescent="0.25">
      <c r="A7">
        <v>511</v>
      </c>
      <c r="B7" t="s">
        <v>260</v>
      </c>
      <c r="C7" t="s">
        <v>35</v>
      </c>
      <c r="D7">
        <v>1</v>
      </c>
    </row>
    <row r="8" spans="1:4" x14ac:dyDescent="0.25">
      <c r="A8">
        <v>512</v>
      </c>
      <c r="B8" t="s">
        <v>260</v>
      </c>
      <c r="C8" t="s">
        <v>35</v>
      </c>
      <c r="D8">
        <v>2</v>
      </c>
    </row>
    <row r="9" spans="1:4" x14ac:dyDescent="0.25">
      <c r="A9">
        <v>513</v>
      </c>
      <c r="B9" t="s">
        <v>260</v>
      </c>
      <c r="C9" t="s">
        <v>35</v>
      </c>
      <c r="D9">
        <v>3</v>
      </c>
    </row>
    <row r="10" spans="1:4" x14ac:dyDescent="0.25">
      <c r="A10">
        <v>521</v>
      </c>
      <c r="B10" t="s">
        <v>260</v>
      </c>
      <c r="C10" t="s">
        <v>36</v>
      </c>
      <c r="D10">
        <v>1</v>
      </c>
    </row>
    <row r="11" spans="1:4" x14ac:dyDescent="0.25">
      <c r="A11">
        <v>522</v>
      </c>
      <c r="B11" t="s">
        <v>260</v>
      </c>
      <c r="C11" t="s">
        <v>36</v>
      </c>
      <c r="D11">
        <v>2</v>
      </c>
    </row>
    <row r="12" spans="1:4" x14ac:dyDescent="0.25">
      <c r="A12">
        <v>523</v>
      </c>
      <c r="B12" t="s">
        <v>260</v>
      </c>
      <c r="C12" t="s">
        <v>36</v>
      </c>
      <c r="D12">
        <v>3</v>
      </c>
    </row>
    <row r="13" spans="1:4" x14ac:dyDescent="0.25">
      <c r="A13">
        <v>531</v>
      </c>
      <c r="B13" t="s">
        <v>260</v>
      </c>
      <c r="C13" t="s">
        <v>37</v>
      </c>
      <c r="D13">
        <v>1</v>
      </c>
    </row>
    <row r="14" spans="1:4" x14ac:dyDescent="0.25">
      <c r="A14">
        <v>532</v>
      </c>
      <c r="B14" t="s">
        <v>260</v>
      </c>
      <c r="C14" t="s">
        <v>37</v>
      </c>
      <c r="D14">
        <v>2</v>
      </c>
    </row>
    <row r="15" spans="1:4" x14ac:dyDescent="0.25">
      <c r="A15">
        <v>533</v>
      </c>
      <c r="B15" t="s">
        <v>260</v>
      </c>
      <c r="C15" t="s">
        <v>37</v>
      </c>
      <c r="D15">
        <v>3</v>
      </c>
    </row>
    <row r="17" spans="1:1" x14ac:dyDescent="0.25">
      <c r="A17" s="1" t="s">
        <v>16</v>
      </c>
    </row>
    <row r="18" spans="1:1" x14ac:dyDescent="0.25">
      <c r="A18" t="s">
        <v>253</v>
      </c>
    </row>
    <row r="19" spans="1:1" x14ac:dyDescent="0.25">
      <c r="A19" t="s">
        <v>252</v>
      </c>
    </row>
    <row r="20" spans="1:1" x14ac:dyDescent="0.25">
      <c r="A20" t="s">
        <v>258</v>
      </c>
    </row>
    <row r="22" spans="1:1" x14ac:dyDescent="0.25">
      <c r="A22" s="1" t="s">
        <v>257</v>
      </c>
    </row>
    <row r="23" spans="1:1" x14ac:dyDescent="0.25">
      <c r="A23" t="s">
        <v>254</v>
      </c>
    </row>
    <row r="24" spans="1:1" x14ac:dyDescent="0.25">
      <c r="A24" t="s">
        <v>255</v>
      </c>
    </row>
    <row r="25" spans="1:1" x14ac:dyDescent="0.25">
      <c r="A25" t="s">
        <v>256</v>
      </c>
    </row>
    <row r="26" spans="1:1" x14ac:dyDescent="0.25">
      <c r="A26" t="s">
        <v>259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175</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102</v>
      </c>
    </row>
    <row r="10" spans="1:1" x14ac:dyDescent="0.25">
      <c r="A10" t="s">
        <v>103</v>
      </c>
    </row>
    <row r="11" spans="1:1" x14ac:dyDescent="0.25">
      <c r="A11" t="s">
        <v>166</v>
      </c>
    </row>
    <row r="12" spans="1:1" x14ac:dyDescent="0.25">
      <c r="A12" t="s">
        <v>167</v>
      </c>
    </row>
    <row r="13" spans="1:1" x14ac:dyDescent="0.25">
      <c r="A13" t="s">
        <v>135</v>
      </c>
    </row>
    <row r="14" spans="1:1" x14ac:dyDescent="0.25">
      <c r="A14" t="s">
        <v>168</v>
      </c>
    </row>
    <row r="15" spans="1:1" x14ac:dyDescent="0.25">
      <c r="A15" t="s">
        <v>169</v>
      </c>
    </row>
    <row r="16" spans="1:1" x14ac:dyDescent="0.25">
      <c r="A16" t="s">
        <v>170</v>
      </c>
    </row>
    <row r="17" spans="1:1" x14ac:dyDescent="0.25">
      <c r="A17" t="s">
        <v>171</v>
      </c>
    </row>
    <row r="18" spans="1:1" x14ac:dyDescent="0.25">
      <c r="A18" t="s">
        <v>172</v>
      </c>
    </row>
    <row r="19" spans="1:1" x14ac:dyDescent="0.25">
      <c r="A19" t="s">
        <v>173</v>
      </c>
    </row>
    <row r="20" spans="1:1" x14ac:dyDescent="0.25">
      <c r="A20" t="s">
        <v>174</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C1" zoomScale="75" zoomScaleNormal="75" workbookViewId="0">
      <selection activeCell="C2" sqref="C2"/>
    </sheetView>
  </sheetViews>
  <sheetFormatPr defaultRowHeight="15" x14ac:dyDescent="0.25"/>
  <cols>
    <col min="1" max="1" width="62.42578125" style="32" customWidth="1"/>
    <col min="2" max="2" width="28" customWidth="1"/>
    <col min="3" max="3" width="26.5703125" style="26" customWidth="1"/>
    <col min="4" max="4" width="26.5703125" style="30" customWidth="1"/>
    <col min="5" max="5" width="26.5703125" style="31" customWidth="1"/>
    <col min="6" max="6" width="26.5703125" style="26" customWidth="1"/>
    <col min="7" max="7" width="26.5703125" style="30" customWidth="1"/>
    <col min="8" max="8" width="26.5703125" style="31" customWidth="1"/>
    <col min="9" max="9" width="26.5703125" style="26" customWidth="1"/>
    <col min="10" max="10" width="26.5703125" style="30" customWidth="1"/>
    <col min="11" max="11" width="26.5703125" style="31" customWidth="1"/>
    <col min="12" max="16384" width="9.140625" style="32"/>
  </cols>
  <sheetData>
    <row r="1" spans="1:11" s="20" customFormat="1" x14ac:dyDescent="0.25">
      <c r="B1"/>
      <c r="C1" s="21" t="s">
        <v>396</v>
      </c>
      <c r="D1" s="22"/>
      <c r="E1" s="23"/>
      <c r="F1" s="24" t="s">
        <v>397</v>
      </c>
      <c r="G1" s="22"/>
      <c r="H1" s="31"/>
      <c r="I1" s="24" t="s">
        <v>398</v>
      </c>
      <c r="J1" s="22"/>
      <c r="K1" s="23"/>
    </row>
    <row r="2" spans="1:11" s="25" customFormat="1" x14ac:dyDescent="0.25">
      <c r="B2" s="1" t="s">
        <v>289</v>
      </c>
      <c r="C2" s="26" t="s">
        <v>13</v>
      </c>
      <c r="D2" s="27" t="s">
        <v>14</v>
      </c>
      <c r="E2" s="28" t="s">
        <v>15</v>
      </c>
      <c r="F2" s="26" t="s">
        <v>13</v>
      </c>
      <c r="G2" s="27" t="s">
        <v>14</v>
      </c>
      <c r="H2" s="31" t="s">
        <v>15</v>
      </c>
      <c r="I2" s="26" t="s">
        <v>13</v>
      </c>
      <c r="J2" s="27" t="s">
        <v>14</v>
      </c>
      <c r="K2" s="28" t="s">
        <v>15</v>
      </c>
    </row>
    <row r="3" spans="1:11" x14ac:dyDescent="0.25">
      <c r="A3" s="29" t="s">
        <v>96</v>
      </c>
      <c r="B3" t="s">
        <v>290</v>
      </c>
      <c r="C3" s="26" t="s">
        <v>272</v>
      </c>
      <c r="D3" s="27"/>
      <c r="F3" s="26" t="s">
        <v>275</v>
      </c>
      <c r="I3" s="26" t="s">
        <v>276</v>
      </c>
    </row>
    <row r="4" spans="1:11" x14ac:dyDescent="0.25">
      <c r="A4" s="29" t="s">
        <v>91</v>
      </c>
      <c r="B4" t="s">
        <v>291</v>
      </c>
      <c r="C4" s="26" t="s">
        <v>0</v>
      </c>
      <c r="F4" s="26" t="s">
        <v>10</v>
      </c>
      <c r="I4" s="26" t="s">
        <v>10</v>
      </c>
    </row>
    <row r="5" spans="1:11" x14ac:dyDescent="0.25">
      <c r="A5" s="29" t="s">
        <v>93</v>
      </c>
      <c r="B5" t="s">
        <v>292</v>
      </c>
      <c r="C5" s="26" t="s">
        <v>10</v>
      </c>
      <c r="F5" s="26" t="s">
        <v>12</v>
      </c>
      <c r="I5" s="26" t="s">
        <v>12</v>
      </c>
    </row>
    <row r="6" spans="1:11" x14ac:dyDescent="0.25">
      <c r="A6" s="29" t="s">
        <v>92</v>
      </c>
      <c r="B6" t="s">
        <v>293</v>
      </c>
    </row>
    <row r="7" spans="1:11" x14ac:dyDescent="0.25">
      <c r="A7" s="29" t="s">
        <v>94</v>
      </c>
      <c r="B7" t="s">
        <v>294</v>
      </c>
      <c r="C7" s="26" t="s">
        <v>273</v>
      </c>
      <c r="D7" s="27"/>
      <c r="F7" s="26" t="s">
        <v>274</v>
      </c>
      <c r="I7" s="26" t="s">
        <v>1</v>
      </c>
    </row>
    <row r="8" spans="1:11" x14ac:dyDescent="0.25">
      <c r="A8" s="29" t="s">
        <v>95</v>
      </c>
      <c r="B8" t="s">
        <v>295</v>
      </c>
      <c r="C8" s="26" t="s">
        <v>273</v>
      </c>
      <c r="D8" s="27"/>
      <c r="F8" s="26" t="s">
        <v>274</v>
      </c>
      <c r="I8" s="26" t="s">
        <v>1</v>
      </c>
    </row>
    <row r="9" spans="1:11" x14ac:dyDescent="0.25">
      <c r="A9" s="29" t="s">
        <v>86</v>
      </c>
      <c r="B9" t="s">
        <v>296</v>
      </c>
      <c r="C9" s="26" t="s">
        <v>0</v>
      </c>
      <c r="F9" s="26" t="s">
        <v>10</v>
      </c>
      <c r="I9" s="26" t="s">
        <v>10</v>
      </c>
    </row>
    <row r="10" spans="1:11" x14ac:dyDescent="0.25">
      <c r="A10" s="29" t="s">
        <v>88</v>
      </c>
      <c r="B10" t="s">
        <v>297</v>
      </c>
      <c r="C10" s="26" t="s">
        <v>10</v>
      </c>
      <c r="F10" s="26" t="s">
        <v>12</v>
      </c>
      <c r="I10" s="26" t="s">
        <v>12</v>
      </c>
    </row>
    <row r="11" spans="1:11" x14ac:dyDescent="0.25">
      <c r="A11" s="29" t="s">
        <v>87</v>
      </c>
      <c r="B11" t="s">
        <v>298</v>
      </c>
    </row>
    <row r="12" spans="1:11" x14ac:dyDescent="0.25">
      <c r="A12" s="29" t="s">
        <v>89</v>
      </c>
      <c r="B12" t="s">
        <v>299</v>
      </c>
      <c r="C12" s="26" t="s">
        <v>273</v>
      </c>
      <c r="D12" s="27"/>
      <c r="F12" s="26" t="s">
        <v>274</v>
      </c>
      <c r="I12" s="26" t="s">
        <v>1</v>
      </c>
    </row>
    <row r="13" spans="1:11" x14ac:dyDescent="0.25">
      <c r="A13" s="29" t="s">
        <v>90</v>
      </c>
      <c r="B13" t="s">
        <v>300</v>
      </c>
      <c r="C13" s="26" t="s">
        <v>273</v>
      </c>
      <c r="D13" s="27"/>
      <c r="F13" s="26" t="s">
        <v>274</v>
      </c>
      <c r="I13" s="26" t="s">
        <v>1</v>
      </c>
    </row>
    <row r="14" spans="1:11" x14ac:dyDescent="0.25">
      <c r="A14" s="29" t="s">
        <v>97</v>
      </c>
      <c r="B14" t="s">
        <v>301</v>
      </c>
      <c r="F14" s="26" t="s">
        <v>251</v>
      </c>
      <c r="I14" s="26" t="s">
        <v>251</v>
      </c>
    </row>
    <row r="15" spans="1:11" x14ac:dyDescent="0.25">
      <c r="A15" s="29" t="s">
        <v>99</v>
      </c>
      <c r="B15" t="s">
        <v>302</v>
      </c>
      <c r="F15" s="26" t="s">
        <v>251</v>
      </c>
      <c r="I15" s="26" t="s">
        <v>251</v>
      </c>
    </row>
    <row r="16" spans="1:11" x14ac:dyDescent="0.25">
      <c r="A16" s="29" t="s">
        <v>98</v>
      </c>
      <c r="B16" t="s">
        <v>303</v>
      </c>
      <c r="F16" s="26" t="s">
        <v>251</v>
      </c>
      <c r="I16" s="26" t="s">
        <v>251</v>
      </c>
    </row>
    <row r="17" spans="1:10" x14ac:dyDescent="0.25">
      <c r="A17" s="29" t="s">
        <v>100</v>
      </c>
      <c r="B17" t="s">
        <v>304</v>
      </c>
      <c r="C17" s="26" t="s">
        <v>1</v>
      </c>
      <c r="F17" s="26" t="s">
        <v>251</v>
      </c>
      <c r="I17" s="26" t="s">
        <v>251</v>
      </c>
    </row>
    <row r="18" spans="1:10" x14ac:dyDescent="0.25">
      <c r="A18" s="29" t="s">
        <v>101</v>
      </c>
      <c r="B18" t="s">
        <v>305</v>
      </c>
      <c r="C18" s="26" t="s">
        <v>1</v>
      </c>
      <c r="F18" s="26" t="s">
        <v>251</v>
      </c>
      <c r="I18" s="26" t="s">
        <v>251</v>
      </c>
    </row>
    <row r="19" spans="1:10" x14ac:dyDescent="0.25">
      <c r="A19" s="29" t="s">
        <v>72</v>
      </c>
      <c r="B19" t="s">
        <v>306</v>
      </c>
    </row>
    <row r="20" spans="1:10" x14ac:dyDescent="0.25">
      <c r="A20" s="29" t="s">
        <v>73</v>
      </c>
      <c r="B20" t="s">
        <v>307</v>
      </c>
    </row>
    <row r="21" spans="1:10" x14ac:dyDescent="0.25">
      <c r="A21" s="29" t="s">
        <v>74</v>
      </c>
      <c r="B21" t="s">
        <v>308</v>
      </c>
    </row>
    <row r="22" spans="1:10" x14ac:dyDescent="0.25">
      <c r="A22" s="29" t="s">
        <v>77</v>
      </c>
      <c r="B22" t="s">
        <v>309</v>
      </c>
      <c r="E22" s="28"/>
    </row>
    <row r="23" spans="1:10" x14ac:dyDescent="0.25">
      <c r="A23" s="29" t="s">
        <v>75</v>
      </c>
      <c r="B23" t="s">
        <v>310</v>
      </c>
      <c r="D23" s="27"/>
      <c r="E23" s="28"/>
      <c r="G23" s="27"/>
      <c r="J23" s="27"/>
    </row>
    <row r="24" spans="1:10" x14ac:dyDescent="0.25">
      <c r="A24" s="29" t="s">
        <v>76</v>
      </c>
      <c r="B24" t="s">
        <v>311</v>
      </c>
      <c r="E24" s="28"/>
      <c r="G24" s="27"/>
      <c r="J24" s="27"/>
    </row>
    <row r="25" spans="1:10" x14ac:dyDescent="0.25">
      <c r="A25" s="29" t="s">
        <v>78</v>
      </c>
      <c r="B25" t="s">
        <v>312</v>
      </c>
      <c r="D25" s="27"/>
      <c r="E25" s="28"/>
    </row>
    <row r="26" spans="1:10" x14ac:dyDescent="0.25">
      <c r="A26" s="29" t="s">
        <v>79</v>
      </c>
      <c r="B26" t="s">
        <v>313</v>
      </c>
      <c r="E26" s="28"/>
    </row>
    <row r="27" spans="1:10" x14ac:dyDescent="0.25">
      <c r="A27" s="29" t="s">
        <v>80</v>
      </c>
      <c r="B27" t="s">
        <v>314</v>
      </c>
    </row>
    <row r="28" spans="1:10" x14ac:dyDescent="0.25">
      <c r="A28" s="29" t="s">
        <v>81</v>
      </c>
      <c r="B28" t="s">
        <v>315</v>
      </c>
    </row>
    <row r="29" spans="1:10" x14ac:dyDescent="0.25">
      <c r="A29" s="29" t="s">
        <v>82</v>
      </c>
      <c r="B29" t="s">
        <v>316</v>
      </c>
    </row>
    <row r="30" spans="1:10" x14ac:dyDescent="0.25">
      <c r="A30" s="29" t="s">
        <v>83</v>
      </c>
      <c r="B30" t="s">
        <v>317</v>
      </c>
    </row>
    <row r="31" spans="1:10" x14ac:dyDescent="0.25">
      <c r="A31" s="29" t="s">
        <v>84</v>
      </c>
      <c r="B31" t="s">
        <v>318</v>
      </c>
    </row>
    <row r="32" spans="1:10" x14ac:dyDescent="0.25">
      <c r="A32" s="29" t="s">
        <v>85</v>
      </c>
      <c r="B32" t="s">
        <v>319</v>
      </c>
    </row>
    <row r="33" spans="1:11" x14ac:dyDescent="0.25">
      <c r="A33" s="29" t="s">
        <v>70</v>
      </c>
      <c r="B33" t="s">
        <v>320</v>
      </c>
    </row>
    <row r="34" spans="1:11" x14ac:dyDescent="0.25">
      <c r="A34" s="29" t="s">
        <v>71</v>
      </c>
      <c r="B34" t="s">
        <v>321</v>
      </c>
    </row>
    <row r="35" spans="1:11" x14ac:dyDescent="0.25">
      <c r="A35" s="29" t="s">
        <v>136</v>
      </c>
      <c r="B35" t="s">
        <v>322</v>
      </c>
      <c r="E35" s="28"/>
      <c r="J35" s="27"/>
      <c r="K35" s="28"/>
    </row>
    <row r="36" spans="1:11" x14ac:dyDescent="0.25">
      <c r="A36" s="29" t="s">
        <v>137</v>
      </c>
      <c r="B36" t="s">
        <v>323</v>
      </c>
      <c r="C36" s="26" t="s">
        <v>273</v>
      </c>
      <c r="D36" s="27" t="s">
        <v>0</v>
      </c>
      <c r="E36" s="28" t="s">
        <v>0</v>
      </c>
      <c r="F36" s="26" t="s">
        <v>274</v>
      </c>
      <c r="G36" s="27" t="s">
        <v>10</v>
      </c>
      <c r="H36" s="28" t="s">
        <v>10</v>
      </c>
      <c r="I36" s="26" t="s">
        <v>1</v>
      </c>
      <c r="J36" s="27" t="s">
        <v>12</v>
      </c>
      <c r="K36" s="28" t="s">
        <v>12</v>
      </c>
    </row>
    <row r="37" spans="1:11" x14ac:dyDescent="0.25">
      <c r="A37" s="29" t="s">
        <v>138</v>
      </c>
      <c r="B37" t="s">
        <v>324</v>
      </c>
      <c r="C37" s="26" t="s">
        <v>274</v>
      </c>
      <c r="D37" s="27" t="s">
        <v>391</v>
      </c>
      <c r="E37" s="28"/>
      <c r="F37" s="26" t="s">
        <v>1</v>
      </c>
      <c r="G37" s="27" t="s">
        <v>392</v>
      </c>
      <c r="H37" s="28"/>
      <c r="I37" s="26" t="s">
        <v>1</v>
      </c>
      <c r="J37" s="27" t="s">
        <v>392</v>
      </c>
      <c r="K37" s="28"/>
    </row>
    <row r="38" spans="1:11" x14ac:dyDescent="0.25">
      <c r="A38" s="29" t="s">
        <v>139</v>
      </c>
      <c r="B38" t="s">
        <v>325</v>
      </c>
      <c r="E38" s="28"/>
      <c r="H38" s="28"/>
      <c r="K38" s="28"/>
    </row>
    <row r="39" spans="1:11" x14ac:dyDescent="0.25">
      <c r="A39" s="29" t="s">
        <v>140</v>
      </c>
      <c r="B39" t="s">
        <v>326</v>
      </c>
      <c r="C39" s="26" t="s">
        <v>273</v>
      </c>
      <c r="D39" s="27" t="s">
        <v>0</v>
      </c>
      <c r="E39" s="28" t="s">
        <v>0</v>
      </c>
      <c r="F39" s="26" t="s">
        <v>274</v>
      </c>
      <c r="G39" s="27" t="s">
        <v>10</v>
      </c>
      <c r="H39" s="28" t="s">
        <v>10</v>
      </c>
      <c r="I39" s="26" t="s">
        <v>1</v>
      </c>
      <c r="J39" s="27" t="s">
        <v>12</v>
      </c>
      <c r="K39" s="28" t="s">
        <v>12</v>
      </c>
    </row>
    <row r="40" spans="1:11" x14ac:dyDescent="0.25">
      <c r="A40" s="29" t="s">
        <v>141</v>
      </c>
      <c r="B40" t="s">
        <v>327</v>
      </c>
      <c r="C40" s="26" t="s">
        <v>274</v>
      </c>
      <c r="D40" s="27" t="s">
        <v>391</v>
      </c>
      <c r="E40" s="28"/>
      <c r="F40" s="26" t="s">
        <v>1</v>
      </c>
      <c r="G40" s="27" t="s">
        <v>392</v>
      </c>
      <c r="H40" s="28"/>
      <c r="I40" s="26" t="s">
        <v>1</v>
      </c>
      <c r="J40" s="27" t="s">
        <v>12</v>
      </c>
      <c r="K40" s="28"/>
    </row>
    <row r="41" spans="1:11" x14ac:dyDescent="0.25">
      <c r="A41" s="29" t="s">
        <v>114</v>
      </c>
      <c r="B41" t="s">
        <v>328</v>
      </c>
      <c r="D41" s="27"/>
      <c r="G41" s="27"/>
      <c r="J41" s="27"/>
      <c r="K41" s="28"/>
    </row>
    <row r="42" spans="1:11" x14ac:dyDescent="0.25">
      <c r="A42" s="29" t="s">
        <v>115</v>
      </c>
      <c r="B42" t="s">
        <v>329</v>
      </c>
      <c r="C42" s="26" t="s">
        <v>273</v>
      </c>
      <c r="D42" s="27" t="s">
        <v>10</v>
      </c>
      <c r="E42" s="28" t="s">
        <v>379</v>
      </c>
      <c r="F42" s="26" t="s">
        <v>274</v>
      </c>
      <c r="G42" s="27" t="s">
        <v>12</v>
      </c>
      <c r="H42" s="28" t="s">
        <v>12</v>
      </c>
      <c r="I42" s="26" t="s">
        <v>1</v>
      </c>
      <c r="J42" s="27" t="s">
        <v>12</v>
      </c>
      <c r="K42" s="28" t="s">
        <v>12</v>
      </c>
    </row>
    <row r="43" spans="1:11" x14ac:dyDescent="0.25">
      <c r="A43" s="29" t="s">
        <v>116</v>
      </c>
      <c r="B43" t="s">
        <v>330</v>
      </c>
      <c r="C43" s="26" t="s">
        <v>273</v>
      </c>
      <c r="D43" s="27" t="s">
        <v>10</v>
      </c>
      <c r="E43" s="28" t="s">
        <v>379</v>
      </c>
      <c r="F43" s="26" t="s">
        <v>274</v>
      </c>
      <c r="G43" s="27" t="s">
        <v>12</v>
      </c>
      <c r="H43" s="28" t="s">
        <v>12</v>
      </c>
      <c r="I43" s="26" t="s">
        <v>1</v>
      </c>
      <c r="J43" s="27" t="s">
        <v>12</v>
      </c>
      <c r="K43" s="28" t="s">
        <v>12</v>
      </c>
    </row>
    <row r="44" spans="1:11" x14ac:dyDescent="0.25">
      <c r="A44" s="29" t="s">
        <v>117</v>
      </c>
      <c r="B44" t="s">
        <v>331</v>
      </c>
      <c r="C44" s="26" t="s">
        <v>273</v>
      </c>
      <c r="D44" s="27" t="s">
        <v>393</v>
      </c>
      <c r="E44" s="28"/>
      <c r="F44" s="26" t="s">
        <v>274</v>
      </c>
      <c r="G44" s="27" t="s">
        <v>394</v>
      </c>
      <c r="I44" s="26" t="s">
        <v>1</v>
      </c>
      <c r="J44" s="27" t="s">
        <v>395</v>
      </c>
      <c r="K44" s="28"/>
    </row>
    <row r="45" spans="1:11" x14ac:dyDescent="0.25">
      <c r="A45" s="29" t="s">
        <v>118</v>
      </c>
      <c r="B45" t="s">
        <v>332</v>
      </c>
      <c r="D45" s="27"/>
      <c r="J45" s="27"/>
      <c r="K45" s="28"/>
    </row>
    <row r="46" spans="1:11" x14ac:dyDescent="0.25">
      <c r="A46" s="29" t="s">
        <v>119</v>
      </c>
      <c r="B46" t="s">
        <v>333</v>
      </c>
      <c r="C46" s="26" t="s">
        <v>273</v>
      </c>
      <c r="D46" s="27" t="s">
        <v>10</v>
      </c>
      <c r="F46" s="26" t="s">
        <v>274</v>
      </c>
      <c r="G46" s="27" t="s">
        <v>12</v>
      </c>
      <c r="H46" s="28" t="s">
        <v>12</v>
      </c>
      <c r="I46" s="26" t="s">
        <v>1</v>
      </c>
      <c r="J46" s="27" t="s">
        <v>12</v>
      </c>
      <c r="K46" s="28" t="s">
        <v>12</v>
      </c>
    </row>
    <row r="47" spans="1:11" x14ac:dyDescent="0.25">
      <c r="A47" s="29" t="s">
        <v>120</v>
      </c>
      <c r="B47" t="s">
        <v>334</v>
      </c>
      <c r="C47" s="26" t="s">
        <v>273</v>
      </c>
      <c r="D47" s="27" t="s">
        <v>10</v>
      </c>
      <c r="F47" s="26" t="s">
        <v>274</v>
      </c>
      <c r="G47" s="27" t="s">
        <v>12</v>
      </c>
      <c r="H47" s="28" t="s">
        <v>12</v>
      </c>
      <c r="I47" s="26" t="s">
        <v>1</v>
      </c>
      <c r="J47" s="27" t="s">
        <v>12</v>
      </c>
      <c r="K47" s="28" t="s">
        <v>12</v>
      </c>
    </row>
    <row r="48" spans="1:11" x14ac:dyDescent="0.25">
      <c r="A48" s="29" t="s">
        <v>121</v>
      </c>
      <c r="B48" t="s">
        <v>335</v>
      </c>
      <c r="C48" s="26" t="s">
        <v>273</v>
      </c>
      <c r="D48" s="27" t="s">
        <v>393</v>
      </c>
      <c r="F48" s="26" t="s">
        <v>274</v>
      </c>
      <c r="G48" s="27" t="s">
        <v>394</v>
      </c>
      <c r="I48" s="26" t="s">
        <v>1</v>
      </c>
      <c r="J48" s="27" t="s">
        <v>395</v>
      </c>
      <c r="K48" s="28"/>
    </row>
    <row r="49" spans="1:11" x14ac:dyDescent="0.25">
      <c r="A49" s="29" t="s">
        <v>142</v>
      </c>
      <c r="B49" t="s">
        <v>336</v>
      </c>
      <c r="C49" s="26" t="s">
        <v>10</v>
      </c>
      <c r="D49" s="27" t="s">
        <v>273</v>
      </c>
      <c r="E49" s="28" t="s">
        <v>274</v>
      </c>
      <c r="F49" s="26" t="s">
        <v>12</v>
      </c>
      <c r="G49" s="27" t="s">
        <v>273</v>
      </c>
      <c r="H49" s="28" t="s">
        <v>274</v>
      </c>
      <c r="I49" s="26" t="s">
        <v>263</v>
      </c>
      <c r="J49" s="27" t="s">
        <v>273</v>
      </c>
      <c r="K49" s="28" t="s">
        <v>274</v>
      </c>
    </row>
    <row r="50" spans="1:11" x14ac:dyDescent="0.25">
      <c r="A50" s="29" t="s">
        <v>143</v>
      </c>
      <c r="B50" t="s">
        <v>337</v>
      </c>
      <c r="C50" s="26" t="s">
        <v>10</v>
      </c>
      <c r="D50" s="27" t="s">
        <v>273</v>
      </c>
      <c r="E50" s="28" t="s">
        <v>274</v>
      </c>
      <c r="F50" s="26" t="s">
        <v>12</v>
      </c>
      <c r="G50" s="27" t="s">
        <v>273</v>
      </c>
      <c r="H50" s="28" t="s">
        <v>274</v>
      </c>
      <c r="I50" s="26" t="s">
        <v>263</v>
      </c>
      <c r="J50" s="27" t="s">
        <v>273</v>
      </c>
      <c r="K50" s="28" t="s">
        <v>274</v>
      </c>
    </row>
    <row r="51" spans="1:11" x14ac:dyDescent="0.25">
      <c r="A51" s="29" t="s">
        <v>147</v>
      </c>
      <c r="B51" t="s">
        <v>338</v>
      </c>
      <c r="C51" s="26" t="s">
        <v>277</v>
      </c>
      <c r="D51" s="27" t="s">
        <v>273</v>
      </c>
      <c r="E51" s="28" t="s">
        <v>274</v>
      </c>
      <c r="F51" s="26" t="s">
        <v>279</v>
      </c>
      <c r="G51" s="27" t="s">
        <v>273</v>
      </c>
      <c r="H51" s="28" t="s">
        <v>274</v>
      </c>
      <c r="I51" s="26" t="s">
        <v>281</v>
      </c>
      <c r="J51" s="27" t="s">
        <v>273</v>
      </c>
      <c r="K51" s="28" t="s">
        <v>274</v>
      </c>
    </row>
    <row r="52" spans="1:11" x14ac:dyDescent="0.25">
      <c r="A52" s="29" t="s">
        <v>148</v>
      </c>
      <c r="B52" t="s">
        <v>339</v>
      </c>
      <c r="C52" s="26" t="s">
        <v>278</v>
      </c>
      <c r="D52" s="27" t="s">
        <v>273</v>
      </c>
      <c r="E52" s="28" t="s">
        <v>274</v>
      </c>
      <c r="F52" s="26" t="s">
        <v>280</v>
      </c>
      <c r="G52" s="27" t="s">
        <v>273</v>
      </c>
      <c r="H52" s="28" t="s">
        <v>274</v>
      </c>
      <c r="I52" s="26" t="s">
        <v>282</v>
      </c>
      <c r="J52" s="27" t="s">
        <v>273</v>
      </c>
      <c r="K52" s="28" t="s">
        <v>274</v>
      </c>
    </row>
    <row r="53" spans="1:11" x14ac:dyDescent="0.25">
      <c r="A53" s="29" t="s">
        <v>149</v>
      </c>
      <c r="B53" t="s">
        <v>340</v>
      </c>
      <c r="C53" s="26" t="s">
        <v>277</v>
      </c>
      <c r="D53" s="27" t="s">
        <v>273</v>
      </c>
      <c r="E53" s="28" t="s">
        <v>274</v>
      </c>
      <c r="F53" s="26" t="s">
        <v>279</v>
      </c>
      <c r="G53" s="27" t="s">
        <v>273</v>
      </c>
      <c r="H53" s="28" t="s">
        <v>274</v>
      </c>
      <c r="I53" s="26" t="s">
        <v>281</v>
      </c>
      <c r="J53" s="27" t="s">
        <v>273</v>
      </c>
      <c r="K53" s="28" t="s">
        <v>274</v>
      </c>
    </row>
    <row r="54" spans="1:11" x14ac:dyDescent="0.25">
      <c r="A54" s="29" t="s">
        <v>209</v>
      </c>
      <c r="B54" t="s">
        <v>341</v>
      </c>
      <c r="D54" s="30">
        <v>0.75</v>
      </c>
      <c r="E54" s="28"/>
      <c r="G54" s="30">
        <v>0.75</v>
      </c>
      <c r="J54" s="30">
        <v>0.75</v>
      </c>
    </row>
    <row r="55" spans="1:11" x14ac:dyDescent="0.25">
      <c r="A55" s="29" t="s">
        <v>210</v>
      </c>
      <c r="B55" t="s">
        <v>342</v>
      </c>
      <c r="D55" s="30">
        <v>0.75</v>
      </c>
      <c r="E55" s="28"/>
      <c r="G55" s="30">
        <v>0.75</v>
      </c>
      <c r="J55" s="30">
        <v>0.75</v>
      </c>
    </row>
    <row r="56" spans="1:11" x14ac:dyDescent="0.25">
      <c r="A56" s="29" t="s">
        <v>211</v>
      </c>
      <c r="B56" t="s">
        <v>343</v>
      </c>
      <c r="D56" s="30">
        <v>0.75</v>
      </c>
      <c r="E56" s="28"/>
      <c r="G56" s="30">
        <v>0.75</v>
      </c>
      <c r="J56" s="30">
        <v>0.75</v>
      </c>
    </row>
    <row r="57" spans="1:11" x14ac:dyDescent="0.25">
      <c r="A57" s="29" t="s">
        <v>212</v>
      </c>
      <c r="B57" t="s">
        <v>344</v>
      </c>
      <c r="D57" s="38" t="s">
        <v>380</v>
      </c>
      <c r="E57" s="28" t="s">
        <v>383</v>
      </c>
      <c r="G57" s="38" t="s">
        <v>380</v>
      </c>
      <c r="H57" s="28" t="s">
        <v>383</v>
      </c>
      <c r="J57" s="38" t="s">
        <v>380</v>
      </c>
      <c r="K57" s="28" t="s">
        <v>383</v>
      </c>
    </row>
    <row r="58" spans="1:11" x14ac:dyDescent="0.25">
      <c r="A58" s="29" t="s">
        <v>213</v>
      </c>
      <c r="B58" t="s">
        <v>345</v>
      </c>
      <c r="D58" s="38" t="s">
        <v>381</v>
      </c>
      <c r="E58" s="28" t="s">
        <v>384</v>
      </c>
      <c r="G58" s="38" t="s">
        <v>381</v>
      </c>
      <c r="H58" s="28" t="s">
        <v>384</v>
      </c>
      <c r="J58" s="38" t="s">
        <v>381</v>
      </c>
      <c r="K58" s="28" t="s">
        <v>384</v>
      </c>
    </row>
    <row r="59" spans="1:11" x14ac:dyDescent="0.25">
      <c r="A59" s="29" t="s">
        <v>214</v>
      </c>
      <c r="B59" t="s">
        <v>346</v>
      </c>
      <c r="D59" s="38" t="s">
        <v>382</v>
      </c>
      <c r="E59" s="28" t="s">
        <v>385</v>
      </c>
      <c r="G59" s="38" t="s">
        <v>382</v>
      </c>
      <c r="H59" s="28" t="s">
        <v>385</v>
      </c>
      <c r="J59" s="38" t="s">
        <v>382</v>
      </c>
      <c r="K59" s="28" t="s">
        <v>385</v>
      </c>
    </row>
    <row r="60" spans="1:11" x14ac:dyDescent="0.25">
      <c r="A60" s="29" t="s">
        <v>156</v>
      </c>
      <c r="B60" t="s">
        <v>347</v>
      </c>
    </row>
    <row r="61" spans="1:11" x14ac:dyDescent="0.25">
      <c r="A61" s="29" t="s">
        <v>157</v>
      </c>
      <c r="B61" t="s">
        <v>348</v>
      </c>
    </row>
    <row r="62" spans="1:11" x14ac:dyDescent="0.25">
      <c r="A62" s="29" t="s">
        <v>158</v>
      </c>
      <c r="B62" t="s">
        <v>349</v>
      </c>
      <c r="C62" s="26" t="s">
        <v>390</v>
      </c>
      <c r="E62" s="28" t="s">
        <v>387</v>
      </c>
      <c r="F62" s="26" t="s">
        <v>389</v>
      </c>
      <c r="H62" s="28" t="s">
        <v>387</v>
      </c>
      <c r="I62" s="26" t="s">
        <v>388</v>
      </c>
      <c r="K62" s="28" t="s">
        <v>387</v>
      </c>
    </row>
    <row r="63" spans="1:11" x14ac:dyDescent="0.25">
      <c r="A63" s="29" t="s">
        <v>153</v>
      </c>
      <c r="B63" t="s">
        <v>350</v>
      </c>
    </row>
    <row r="64" spans="1:11" x14ac:dyDescent="0.25">
      <c r="A64" s="29" t="s">
        <v>154</v>
      </c>
      <c r="B64" t="s">
        <v>351</v>
      </c>
    </row>
    <row r="65" spans="1:11" x14ac:dyDescent="0.25">
      <c r="A65" s="29" t="s">
        <v>155</v>
      </c>
      <c r="B65" t="s">
        <v>352</v>
      </c>
      <c r="E65" s="28" t="s">
        <v>386</v>
      </c>
      <c r="H65" s="28" t="s">
        <v>386</v>
      </c>
      <c r="K65" s="28" t="s">
        <v>386</v>
      </c>
    </row>
    <row r="66" spans="1:11" x14ac:dyDescent="0.25">
      <c r="A66" s="29" t="s">
        <v>150</v>
      </c>
      <c r="B66" t="s">
        <v>350</v>
      </c>
    </row>
    <row r="67" spans="1:11" x14ac:dyDescent="0.25">
      <c r="A67" s="29" t="s">
        <v>151</v>
      </c>
      <c r="B67" t="s">
        <v>351</v>
      </c>
    </row>
    <row r="68" spans="1:11" ht="13.5" customHeight="1" x14ac:dyDescent="0.25">
      <c r="A68" s="29" t="s">
        <v>152</v>
      </c>
      <c r="B68" t="s">
        <v>352</v>
      </c>
    </row>
    <row r="69" spans="1:11" x14ac:dyDescent="0.25">
      <c r="A69" s="29" t="s">
        <v>144</v>
      </c>
      <c r="B69" t="s">
        <v>353</v>
      </c>
    </row>
    <row r="70" spans="1:11" x14ac:dyDescent="0.25">
      <c r="A70" s="29" t="s">
        <v>145</v>
      </c>
      <c r="B70" t="s">
        <v>354</v>
      </c>
    </row>
    <row r="71" spans="1:11" x14ac:dyDescent="0.25">
      <c r="A71" s="29" t="s">
        <v>146</v>
      </c>
      <c r="B71" t="s">
        <v>355</v>
      </c>
    </row>
    <row r="72" spans="1:11" x14ac:dyDescent="0.25">
      <c r="A72" s="29" t="s">
        <v>122</v>
      </c>
      <c r="B72" t="s">
        <v>356</v>
      </c>
    </row>
    <row r="73" spans="1:11" x14ac:dyDescent="0.25">
      <c r="A73" s="29" t="s">
        <v>123</v>
      </c>
      <c r="B73" t="s">
        <v>357</v>
      </c>
    </row>
    <row r="74" spans="1:11" x14ac:dyDescent="0.25">
      <c r="A74" s="29" t="s">
        <v>124</v>
      </c>
      <c r="B74" t="s">
        <v>358</v>
      </c>
    </row>
    <row r="75" spans="1:11" x14ac:dyDescent="0.25">
      <c r="A75" s="29" t="s">
        <v>125</v>
      </c>
      <c r="B75" t="s">
        <v>359</v>
      </c>
    </row>
    <row r="76" spans="1:11" x14ac:dyDescent="0.25">
      <c r="A76" s="29" t="s">
        <v>126</v>
      </c>
      <c r="B76" t="s">
        <v>360</v>
      </c>
    </row>
    <row r="77" spans="1:11" x14ac:dyDescent="0.25">
      <c r="A77" s="29" t="s">
        <v>127</v>
      </c>
      <c r="B77" t="s">
        <v>361</v>
      </c>
    </row>
    <row r="78" spans="1:11" x14ac:dyDescent="0.25">
      <c r="A78" s="29" t="s">
        <v>128</v>
      </c>
      <c r="B78" t="s">
        <v>362</v>
      </c>
    </row>
    <row r="79" spans="1:11" x14ac:dyDescent="0.25">
      <c r="A79" s="29" t="s">
        <v>129</v>
      </c>
      <c r="B79" t="s">
        <v>363</v>
      </c>
      <c r="D79" s="27"/>
      <c r="J79" s="27"/>
    </row>
    <row r="80" spans="1:11" x14ac:dyDescent="0.25">
      <c r="A80" s="29" t="s">
        <v>130</v>
      </c>
      <c r="B80" t="s">
        <v>364</v>
      </c>
      <c r="D80" s="27"/>
      <c r="J80" s="27"/>
    </row>
    <row r="81" spans="1:11" x14ac:dyDescent="0.25">
      <c r="A81" s="29" t="s">
        <v>131</v>
      </c>
      <c r="B81" t="s">
        <v>365</v>
      </c>
      <c r="C81" s="26" t="s">
        <v>10</v>
      </c>
      <c r="D81" s="27"/>
      <c r="F81" s="26" t="s">
        <v>12</v>
      </c>
      <c r="H81" s="28"/>
      <c r="I81" s="26" t="s">
        <v>262</v>
      </c>
      <c r="J81" s="27"/>
      <c r="K81" s="28"/>
    </row>
    <row r="82" spans="1:11" x14ac:dyDescent="0.25">
      <c r="A82" s="29" t="s">
        <v>132</v>
      </c>
      <c r="B82" t="s">
        <v>366</v>
      </c>
      <c r="C82" s="26" t="s">
        <v>10</v>
      </c>
      <c r="D82" s="27"/>
      <c r="F82" s="26" t="s">
        <v>12</v>
      </c>
      <c r="H82" s="28"/>
      <c r="I82" s="26" t="s">
        <v>262</v>
      </c>
      <c r="J82" s="27"/>
      <c r="K82" s="28"/>
    </row>
    <row r="83" spans="1:11" x14ac:dyDescent="0.25">
      <c r="A83" s="29" t="s">
        <v>133</v>
      </c>
      <c r="B83" t="s">
        <v>367</v>
      </c>
      <c r="D83" s="27"/>
      <c r="J83" s="27"/>
    </row>
    <row r="84" spans="1:11" x14ac:dyDescent="0.25">
      <c r="A84" s="29" t="s">
        <v>134</v>
      </c>
      <c r="B84" t="s">
        <v>368</v>
      </c>
      <c r="D84" s="27"/>
      <c r="J84" s="27"/>
    </row>
    <row r="85" spans="1:11" x14ac:dyDescent="0.25">
      <c r="A85" s="29" t="s">
        <v>107</v>
      </c>
      <c r="B85" t="s">
        <v>369</v>
      </c>
      <c r="D85" s="27"/>
    </row>
    <row r="86" spans="1:11" x14ac:dyDescent="0.25">
      <c r="A86" s="29" t="s">
        <v>108</v>
      </c>
      <c r="B86" t="s">
        <v>370</v>
      </c>
      <c r="D86" s="27"/>
    </row>
    <row r="87" spans="1:11" x14ac:dyDescent="0.25">
      <c r="A87" s="29" t="s">
        <v>109</v>
      </c>
      <c r="B87" t="s">
        <v>371</v>
      </c>
      <c r="D87" s="27"/>
      <c r="E87" s="28"/>
      <c r="H87" s="28" t="s">
        <v>11</v>
      </c>
      <c r="K87" s="28" t="s">
        <v>261</v>
      </c>
    </row>
    <row r="88" spans="1:11" x14ac:dyDescent="0.25">
      <c r="A88" s="29" t="s">
        <v>110</v>
      </c>
      <c r="B88" t="s">
        <v>372</v>
      </c>
      <c r="D88" s="27"/>
      <c r="H88" s="28" t="s">
        <v>11</v>
      </c>
      <c r="K88" s="28" t="s">
        <v>261</v>
      </c>
    </row>
    <row r="89" spans="1:11" x14ac:dyDescent="0.25">
      <c r="A89" s="29" t="s">
        <v>104</v>
      </c>
      <c r="B89" t="s">
        <v>373</v>
      </c>
      <c r="D89" s="27"/>
    </row>
    <row r="90" spans="1:11" x14ac:dyDescent="0.25">
      <c r="A90" s="29" t="s">
        <v>105</v>
      </c>
      <c r="B90" t="s">
        <v>374</v>
      </c>
      <c r="D90" s="27"/>
    </row>
    <row r="91" spans="1:11" x14ac:dyDescent="0.25">
      <c r="A91" s="29" t="s">
        <v>106</v>
      </c>
      <c r="B91" t="s">
        <v>375</v>
      </c>
      <c r="D91" s="27"/>
    </row>
    <row r="92" spans="1:11" x14ac:dyDescent="0.25">
      <c r="A92" s="29" t="s">
        <v>111</v>
      </c>
      <c r="B92" t="s">
        <v>376</v>
      </c>
      <c r="D92" s="27"/>
    </row>
    <row r="93" spans="1:11" x14ac:dyDescent="0.25">
      <c r="A93" s="29" t="s">
        <v>112</v>
      </c>
      <c r="B93" t="s">
        <v>377</v>
      </c>
      <c r="D93" s="27"/>
    </row>
    <row r="94" spans="1:11" x14ac:dyDescent="0.25">
      <c r="A94" s="29" t="s">
        <v>113</v>
      </c>
      <c r="B94" t="s">
        <v>378</v>
      </c>
      <c r="D94" s="27"/>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31</v>
      </c>
      <c r="B1" t="s">
        <v>17</v>
      </c>
      <c r="C1" t="s">
        <v>18</v>
      </c>
      <c r="D1" t="s">
        <v>19</v>
      </c>
      <c r="E1" t="s">
        <v>24</v>
      </c>
      <c r="F1" t="s">
        <v>25</v>
      </c>
      <c r="G1" t="s">
        <v>30</v>
      </c>
      <c r="I1" t="s">
        <v>20</v>
      </c>
      <c r="J1" t="s">
        <v>21</v>
      </c>
      <c r="K1" t="s">
        <v>22</v>
      </c>
      <c r="L1" t="s">
        <v>23</v>
      </c>
      <c r="M1" t="s">
        <v>26</v>
      </c>
      <c r="N1" t="s">
        <v>27</v>
      </c>
      <c r="O1" t="s">
        <v>28</v>
      </c>
      <c r="P1" t="s">
        <v>29</v>
      </c>
    </row>
    <row r="2" spans="1:16" x14ac:dyDescent="0.25">
      <c r="A2" s="18" t="s">
        <v>96</v>
      </c>
      <c r="B2">
        <v>40</v>
      </c>
      <c r="E2">
        <v>80</v>
      </c>
      <c r="F2">
        <v>85</v>
      </c>
      <c r="G2">
        <v>60</v>
      </c>
      <c r="I2">
        <v>50</v>
      </c>
      <c r="J2">
        <v>2</v>
      </c>
      <c r="K2">
        <v>25</v>
      </c>
      <c r="L2">
        <v>84</v>
      </c>
      <c r="M2">
        <v>85</v>
      </c>
      <c r="N2">
        <v>5</v>
      </c>
      <c r="O2">
        <v>20</v>
      </c>
    </row>
    <row r="3" spans="1:16" x14ac:dyDescent="0.25">
      <c r="A3" s="18" t="s">
        <v>91</v>
      </c>
      <c r="B3">
        <v>9.6</v>
      </c>
      <c r="E3">
        <v>2.9</v>
      </c>
      <c r="F3">
        <v>14</v>
      </c>
      <c r="G3">
        <v>12</v>
      </c>
      <c r="I3">
        <v>27</v>
      </c>
      <c r="J3">
        <v>2.8</v>
      </c>
      <c r="K3">
        <v>10.6</v>
      </c>
      <c r="L3">
        <v>29</v>
      </c>
      <c r="M3">
        <v>17</v>
      </c>
      <c r="N3">
        <v>12</v>
      </c>
      <c r="O3">
        <v>6</v>
      </c>
    </row>
    <row r="4" spans="1:16" x14ac:dyDescent="0.25">
      <c r="A4" s="18" t="s">
        <v>93</v>
      </c>
      <c r="B4">
        <v>20</v>
      </c>
      <c r="E4">
        <v>4</v>
      </c>
      <c r="F4">
        <v>20</v>
      </c>
      <c r="G4">
        <v>55</v>
      </c>
      <c r="I4">
        <v>55</v>
      </c>
      <c r="J4">
        <v>0.8</v>
      </c>
      <c r="K4">
        <v>13.2</v>
      </c>
      <c r="L4">
        <v>68</v>
      </c>
      <c r="M4">
        <v>60</v>
      </c>
      <c r="N4">
        <v>45</v>
      </c>
      <c r="O4">
        <v>10.5</v>
      </c>
    </row>
    <row r="5" spans="1:16" x14ac:dyDescent="0.25">
      <c r="A5" s="18" t="s">
        <v>92</v>
      </c>
      <c r="B5">
        <v>100</v>
      </c>
      <c r="E5">
        <v>25</v>
      </c>
      <c r="F5">
        <v>60</v>
      </c>
      <c r="G5">
        <v>78</v>
      </c>
      <c r="I5">
        <v>105</v>
      </c>
      <c r="J5">
        <v>7.2</v>
      </c>
      <c r="K5">
        <v>34.700000000000003</v>
      </c>
      <c r="L5">
        <v>110</v>
      </c>
      <c r="M5">
        <v>100</v>
      </c>
      <c r="N5">
        <v>70</v>
      </c>
      <c r="O5">
        <v>25</v>
      </c>
    </row>
    <row r="6" spans="1:16" x14ac:dyDescent="0.25">
      <c r="A6" s="18" t="s">
        <v>94</v>
      </c>
      <c r="B6">
        <v>40</v>
      </c>
      <c r="E6">
        <v>80</v>
      </c>
      <c r="F6">
        <v>50</v>
      </c>
      <c r="G6">
        <v>50</v>
      </c>
      <c r="I6">
        <v>20</v>
      </c>
      <c r="J6">
        <v>1</v>
      </c>
      <c r="K6">
        <v>21</v>
      </c>
      <c r="L6">
        <v>20</v>
      </c>
      <c r="M6">
        <v>55</v>
      </c>
      <c r="N6">
        <v>5</v>
      </c>
      <c r="O6">
        <v>20</v>
      </c>
    </row>
    <row r="7" spans="1:16" x14ac:dyDescent="0.25">
      <c r="A7" s="18" t="s">
        <v>95</v>
      </c>
      <c r="B7">
        <v>12</v>
      </c>
      <c r="E7">
        <v>3500</v>
      </c>
      <c r="F7">
        <v>45</v>
      </c>
      <c r="G7">
        <v>100</v>
      </c>
      <c r="I7">
        <v>17</v>
      </c>
      <c r="J7">
        <v>36</v>
      </c>
      <c r="K7">
        <v>106</v>
      </c>
      <c r="L7">
        <v>15</v>
      </c>
      <c r="M7">
        <v>75</v>
      </c>
      <c r="N7">
        <v>15</v>
      </c>
      <c r="O7">
        <v>60</v>
      </c>
    </row>
    <row r="8" spans="1:16" x14ac:dyDescent="0.25">
      <c r="A8" s="18" t="s">
        <v>86</v>
      </c>
      <c r="F8">
        <v>7.5</v>
      </c>
      <c r="I8">
        <v>10</v>
      </c>
      <c r="L8">
        <v>14</v>
      </c>
      <c r="M8">
        <v>6</v>
      </c>
      <c r="N8">
        <v>8</v>
      </c>
    </row>
    <row r="9" spans="1:16" x14ac:dyDescent="0.25">
      <c r="A9" s="18" t="s">
        <v>88</v>
      </c>
      <c r="F9">
        <v>10</v>
      </c>
      <c r="I9">
        <v>28</v>
      </c>
      <c r="L9">
        <v>25</v>
      </c>
      <c r="M9">
        <v>40</v>
      </c>
      <c r="N9">
        <v>15</v>
      </c>
    </row>
    <row r="10" spans="1:16" x14ac:dyDescent="0.25">
      <c r="A10" s="18" t="s">
        <v>87</v>
      </c>
      <c r="F10">
        <v>44</v>
      </c>
      <c r="I10">
        <v>58</v>
      </c>
      <c r="L10">
        <v>54</v>
      </c>
      <c r="M10">
        <v>60</v>
      </c>
      <c r="N10">
        <v>20</v>
      </c>
    </row>
    <row r="11" spans="1:16" x14ac:dyDescent="0.25">
      <c r="A11" s="18" t="s">
        <v>89</v>
      </c>
      <c r="F11">
        <v>50</v>
      </c>
      <c r="I11">
        <v>40</v>
      </c>
      <c r="L11">
        <v>40</v>
      </c>
      <c r="M11">
        <v>40</v>
      </c>
      <c r="N11">
        <v>5</v>
      </c>
    </row>
    <row r="12" spans="1:16" x14ac:dyDescent="0.25">
      <c r="A12" s="18" t="s">
        <v>90</v>
      </c>
      <c r="F12">
        <v>150</v>
      </c>
      <c r="I12">
        <v>153</v>
      </c>
      <c r="L12">
        <v>100</v>
      </c>
      <c r="M12">
        <v>150</v>
      </c>
      <c r="N12">
        <v>10</v>
      </c>
    </row>
    <row r="13" spans="1:16" x14ac:dyDescent="0.25">
      <c r="A13" s="18" t="s">
        <v>97</v>
      </c>
      <c r="E13">
        <v>0.5</v>
      </c>
      <c r="F13">
        <v>1.7</v>
      </c>
      <c r="G13">
        <v>1</v>
      </c>
      <c r="J13">
        <v>0.4</v>
      </c>
      <c r="L13">
        <v>5</v>
      </c>
      <c r="M13">
        <v>2</v>
      </c>
      <c r="O13">
        <v>0</v>
      </c>
    </row>
    <row r="14" spans="1:16" x14ac:dyDescent="0.25">
      <c r="A14" s="18" t="s">
        <v>99</v>
      </c>
      <c r="E14">
        <v>0</v>
      </c>
      <c r="F14">
        <v>2</v>
      </c>
      <c r="G14">
        <v>2</v>
      </c>
      <c r="J14">
        <v>0.1</v>
      </c>
      <c r="L14">
        <v>12</v>
      </c>
      <c r="M14">
        <v>4</v>
      </c>
      <c r="O14">
        <v>1</v>
      </c>
    </row>
    <row r="15" spans="1:16" x14ac:dyDescent="0.25">
      <c r="A15" s="18" t="s">
        <v>98</v>
      </c>
      <c r="E15">
        <v>1.5</v>
      </c>
      <c r="F15">
        <v>10</v>
      </c>
      <c r="G15">
        <v>5</v>
      </c>
      <c r="J15">
        <v>0.9</v>
      </c>
      <c r="L15">
        <v>27.5</v>
      </c>
      <c r="M15">
        <v>15</v>
      </c>
      <c r="O15">
        <v>3</v>
      </c>
    </row>
    <row r="16" spans="1:16" x14ac:dyDescent="0.25">
      <c r="A16" s="18" t="s">
        <v>100</v>
      </c>
      <c r="E16">
        <v>3</v>
      </c>
      <c r="F16">
        <v>30</v>
      </c>
      <c r="G16">
        <v>5</v>
      </c>
      <c r="J16">
        <v>1</v>
      </c>
      <c r="L16">
        <v>40</v>
      </c>
      <c r="M16">
        <v>20</v>
      </c>
      <c r="O16">
        <v>3</v>
      </c>
    </row>
    <row r="17" spans="1:15" x14ac:dyDescent="0.25">
      <c r="A17" s="18" t="s">
        <v>101</v>
      </c>
      <c r="E17">
        <v>1000</v>
      </c>
      <c r="F17">
        <v>1000</v>
      </c>
      <c r="G17">
        <v>25</v>
      </c>
      <c r="J17">
        <v>108</v>
      </c>
      <c r="L17">
        <v>700</v>
      </c>
      <c r="M17">
        <v>300</v>
      </c>
      <c r="O17">
        <v>40</v>
      </c>
    </row>
    <row r="18" spans="1:15" x14ac:dyDescent="0.25">
      <c r="A18" s="18" t="s">
        <v>72</v>
      </c>
      <c r="E18">
        <v>3.5</v>
      </c>
      <c r="F18">
        <v>13</v>
      </c>
      <c r="M18">
        <v>7</v>
      </c>
    </row>
    <row r="19" spans="1:15" x14ac:dyDescent="0.25">
      <c r="A19" s="18" t="s">
        <v>73</v>
      </c>
      <c r="E19">
        <v>25</v>
      </c>
      <c r="F19">
        <v>55</v>
      </c>
      <c r="M19">
        <v>45</v>
      </c>
    </row>
    <row r="20" spans="1:15" x14ac:dyDescent="0.25">
      <c r="A20" s="18" t="s">
        <v>74</v>
      </c>
      <c r="E20">
        <v>100</v>
      </c>
      <c r="F20">
        <v>5</v>
      </c>
      <c r="M20">
        <v>15</v>
      </c>
    </row>
    <row r="21" spans="1:15" x14ac:dyDescent="0.25">
      <c r="A21" s="18" t="s">
        <v>77</v>
      </c>
      <c r="F21">
        <v>33.35</v>
      </c>
      <c r="I21">
        <v>47.36</v>
      </c>
      <c r="M21">
        <v>33.35</v>
      </c>
    </row>
    <row r="22" spans="1:15" x14ac:dyDescent="0.25">
      <c r="A22" s="18" t="s">
        <v>75</v>
      </c>
      <c r="F22">
        <v>9</v>
      </c>
      <c r="I22">
        <v>20.6</v>
      </c>
      <c r="M22">
        <v>9</v>
      </c>
    </row>
    <row r="23" spans="1:15" x14ac:dyDescent="0.25">
      <c r="A23" s="18" t="s">
        <v>76</v>
      </c>
      <c r="F23">
        <v>50</v>
      </c>
      <c r="I23">
        <v>71</v>
      </c>
      <c r="M23">
        <v>50</v>
      </c>
    </row>
    <row r="24" spans="1:15" x14ac:dyDescent="0.25">
      <c r="A24" s="18" t="s">
        <v>78</v>
      </c>
      <c r="F24">
        <v>0.5071</v>
      </c>
      <c r="I24">
        <v>1.4315199999999999</v>
      </c>
      <c r="M24">
        <v>0.10142</v>
      </c>
    </row>
    <row r="25" spans="1:15" x14ac:dyDescent="0.25">
      <c r="A25" s="18" t="s">
        <v>79</v>
      </c>
      <c r="F25">
        <v>5</v>
      </c>
      <c r="I25">
        <v>7</v>
      </c>
      <c r="M25">
        <v>1</v>
      </c>
    </row>
    <row r="26" spans="1:15" x14ac:dyDescent="0.25">
      <c r="A26" s="18" t="s">
        <v>80</v>
      </c>
      <c r="E26">
        <v>3.5</v>
      </c>
      <c r="F26">
        <v>11</v>
      </c>
      <c r="G26">
        <v>12</v>
      </c>
      <c r="I26">
        <v>20.6</v>
      </c>
      <c r="L26">
        <v>11.3</v>
      </c>
      <c r="M26">
        <v>7</v>
      </c>
      <c r="O26">
        <v>5</v>
      </c>
    </row>
    <row r="27" spans="1:15" x14ac:dyDescent="0.25">
      <c r="A27" s="18" t="s">
        <v>81</v>
      </c>
      <c r="E27">
        <v>20</v>
      </c>
      <c r="F27">
        <v>50</v>
      </c>
      <c r="G27">
        <v>70</v>
      </c>
      <c r="I27">
        <v>65</v>
      </c>
      <c r="L27">
        <v>51.3</v>
      </c>
      <c r="M27">
        <v>40</v>
      </c>
      <c r="O27">
        <v>20</v>
      </c>
    </row>
    <row r="28" spans="1:15" x14ac:dyDescent="0.25">
      <c r="A28" s="18" t="s">
        <v>82</v>
      </c>
      <c r="E28">
        <v>150</v>
      </c>
      <c r="F28">
        <v>10</v>
      </c>
      <c r="G28">
        <v>3</v>
      </c>
      <c r="I28">
        <v>7</v>
      </c>
      <c r="L28">
        <v>5</v>
      </c>
      <c r="M28">
        <v>15</v>
      </c>
      <c r="O28">
        <v>4</v>
      </c>
    </row>
    <row r="29" spans="1:15" x14ac:dyDescent="0.25">
      <c r="A29" s="18" t="s">
        <v>83</v>
      </c>
      <c r="B29">
        <v>9</v>
      </c>
      <c r="E29">
        <v>3.5</v>
      </c>
      <c r="F29">
        <v>11</v>
      </c>
      <c r="G29">
        <v>10</v>
      </c>
      <c r="I29">
        <v>20.6</v>
      </c>
      <c r="L29">
        <v>11.3</v>
      </c>
      <c r="M29">
        <v>7</v>
      </c>
      <c r="O29">
        <v>5</v>
      </c>
    </row>
    <row r="30" spans="1:15" x14ac:dyDescent="0.25">
      <c r="A30" s="18" t="s">
        <v>84</v>
      </c>
      <c r="B30">
        <v>60</v>
      </c>
      <c r="E30">
        <v>15</v>
      </c>
      <c r="F30">
        <v>40</v>
      </c>
      <c r="G30">
        <v>60</v>
      </c>
      <c r="I30">
        <v>50</v>
      </c>
      <c r="L30">
        <v>26</v>
      </c>
      <c r="M30">
        <v>20</v>
      </c>
      <c r="O30">
        <v>15</v>
      </c>
    </row>
    <row r="31" spans="1:15" x14ac:dyDescent="0.25">
      <c r="A31" s="18" t="s">
        <v>85</v>
      </c>
      <c r="B31">
        <v>3</v>
      </c>
      <c r="E31">
        <v>150</v>
      </c>
      <c r="F31">
        <v>5</v>
      </c>
      <c r="G31">
        <v>3</v>
      </c>
      <c r="I31">
        <v>7</v>
      </c>
      <c r="L31">
        <v>60</v>
      </c>
      <c r="M31">
        <v>15</v>
      </c>
      <c r="O31">
        <v>3</v>
      </c>
    </row>
    <row r="32" spans="1:15" x14ac:dyDescent="0.25">
      <c r="A32" s="18" t="s">
        <v>70</v>
      </c>
      <c r="E32">
        <v>4</v>
      </c>
      <c r="F32">
        <v>15</v>
      </c>
      <c r="I32">
        <v>58</v>
      </c>
      <c r="L32">
        <v>50</v>
      </c>
    </row>
    <row r="33" spans="1:16" x14ac:dyDescent="0.25">
      <c r="A33" s="18" t="s">
        <v>71</v>
      </c>
      <c r="E33">
        <v>0</v>
      </c>
      <c r="F33">
        <v>5</v>
      </c>
      <c r="I33">
        <v>28</v>
      </c>
      <c r="L33">
        <v>5</v>
      </c>
    </row>
    <row r="34" spans="1:16" x14ac:dyDescent="0.25">
      <c r="A34" s="18" t="s">
        <v>136</v>
      </c>
      <c r="B34">
        <v>2.2000000000000002</v>
      </c>
      <c r="C34">
        <v>5</v>
      </c>
      <c r="D34">
        <v>3</v>
      </c>
      <c r="E34">
        <v>5</v>
      </c>
      <c r="F34">
        <v>6</v>
      </c>
      <c r="G34">
        <v>5</v>
      </c>
      <c r="I34">
        <v>5</v>
      </c>
      <c r="J34">
        <v>1.7</v>
      </c>
      <c r="K34">
        <v>3.9</v>
      </c>
      <c r="L34">
        <v>3.1</v>
      </c>
      <c r="M34">
        <v>10</v>
      </c>
      <c r="N34">
        <v>10</v>
      </c>
      <c r="O34">
        <v>3.5</v>
      </c>
    </row>
    <row r="35" spans="1:16" x14ac:dyDescent="0.25">
      <c r="A35" s="18" t="s">
        <v>137</v>
      </c>
      <c r="B35">
        <v>21.6</v>
      </c>
      <c r="C35">
        <v>70</v>
      </c>
      <c r="D35">
        <v>2</v>
      </c>
      <c r="E35">
        <v>10</v>
      </c>
      <c r="F35">
        <v>30</v>
      </c>
      <c r="G35">
        <v>80</v>
      </c>
      <c r="I35">
        <v>60</v>
      </c>
      <c r="J35">
        <v>40</v>
      </c>
      <c r="K35">
        <v>33</v>
      </c>
      <c r="L35">
        <v>8</v>
      </c>
      <c r="M35">
        <v>25</v>
      </c>
      <c r="N35">
        <v>10</v>
      </c>
      <c r="O35">
        <v>85</v>
      </c>
    </row>
    <row r="36" spans="1:16" x14ac:dyDescent="0.25">
      <c r="A36" s="18" t="s">
        <v>138</v>
      </c>
      <c r="B36">
        <v>85</v>
      </c>
      <c r="C36">
        <v>85</v>
      </c>
      <c r="D36">
        <v>100</v>
      </c>
      <c r="E36">
        <v>90</v>
      </c>
      <c r="F36">
        <v>85</v>
      </c>
      <c r="G36">
        <v>90</v>
      </c>
      <c r="I36">
        <v>90</v>
      </c>
      <c r="J36">
        <v>93</v>
      </c>
      <c r="K36">
        <v>80</v>
      </c>
      <c r="L36">
        <v>90</v>
      </c>
      <c r="M36">
        <v>85</v>
      </c>
      <c r="N36">
        <v>80</v>
      </c>
      <c r="O36">
        <v>90</v>
      </c>
    </row>
    <row r="37" spans="1:16" x14ac:dyDescent="0.25">
      <c r="A37" s="18" t="s">
        <v>194</v>
      </c>
    </row>
    <row r="38" spans="1:16" x14ac:dyDescent="0.25">
      <c r="A38" s="18" t="s">
        <v>139</v>
      </c>
      <c r="B38">
        <v>0.3</v>
      </c>
      <c r="C38">
        <v>2</v>
      </c>
      <c r="E38">
        <v>1</v>
      </c>
      <c r="M38">
        <v>2.5</v>
      </c>
      <c r="N38">
        <v>4</v>
      </c>
      <c r="O38">
        <v>5</v>
      </c>
    </row>
    <row r="39" spans="1:16" x14ac:dyDescent="0.25">
      <c r="A39" s="18" t="s">
        <v>140</v>
      </c>
      <c r="B39">
        <v>1.2</v>
      </c>
      <c r="C39">
        <v>5</v>
      </c>
      <c r="E39">
        <v>20</v>
      </c>
      <c r="M39">
        <v>20</v>
      </c>
      <c r="N39">
        <v>15</v>
      </c>
      <c r="O39">
        <v>30</v>
      </c>
    </row>
    <row r="40" spans="1:16" x14ac:dyDescent="0.25">
      <c r="A40" s="18" t="s">
        <v>141</v>
      </c>
      <c r="B40">
        <v>95</v>
      </c>
      <c r="C40">
        <v>85</v>
      </c>
      <c r="E40">
        <v>90</v>
      </c>
      <c r="M40">
        <v>85</v>
      </c>
      <c r="N40">
        <v>80</v>
      </c>
      <c r="O40">
        <v>90</v>
      </c>
    </row>
    <row r="41" spans="1:16" x14ac:dyDescent="0.25">
      <c r="A41" s="18" t="s">
        <v>195</v>
      </c>
    </row>
    <row r="42" spans="1:16" x14ac:dyDescent="0.25">
      <c r="A42" s="18" t="s">
        <v>114</v>
      </c>
      <c r="B42">
        <v>0.9</v>
      </c>
      <c r="D42">
        <v>2</v>
      </c>
      <c r="E42">
        <v>1</v>
      </c>
      <c r="F42">
        <v>2.5</v>
      </c>
      <c r="G42">
        <v>2</v>
      </c>
      <c r="I42">
        <v>1</v>
      </c>
      <c r="J42">
        <v>1</v>
      </c>
      <c r="K42">
        <v>1.5</v>
      </c>
      <c r="L42">
        <v>0.5</v>
      </c>
      <c r="M42">
        <v>1.5</v>
      </c>
      <c r="N42">
        <v>1.5</v>
      </c>
      <c r="O42">
        <v>1</v>
      </c>
      <c r="P42">
        <v>6</v>
      </c>
    </row>
    <row r="43" spans="1:16" x14ac:dyDescent="0.25">
      <c r="A43" s="18" t="s">
        <v>115</v>
      </c>
      <c r="B43">
        <v>0.1</v>
      </c>
      <c r="D43">
        <v>1</v>
      </c>
      <c r="E43">
        <v>0.01</v>
      </c>
      <c r="F43">
        <v>0.4</v>
      </c>
      <c r="G43">
        <v>0.1</v>
      </c>
      <c r="I43">
        <v>0.75</v>
      </c>
      <c r="J43">
        <v>0.2</v>
      </c>
      <c r="K43">
        <v>0.5</v>
      </c>
      <c r="L43">
        <v>0.05</v>
      </c>
      <c r="M43">
        <v>0.05</v>
      </c>
      <c r="N43">
        <v>0.3</v>
      </c>
      <c r="O43">
        <v>0.1</v>
      </c>
      <c r="P43">
        <v>4</v>
      </c>
    </row>
    <row r="44" spans="1:16" x14ac:dyDescent="0.25">
      <c r="A44" s="18" t="s">
        <v>116</v>
      </c>
      <c r="B44">
        <v>0.7</v>
      </c>
      <c r="D44">
        <v>90</v>
      </c>
      <c r="E44">
        <v>2</v>
      </c>
      <c r="F44">
        <v>30</v>
      </c>
      <c r="G44">
        <v>20</v>
      </c>
      <c r="I44">
        <v>40</v>
      </c>
      <c r="J44">
        <v>20</v>
      </c>
      <c r="K44">
        <v>6</v>
      </c>
      <c r="L44">
        <v>6</v>
      </c>
      <c r="M44">
        <v>10</v>
      </c>
      <c r="N44">
        <v>95</v>
      </c>
      <c r="O44">
        <v>10</v>
      </c>
      <c r="P44">
        <v>100</v>
      </c>
    </row>
    <row r="45" spans="1:16" x14ac:dyDescent="0.25">
      <c r="A45" s="18" t="s">
        <v>117</v>
      </c>
      <c r="B45">
        <v>95</v>
      </c>
      <c r="D45">
        <v>85</v>
      </c>
      <c r="E45">
        <v>90</v>
      </c>
      <c r="F45">
        <v>80</v>
      </c>
      <c r="G45">
        <v>60</v>
      </c>
      <c r="I45">
        <v>75</v>
      </c>
      <c r="J45">
        <v>90</v>
      </c>
      <c r="K45">
        <v>80</v>
      </c>
      <c r="L45">
        <v>80</v>
      </c>
      <c r="M45">
        <v>75</v>
      </c>
      <c r="N45">
        <v>80</v>
      </c>
      <c r="O45">
        <v>80</v>
      </c>
      <c r="P45">
        <v>65</v>
      </c>
    </row>
    <row r="46" spans="1:16" x14ac:dyDescent="0.25">
      <c r="A46" s="18" t="s">
        <v>118</v>
      </c>
      <c r="B46">
        <v>0.9</v>
      </c>
      <c r="D46">
        <v>1</v>
      </c>
      <c r="E46">
        <v>0.5</v>
      </c>
      <c r="G46">
        <v>1</v>
      </c>
      <c r="K46">
        <v>1.5</v>
      </c>
      <c r="N46">
        <v>1.5</v>
      </c>
    </row>
    <row r="47" spans="1:16" x14ac:dyDescent="0.25">
      <c r="A47" s="18" t="s">
        <v>119</v>
      </c>
      <c r="B47">
        <v>0.1</v>
      </c>
      <c r="D47">
        <v>0.01</v>
      </c>
      <c r="E47">
        <v>0.02</v>
      </c>
      <c r="G47">
        <v>0.1</v>
      </c>
      <c r="K47">
        <v>0.1</v>
      </c>
      <c r="N47">
        <v>0.05</v>
      </c>
    </row>
    <row r="48" spans="1:16" x14ac:dyDescent="0.25">
      <c r="A48" s="18" t="s">
        <v>120</v>
      </c>
      <c r="B48">
        <v>0.2</v>
      </c>
      <c r="D48">
        <v>8</v>
      </c>
      <c r="E48">
        <v>5</v>
      </c>
      <c r="G48">
        <v>20</v>
      </c>
      <c r="K48">
        <v>1</v>
      </c>
      <c r="N48">
        <v>65</v>
      </c>
    </row>
    <row r="49" spans="1:14" x14ac:dyDescent="0.25">
      <c r="A49" s="18" t="s">
        <v>121</v>
      </c>
      <c r="B49">
        <v>85</v>
      </c>
      <c r="D49">
        <v>70</v>
      </c>
      <c r="E49">
        <v>90</v>
      </c>
      <c r="G49">
        <v>60</v>
      </c>
      <c r="K49">
        <v>75</v>
      </c>
      <c r="N49">
        <v>80</v>
      </c>
    </row>
    <row r="50" spans="1:14" x14ac:dyDescent="0.25">
      <c r="A50" s="18" t="s">
        <v>142</v>
      </c>
      <c r="B50">
        <v>4</v>
      </c>
      <c r="C50">
        <v>1</v>
      </c>
      <c r="E50">
        <v>0.5</v>
      </c>
      <c r="F50">
        <v>1</v>
      </c>
      <c r="G50">
        <v>0.5</v>
      </c>
      <c r="I50">
        <v>2</v>
      </c>
      <c r="J50">
        <v>0.2</v>
      </c>
      <c r="K50">
        <v>1</v>
      </c>
      <c r="L50">
        <v>3</v>
      </c>
      <c r="M50">
        <v>1</v>
      </c>
      <c r="N50">
        <v>0.5</v>
      </c>
    </row>
    <row r="51" spans="1:14" x14ac:dyDescent="0.25">
      <c r="A51" s="18" t="s">
        <v>143</v>
      </c>
      <c r="B51">
        <v>70</v>
      </c>
      <c r="C51">
        <v>50</v>
      </c>
      <c r="E51">
        <v>30</v>
      </c>
      <c r="F51">
        <v>40</v>
      </c>
      <c r="G51">
        <v>15</v>
      </c>
      <c r="I51">
        <v>2</v>
      </c>
      <c r="J51">
        <v>10</v>
      </c>
      <c r="K51">
        <v>30</v>
      </c>
      <c r="L51">
        <v>80</v>
      </c>
      <c r="M51">
        <v>25</v>
      </c>
      <c r="N51">
        <v>15</v>
      </c>
    </row>
    <row r="52" spans="1:14" x14ac:dyDescent="0.25">
      <c r="A52" s="18" t="s">
        <v>147</v>
      </c>
      <c r="B52">
        <v>2</v>
      </c>
      <c r="C52">
        <v>1</v>
      </c>
      <c r="E52">
        <v>0.5</v>
      </c>
      <c r="F52">
        <v>1</v>
      </c>
      <c r="G52">
        <v>0.3</v>
      </c>
      <c r="I52">
        <v>1.2</v>
      </c>
      <c r="J52">
        <v>0.2</v>
      </c>
      <c r="K52">
        <v>0.8</v>
      </c>
      <c r="L52">
        <v>4.2</v>
      </c>
      <c r="M52">
        <v>0.7</v>
      </c>
      <c r="N52">
        <v>0.14000000000000001</v>
      </c>
    </row>
    <row r="53" spans="1:14" x14ac:dyDescent="0.25">
      <c r="A53" s="18" t="s">
        <v>148</v>
      </c>
      <c r="B53">
        <v>1.5</v>
      </c>
      <c r="C53">
        <v>1</v>
      </c>
      <c r="E53">
        <v>0.2</v>
      </c>
      <c r="F53">
        <v>0.5</v>
      </c>
      <c r="G53">
        <v>0.4</v>
      </c>
      <c r="I53">
        <v>1.4</v>
      </c>
      <c r="J53">
        <v>0.4</v>
      </c>
      <c r="K53">
        <v>0.5</v>
      </c>
      <c r="L53">
        <v>3.3</v>
      </c>
      <c r="M53">
        <v>0.4</v>
      </c>
      <c r="N53">
        <v>0.16</v>
      </c>
    </row>
    <row r="54" spans="1:14" x14ac:dyDescent="0.25">
      <c r="A54" s="18" t="s">
        <v>149</v>
      </c>
      <c r="B54">
        <v>1</v>
      </c>
      <c r="C54">
        <v>0.5</v>
      </c>
      <c r="E54">
        <v>0.1</v>
      </c>
      <c r="F54">
        <v>0.3</v>
      </c>
      <c r="G54">
        <v>0.02</v>
      </c>
      <c r="I54">
        <v>0.5</v>
      </c>
      <c r="J54">
        <v>0.2</v>
      </c>
      <c r="K54">
        <v>0.4</v>
      </c>
      <c r="L54">
        <v>0.8</v>
      </c>
      <c r="M54">
        <v>0.02</v>
      </c>
      <c r="N54">
        <v>0.1</v>
      </c>
    </row>
    <row r="55" spans="1:14" x14ac:dyDescent="0.25">
      <c r="A55" s="18" t="s">
        <v>204</v>
      </c>
      <c r="B55">
        <v>6</v>
      </c>
      <c r="C55">
        <v>0</v>
      </c>
      <c r="E55">
        <v>1</v>
      </c>
      <c r="F55">
        <v>1.2</v>
      </c>
      <c r="G55">
        <v>0.5</v>
      </c>
      <c r="I55">
        <v>4</v>
      </c>
      <c r="J55">
        <v>0</v>
      </c>
      <c r="K55">
        <v>0.4</v>
      </c>
      <c r="L55">
        <v>4</v>
      </c>
      <c r="M55">
        <v>1.8</v>
      </c>
      <c r="N55">
        <v>0.2</v>
      </c>
    </row>
    <row r="56" spans="1:14" x14ac:dyDescent="0.25">
      <c r="A56" s="18" t="s">
        <v>203</v>
      </c>
      <c r="B56">
        <v>12</v>
      </c>
      <c r="C56">
        <v>0</v>
      </c>
      <c r="E56">
        <v>0</v>
      </c>
      <c r="F56">
        <v>0.5</v>
      </c>
      <c r="G56">
        <v>0</v>
      </c>
      <c r="I56">
        <v>2</v>
      </c>
      <c r="J56">
        <v>0</v>
      </c>
      <c r="K56">
        <v>0</v>
      </c>
      <c r="L56">
        <v>1</v>
      </c>
      <c r="M56">
        <v>1.8</v>
      </c>
      <c r="N56">
        <v>0.1</v>
      </c>
    </row>
    <row r="57" spans="1:14" x14ac:dyDescent="0.25">
      <c r="A57" s="18" t="s">
        <v>202</v>
      </c>
      <c r="B57">
        <v>0</v>
      </c>
      <c r="C57">
        <v>0</v>
      </c>
      <c r="E57">
        <v>0</v>
      </c>
      <c r="F57">
        <v>0.5</v>
      </c>
      <c r="G57">
        <v>0</v>
      </c>
      <c r="I57">
        <v>0</v>
      </c>
      <c r="J57">
        <v>0</v>
      </c>
      <c r="K57">
        <v>0</v>
      </c>
      <c r="L57">
        <v>6</v>
      </c>
      <c r="M57">
        <v>0</v>
      </c>
      <c r="N57">
        <v>0</v>
      </c>
    </row>
    <row r="58" spans="1:14" x14ac:dyDescent="0.25">
      <c r="A58" s="18" t="s">
        <v>201</v>
      </c>
      <c r="B58">
        <v>5</v>
      </c>
      <c r="E58">
        <v>0.5</v>
      </c>
      <c r="F58">
        <v>0.75</v>
      </c>
      <c r="I58">
        <v>1.6</v>
      </c>
      <c r="K58">
        <v>0.5</v>
      </c>
      <c r="L58">
        <v>2</v>
      </c>
      <c r="M58">
        <v>0.5</v>
      </c>
    </row>
    <row r="59" spans="1:14" x14ac:dyDescent="0.25">
      <c r="A59" s="18" t="s">
        <v>200</v>
      </c>
      <c r="B59">
        <v>11</v>
      </c>
      <c r="E59">
        <v>0</v>
      </c>
      <c r="F59">
        <v>0.3</v>
      </c>
      <c r="I59">
        <v>1</v>
      </c>
      <c r="K59">
        <v>0</v>
      </c>
      <c r="L59">
        <v>0.5</v>
      </c>
      <c r="M59">
        <v>0</v>
      </c>
    </row>
    <row r="60" spans="1:14" x14ac:dyDescent="0.25">
      <c r="A60" s="18" t="s">
        <v>199</v>
      </c>
      <c r="B60">
        <v>0</v>
      </c>
      <c r="E60">
        <v>0</v>
      </c>
      <c r="F60">
        <v>0</v>
      </c>
      <c r="I60">
        <v>0</v>
      </c>
      <c r="K60">
        <v>0</v>
      </c>
      <c r="L60">
        <v>0.5</v>
      </c>
      <c r="M60">
        <v>0</v>
      </c>
    </row>
    <row r="61" spans="1:14" x14ac:dyDescent="0.25">
      <c r="A61" s="18" t="s">
        <v>156</v>
      </c>
      <c r="B61">
        <v>9.6</v>
      </c>
      <c r="E61">
        <v>3.5</v>
      </c>
      <c r="I61">
        <v>15</v>
      </c>
    </row>
    <row r="62" spans="1:14" x14ac:dyDescent="0.25">
      <c r="A62" s="18" t="s">
        <v>157</v>
      </c>
      <c r="B62">
        <v>0.4</v>
      </c>
      <c r="E62">
        <v>2</v>
      </c>
      <c r="I62">
        <v>3</v>
      </c>
    </row>
    <row r="63" spans="1:14" x14ac:dyDescent="0.25">
      <c r="A63" s="18" t="s">
        <v>158</v>
      </c>
      <c r="B63">
        <v>115</v>
      </c>
      <c r="E63">
        <v>50</v>
      </c>
      <c r="I63">
        <v>5</v>
      </c>
    </row>
    <row r="64" spans="1:14" x14ac:dyDescent="0.25">
      <c r="A64" s="18" t="s">
        <v>153</v>
      </c>
      <c r="B64">
        <v>9.6</v>
      </c>
      <c r="E64">
        <v>3.5</v>
      </c>
      <c r="F64">
        <v>10</v>
      </c>
      <c r="G64">
        <v>10</v>
      </c>
      <c r="I64">
        <v>15</v>
      </c>
      <c r="M64">
        <v>10</v>
      </c>
    </row>
    <row r="65" spans="1:16" x14ac:dyDescent="0.25">
      <c r="A65" s="18" t="s">
        <v>154</v>
      </c>
      <c r="B65">
        <v>0.4</v>
      </c>
      <c r="E65">
        <v>2</v>
      </c>
      <c r="F65">
        <v>1</v>
      </c>
      <c r="G65">
        <v>1</v>
      </c>
      <c r="I65">
        <v>3</v>
      </c>
      <c r="M65">
        <v>0.5</v>
      </c>
    </row>
    <row r="66" spans="1:16" x14ac:dyDescent="0.25">
      <c r="A66" s="18" t="s">
        <v>155</v>
      </c>
      <c r="B66">
        <v>115</v>
      </c>
      <c r="E66">
        <v>50</v>
      </c>
      <c r="F66">
        <v>5</v>
      </c>
      <c r="G66">
        <v>3</v>
      </c>
      <c r="I66">
        <v>5</v>
      </c>
      <c r="M66">
        <v>80</v>
      </c>
    </row>
    <row r="67" spans="1:16" x14ac:dyDescent="0.25">
      <c r="A67" s="18" t="s">
        <v>150</v>
      </c>
    </row>
    <row r="68" spans="1:16" x14ac:dyDescent="0.25">
      <c r="A68" s="18" t="s">
        <v>151</v>
      </c>
    </row>
    <row r="69" spans="1:16" x14ac:dyDescent="0.25">
      <c r="A69" s="18" t="s">
        <v>152</v>
      </c>
    </row>
    <row r="70" spans="1:16" x14ac:dyDescent="0.25">
      <c r="A70" s="18" t="s">
        <v>144</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145</v>
      </c>
      <c r="B71">
        <v>0</v>
      </c>
      <c r="C71">
        <v>0</v>
      </c>
      <c r="D71">
        <v>0</v>
      </c>
      <c r="E71">
        <v>0</v>
      </c>
      <c r="F71">
        <v>0</v>
      </c>
      <c r="G71">
        <v>0</v>
      </c>
      <c r="I71">
        <v>0</v>
      </c>
      <c r="J71">
        <v>0</v>
      </c>
      <c r="K71">
        <v>0</v>
      </c>
      <c r="L71">
        <v>0</v>
      </c>
      <c r="M71">
        <v>0</v>
      </c>
      <c r="N71">
        <v>0</v>
      </c>
      <c r="O71">
        <v>0</v>
      </c>
      <c r="P71">
        <v>0</v>
      </c>
    </row>
    <row r="72" spans="1:16" ht="16.5" customHeight="1" x14ac:dyDescent="0.25">
      <c r="A72" s="18" t="s">
        <v>146</v>
      </c>
      <c r="B72">
        <v>0</v>
      </c>
      <c r="C72">
        <v>0</v>
      </c>
      <c r="D72">
        <v>0</v>
      </c>
      <c r="E72">
        <v>0</v>
      </c>
      <c r="F72">
        <v>0</v>
      </c>
      <c r="G72">
        <v>0</v>
      </c>
      <c r="I72">
        <v>0</v>
      </c>
      <c r="J72">
        <v>0</v>
      </c>
      <c r="K72">
        <v>0</v>
      </c>
      <c r="L72">
        <v>0</v>
      </c>
      <c r="M72">
        <v>0</v>
      </c>
      <c r="N72">
        <v>0</v>
      </c>
      <c r="O72">
        <v>0</v>
      </c>
      <c r="P72">
        <v>0</v>
      </c>
    </row>
    <row r="73" spans="1:16" x14ac:dyDescent="0.25">
      <c r="A73" s="18" t="s">
        <v>122</v>
      </c>
      <c r="F73">
        <v>90</v>
      </c>
      <c r="I73">
        <v>30</v>
      </c>
      <c r="M73">
        <v>93</v>
      </c>
      <c r="O73">
        <v>33</v>
      </c>
    </row>
    <row r="74" spans="1:16" x14ac:dyDescent="0.25">
      <c r="A74" s="18" t="s">
        <v>123</v>
      </c>
      <c r="C74">
        <v>100</v>
      </c>
      <c r="K74">
        <v>95</v>
      </c>
      <c r="L74">
        <v>100</v>
      </c>
      <c r="N74">
        <v>2</v>
      </c>
      <c r="O74">
        <v>33</v>
      </c>
    </row>
    <row r="75" spans="1:16" x14ac:dyDescent="0.25">
      <c r="A75" s="18" t="s">
        <v>124</v>
      </c>
      <c r="D75">
        <v>100</v>
      </c>
      <c r="I75">
        <v>20</v>
      </c>
      <c r="J75">
        <v>50</v>
      </c>
      <c r="K75">
        <v>5</v>
      </c>
      <c r="N75">
        <v>95</v>
      </c>
      <c r="P75">
        <v>100</v>
      </c>
    </row>
    <row r="76" spans="1:16" x14ac:dyDescent="0.25">
      <c r="A76" s="18" t="s">
        <v>125</v>
      </c>
      <c r="B76" s="1">
        <v>50</v>
      </c>
      <c r="F76">
        <v>10</v>
      </c>
      <c r="G76">
        <v>40</v>
      </c>
      <c r="I76">
        <v>25</v>
      </c>
      <c r="M76">
        <v>3</v>
      </c>
      <c r="N76">
        <v>3</v>
      </c>
      <c r="O76">
        <v>34</v>
      </c>
    </row>
    <row r="77" spans="1:16" x14ac:dyDescent="0.25">
      <c r="A77" s="18" t="s">
        <v>126</v>
      </c>
      <c r="B77" s="1">
        <v>50</v>
      </c>
      <c r="E77">
        <v>100</v>
      </c>
      <c r="I77">
        <v>25</v>
      </c>
      <c r="J77">
        <v>50</v>
      </c>
      <c r="M77">
        <v>2</v>
      </c>
    </row>
    <row r="78" spans="1:16" x14ac:dyDescent="0.25">
      <c r="A78" s="18" t="s">
        <v>127</v>
      </c>
      <c r="G78">
        <v>60</v>
      </c>
    </row>
    <row r="79" spans="1:16" x14ac:dyDescent="0.25">
      <c r="A79" s="18" t="s">
        <v>128</v>
      </c>
      <c r="M79">
        <v>5</v>
      </c>
    </row>
    <row r="80" spans="1:16" x14ac:dyDescent="0.25">
      <c r="A80" s="18" t="s">
        <v>129</v>
      </c>
      <c r="E80">
        <v>2</v>
      </c>
    </row>
    <row r="81" spans="1:16" x14ac:dyDescent="0.25">
      <c r="A81" s="18" t="s">
        <v>130</v>
      </c>
      <c r="E81">
        <v>5</v>
      </c>
    </row>
    <row r="82" spans="1:16" x14ac:dyDescent="0.25">
      <c r="A82" s="18" t="s">
        <v>196</v>
      </c>
    </row>
    <row r="83" spans="1:16" x14ac:dyDescent="0.25">
      <c r="A83" s="18" t="s">
        <v>131</v>
      </c>
      <c r="B83">
        <v>0.2</v>
      </c>
      <c r="C83">
        <v>1</v>
      </c>
      <c r="D83">
        <v>2.5</v>
      </c>
      <c r="E83">
        <v>1</v>
      </c>
      <c r="F83">
        <v>1.5</v>
      </c>
      <c r="G83">
        <v>2</v>
      </c>
      <c r="I83">
        <v>0.7</v>
      </c>
      <c r="J83">
        <v>0.2</v>
      </c>
      <c r="K83">
        <v>1.2</v>
      </c>
      <c r="L83">
        <v>1.8</v>
      </c>
      <c r="M83">
        <v>2</v>
      </c>
      <c r="N83">
        <v>0.5</v>
      </c>
      <c r="O83">
        <v>2</v>
      </c>
      <c r="P83">
        <v>1.5</v>
      </c>
    </row>
    <row r="84" spans="1:16" x14ac:dyDescent="0.25">
      <c r="A84" s="18" t="s">
        <v>132</v>
      </c>
      <c r="B84">
        <v>70</v>
      </c>
      <c r="C84">
        <v>60</v>
      </c>
      <c r="D84">
        <v>5</v>
      </c>
      <c r="E84">
        <v>15</v>
      </c>
      <c r="F84">
        <v>90</v>
      </c>
      <c r="G84">
        <v>70</v>
      </c>
      <c r="I84">
        <v>90</v>
      </c>
      <c r="J84">
        <v>10</v>
      </c>
      <c r="K84">
        <v>34</v>
      </c>
      <c r="L84">
        <v>98</v>
      </c>
      <c r="M84">
        <v>90</v>
      </c>
      <c r="N84">
        <v>90</v>
      </c>
      <c r="O84">
        <v>50</v>
      </c>
      <c r="P84">
        <v>90</v>
      </c>
    </row>
    <row r="85" spans="1:16" x14ac:dyDescent="0.25">
      <c r="A85" s="18" t="s">
        <v>197</v>
      </c>
    </row>
    <row r="86" spans="1:16" x14ac:dyDescent="0.25">
      <c r="A86" s="18" t="s">
        <v>133</v>
      </c>
      <c r="E86">
        <v>2.5</v>
      </c>
      <c r="F86">
        <v>1</v>
      </c>
      <c r="I86">
        <v>0.2</v>
      </c>
      <c r="O86">
        <v>2</v>
      </c>
    </row>
    <row r="87" spans="1:16" x14ac:dyDescent="0.25">
      <c r="A87" s="18" t="s">
        <v>134</v>
      </c>
      <c r="E87">
        <v>80</v>
      </c>
      <c r="F87">
        <v>5</v>
      </c>
      <c r="I87">
        <v>1.5</v>
      </c>
      <c r="O87">
        <v>5</v>
      </c>
    </row>
    <row r="88" spans="1:16" x14ac:dyDescent="0.25">
      <c r="A88" s="18" t="s">
        <v>198</v>
      </c>
    </row>
    <row r="89" spans="1:16" x14ac:dyDescent="0.25">
      <c r="A89" s="18" t="s">
        <v>107</v>
      </c>
      <c r="C89">
        <v>0.2</v>
      </c>
      <c r="E89">
        <v>2</v>
      </c>
      <c r="O89">
        <v>5</v>
      </c>
      <c r="P89">
        <v>6</v>
      </c>
    </row>
    <row r="90" spans="1:16" x14ac:dyDescent="0.25">
      <c r="A90" s="18" t="s">
        <v>108</v>
      </c>
      <c r="C90">
        <v>60</v>
      </c>
      <c r="E90">
        <v>90</v>
      </c>
      <c r="O90">
        <v>100</v>
      </c>
      <c r="P90">
        <v>50</v>
      </c>
    </row>
    <row r="91" spans="1:16" x14ac:dyDescent="0.25">
      <c r="A91" s="18" t="s">
        <v>205</v>
      </c>
    </row>
    <row r="92" spans="1:16" x14ac:dyDescent="0.25">
      <c r="A92" s="18" t="s">
        <v>109</v>
      </c>
      <c r="B92">
        <v>0.5</v>
      </c>
      <c r="C92">
        <v>0.4</v>
      </c>
      <c r="D92">
        <v>0.2</v>
      </c>
      <c r="E92">
        <v>4</v>
      </c>
      <c r="F92">
        <v>1</v>
      </c>
      <c r="G92">
        <v>1.5</v>
      </c>
      <c r="I92">
        <v>2</v>
      </c>
      <c r="J92">
        <v>0.2</v>
      </c>
      <c r="L92">
        <v>1.7</v>
      </c>
      <c r="M92">
        <v>0.7</v>
      </c>
      <c r="N92">
        <v>0.5</v>
      </c>
      <c r="O92">
        <v>5</v>
      </c>
      <c r="P92">
        <v>6</v>
      </c>
    </row>
    <row r="93" spans="1:16" x14ac:dyDescent="0.25">
      <c r="A93" s="18" t="s">
        <v>110</v>
      </c>
      <c r="B93">
        <v>70</v>
      </c>
      <c r="C93">
        <v>60</v>
      </c>
      <c r="D93">
        <v>70</v>
      </c>
      <c r="E93">
        <v>100</v>
      </c>
      <c r="F93">
        <v>90</v>
      </c>
      <c r="G93">
        <v>70</v>
      </c>
      <c r="I93">
        <v>80</v>
      </c>
      <c r="J93">
        <v>10</v>
      </c>
      <c r="L93">
        <v>98</v>
      </c>
      <c r="M93">
        <v>85</v>
      </c>
      <c r="N93">
        <v>20</v>
      </c>
      <c r="O93">
        <v>80</v>
      </c>
      <c r="P93">
        <v>50</v>
      </c>
    </row>
    <row r="94" spans="1:16" x14ac:dyDescent="0.25">
      <c r="A94" s="18" t="s">
        <v>206</v>
      </c>
    </row>
    <row r="95" spans="1:16" x14ac:dyDescent="0.25">
      <c r="A95" s="18" t="s">
        <v>104</v>
      </c>
      <c r="I95">
        <v>2</v>
      </c>
      <c r="J95">
        <v>0.8</v>
      </c>
      <c r="L95">
        <v>3</v>
      </c>
      <c r="M95">
        <v>5</v>
      </c>
    </row>
    <row r="96" spans="1:16" x14ac:dyDescent="0.25">
      <c r="A96" s="18" t="s">
        <v>105</v>
      </c>
      <c r="I96">
        <v>2.5499999999999998</v>
      </c>
      <c r="J96">
        <v>0.72</v>
      </c>
      <c r="L96">
        <v>3</v>
      </c>
      <c r="M96">
        <v>1.5</v>
      </c>
    </row>
    <row r="97" spans="1:13" x14ac:dyDescent="0.25">
      <c r="A97" s="18" t="s">
        <v>106</v>
      </c>
      <c r="I97">
        <v>0.5</v>
      </c>
      <c r="J97">
        <v>2.5</v>
      </c>
      <c r="L97">
        <v>0.66</v>
      </c>
      <c r="M97">
        <v>0.75</v>
      </c>
    </row>
    <row r="98" spans="1:13" x14ac:dyDescent="0.25">
      <c r="A98" s="18" t="s">
        <v>207</v>
      </c>
    </row>
    <row r="99" spans="1:13" x14ac:dyDescent="0.25">
      <c r="A99" s="18" t="s">
        <v>111</v>
      </c>
      <c r="E99">
        <v>18</v>
      </c>
    </row>
    <row r="100" spans="1:13" x14ac:dyDescent="0.25">
      <c r="A100" s="18" t="s">
        <v>112</v>
      </c>
      <c r="E100">
        <v>1</v>
      </c>
    </row>
    <row r="101" spans="1:13" x14ac:dyDescent="0.25">
      <c r="A101" s="18" t="s">
        <v>113</v>
      </c>
      <c r="E101">
        <v>5</v>
      </c>
    </row>
    <row r="102" spans="1:13" x14ac:dyDescent="0.25">
      <c r="A102" s="18" t="s">
        <v>208</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selection activeCell="B1" sqref="A1:XFD1"/>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31</v>
      </c>
      <c r="B1" s="1" t="s">
        <v>289</v>
      </c>
      <c r="C1" s="33" t="s">
        <v>264</v>
      </c>
      <c r="D1" s="2"/>
      <c r="E1" s="3" t="s">
        <v>265</v>
      </c>
      <c r="F1" s="13" t="s">
        <v>17</v>
      </c>
      <c r="G1" t="s">
        <v>399</v>
      </c>
      <c r="H1" t="s">
        <v>400</v>
      </c>
      <c r="I1" t="s">
        <v>401</v>
      </c>
      <c r="J1" t="s">
        <v>18</v>
      </c>
      <c r="K1" t="s">
        <v>402</v>
      </c>
      <c r="L1" t="s">
        <v>403</v>
      </c>
      <c r="M1" t="s">
        <v>404</v>
      </c>
      <c r="N1" t="s">
        <v>19</v>
      </c>
      <c r="O1" t="s">
        <v>405</v>
      </c>
      <c r="P1" t="s">
        <v>406</v>
      </c>
      <c r="Q1" t="s">
        <v>407</v>
      </c>
      <c r="R1" t="s">
        <v>24</v>
      </c>
      <c r="S1" t="s">
        <v>408</v>
      </c>
      <c r="T1" t="s">
        <v>409</v>
      </c>
      <c r="U1" t="s">
        <v>410</v>
      </c>
      <c r="V1" t="s">
        <v>25</v>
      </c>
      <c r="W1" t="s">
        <v>411</v>
      </c>
      <c r="X1" t="s">
        <v>412</v>
      </c>
      <c r="Y1" t="s">
        <v>413</v>
      </c>
      <c r="Z1" t="s">
        <v>30</v>
      </c>
      <c r="AA1" t="s">
        <v>414</v>
      </c>
      <c r="AB1" t="s">
        <v>415</v>
      </c>
      <c r="AC1" t="s">
        <v>416</v>
      </c>
    </row>
    <row r="2" spans="1:29" s="11" customFormat="1" x14ac:dyDescent="0.25">
      <c r="A2" s="18" t="str">
        <f>'2_MechAdd_Script'!A3</f>
        <v>eCANOPY_TREES_TOTAL_PERCENT_COVER</v>
      </c>
      <c r="B2" t="s">
        <v>290</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'2_MechAdd_Script'!A4</f>
        <v>eCANOPY_TREES_OVERSTORY_DIAMETER_AT_BREAST_HEIGHT</v>
      </c>
      <c r="B3" t="s">
        <v>291</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'2_MechAdd_Script'!A5</f>
        <v>eCANOPY_TREES_OVERSTORY_HEIGHT_TO_LIVE_CROWN</v>
      </c>
      <c r="B4" t="s">
        <v>292</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'2_MechAdd_Script'!A6</f>
        <v>eCANOPY_TREES_OVERSTORY_HEIGHT</v>
      </c>
      <c r="B5" t="s">
        <v>293</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'2_MechAdd_Script'!A7</f>
        <v>eCANOPY_TREES_OVERSTORY_PERCENT_COVER</v>
      </c>
      <c r="B6" t="s">
        <v>294</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'2_MechAdd_Script'!A8</f>
        <v>eCANOPY_TREES_OVERSTORY_STEM_DENSITY</v>
      </c>
      <c r="B7" t="s">
        <v>295</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'2_MechAdd_Script'!A9</f>
        <v>eCANOPY_TREES_MIDSTORY_DIAMETER_AT_BREAST_HEIGHT</v>
      </c>
      <c r="B8" t="s">
        <v>296</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'2_MechAdd_Script'!A10</f>
        <v>eCANOPY_TREES_MIDSTORY_HEIGHT_TO_LIVE_CROWN</v>
      </c>
      <c r="B9" t="s">
        <v>297</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'2_MechAdd_Script'!A11</f>
        <v>eCANOPY_TREES_MIDSTORY_HEIGHT</v>
      </c>
      <c r="B10" t="s">
        <v>298</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'2_MechAdd_Script'!A12</f>
        <v>eCANOPY_TREES_MIDSTORY_PERCENT_COVER</v>
      </c>
      <c r="B11" t="s">
        <v>299</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'2_MechAdd_Script'!A13</f>
        <v>eCANOPY_TREES_MIDSTORY_STEM_DENSITY</v>
      </c>
      <c r="B12" t="s">
        <v>300</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'2_MechAdd_Script'!A14</f>
        <v>eCANOPY_TREES_UNDERSTORY_DIAMETER_AT_BREAST_HEIGHT</v>
      </c>
      <c r="B13" t="s">
        <v>301</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'2_MechAdd_Script'!A15</f>
        <v>eCANOPY_TREES_UNDERSTORY_HEIGHT_TO_LIVE_CROWN</v>
      </c>
      <c r="B14" t="s">
        <v>302</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'2_MechAdd_Script'!A16</f>
        <v>eCANOPY_TREES_UNDERSTORY_HEIGHT</v>
      </c>
      <c r="B15" t="s">
        <v>303</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'2_MechAdd_Script'!A17</f>
        <v>eCANOPY_TREES_UNDERSTORY_PERCENT_COVER</v>
      </c>
      <c r="B16" t="s">
        <v>304</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'2_MechAdd_Script'!A18</f>
        <v>eCANOPY_TREES_UNDERSTORY_STEM_DENSITY</v>
      </c>
      <c r="B17" t="s">
        <v>305</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'2_MechAdd_Script'!A19</f>
        <v>eCANOPY_SNAGS_CLASS_1_ALL_OTHERS_DIAMETER</v>
      </c>
      <c r="B18" t="s">
        <v>306</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'2_MechAdd_Script'!A20</f>
        <v>eCANOPY_SNAGS_CLASS_1_ALL_OTHERS_HEIGHT</v>
      </c>
      <c r="B19" t="s">
        <v>307</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'2_MechAdd_Script'!A21</f>
        <v>eCANOPY_SNAGS_CLASS_1_ALL_OTHERS_STEM_DENSITY</v>
      </c>
      <c r="B20" t="s">
        <v>308</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'2_MechAdd_Script'!A22</f>
        <v>eCANOPY_SNAGS_CLASS_1_CONIFERS_WITH_FOLIAGE_HEIGHT_TO_CROWN_BASE</v>
      </c>
      <c r="B21" t="s">
        <v>309</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'2_MechAdd_Script'!A23</f>
        <v>eCANOPY_SNAGS_CLASS_1_CONIFERS_WITH_FOLIAGE_DIAMETER</v>
      </c>
      <c r="B22" t="s">
        <v>310</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'2_MechAdd_Script'!A24</f>
        <v>eCANOPY_SNAGS_CLASS_1_CONIFERS_WITH_FOLIAGE_HEIGHT</v>
      </c>
      <c r="B23" t="s">
        <v>311</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'2_MechAdd_Script'!A25</f>
        <v>eCANOPY_SNAGS_CLASS_1_CONIFERS_WITH_FOLIAGE_PERCENT_COVER</v>
      </c>
      <c r="B24" t="s">
        <v>312</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'2_MechAdd_Script'!A26</f>
        <v>eCANOPY_SNAGS_CLASS_1_CONIFERS_WITH_FOLIAGE_STEM_DENSITY</v>
      </c>
      <c r="B25" t="s">
        <v>313</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'2_MechAdd_Script'!A27</f>
        <v>eCANOPY_SNAGS_CLASS_2_DIAMETER</v>
      </c>
      <c r="B26" t="s">
        <v>314</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'2_MechAdd_Script'!A28</f>
        <v>eCANOPY_SNAGS_CLASS_2_HEIGHT</v>
      </c>
      <c r="B27" t="s">
        <v>315</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'2_MechAdd_Script'!A29</f>
        <v>eCANOPY_SNAGS_CLASS_2_STEM_DENSITY</v>
      </c>
      <c r="B28" t="s">
        <v>316</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'2_MechAdd_Script'!A30</f>
        <v>eCANOPY_SNAGS_CLASS_3_DIAMETER</v>
      </c>
      <c r="B29" t="s">
        <v>317</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'2_MechAdd_Script'!A31</f>
        <v>eCANOPY_SNAGS_CLASS_3_HEIGHT</v>
      </c>
      <c r="B30" t="s">
        <v>318</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'2_MechAdd_Script'!A32</f>
        <v>eCANOPY_SNAGS_CLASS_3_STEM_DENSITY</v>
      </c>
      <c r="B31" t="s">
        <v>319</v>
      </c>
      <c r="C31" s="4"/>
      <c r="D31" s="5"/>
      <c r="E31" s="6"/>
      <c r="F31" s="11">
        <v>3</v>
      </c>
      <c r="G31" s="12">
        <f t="shared" si="40"/>
        <v>3</v>
      </c>
      <c r="H31" s="15">
        <f t="shared" si="7"/>
        <v>3</v>
      </c>
      <c r="I31" s="19">
        <f t="shared" si="34"/>
        <v>17.820000000000004</v>
      </c>
      <c r="K31" s="12">
        <f t="shared" si="29"/>
        <v>0</v>
      </c>
      <c r="L31" s="15">
        <f t="shared" si="9"/>
        <v>0</v>
      </c>
      <c r="M31" s="19">
        <f t="shared" si="35"/>
        <v>57.750000000000007</v>
      </c>
      <c r="O31" s="12">
        <f t="shared" si="30"/>
        <v>0</v>
      </c>
      <c r="P31" s="15">
        <f t="shared" si="11"/>
        <v>0</v>
      </c>
      <c r="Q31" s="19">
        <f t="shared" si="36"/>
        <v>1.6500000000000001</v>
      </c>
      <c r="R31" s="11">
        <v>150</v>
      </c>
      <c r="S31" s="12">
        <f t="shared" si="31"/>
        <v>150</v>
      </c>
      <c r="T31" s="15">
        <f t="shared" si="13"/>
        <v>150</v>
      </c>
      <c r="U31" s="19">
        <f t="shared" si="37"/>
        <v>8.25</v>
      </c>
      <c r="V31" s="11">
        <v>5</v>
      </c>
      <c r="W31" s="12">
        <f t="shared" si="32"/>
        <v>5</v>
      </c>
      <c r="X31" s="15">
        <f t="shared" si="15"/>
        <v>5</v>
      </c>
      <c r="Y31" s="19">
        <f t="shared" si="38"/>
        <v>24.750000000000004</v>
      </c>
      <c r="Z31" s="11">
        <v>3</v>
      </c>
      <c r="AA31" s="12">
        <f t="shared" si="33"/>
        <v>3</v>
      </c>
      <c r="AB31" s="15">
        <f t="shared" si="17"/>
        <v>3</v>
      </c>
      <c r="AC31" s="19">
        <f t="shared" si="39"/>
        <v>66</v>
      </c>
    </row>
    <row r="32" spans="1:29" s="11" customFormat="1" x14ac:dyDescent="0.25">
      <c r="A32" s="18" t="str">
        <f>'2_MechAdd_Script'!A33</f>
        <v>eCANOPY_LADDER_FUELS_MAXIMUM_HEIGHT</v>
      </c>
      <c r="B32" t="s">
        <v>320</v>
      </c>
      <c r="C32" s="4"/>
      <c r="D32" s="5"/>
      <c r="E32" s="6"/>
      <c r="G32" s="12">
        <f t="shared" si="40"/>
        <v>0</v>
      </c>
      <c r="H32" s="15">
        <f t="shared" si="7"/>
        <v>0</v>
      </c>
      <c r="I32" s="19">
        <f t="shared" si="34"/>
        <v>46.750000000000007</v>
      </c>
      <c r="K32" s="12">
        <f t="shared" si="29"/>
        <v>0</v>
      </c>
      <c r="L32" s="15">
        <f t="shared" si="9"/>
        <v>0</v>
      </c>
      <c r="M32" s="19">
        <f t="shared" si="35"/>
        <v>46.750000000000007</v>
      </c>
      <c r="O32" s="12">
        <f t="shared" si="30"/>
        <v>0</v>
      </c>
      <c r="P32" s="15">
        <f t="shared" si="11"/>
        <v>0</v>
      </c>
      <c r="Q32" s="19">
        <f t="shared" si="36"/>
        <v>55.000000000000007</v>
      </c>
      <c r="R32" s="11">
        <v>4</v>
      </c>
      <c r="S32" s="12">
        <f t="shared" si="31"/>
        <v>4</v>
      </c>
      <c r="T32" s="15">
        <f t="shared" si="13"/>
        <v>4</v>
      </c>
      <c r="U32" s="19">
        <f t="shared" si="37"/>
        <v>49.500000000000007</v>
      </c>
      <c r="V32" s="11">
        <v>15</v>
      </c>
      <c r="W32" s="12">
        <f t="shared" si="32"/>
        <v>15</v>
      </c>
      <c r="X32" s="15">
        <f t="shared" si="15"/>
        <v>15</v>
      </c>
      <c r="Y32" s="19">
        <f t="shared" si="38"/>
        <v>46.750000000000007</v>
      </c>
      <c r="AA32" s="12">
        <f t="shared" si="33"/>
        <v>0</v>
      </c>
      <c r="AB32" s="15">
        <f t="shared" si="17"/>
        <v>0</v>
      </c>
      <c r="AC32" s="19">
        <f t="shared" si="39"/>
        <v>49.500000000000007</v>
      </c>
    </row>
    <row r="33" spans="1:29" s="11" customFormat="1" x14ac:dyDescent="0.25">
      <c r="A33" s="18" t="str">
        <f>'2_MechAdd_Script'!A34</f>
        <v>eCANOPY_LADDER_FUELS_MINIMUM_HEIGHT</v>
      </c>
      <c r="B33" t="s">
        <v>321</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'2_MechAdd_Script'!A35</f>
        <v>eSHRUBS_PRIMARY_LAYER_HEIGHT</v>
      </c>
      <c r="B34" t="s">
        <v>322</v>
      </c>
      <c r="C34" s="4"/>
      <c r="D34" s="5"/>
      <c r="E34" s="6"/>
      <c r="F34" s="11">
        <v>2.2000000000000002</v>
      </c>
      <c r="G34" s="12">
        <f>F34</f>
        <v>2.2000000000000002</v>
      </c>
      <c r="H34" s="15">
        <f t="shared" si="7"/>
        <v>2.2000000000000002</v>
      </c>
      <c r="I34" s="16">
        <f t="shared" ref="I34:I47"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'2_MechAdd_Script'!A36</f>
        <v>eSHRUBS_PRIMARY_LAYER_PERCENT_COVER</v>
      </c>
      <c r="B35" t="s">
        <v>323</v>
      </c>
      <c r="C35" s="4">
        <v>0.75</v>
      </c>
      <c r="D35" s="5">
        <v>1.1000000000000001</v>
      </c>
      <c r="E35" s="6">
        <v>1.1000000000000001</v>
      </c>
      <c r="F35" s="11">
        <v>21.6</v>
      </c>
      <c r="G35" s="12">
        <f>$C35*F35</f>
        <v>16.200000000000003</v>
      </c>
      <c r="H35" s="15">
        <f>G35*$D35</f>
        <v>17.820000000000004</v>
      </c>
      <c r="I35" s="16">
        <f>$E35*H35</f>
        <v>19.602000000000007</v>
      </c>
      <c r="J35" s="11">
        <v>70</v>
      </c>
      <c r="K35" s="12">
        <f>$C35*J35</f>
        <v>52.5</v>
      </c>
      <c r="L35" s="15">
        <f>K35*$D35</f>
        <v>57.750000000000007</v>
      </c>
      <c r="M35" s="16">
        <f>$E35*L35</f>
        <v>63.525000000000013</v>
      </c>
      <c r="N35" s="11">
        <v>2</v>
      </c>
      <c r="O35" s="12">
        <f>$C35*N35</f>
        <v>1.5</v>
      </c>
      <c r="P35" s="15">
        <f>O35*$D35</f>
        <v>1.6500000000000001</v>
      </c>
      <c r="Q35" s="16">
        <f>$E35*P35</f>
        <v>1.8150000000000004</v>
      </c>
      <c r="R35" s="11">
        <v>10</v>
      </c>
      <c r="S35" s="12">
        <f>$C35*R35</f>
        <v>7.5</v>
      </c>
      <c r="T35" s="15">
        <f>S35*$D35</f>
        <v>8.25</v>
      </c>
      <c r="U35" s="16">
        <f>$E35*T35</f>
        <v>9.0750000000000011</v>
      </c>
      <c r="V35" s="11">
        <v>30</v>
      </c>
      <c r="W35" s="12">
        <f>$C35*V35</f>
        <v>22.5</v>
      </c>
      <c r="X35" s="15">
        <f>W35*$D35</f>
        <v>24.750000000000004</v>
      </c>
      <c r="Y35" s="16">
        <f>$E35*X35</f>
        <v>27.225000000000005</v>
      </c>
      <c r="Z35" s="11">
        <v>80</v>
      </c>
      <c r="AA35" s="12">
        <f>$C35*Z35</f>
        <v>60</v>
      </c>
      <c r="AB35" s="15">
        <f>AA35*$D35</f>
        <v>66</v>
      </c>
      <c r="AC35" s="16">
        <f>$E35*AB35</f>
        <v>72.600000000000009</v>
      </c>
    </row>
    <row r="36" spans="1:29" s="11" customFormat="1" x14ac:dyDescent="0.25">
      <c r="A36" s="18" t="str">
        <f>'2_MechAdd_Script'!A37</f>
        <v>eSHRUBS_PRIMARY_LAYER_PERCENT_LIVE</v>
      </c>
      <c r="B36" t="s">
        <v>324</v>
      </c>
      <c r="C36" s="4">
        <v>0.5</v>
      </c>
      <c r="D36" s="5">
        <v>1.1000000000000001</v>
      </c>
      <c r="E36" s="6">
        <v>1.1000000000000001</v>
      </c>
      <c r="F36" s="11">
        <v>85</v>
      </c>
      <c r="G36" s="12">
        <f>$C36*F36</f>
        <v>42.5</v>
      </c>
      <c r="H36" s="15">
        <f>G36*$D36</f>
        <v>46.750000000000007</v>
      </c>
      <c r="I36" s="16">
        <f>$E36*H36</f>
        <v>51.425000000000011</v>
      </c>
      <c r="J36" s="11">
        <v>85</v>
      </c>
      <c r="K36" s="12">
        <f>$C36*J36</f>
        <v>42.5</v>
      </c>
      <c r="L36" s="15">
        <f>K36*$D36</f>
        <v>46.750000000000007</v>
      </c>
      <c r="M36" s="16">
        <f>$E36*L36</f>
        <v>51.425000000000011</v>
      </c>
      <c r="N36" s="11">
        <v>100</v>
      </c>
      <c r="O36" s="12">
        <f>$C36*N36</f>
        <v>50</v>
      </c>
      <c r="P36" s="15">
        <f>O36*$D36</f>
        <v>55.000000000000007</v>
      </c>
      <c r="Q36" s="16">
        <f>$E36*P36</f>
        <v>60.500000000000014</v>
      </c>
      <c r="R36" s="11">
        <v>90</v>
      </c>
      <c r="S36" s="12">
        <f>$C36*R36</f>
        <v>45</v>
      </c>
      <c r="T36" s="15">
        <f>S36*$D36</f>
        <v>49.500000000000007</v>
      </c>
      <c r="U36" s="16">
        <f>$E36*T36</f>
        <v>54.45000000000001</v>
      </c>
      <c r="V36" s="11">
        <v>85</v>
      </c>
      <c r="W36" s="12">
        <f>$C36*V36</f>
        <v>42.5</v>
      </c>
      <c r="X36" s="15">
        <f>W36*$D36</f>
        <v>46.750000000000007</v>
      </c>
      <c r="Y36" s="16">
        <f>$E36*X36</f>
        <v>51.425000000000011</v>
      </c>
      <c r="Z36" s="11">
        <v>90</v>
      </c>
      <c r="AA36" s="12">
        <f>$C36*Z36</f>
        <v>45</v>
      </c>
      <c r="AB36" s="15">
        <f>AA36*$D36</f>
        <v>49.500000000000007</v>
      </c>
      <c r="AC36" s="16">
        <f>$E36*AB36</f>
        <v>54.45000000000001</v>
      </c>
    </row>
    <row r="37" spans="1:29" s="11" customFormat="1" x14ac:dyDescent="0.25">
      <c r="A37" s="18" t="str">
        <f>'2_MechAdd_Script'!A38</f>
        <v>eSHRUBS_SECONDARY_LAYER_HEIGHT</v>
      </c>
      <c r="B37" t="s">
        <v>325</v>
      </c>
      <c r="C37" s="4"/>
      <c r="D37" s="5"/>
      <c r="E37" s="6"/>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'2_MechAdd_Script'!A39</f>
        <v>eSHRUBS_SECONDARY_LAYER_PERCENT_COVER</v>
      </c>
      <c r="B38" t="s">
        <v>326</v>
      </c>
      <c r="C38" s="4">
        <v>0.75</v>
      </c>
      <c r="D38" s="5">
        <v>1.1000000000000001</v>
      </c>
      <c r="E38" s="6">
        <v>1.1000000000000001</v>
      </c>
      <c r="F38" s="11">
        <v>1.2</v>
      </c>
      <c r="G38" s="12">
        <f>$C38*F38</f>
        <v>0.89999999999999991</v>
      </c>
      <c r="H38" s="15">
        <f>G38*$D38</f>
        <v>0.99</v>
      </c>
      <c r="I38" s="16">
        <f>$E38*H38</f>
        <v>1.089</v>
      </c>
      <c r="J38" s="11">
        <v>5</v>
      </c>
      <c r="K38" s="12">
        <f>$C38*J38</f>
        <v>3.75</v>
      </c>
      <c r="L38" s="15">
        <f>K38*$D38</f>
        <v>4.125</v>
      </c>
      <c r="M38" s="16">
        <f>$E38*L38</f>
        <v>4.5375000000000005</v>
      </c>
      <c r="O38" s="12">
        <f>$C38*N38</f>
        <v>0</v>
      </c>
      <c r="P38" s="15">
        <f>O38*$D38</f>
        <v>0</v>
      </c>
      <c r="Q38" s="16">
        <f>$E38*P38</f>
        <v>0</v>
      </c>
      <c r="R38" s="11">
        <v>20</v>
      </c>
      <c r="S38" s="12">
        <f>$C38*R38</f>
        <v>15</v>
      </c>
      <c r="T38" s="15">
        <f>S38*$D38</f>
        <v>16.5</v>
      </c>
      <c r="U38" s="16">
        <f>$E38*T38</f>
        <v>18.150000000000002</v>
      </c>
      <c r="W38" s="12">
        <f>$C38*V38</f>
        <v>0</v>
      </c>
      <c r="X38" s="15">
        <f>W38*$D38</f>
        <v>0</v>
      </c>
      <c r="Y38" s="16">
        <f>$E38*X38</f>
        <v>0</v>
      </c>
      <c r="AA38" s="12">
        <f>$C38*Z38</f>
        <v>0</v>
      </c>
      <c r="AB38" s="15">
        <f>AA38*$D38</f>
        <v>0</v>
      </c>
      <c r="AC38" s="16">
        <f>$E38*AB38</f>
        <v>0</v>
      </c>
    </row>
    <row r="39" spans="1:29" s="11" customFormat="1" x14ac:dyDescent="0.25">
      <c r="A39" s="18" t="str">
        <f>'2_MechAdd_Script'!A40</f>
        <v>eSHRUBS_SECONDARY_LAYER_PERCENT_LIVE</v>
      </c>
      <c r="B39" t="s">
        <v>327</v>
      </c>
      <c r="C39" s="4">
        <v>0.5</v>
      </c>
      <c r="D39" s="5">
        <v>1.1000000000000001</v>
      </c>
      <c r="E39" s="6">
        <v>1.1000000000000001</v>
      </c>
      <c r="F39" s="11">
        <v>95</v>
      </c>
      <c r="G39" s="12">
        <f>$C39*F39</f>
        <v>47.5</v>
      </c>
      <c r="H39" s="15">
        <f>G39*$D39</f>
        <v>52.250000000000007</v>
      </c>
      <c r="I39" s="16">
        <f>$E39*H39</f>
        <v>57.475000000000016</v>
      </c>
      <c r="J39" s="11">
        <v>85</v>
      </c>
      <c r="K39" s="12">
        <f>$C39*J39</f>
        <v>42.5</v>
      </c>
      <c r="L39" s="15">
        <f>K39*$D39</f>
        <v>46.750000000000007</v>
      </c>
      <c r="M39" s="16">
        <f>$E39*L39</f>
        <v>51.425000000000011</v>
      </c>
      <c r="O39" s="12">
        <f>$C39*N39</f>
        <v>0</v>
      </c>
      <c r="P39" s="15">
        <f>O39*$D39</f>
        <v>0</v>
      </c>
      <c r="Q39" s="16">
        <f>$E39*P39</f>
        <v>0</v>
      </c>
      <c r="R39" s="11">
        <v>90</v>
      </c>
      <c r="S39" s="12">
        <f>$C39*R39</f>
        <v>45</v>
      </c>
      <c r="T39" s="15">
        <f>S39*$D39</f>
        <v>49.500000000000007</v>
      </c>
      <c r="U39" s="16">
        <f>$E39*T39</f>
        <v>54.45000000000001</v>
      </c>
      <c r="W39" s="12">
        <f>$C39*V39</f>
        <v>0</v>
      </c>
      <c r="X39" s="15">
        <f>W39*$D39</f>
        <v>0</v>
      </c>
      <c r="Y39" s="16">
        <f>$E39*X39</f>
        <v>0</v>
      </c>
      <c r="AA39" s="12">
        <f>$C39*Z39</f>
        <v>0</v>
      </c>
      <c r="AB39" s="15">
        <f>AA39*$D39</f>
        <v>0</v>
      </c>
      <c r="AC39" s="16">
        <f>$E39*AB39</f>
        <v>0</v>
      </c>
    </row>
    <row r="40" spans="1:29" s="11" customFormat="1" x14ac:dyDescent="0.25">
      <c r="A40" s="18" t="str">
        <f>'2_MechAdd_Script'!A41</f>
        <v>eHERBACEOUS_PRIMARY_LAYER_HEIGHT</v>
      </c>
      <c r="B40" t="s">
        <v>328</v>
      </c>
      <c r="C40" s="4"/>
      <c r="D40" s="5"/>
      <c r="E40" s="6"/>
      <c r="F40" s="11">
        <v>0.9</v>
      </c>
      <c r="G40" s="12">
        <f t="shared" si="47"/>
        <v>0.9</v>
      </c>
      <c r="H40" s="15">
        <f t="shared" si="48"/>
        <v>0.9</v>
      </c>
      <c r="I40" s="16">
        <f t="shared" si="41"/>
        <v>0.9</v>
      </c>
      <c r="K40" s="12">
        <f t="shared" ref="K40" si="64">J40</f>
        <v>0</v>
      </c>
      <c r="L40" s="15">
        <f t="shared" ref="L40" si="65">K40</f>
        <v>0</v>
      </c>
      <c r="M40" s="16">
        <f t="shared" ref="M40" si="66">L40</f>
        <v>0</v>
      </c>
      <c r="N40" s="11">
        <v>2</v>
      </c>
      <c r="O40" s="12">
        <f t="shared" ref="O40" si="67">N40</f>
        <v>2</v>
      </c>
      <c r="P40" s="15">
        <f t="shared" ref="P40" si="68">O40</f>
        <v>2</v>
      </c>
      <c r="Q40" s="16">
        <f t="shared" ref="Q40" si="69">P40</f>
        <v>2</v>
      </c>
      <c r="R40" s="11">
        <v>1</v>
      </c>
      <c r="S40" s="12">
        <f t="shared" ref="S40" si="70">R40</f>
        <v>1</v>
      </c>
      <c r="T40" s="15">
        <f t="shared" ref="T40" si="71">S40</f>
        <v>1</v>
      </c>
      <c r="U40" s="16">
        <f t="shared" ref="U40" si="72">T40</f>
        <v>1</v>
      </c>
      <c r="V40" s="11">
        <v>2.5</v>
      </c>
      <c r="W40" s="12">
        <f t="shared" ref="W40" si="73">V40</f>
        <v>2.5</v>
      </c>
      <c r="X40" s="15">
        <f t="shared" ref="X40" si="74">W40</f>
        <v>2.5</v>
      </c>
      <c r="Y40" s="16">
        <f t="shared" ref="Y40" si="75">X40</f>
        <v>2.5</v>
      </c>
      <c r="Z40" s="11">
        <v>2</v>
      </c>
      <c r="AA40" s="12">
        <f t="shared" ref="AA40" si="76">Z40</f>
        <v>2</v>
      </c>
      <c r="AB40" s="15">
        <f t="shared" ref="AB40" si="77">AA40</f>
        <v>2</v>
      </c>
      <c r="AC40" s="16">
        <f t="shared" ref="AC40" si="78">AB40</f>
        <v>2</v>
      </c>
    </row>
    <row r="41" spans="1:29" s="11" customFormat="1" x14ac:dyDescent="0.25">
      <c r="A41" s="18" t="str">
        <f>'2_MechAdd_Script'!A42</f>
        <v>eHERBACEOUS_PRIMARY_LAYER_LOADING</v>
      </c>
      <c r="B41" t="s">
        <v>329</v>
      </c>
      <c r="C41" s="4">
        <v>0.75</v>
      </c>
      <c r="D41" s="5">
        <v>1.25</v>
      </c>
      <c r="E41" s="36">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'2_MechAdd_Script'!A43</f>
        <v>eHERBACEOUS_PRIMARY_LAYER_PERCENT_COVER</v>
      </c>
      <c r="B42" t="s">
        <v>330</v>
      </c>
      <c r="C42" s="4">
        <v>0.75</v>
      </c>
      <c r="D42" s="5">
        <v>1.25</v>
      </c>
      <c r="E42" s="36">
        <v>1.25</v>
      </c>
      <c r="F42" s="11">
        <v>0.7</v>
      </c>
      <c r="G42" s="12">
        <f>$C42*F42</f>
        <v>0.52499999999999991</v>
      </c>
      <c r="H42" s="15">
        <f>G42*$D42</f>
        <v>0.65624999999999989</v>
      </c>
      <c r="I42" s="16">
        <f>$E42*H42</f>
        <v>0.82031249999999989</v>
      </c>
      <c r="K42" s="12">
        <f>$C42*J42</f>
        <v>0</v>
      </c>
      <c r="L42" s="15">
        <f>K42*$D42</f>
        <v>0</v>
      </c>
      <c r="M42" s="16">
        <f>$E42*L42</f>
        <v>0</v>
      </c>
      <c r="N42" s="11">
        <v>90</v>
      </c>
      <c r="O42" s="12">
        <f>$C42*N42</f>
        <v>67.5</v>
      </c>
      <c r="P42" s="15">
        <f>O42*$D42</f>
        <v>84.375</v>
      </c>
      <c r="Q42" s="16">
        <f>$E42*P42</f>
        <v>105.46875</v>
      </c>
      <c r="R42" s="11">
        <v>2</v>
      </c>
      <c r="S42" s="12">
        <f>$C42*R42</f>
        <v>1.5</v>
      </c>
      <c r="T42" s="15">
        <f>S42*$D42</f>
        <v>1.875</v>
      </c>
      <c r="U42" s="16">
        <f>$E42*T42</f>
        <v>2.34375</v>
      </c>
      <c r="V42" s="11">
        <v>30</v>
      </c>
      <c r="W42" s="12">
        <f>$C42*V42</f>
        <v>22.5</v>
      </c>
      <c r="X42" s="15">
        <f>W42*$D42</f>
        <v>28.125</v>
      </c>
      <c r="Y42" s="16">
        <f>$E42*X42</f>
        <v>35.15625</v>
      </c>
      <c r="Z42" s="11">
        <v>20</v>
      </c>
      <c r="AA42" s="12">
        <f>$C42*Z42</f>
        <v>15</v>
      </c>
      <c r="AB42" s="15">
        <f>AA42*$D42</f>
        <v>18.75</v>
      </c>
      <c r="AC42" s="16">
        <f>$E42*AB42</f>
        <v>23.4375</v>
      </c>
    </row>
    <row r="43" spans="1:29" s="11" customFormat="1" x14ac:dyDescent="0.25">
      <c r="A43" s="18" t="str">
        <f>'2_MechAdd_Script'!A44</f>
        <v>eHERBACEOUS_PRIMARY_LAYER_PERCENT_LIVE</v>
      </c>
      <c r="B43" t="s">
        <v>331</v>
      </c>
      <c r="C43" s="4">
        <v>0.75</v>
      </c>
      <c r="D43" s="5">
        <v>1.25</v>
      </c>
      <c r="E43" s="6"/>
      <c r="F43" s="11">
        <v>95</v>
      </c>
      <c r="G43" s="12">
        <f>$C43*F43</f>
        <v>71.25</v>
      </c>
      <c r="H43" s="15">
        <f>G43*$D43</f>
        <v>89.0625</v>
      </c>
      <c r="I43" s="16">
        <f t="shared" si="41"/>
        <v>89.0625</v>
      </c>
      <c r="K43" s="12">
        <f>$C43*J43</f>
        <v>0</v>
      </c>
      <c r="L43" s="15">
        <f>K43*$D43</f>
        <v>0</v>
      </c>
      <c r="M43" s="16">
        <f t="shared" ref="M43:M47" si="79">L43</f>
        <v>0</v>
      </c>
      <c r="N43" s="11">
        <v>85</v>
      </c>
      <c r="O43" s="12">
        <f>$C43*N43</f>
        <v>63.75</v>
      </c>
      <c r="P43" s="15">
        <f>O43*$D43</f>
        <v>79.6875</v>
      </c>
      <c r="Q43" s="16">
        <f t="shared" ref="Q43:Q47" si="80">P43</f>
        <v>79.6875</v>
      </c>
      <c r="R43" s="11">
        <v>90</v>
      </c>
      <c r="S43" s="12">
        <f>$C43*R43</f>
        <v>67.5</v>
      </c>
      <c r="T43" s="15">
        <f>S43*$D43</f>
        <v>84.375</v>
      </c>
      <c r="U43" s="16">
        <f t="shared" ref="U43:U47" si="81">T43</f>
        <v>84.375</v>
      </c>
      <c r="V43" s="11">
        <v>80</v>
      </c>
      <c r="W43" s="12">
        <f>$C43*V43</f>
        <v>60</v>
      </c>
      <c r="X43" s="15">
        <f>W43*$D43</f>
        <v>75</v>
      </c>
      <c r="Y43" s="16">
        <f t="shared" ref="Y43:Y47" si="82">X43</f>
        <v>75</v>
      </c>
      <c r="Z43" s="11">
        <v>60</v>
      </c>
      <c r="AA43" s="12">
        <f>$C43*Z43</f>
        <v>45</v>
      </c>
      <c r="AB43" s="15">
        <f>AA43*$D43</f>
        <v>56.25</v>
      </c>
      <c r="AC43" s="16">
        <f t="shared" ref="AC43:AC47" si="83">AB43</f>
        <v>56.25</v>
      </c>
    </row>
    <row r="44" spans="1:29" s="11" customFormat="1" x14ac:dyDescent="0.25">
      <c r="A44" s="18" t="str">
        <f>'2_MechAdd_Script'!A45</f>
        <v>eHERBACEOUS_SECONDARY_LAYER_HEIGHT</v>
      </c>
      <c r="B44" t="s">
        <v>332</v>
      </c>
      <c r="C44" s="4"/>
      <c r="D44" s="5"/>
      <c r="E44" s="6"/>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'2_MechAdd_Script'!A46</f>
        <v>eHERBACEOUS_SECONDARY_LAYER_LOADING</v>
      </c>
      <c r="B45" t="s">
        <v>333</v>
      </c>
      <c r="C45" s="4">
        <v>0.75</v>
      </c>
      <c r="D45" s="5">
        <v>1.25</v>
      </c>
      <c r="E45" s="6"/>
      <c r="F45" s="11">
        <v>0.1</v>
      </c>
      <c r="G45" s="12">
        <f>$C45*F45</f>
        <v>7.5000000000000011E-2</v>
      </c>
      <c r="H45" s="15">
        <f t="shared" ref="H45:H55" si="94">G45*$D45</f>
        <v>9.3750000000000014E-2</v>
      </c>
      <c r="I45" s="16">
        <f t="shared" si="41"/>
        <v>9.3750000000000014E-2</v>
      </c>
      <c r="K45" s="12">
        <f>$C45*J45</f>
        <v>0</v>
      </c>
      <c r="L45" s="15">
        <f t="shared" ref="L45:L55" si="95">K45*$D45</f>
        <v>0</v>
      </c>
      <c r="M45" s="16">
        <f t="shared" si="79"/>
        <v>0</v>
      </c>
      <c r="N45" s="11">
        <v>0.01</v>
      </c>
      <c r="O45" s="12">
        <f>$C45*N45</f>
        <v>7.4999999999999997E-3</v>
      </c>
      <c r="P45" s="15">
        <f t="shared" ref="P45:P55" si="96">O45*$D45</f>
        <v>9.3749999999999997E-3</v>
      </c>
      <c r="Q45" s="16">
        <f t="shared" si="80"/>
        <v>9.3749999999999997E-3</v>
      </c>
      <c r="R45" s="11">
        <v>0.02</v>
      </c>
      <c r="S45" s="12">
        <f>$C45*R45</f>
        <v>1.4999999999999999E-2</v>
      </c>
      <c r="T45" s="15">
        <f t="shared" ref="T45:T55" si="97">S45*$D45</f>
        <v>1.8749999999999999E-2</v>
      </c>
      <c r="U45" s="16">
        <f t="shared" si="81"/>
        <v>1.8749999999999999E-2</v>
      </c>
      <c r="W45" s="12">
        <f>$C45*V45</f>
        <v>0</v>
      </c>
      <c r="X45" s="15">
        <f t="shared" ref="X45:X55" si="98">W45*$D45</f>
        <v>0</v>
      </c>
      <c r="Y45" s="16">
        <f t="shared" si="82"/>
        <v>0</v>
      </c>
      <c r="Z45" s="11">
        <v>0.1</v>
      </c>
      <c r="AA45" s="12">
        <f>$C45*Z45</f>
        <v>7.5000000000000011E-2</v>
      </c>
      <c r="AB45" s="15">
        <f t="shared" ref="AB45:AB55" si="99">AA45*$D45</f>
        <v>9.3750000000000014E-2</v>
      </c>
      <c r="AC45" s="16">
        <f t="shared" si="83"/>
        <v>9.3750000000000014E-2</v>
      </c>
    </row>
    <row r="46" spans="1:29" s="11" customFormat="1" x14ac:dyDescent="0.25">
      <c r="A46" s="18" t="str">
        <f>'2_MechAdd_Script'!A47</f>
        <v>eHERBACEOUS_SECONDARY_LAYER_PERCENT_COVER</v>
      </c>
      <c r="B46" t="s">
        <v>334</v>
      </c>
      <c r="C46" s="4">
        <v>0.75</v>
      </c>
      <c r="D46" s="5">
        <v>1.25</v>
      </c>
      <c r="E46" s="6"/>
      <c r="F46" s="11">
        <v>0.2</v>
      </c>
      <c r="G46" s="12">
        <f>$C46*F46</f>
        <v>0.15000000000000002</v>
      </c>
      <c r="H46" s="15">
        <f t="shared" si="94"/>
        <v>0.18750000000000003</v>
      </c>
      <c r="I46" s="16">
        <f t="shared" si="41"/>
        <v>0.18750000000000003</v>
      </c>
      <c r="K46" s="12">
        <f>$C46*J46</f>
        <v>0</v>
      </c>
      <c r="L46" s="15">
        <f t="shared" si="95"/>
        <v>0</v>
      </c>
      <c r="M46" s="16">
        <f t="shared" si="79"/>
        <v>0</v>
      </c>
      <c r="N46" s="11">
        <v>8</v>
      </c>
      <c r="O46" s="12">
        <f>$C46*N46</f>
        <v>6</v>
      </c>
      <c r="P46" s="15">
        <f t="shared" si="96"/>
        <v>7.5</v>
      </c>
      <c r="Q46" s="16">
        <f t="shared" si="80"/>
        <v>7.5</v>
      </c>
      <c r="R46" s="11">
        <v>5</v>
      </c>
      <c r="S46" s="12">
        <f>$C46*R46</f>
        <v>3.75</v>
      </c>
      <c r="T46" s="15">
        <f t="shared" si="97"/>
        <v>4.6875</v>
      </c>
      <c r="U46" s="16">
        <f t="shared" si="81"/>
        <v>4.6875</v>
      </c>
      <c r="W46" s="12">
        <f>$C46*V46</f>
        <v>0</v>
      </c>
      <c r="X46" s="15">
        <f t="shared" si="98"/>
        <v>0</v>
      </c>
      <c r="Y46" s="16">
        <f t="shared" si="82"/>
        <v>0</v>
      </c>
      <c r="Z46" s="11">
        <v>20</v>
      </c>
      <c r="AA46" s="12">
        <f>$C46*Z46</f>
        <v>15</v>
      </c>
      <c r="AB46" s="15">
        <f t="shared" si="99"/>
        <v>18.75</v>
      </c>
      <c r="AC46" s="16">
        <f t="shared" si="83"/>
        <v>18.75</v>
      </c>
    </row>
    <row r="47" spans="1:29" s="11" customFormat="1" x14ac:dyDescent="0.25">
      <c r="A47" s="18" t="str">
        <f>'2_MechAdd_Script'!A48</f>
        <v>eHERBACEOUS_SECONDARY_LAYER_PERCENT_LIVE</v>
      </c>
      <c r="B47" t="s">
        <v>335</v>
      </c>
      <c r="C47" s="4">
        <v>0.75</v>
      </c>
      <c r="D47" s="5">
        <v>1.25</v>
      </c>
      <c r="E47" s="6"/>
      <c r="F47" s="11">
        <v>85</v>
      </c>
      <c r="G47" s="12">
        <f>$C47*F47</f>
        <v>63.75</v>
      </c>
      <c r="H47" s="15">
        <f t="shared" si="94"/>
        <v>79.6875</v>
      </c>
      <c r="I47" s="16">
        <f t="shared" si="41"/>
        <v>79.6875</v>
      </c>
      <c r="K47" s="12">
        <f>$C47*J47</f>
        <v>0</v>
      </c>
      <c r="L47" s="15">
        <f t="shared" si="95"/>
        <v>0</v>
      </c>
      <c r="M47" s="16">
        <f t="shared" si="79"/>
        <v>0</v>
      </c>
      <c r="N47" s="11">
        <v>70</v>
      </c>
      <c r="O47" s="12">
        <f>$C47*N47</f>
        <v>52.5</v>
      </c>
      <c r="P47" s="15">
        <f t="shared" si="96"/>
        <v>65.625</v>
      </c>
      <c r="Q47" s="16">
        <f t="shared" si="80"/>
        <v>65.625</v>
      </c>
      <c r="R47" s="11">
        <v>90</v>
      </c>
      <c r="S47" s="12">
        <f>$C47*R47</f>
        <v>67.5</v>
      </c>
      <c r="T47" s="15">
        <f t="shared" si="97"/>
        <v>84.375</v>
      </c>
      <c r="U47" s="16">
        <f t="shared" si="81"/>
        <v>84.375</v>
      </c>
      <c r="W47" s="12">
        <f>$C47*V47</f>
        <v>0</v>
      </c>
      <c r="X47" s="15">
        <f t="shared" si="98"/>
        <v>0</v>
      </c>
      <c r="Y47" s="16">
        <f t="shared" si="82"/>
        <v>0</v>
      </c>
      <c r="Z47" s="11">
        <v>60</v>
      </c>
      <c r="AA47" s="12">
        <f>$C47*Z47</f>
        <v>45</v>
      </c>
      <c r="AB47" s="15">
        <f t="shared" si="99"/>
        <v>56.25</v>
      </c>
      <c r="AC47" s="16">
        <f t="shared" si="83"/>
        <v>56.25</v>
      </c>
    </row>
    <row r="48" spans="1:29" s="11" customFormat="1" x14ac:dyDescent="0.25">
      <c r="A48" s="18" t="str">
        <f>'2_MechAdd_Script'!A49</f>
        <v>eWOODY_FUEL_ALL_DOWNED_WOODY_FUEL_DEPTH</v>
      </c>
      <c r="B48" t="s">
        <v>336</v>
      </c>
      <c r="C48" s="4">
        <v>1.25</v>
      </c>
      <c r="D48" s="5">
        <v>0.75</v>
      </c>
      <c r="E48" s="6">
        <v>0.5</v>
      </c>
      <c r="F48" s="11">
        <v>4</v>
      </c>
      <c r="G48" s="12">
        <f>$C48*F48</f>
        <v>5</v>
      </c>
      <c r="H48" s="15">
        <f t="shared" si="94"/>
        <v>3.75</v>
      </c>
      <c r="I48" s="16">
        <f t="shared" ref="I48:I52" si="100">$E48*H48</f>
        <v>1.875</v>
      </c>
      <c r="J48" s="11">
        <v>1</v>
      </c>
      <c r="K48" s="12">
        <f>$C48*J48</f>
        <v>1.25</v>
      </c>
      <c r="L48" s="15">
        <f t="shared" si="95"/>
        <v>0.9375</v>
      </c>
      <c r="M48" s="16">
        <f t="shared" ref="M48:M52" si="101">$E48*L48</f>
        <v>0.46875</v>
      </c>
      <c r="O48" s="12">
        <f>$C48*N48</f>
        <v>0</v>
      </c>
      <c r="P48" s="15">
        <f t="shared" si="96"/>
        <v>0</v>
      </c>
      <c r="Q48" s="16">
        <f t="shared" ref="Q48:Q52" si="102">$E48*P48</f>
        <v>0</v>
      </c>
      <c r="R48" s="11">
        <v>0.5</v>
      </c>
      <c r="S48" s="12">
        <f>$C48*R48</f>
        <v>0.625</v>
      </c>
      <c r="T48" s="15">
        <f t="shared" si="97"/>
        <v>0.46875</v>
      </c>
      <c r="U48" s="16">
        <f t="shared" ref="U48:U52" si="103">$E48*T48</f>
        <v>0.234375</v>
      </c>
      <c r="V48" s="11">
        <v>1</v>
      </c>
      <c r="W48" s="12">
        <f>$C48*V48</f>
        <v>1.25</v>
      </c>
      <c r="X48" s="15">
        <f t="shared" si="98"/>
        <v>0.9375</v>
      </c>
      <c r="Y48" s="16">
        <f t="shared" ref="Y48:Y52" si="104">$E48*X48</f>
        <v>0.46875</v>
      </c>
      <c r="Z48" s="11">
        <v>0.5</v>
      </c>
      <c r="AA48" s="12">
        <f>$C48*Z48</f>
        <v>0.625</v>
      </c>
      <c r="AB48" s="15">
        <f t="shared" si="99"/>
        <v>0.46875</v>
      </c>
      <c r="AC48" s="16">
        <f t="shared" ref="AC48:AC52" si="105">$E48*AB48</f>
        <v>0.234375</v>
      </c>
    </row>
    <row r="49" spans="1:29" s="11" customFormat="1" x14ac:dyDescent="0.25">
      <c r="A49" s="18" t="str">
        <f>'2_MechAdd_Script'!A50</f>
        <v>eWOODY_FUEL_ALL_DOWNED_WOODY_FUEL_TOTAL_PERCENT_COVER</v>
      </c>
      <c r="B49" t="s">
        <v>337</v>
      </c>
      <c r="C49" s="4">
        <v>1.25</v>
      </c>
      <c r="D49" s="5">
        <v>0.75</v>
      </c>
      <c r="E49" s="6">
        <v>0.5</v>
      </c>
      <c r="F49" s="11">
        <v>70</v>
      </c>
      <c r="G49" s="12">
        <f>$C49*F49</f>
        <v>87.5</v>
      </c>
      <c r="H49" s="15">
        <f t="shared" si="94"/>
        <v>65.625</v>
      </c>
      <c r="I49" s="16">
        <f t="shared" si="100"/>
        <v>32.8125</v>
      </c>
      <c r="J49" s="11">
        <v>50</v>
      </c>
      <c r="K49" s="12">
        <f>$C49*J49</f>
        <v>62.5</v>
      </c>
      <c r="L49" s="15">
        <f t="shared" si="95"/>
        <v>46.875</v>
      </c>
      <c r="M49" s="16">
        <f t="shared" si="101"/>
        <v>23.4375</v>
      </c>
      <c r="O49" s="12">
        <f>$C49*N49</f>
        <v>0</v>
      </c>
      <c r="P49" s="15">
        <f t="shared" si="96"/>
        <v>0</v>
      </c>
      <c r="Q49" s="16">
        <f t="shared" si="102"/>
        <v>0</v>
      </c>
      <c r="R49" s="11">
        <v>30</v>
      </c>
      <c r="S49" s="12">
        <f>$C49*R49</f>
        <v>37.5</v>
      </c>
      <c r="T49" s="15">
        <f t="shared" si="97"/>
        <v>28.125</v>
      </c>
      <c r="U49" s="16">
        <f t="shared" si="103"/>
        <v>14.0625</v>
      </c>
      <c r="V49" s="11">
        <v>40</v>
      </c>
      <c r="W49" s="12">
        <f>$C49*V49</f>
        <v>50</v>
      </c>
      <c r="X49" s="15">
        <f t="shared" si="98"/>
        <v>37.5</v>
      </c>
      <c r="Y49" s="16">
        <f t="shared" si="104"/>
        <v>18.75</v>
      </c>
      <c r="Z49" s="11">
        <v>15</v>
      </c>
      <c r="AA49" s="12">
        <f>$C49*Z49</f>
        <v>18.75</v>
      </c>
      <c r="AB49" s="15">
        <f t="shared" si="99"/>
        <v>14.0625</v>
      </c>
      <c r="AC49" s="16">
        <f t="shared" si="105"/>
        <v>7.03125</v>
      </c>
    </row>
    <row r="50" spans="1:29" s="11" customFormat="1" x14ac:dyDescent="0.25">
      <c r="A50" s="18" t="str">
        <f>'2_MechAdd_Script'!A51</f>
        <v>eWOODY_FUEL_SOUND_WOOD_LOADINGS_ZERO_TO_THREE_INCHES_ONE_TO_THREE_INCHES</v>
      </c>
      <c r="B50" t="s">
        <v>338</v>
      </c>
      <c r="C50" s="4">
        <v>1.25</v>
      </c>
      <c r="D50" s="5">
        <v>0.75</v>
      </c>
      <c r="E50" s="6">
        <v>0.5</v>
      </c>
      <c r="F50" s="11">
        <v>2</v>
      </c>
      <c r="G50" s="12">
        <f>MAX(0.5,$C50*F50)</f>
        <v>2.5</v>
      </c>
      <c r="H50" s="15">
        <f t="shared" si="94"/>
        <v>1.875</v>
      </c>
      <c r="I50" s="16">
        <f t="shared" si="100"/>
        <v>0.9375</v>
      </c>
      <c r="J50" s="11">
        <v>1</v>
      </c>
      <c r="K50" s="12">
        <f>MAX(0.5,$C50*J50)</f>
        <v>1.25</v>
      </c>
      <c r="L50" s="15">
        <f t="shared" si="95"/>
        <v>0.9375</v>
      </c>
      <c r="M50" s="16">
        <f t="shared" si="101"/>
        <v>0.46875</v>
      </c>
      <c r="O50" s="12">
        <f>MAX(0.5,$C50*N50)</f>
        <v>0.5</v>
      </c>
      <c r="P50" s="15">
        <f t="shared" si="96"/>
        <v>0.375</v>
      </c>
      <c r="Q50" s="16">
        <f t="shared" si="102"/>
        <v>0.1875</v>
      </c>
      <c r="R50" s="11">
        <v>0.5</v>
      </c>
      <c r="S50" s="12">
        <f>MAX(0.5,$C50*R50)</f>
        <v>0.625</v>
      </c>
      <c r="T50" s="15">
        <f t="shared" si="97"/>
        <v>0.46875</v>
      </c>
      <c r="U50" s="16">
        <f t="shared" si="103"/>
        <v>0.234375</v>
      </c>
      <c r="V50" s="11">
        <v>1</v>
      </c>
      <c r="W50" s="12">
        <f>MAX(0.5,$C50*V50)</f>
        <v>1.25</v>
      </c>
      <c r="X50" s="15">
        <f t="shared" si="98"/>
        <v>0.9375</v>
      </c>
      <c r="Y50" s="16">
        <f t="shared" si="104"/>
        <v>0.46875</v>
      </c>
      <c r="Z50" s="11">
        <v>0.3</v>
      </c>
      <c r="AA50" s="12">
        <f>MAX(0.5,$C50*Z50)</f>
        <v>0.5</v>
      </c>
      <c r="AB50" s="15">
        <f t="shared" si="99"/>
        <v>0.375</v>
      </c>
      <c r="AC50" s="16">
        <f t="shared" si="105"/>
        <v>0.1875</v>
      </c>
    </row>
    <row r="51" spans="1:29" s="11" customFormat="1" x14ac:dyDescent="0.25">
      <c r="A51" s="18" t="str">
        <f>'2_MechAdd_Script'!A52</f>
        <v>eWOODY_FUEL_SOUND_WOOD_LOADINGS_ZERO_TO_THREE_INCHES_QUARTER_INCH_TO_ONE_INCH</v>
      </c>
      <c r="B51" t="s">
        <v>339</v>
      </c>
      <c r="C51" s="4">
        <v>1.25</v>
      </c>
      <c r="D51" s="5">
        <v>0.75</v>
      </c>
      <c r="E51" s="6">
        <v>0.5</v>
      </c>
      <c r="F51" s="11">
        <v>1.5</v>
      </c>
      <c r="G51" s="12">
        <f>MAX(1,$C51*F51)</f>
        <v>1.875</v>
      </c>
      <c r="H51" s="15">
        <f t="shared" si="94"/>
        <v>1.40625</v>
      </c>
      <c r="I51" s="16">
        <f t="shared" si="100"/>
        <v>0.703125</v>
      </c>
      <c r="J51" s="11">
        <v>1</v>
      </c>
      <c r="K51" s="12">
        <f>MAX(1,$C51*J51)</f>
        <v>1.25</v>
      </c>
      <c r="L51" s="15">
        <f t="shared" si="95"/>
        <v>0.9375</v>
      </c>
      <c r="M51" s="16">
        <f t="shared" si="101"/>
        <v>0.46875</v>
      </c>
      <c r="O51" s="12">
        <f>MAX(1,$C51*N51)</f>
        <v>1</v>
      </c>
      <c r="P51" s="15">
        <f t="shared" si="96"/>
        <v>0.75</v>
      </c>
      <c r="Q51" s="16">
        <f t="shared" si="102"/>
        <v>0.375</v>
      </c>
      <c r="R51" s="11">
        <v>0.2</v>
      </c>
      <c r="S51" s="12">
        <f>MAX(1,$C51*R51)</f>
        <v>1</v>
      </c>
      <c r="T51" s="15">
        <f t="shared" si="97"/>
        <v>0.75</v>
      </c>
      <c r="U51" s="16">
        <f t="shared" si="103"/>
        <v>0.375</v>
      </c>
      <c r="V51" s="11">
        <v>0.5</v>
      </c>
      <c r="W51" s="12">
        <f>MAX(1,$C51*V51)</f>
        <v>1</v>
      </c>
      <c r="X51" s="15">
        <f t="shared" si="98"/>
        <v>0.75</v>
      </c>
      <c r="Y51" s="16">
        <f t="shared" si="104"/>
        <v>0.375</v>
      </c>
      <c r="Z51" s="11">
        <v>0.4</v>
      </c>
      <c r="AA51" s="12">
        <f>MAX(1,$C51*Z51)</f>
        <v>1</v>
      </c>
      <c r="AB51" s="15">
        <f t="shared" si="99"/>
        <v>0.75</v>
      </c>
      <c r="AC51" s="16">
        <f t="shared" si="105"/>
        <v>0.375</v>
      </c>
    </row>
    <row r="52" spans="1:29" s="11" customFormat="1" x14ac:dyDescent="0.25">
      <c r="A52" s="18" t="str">
        <f>'2_MechAdd_Script'!A53</f>
        <v>eWOODY_FUEL_SOUND_WOOD_LOADINGS_ZERO_TO_THREE_INCHES_ZERO_TO_QUARTER_INCH</v>
      </c>
      <c r="B52" t="s">
        <v>340</v>
      </c>
      <c r="C52" s="4">
        <v>1.25</v>
      </c>
      <c r="D52" s="5">
        <v>0.75</v>
      </c>
      <c r="E52" s="6">
        <v>0.5</v>
      </c>
      <c r="F52" s="11">
        <v>1</v>
      </c>
      <c r="G52" s="12">
        <f>MAX(0.5,$C52*F52)</f>
        <v>1.25</v>
      </c>
      <c r="H52" s="15">
        <f t="shared" si="94"/>
        <v>0.9375</v>
      </c>
      <c r="I52" s="16">
        <f t="shared" si="100"/>
        <v>0.46875</v>
      </c>
      <c r="J52" s="11">
        <v>0.5</v>
      </c>
      <c r="K52" s="12">
        <f>MAX(0.5,$C52*J52)</f>
        <v>0.625</v>
      </c>
      <c r="L52" s="15">
        <f t="shared" si="95"/>
        <v>0.46875</v>
      </c>
      <c r="M52" s="16">
        <f t="shared" si="101"/>
        <v>0.234375</v>
      </c>
      <c r="O52" s="12">
        <f>MAX(0.5,$C52*N52)</f>
        <v>0.5</v>
      </c>
      <c r="P52" s="15">
        <f t="shared" si="96"/>
        <v>0.375</v>
      </c>
      <c r="Q52" s="16">
        <f t="shared" si="102"/>
        <v>0.1875</v>
      </c>
      <c r="R52" s="11">
        <v>0.1</v>
      </c>
      <c r="S52" s="12">
        <f>MAX(0.5,$C52*R52)</f>
        <v>0.5</v>
      </c>
      <c r="T52" s="15">
        <f t="shared" si="97"/>
        <v>0.375</v>
      </c>
      <c r="U52" s="16">
        <f t="shared" si="103"/>
        <v>0.1875</v>
      </c>
      <c r="V52" s="11">
        <v>0.3</v>
      </c>
      <c r="W52" s="12">
        <f>MAX(0.5,$C52*V52)</f>
        <v>0.5</v>
      </c>
      <c r="X52" s="15">
        <f t="shared" si="98"/>
        <v>0.375</v>
      </c>
      <c r="Y52" s="16">
        <f t="shared" si="104"/>
        <v>0.1875</v>
      </c>
      <c r="Z52" s="11">
        <v>0.02</v>
      </c>
      <c r="AA52" s="12">
        <f>MAX(0.5,$C52*Z52)</f>
        <v>0.5</v>
      </c>
      <c r="AB52" s="15">
        <f t="shared" si="99"/>
        <v>0.375</v>
      </c>
      <c r="AC52" s="16">
        <f t="shared" si="105"/>
        <v>0.1875</v>
      </c>
    </row>
    <row r="53" spans="1:29" s="11" customFormat="1" x14ac:dyDescent="0.25">
      <c r="A53" s="18" t="str">
        <f>'2_MechAdd_Script'!A54</f>
        <v>eWOODY_FUEL_SOUND_WOOD_LOADINGS_GREATER_THAN_THREE_INCHES_THREE_TO_NINE_INCHES</v>
      </c>
      <c r="B53" t="s">
        <v>341</v>
      </c>
      <c r="C53" s="4"/>
      <c r="D53" s="5">
        <v>0.75</v>
      </c>
      <c r="E53" s="6">
        <v>0.5</v>
      </c>
      <c r="F53" s="11">
        <v>6</v>
      </c>
      <c r="G53" s="12">
        <f t="shared" ref="G53:H93" si="106">F53</f>
        <v>6</v>
      </c>
      <c r="H53" s="15">
        <f t="shared" si="94"/>
        <v>4.5</v>
      </c>
      <c r="I53" s="16">
        <f>H53</f>
        <v>4.5</v>
      </c>
      <c r="J53" s="11">
        <v>0</v>
      </c>
      <c r="K53" s="12">
        <f t="shared" ref="K53:K60" si="107">J53</f>
        <v>0</v>
      </c>
      <c r="L53" s="15">
        <f t="shared" si="95"/>
        <v>0</v>
      </c>
      <c r="M53" s="16">
        <f>L53</f>
        <v>0</v>
      </c>
      <c r="O53" s="12">
        <f t="shared" ref="O53:O60" si="108">N53</f>
        <v>0</v>
      </c>
      <c r="P53" s="15">
        <f t="shared" si="96"/>
        <v>0</v>
      </c>
      <c r="Q53" s="16">
        <f>P53</f>
        <v>0</v>
      </c>
      <c r="R53" s="11">
        <v>1</v>
      </c>
      <c r="S53" s="12">
        <f t="shared" ref="S53:S60" si="109">R53</f>
        <v>1</v>
      </c>
      <c r="T53" s="15">
        <f t="shared" si="97"/>
        <v>0.75</v>
      </c>
      <c r="U53" s="16">
        <f>T53</f>
        <v>0.75</v>
      </c>
      <c r="V53" s="11">
        <v>1.2</v>
      </c>
      <c r="W53" s="12">
        <f t="shared" ref="W53:W60" si="110">V53</f>
        <v>1.2</v>
      </c>
      <c r="X53" s="15">
        <f t="shared" si="98"/>
        <v>0.89999999999999991</v>
      </c>
      <c r="Y53" s="16">
        <f>X53</f>
        <v>0.89999999999999991</v>
      </c>
      <c r="Z53" s="11">
        <v>0.5</v>
      </c>
      <c r="AA53" s="12">
        <f t="shared" ref="AA53:AA60" si="111">Z53</f>
        <v>0.5</v>
      </c>
      <c r="AB53" s="15">
        <f t="shared" si="99"/>
        <v>0.375</v>
      </c>
      <c r="AC53" s="16">
        <f>AB53</f>
        <v>0.375</v>
      </c>
    </row>
    <row r="54" spans="1:29" s="11" customFormat="1" x14ac:dyDescent="0.25">
      <c r="A54" s="18" t="str">
        <f>'2_MechAdd_Script'!A55</f>
        <v>eWOODY_FUEL_SOUND_WOOD_LOADINGS_GREATER_THAN_THREE_INCHES_NINE_TO_TWENTY_INCHES</v>
      </c>
      <c r="B54" t="s">
        <v>342</v>
      </c>
      <c r="C54" s="4"/>
      <c r="D54" s="5">
        <v>0.75</v>
      </c>
      <c r="E54" s="6">
        <v>0.5</v>
      </c>
      <c r="F54" s="11">
        <v>12</v>
      </c>
      <c r="G54" s="12">
        <f t="shared" si="106"/>
        <v>12</v>
      </c>
      <c r="H54" s="15">
        <f t="shared" si="94"/>
        <v>9</v>
      </c>
      <c r="I54" s="16">
        <f>H54</f>
        <v>9</v>
      </c>
      <c r="J54" s="11">
        <v>0</v>
      </c>
      <c r="K54" s="12">
        <f t="shared" si="107"/>
        <v>0</v>
      </c>
      <c r="L54" s="15">
        <f t="shared" si="95"/>
        <v>0</v>
      </c>
      <c r="M54" s="16">
        <f>L54</f>
        <v>0</v>
      </c>
      <c r="O54" s="12">
        <f t="shared" si="108"/>
        <v>0</v>
      </c>
      <c r="P54" s="15">
        <f t="shared" si="96"/>
        <v>0</v>
      </c>
      <c r="Q54" s="16">
        <f>P54</f>
        <v>0</v>
      </c>
      <c r="R54" s="11">
        <v>0</v>
      </c>
      <c r="S54" s="12">
        <f t="shared" si="109"/>
        <v>0</v>
      </c>
      <c r="T54" s="15">
        <f t="shared" si="97"/>
        <v>0</v>
      </c>
      <c r="U54" s="16">
        <f>T54</f>
        <v>0</v>
      </c>
      <c r="V54" s="11">
        <v>0.5</v>
      </c>
      <c r="W54" s="12">
        <f t="shared" si="110"/>
        <v>0.5</v>
      </c>
      <c r="X54" s="15">
        <f t="shared" si="98"/>
        <v>0.375</v>
      </c>
      <c r="Y54" s="16">
        <f>X54</f>
        <v>0.375</v>
      </c>
      <c r="Z54" s="11">
        <v>0</v>
      </c>
      <c r="AA54" s="12">
        <f t="shared" si="111"/>
        <v>0</v>
      </c>
      <c r="AB54" s="15">
        <f t="shared" si="99"/>
        <v>0</v>
      </c>
      <c r="AC54" s="16">
        <f>AB54</f>
        <v>0</v>
      </c>
    </row>
    <row r="55" spans="1:29" s="11" customFormat="1" x14ac:dyDescent="0.25">
      <c r="A55" s="18" t="str">
        <f>'2_MechAdd_Script'!A56</f>
        <v>eWOODY_FUEL_SOUND_WOOD_LOADINGS_GREATER_THAN_THREE_INCHES_GREATER_THAN_TWENTY_INCHES</v>
      </c>
      <c r="B55" t="s">
        <v>343</v>
      </c>
      <c r="C55" s="4"/>
      <c r="D55" s="5">
        <v>0.75</v>
      </c>
      <c r="E55" s="6">
        <v>0.5</v>
      </c>
      <c r="F55" s="11">
        <v>0</v>
      </c>
      <c r="G55" s="12">
        <f t="shared" si="106"/>
        <v>0</v>
      </c>
      <c r="H55" s="15">
        <f t="shared" si="94"/>
        <v>0</v>
      </c>
      <c r="I55" s="16">
        <f>H55</f>
        <v>0</v>
      </c>
      <c r="J55" s="11">
        <v>0</v>
      </c>
      <c r="K55" s="12">
        <f t="shared" si="107"/>
        <v>0</v>
      </c>
      <c r="L55" s="15">
        <f t="shared" si="95"/>
        <v>0</v>
      </c>
      <c r="M55" s="16">
        <f>L55</f>
        <v>0</v>
      </c>
      <c r="O55" s="12">
        <f t="shared" si="108"/>
        <v>0</v>
      </c>
      <c r="P55" s="15">
        <f t="shared" si="96"/>
        <v>0</v>
      </c>
      <c r="Q55" s="16">
        <f>P55</f>
        <v>0</v>
      </c>
      <c r="R55" s="11">
        <v>0</v>
      </c>
      <c r="S55" s="12">
        <f t="shared" si="109"/>
        <v>0</v>
      </c>
      <c r="T55" s="15">
        <f t="shared" si="97"/>
        <v>0</v>
      </c>
      <c r="U55" s="16">
        <f>T55</f>
        <v>0</v>
      </c>
      <c r="V55" s="11">
        <v>0.5</v>
      </c>
      <c r="W55" s="12">
        <f t="shared" si="110"/>
        <v>0.5</v>
      </c>
      <c r="X55" s="15">
        <f t="shared" si="98"/>
        <v>0.375</v>
      </c>
      <c r="Y55" s="16">
        <f>X55</f>
        <v>0.375</v>
      </c>
      <c r="Z55" s="11">
        <v>0</v>
      </c>
      <c r="AA55" s="12">
        <f t="shared" si="111"/>
        <v>0</v>
      </c>
      <c r="AB55" s="15">
        <f t="shared" si="99"/>
        <v>0</v>
      </c>
      <c r="AC55" s="16">
        <f>AB55</f>
        <v>0</v>
      </c>
    </row>
    <row r="56" spans="1:29" s="11" customFormat="1" x14ac:dyDescent="0.25">
      <c r="A56" s="18" t="str">
        <f>'2_MechAdd_Script'!A57</f>
        <v>eWOODY_FUEL_ROTTEN_WOOD_LOADINGS_GREATER_THAN_THREE_INCHES_THREE_TO_NINE_INCHES</v>
      </c>
      <c r="B56" t="s">
        <v>344</v>
      </c>
      <c r="C56" s="4"/>
      <c r="D56" s="5">
        <v>0.25</v>
      </c>
      <c r="E56" s="6">
        <v>0.5</v>
      </c>
      <c r="F56" s="11">
        <v>5</v>
      </c>
      <c r="G56" s="12">
        <f t="shared" si="106"/>
        <v>5</v>
      </c>
      <c r="H56" s="15">
        <f>(G53*0.25)+G56</f>
        <v>6.5</v>
      </c>
      <c r="I56" s="19">
        <f>(H53*0.5)+H56</f>
        <v>8.75</v>
      </c>
      <c r="K56" s="12">
        <f t="shared" si="107"/>
        <v>0</v>
      </c>
      <c r="L56" s="15">
        <f>(K53*0.25)+K56</f>
        <v>0</v>
      </c>
      <c r="M56" s="19">
        <f>(L53*0.5)+L56</f>
        <v>0</v>
      </c>
      <c r="O56" s="12">
        <f t="shared" si="108"/>
        <v>0</v>
      </c>
      <c r="P56" s="15">
        <f>(O53*0.25)+O56</f>
        <v>0</v>
      </c>
      <c r="Q56" s="19">
        <f>(P53*0.5)+P56</f>
        <v>0</v>
      </c>
      <c r="R56" s="11">
        <v>0.5</v>
      </c>
      <c r="S56" s="12">
        <f t="shared" si="109"/>
        <v>0.5</v>
      </c>
      <c r="T56" s="15">
        <f>(S53*0.25)+S56</f>
        <v>0.75</v>
      </c>
      <c r="U56" s="19">
        <f>(T53*0.5)+T56</f>
        <v>1.125</v>
      </c>
      <c r="V56" s="11">
        <v>0.75</v>
      </c>
      <c r="W56" s="12">
        <f t="shared" si="110"/>
        <v>0.75</v>
      </c>
      <c r="X56" s="15">
        <f>(W53*0.25)+W56</f>
        <v>1.05</v>
      </c>
      <c r="Y56" s="19">
        <f>(X53*0.5)+X56</f>
        <v>1.5</v>
      </c>
      <c r="AA56" s="12">
        <f t="shared" si="111"/>
        <v>0</v>
      </c>
      <c r="AB56" s="15">
        <f>(AA53*0.25)+AA56</f>
        <v>0.125</v>
      </c>
      <c r="AC56" s="19">
        <f>(AB53*0.5)+AB56</f>
        <v>0.3125</v>
      </c>
    </row>
    <row r="57" spans="1:29" s="11" customFormat="1" x14ac:dyDescent="0.25">
      <c r="A57" s="18" t="str">
        <f>'2_MechAdd_Script'!A58</f>
        <v>eWOODY_FUEL_ROTTEN_WOOD_LOADINGS_GREATER_THAN_THREE_INCHES_NINE_TO_TWENTY_INCHES</v>
      </c>
      <c r="B57" t="s">
        <v>345</v>
      </c>
      <c r="C57" s="4"/>
      <c r="D57" s="5">
        <v>0.25</v>
      </c>
      <c r="E57" s="6">
        <v>0.5</v>
      </c>
      <c r="F57" s="11">
        <v>11</v>
      </c>
      <c r="G57" s="12">
        <f t="shared" si="106"/>
        <v>11</v>
      </c>
      <c r="H57" s="15">
        <f>(G54*0.25)+G57</f>
        <v>14</v>
      </c>
      <c r="I57" s="19">
        <f>(H54*0.5)+H57</f>
        <v>18.5</v>
      </c>
      <c r="K57" s="12">
        <f t="shared" si="107"/>
        <v>0</v>
      </c>
      <c r="L57" s="15">
        <f>(K54*0.25)+K57</f>
        <v>0</v>
      </c>
      <c r="M57" s="19">
        <f>(L54*0.5)+L57</f>
        <v>0</v>
      </c>
      <c r="O57" s="12">
        <f t="shared" si="108"/>
        <v>0</v>
      </c>
      <c r="P57" s="15">
        <f>(O54*0.25)+O57</f>
        <v>0</v>
      </c>
      <c r="Q57" s="19">
        <f>(P54*0.5)+P57</f>
        <v>0</v>
      </c>
      <c r="R57" s="11">
        <v>0</v>
      </c>
      <c r="S57" s="12">
        <f t="shared" si="109"/>
        <v>0</v>
      </c>
      <c r="T57" s="15">
        <f>(S54*0.25)+S57</f>
        <v>0</v>
      </c>
      <c r="U57" s="19">
        <f>(T54*0.5)+T57</f>
        <v>0</v>
      </c>
      <c r="V57" s="11">
        <v>0.3</v>
      </c>
      <c r="W57" s="12">
        <f t="shared" si="110"/>
        <v>0.3</v>
      </c>
      <c r="X57" s="15">
        <f>(W54*0.25)+W57</f>
        <v>0.42499999999999999</v>
      </c>
      <c r="Y57" s="19">
        <f>(X54*0.5)+X57</f>
        <v>0.61250000000000004</v>
      </c>
      <c r="AA57" s="12">
        <f t="shared" si="111"/>
        <v>0</v>
      </c>
      <c r="AB57" s="15">
        <f>(AA54*0.25)+AA57</f>
        <v>0</v>
      </c>
      <c r="AC57" s="19">
        <f>(AB54*0.5)+AB57</f>
        <v>0</v>
      </c>
    </row>
    <row r="58" spans="1:29" s="11" customFormat="1" x14ac:dyDescent="0.25">
      <c r="A58" s="18" t="str">
        <f>'2_MechAdd_Script'!A59</f>
        <v>eWOODY_FUEL_ROTTEN_WOOD_LOADINGS_GREATER_THAN_THREE_INCHES_GREATER_THAN_TWENTY_INCHES</v>
      </c>
      <c r="B58" t="s">
        <v>346</v>
      </c>
      <c r="C58" s="4"/>
      <c r="D58" s="5">
        <v>0.25</v>
      </c>
      <c r="E58" s="6">
        <v>0.5</v>
      </c>
      <c r="F58" s="11">
        <v>0</v>
      </c>
      <c r="G58" s="12">
        <f t="shared" si="106"/>
        <v>0</v>
      </c>
      <c r="H58" s="15">
        <f>(G55*0.25)+G58</f>
        <v>0</v>
      </c>
      <c r="I58" s="19">
        <f>(H55*0.5)+H58</f>
        <v>0</v>
      </c>
      <c r="K58" s="12">
        <f t="shared" si="107"/>
        <v>0</v>
      </c>
      <c r="L58" s="15">
        <f>(K55*0.25)+K58</f>
        <v>0</v>
      </c>
      <c r="M58" s="19">
        <f>(L55*0.5)+L58</f>
        <v>0</v>
      </c>
      <c r="O58" s="12">
        <f t="shared" si="108"/>
        <v>0</v>
      </c>
      <c r="P58" s="15">
        <f>(O55*0.25)+O58</f>
        <v>0</v>
      </c>
      <c r="Q58" s="19">
        <f>(P55*0.5)+P58</f>
        <v>0</v>
      </c>
      <c r="R58" s="11">
        <v>0</v>
      </c>
      <c r="S58" s="12">
        <f t="shared" si="109"/>
        <v>0</v>
      </c>
      <c r="T58" s="15">
        <f>(S55*0.25)+S58</f>
        <v>0</v>
      </c>
      <c r="U58" s="19">
        <f>(T55*0.5)+T58</f>
        <v>0</v>
      </c>
      <c r="V58" s="11">
        <v>0</v>
      </c>
      <c r="W58" s="12">
        <f t="shared" si="110"/>
        <v>0</v>
      </c>
      <c r="X58" s="15">
        <f>(W55*0.25)+W58</f>
        <v>0.125</v>
      </c>
      <c r="Y58" s="19">
        <f>(X55*0.5)+X58</f>
        <v>0.3125</v>
      </c>
      <c r="AA58" s="12">
        <f t="shared" si="111"/>
        <v>0</v>
      </c>
      <c r="AB58" s="15">
        <f>(AA55*0.25)+AA58</f>
        <v>0</v>
      </c>
      <c r="AC58" s="19">
        <f>(AB55*0.5)+AB58</f>
        <v>0</v>
      </c>
    </row>
    <row r="59" spans="1:29" s="11" customFormat="1" x14ac:dyDescent="0.25">
      <c r="A59" s="18" t="str">
        <f>'2_MechAdd_Script'!A60</f>
        <v>eWOODY_FUEL_STUMPS_SOUND_DIAMETER</v>
      </c>
      <c r="B59" t="s">
        <v>347</v>
      </c>
      <c r="C59" s="4"/>
      <c r="D59" s="5"/>
      <c r="E59" s="6">
        <v>0</v>
      </c>
      <c r="F59" s="11">
        <v>9.6</v>
      </c>
      <c r="G59" s="12">
        <f t="shared" si="106"/>
        <v>9.6</v>
      </c>
      <c r="H59" s="15">
        <f t="shared" si="106"/>
        <v>9.6</v>
      </c>
      <c r="I59" s="16">
        <f>$E59*H59</f>
        <v>0</v>
      </c>
      <c r="K59" s="12">
        <f t="shared" si="107"/>
        <v>0</v>
      </c>
      <c r="L59" s="15">
        <f t="shared" ref="L59:L93" si="112">K59</f>
        <v>0</v>
      </c>
      <c r="M59" s="16">
        <f>$E59*L59</f>
        <v>0</v>
      </c>
      <c r="O59" s="12">
        <f t="shared" si="108"/>
        <v>0</v>
      </c>
      <c r="P59" s="15">
        <f t="shared" ref="P59:P93" si="113">O59</f>
        <v>0</v>
      </c>
      <c r="Q59" s="16">
        <f>$E59*P59</f>
        <v>0</v>
      </c>
      <c r="R59" s="11">
        <v>3.5</v>
      </c>
      <c r="S59" s="12">
        <f t="shared" si="109"/>
        <v>3.5</v>
      </c>
      <c r="T59" s="15">
        <f t="shared" ref="T59:T93" si="114">S59</f>
        <v>3.5</v>
      </c>
      <c r="U59" s="16">
        <f>$E59*T59</f>
        <v>0</v>
      </c>
      <c r="W59" s="12">
        <f t="shared" si="110"/>
        <v>0</v>
      </c>
      <c r="X59" s="15">
        <f t="shared" ref="X59:X93" si="115">W59</f>
        <v>0</v>
      </c>
      <c r="Y59" s="16">
        <f>$E59*X59</f>
        <v>0</v>
      </c>
      <c r="AA59" s="12">
        <f t="shared" si="111"/>
        <v>0</v>
      </c>
      <c r="AB59" s="15">
        <f t="shared" ref="AB59:AB93" si="116">AA59</f>
        <v>0</v>
      </c>
      <c r="AC59" s="16">
        <f>$E59*AB59</f>
        <v>0</v>
      </c>
    </row>
    <row r="60" spans="1:29" s="11" customFormat="1" x14ac:dyDescent="0.25">
      <c r="A60" s="18" t="str">
        <f>'2_MechAdd_Script'!A61</f>
        <v>eWOODY_FUEL_STUMPS_SOUND_HEIGHT</v>
      </c>
      <c r="B60" t="s">
        <v>348</v>
      </c>
      <c r="C60" s="4"/>
      <c r="D60" s="5"/>
      <c r="E60" s="6">
        <v>0</v>
      </c>
      <c r="F60" s="11">
        <v>0.4</v>
      </c>
      <c r="G60" s="12">
        <f t="shared" si="106"/>
        <v>0.4</v>
      </c>
      <c r="H60" s="15">
        <f t="shared" si="106"/>
        <v>0.4</v>
      </c>
      <c r="I60" s="16">
        <f>$E60*H60</f>
        <v>0</v>
      </c>
      <c r="K60" s="12">
        <f t="shared" si="107"/>
        <v>0</v>
      </c>
      <c r="L60" s="15">
        <f t="shared" si="112"/>
        <v>0</v>
      </c>
      <c r="M60" s="16">
        <f>$E60*L60</f>
        <v>0</v>
      </c>
      <c r="O60" s="12">
        <f t="shared" si="108"/>
        <v>0</v>
      </c>
      <c r="P60" s="15">
        <f t="shared" si="113"/>
        <v>0</v>
      </c>
      <c r="Q60" s="16">
        <f>$E60*P60</f>
        <v>0</v>
      </c>
      <c r="R60" s="11">
        <v>2</v>
      </c>
      <c r="S60" s="12">
        <f t="shared" si="109"/>
        <v>2</v>
      </c>
      <c r="T60" s="15">
        <f t="shared" si="114"/>
        <v>2</v>
      </c>
      <c r="U60" s="16">
        <f>$E60*T60</f>
        <v>0</v>
      </c>
      <c r="W60" s="12">
        <f t="shared" si="110"/>
        <v>0</v>
      </c>
      <c r="X60" s="15">
        <f t="shared" si="115"/>
        <v>0</v>
      </c>
      <c r="Y60" s="16">
        <f>$E60*X60</f>
        <v>0</v>
      </c>
      <c r="AA60" s="12">
        <f t="shared" si="111"/>
        <v>0</v>
      </c>
      <c r="AB60" s="15">
        <f t="shared" si="116"/>
        <v>0</v>
      </c>
      <c r="AC60" s="16">
        <f>$E60*AB60</f>
        <v>0</v>
      </c>
    </row>
    <row r="61" spans="1:29" s="11" customFormat="1" x14ac:dyDescent="0.25">
      <c r="A61" s="18" t="str">
        <f>'2_MechAdd_Script'!A62</f>
        <v>eWOODY_FUEL_STUMPS_SOUND_STEM_DENSITY</v>
      </c>
      <c r="B61" t="s">
        <v>349</v>
      </c>
      <c r="C61" s="4">
        <v>0.25</v>
      </c>
      <c r="D61" s="5"/>
      <c r="E61" s="6">
        <v>0</v>
      </c>
      <c r="F61" s="11">
        <v>115</v>
      </c>
      <c r="G61" s="12">
        <f>F61+(F7*0.25)+(F12*0.25)</f>
        <v>118</v>
      </c>
      <c r="H61" s="15">
        <f t="shared" si="106"/>
        <v>118</v>
      </c>
      <c r="I61" s="16">
        <f>$E61*H61</f>
        <v>0</v>
      </c>
      <c r="K61" s="12">
        <f>J61+(J7*0.25)+(J12*0.25)</f>
        <v>0</v>
      </c>
      <c r="L61" s="15">
        <f t="shared" si="112"/>
        <v>0</v>
      </c>
      <c r="M61" s="16">
        <f>$E61*L61</f>
        <v>0</v>
      </c>
      <c r="O61" s="12">
        <f>N61+(N7*0.25)+(N12*0.25)</f>
        <v>0</v>
      </c>
      <c r="P61" s="15">
        <f t="shared" si="113"/>
        <v>0</v>
      </c>
      <c r="Q61" s="16">
        <f>$E61*P61</f>
        <v>0</v>
      </c>
      <c r="R61" s="11">
        <v>50</v>
      </c>
      <c r="S61" s="12">
        <f>R61+(R7*0.25)+(R12*0.25)</f>
        <v>925</v>
      </c>
      <c r="T61" s="15">
        <f t="shared" si="114"/>
        <v>925</v>
      </c>
      <c r="U61" s="16">
        <f>$E61*T61</f>
        <v>0</v>
      </c>
      <c r="W61" s="12">
        <f>V61+(V7*0.25)+(V12*0.25)</f>
        <v>48.75</v>
      </c>
      <c r="X61" s="15">
        <f t="shared" si="115"/>
        <v>48.75</v>
      </c>
      <c r="Y61" s="16">
        <f>$E61*X61</f>
        <v>0</v>
      </c>
      <c r="AA61" s="12">
        <f>Z61+(Z7*0.25)+(Z12*0.25)</f>
        <v>25</v>
      </c>
      <c r="AB61" s="15">
        <f t="shared" si="116"/>
        <v>25</v>
      </c>
      <c r="AC61" s="16">
        <f>$E61*AB61</f>
        <v>0</v>
      </c>
    </row>
    <row r="62" spans="1:29" s="11" customFormat="1" x14ac:dyDescent="0.25">
      <c r="A62" s="18" t="str">
        <f>'2_MechAdd_Script'!A63</f>
        <v>eWOODY_FUEL_STUMPS_ROTTEN_DIAMETER</v>
      </c>
      <c r="B62" t="s">
        <v>350</v>
      </c>
      <c r="C62" s="4"/>
      <c r="D62" s="5"/>
      <c r="E62" s="6"/>
      <c r="F62" s="11">
        <v>9.6</v>
      </c>
      <c r="G62" s="12">
        <f t="shared" si="106"/>
        <v>9.6</v>
      </c>
      <c r="H62" s="15">
        <f t="shared" si="106"/>
        <v>9.6</v>
      </c>
      <c r="I62" s="16">
        <f t="shared" ref="I62:I63" si="117">H59</f>
        <v>9.6</v>
      </c>
      <c r="K62" s="12">
        <f t="shared" ref="K62:K79" si="118">J62</f>
        <v>0</v>
      </c>
      <c r="L62" s="15">
        <f t="shared" si="112"/>
        <v>0</v>
      </c>
      <c r="M62" s="16">
        <f t="shared" ref="M62:M63" si="119">L59</f>
        <v>0</v>
      </c>
      <c r="O62" s="12">
        <f t="shared" ref="O62:O79" si="120">N62</f>
        <v>0</v>
      </c>
      <c r="P62" s="15">
        <f t="shared" si="113"/>
        <v>0</v>
      </c>
      <c r="Q62" s="16">
        <f t="shared" ref="Q62:Q63" si="121">P59</f>
        <v>0</v>
      </c>
      <c r="R62" s="11">
        <v>3.5</v>
      </c>
      <c r="S62" s="12">
        <f t="shared" ref="S62:S79" si="122">R62</f>
        <v>3.5</v>
      </c>
      <c r="T62" s="15">
        <f t="shared" si="114"/>
        <v>3.5</v>
      </c>
      <c r="U62" s="16">
        <f t="shared" ref="U62:U63" si="123">T59</f>
        <v>3.5</v>
      </c>
      <c r="V62" s="11">
        <v>10</v>
      </c>
      <c r="W62" s="12">
        <f t="shared" ref="W62:W79" si="124">V62</f>
        <v>10</v>
      </c>
      <c r="X62" s="15">
        <f t="shared" si="115"/>
        <v>10</v>
      </c>
      <c r="Y62" s="16">
        <f t="shared" ref="Y62:Y63" si="125">X59</f>
        <v>0</v>
      </c>
      <c r="Z62" s="11">
        <v>10</v>
      </c>
      <c r="AA62" s="12">
        <f t="shared" ref="AA62:AA79" si="126">Z62</f>
        <v>10</v>
      </c>
      <c r="AB62" s="15">
        <f t="shared" si="116"/>
        <v>10</v>
      </c>
      <c r="AC62" s="16">
        <f t="shared" ref="AC62:AC63" si="127">AB59</f>
        <v>0</v>
      </c>
    </row>
    <row r="63" spans="1:29" s="11" customFormat="1" x14ac:dyDescent="0.25">
      <c r="A63" s="18" t="str">
        <f>'2_MechAdd_Script'!A64</f>
        <v>eWOODY_FUEL_STUMPS_ROTTEN_HEIGHT</v>
      </c>
      <c r="B63" t="s">
        <v>351</v>
      </c>
      <c r="C63" s="4"/>
      <c r="D63" s="5"/>
      <c r="E63" s="6"/>
      <c r="F63" s="11">
        <v>0.4</v>
      </c>
      <c r="G63" s="12">
        <f t="shared" si="106"/>
        <v>0.4</v>
      </c>
      <c r="H63" s="15">
        <f t="shared" si="106"/>
        <v>0.4</v>
      </c>
      <c r="I63" s="16">
        <f t="shared" si="117"/>
        <v>0.4</v>
      </c>
      <c r="K63" s="12">
        <f t="shared" si="118"/>
        <v>0</v>
      </c>
      <c r="L63" s="15">
        <f t="shared" si="112"/>
        <v>0</v>
      </c>
      <c r="M63" s="16">
        <f t="shared" si="119"/>
        <v>0</v>
      </c>
      <c r="O63" s="12">
        <f t="shared" si="120"/>
        <v>0</v>
      </c>
      <c r="P63" s="15">
        <f t="shared" si="113"/>
        <v>0</v>
      </c>
      <c r="Q63" s="16">
        <f t="shared" si="121"/>
        <v>0</v>
      </c>
      <c r="R63" s="11">
        <v>2</v>
      </c>
      <c r="S63" s="12">
        <f t="shared" si="122"/>
        <v>2</v>
      </c>
      <c r="T63" s="15">
        <f t="shared" si="114"/>
        <v>2</v>
      </c>
      <c r="U63" s="16">
        <f t="shared" si="123"/>
        <v>2</v>
      </c>
      <c r="V63" s="11">
        <v>1</v>
      </c>
      <c r="W63" s="12">
        <f t="shared" si="124"/>
        <v>1</v>
      </c>
      <c r="X63" s="15">
        <f t="shared" si="115"/>
        <v>1</v>
      </c>
      <c r="Y63" s="16">
        <f t="shared" si="125"/>
        <v>0</v>
      </c>
      <c r="Z63" s="11">
        <v>1</v>
      </c>
      <c r="AA63" s="12">
        <f t="shared" si="126"/>
        <v>1</v>
      </c>
      <c r="AB63" s="15">
        <f t="shared" si="116"/>
        <v>1</v>
      </c>
      <c r="AC63" s="16">
        <f t="shared" si="127"/>
        <v>0</v>
      </c>
    </row>
    <row r="64" spans="1:29" s="11" customFormat="1" x14ac:dyDescent="0.25">
      <c r="A64" s="18" t="str">
        <f>'2_MechAdd_Script'!A65</f>
        <v>eWOODY_FUEL_STUMPS_ROTTEN_STEM_DENSITY</v>
      </c>
      <c r="B64" t="s">
        <v>352</v>
      </c>
      <c r="C64" s="4"/>
      <c r="D64" s="5"/>
      <c r="E64" s="9" t="s">
        <v>283</v>
      </c>
      <c r="F64" s="11">
        <v>115</v>
      </c>
      <c r="G64" s="12">
        <f t="shared" si="106"/>
        <v>115</v>
      </c>
      <c r="H64" s="15">
        <f t="shared" si="106"/>
        <v>115</v>
      </c>
      <c r="I64" s="16">
        <f>H64+H61</f>
        <v>233</v>
      </c>
      <c r="K64" s="12">
        <f t="shared" si="118"/>
        <v>0</v>
      </c>
      <c r="L64" s="15">
        <f t="shared" si="112"/>
        <v>0</v>
      </c>
      <c r="M64" s="16">
        <f>L64+L61</f>
        <v>0</v>
      </c>
      <c r="O64" s="12">
        <f t="shared" si="120"/>
        <v>0</v>
      </c>
      <c r="P64" s="15">
        <f t="shared" si="113"/>
        <v>0</v>
      </c>
      <c r="Q64" s="16">
        <f>P64+P61</f>
        <v>0</v>
      </c>
      <c r="R64" s="11">
        <v>50</v>
      </c>
      <c r="S64" s="12">
        <f t="shared" si="122"/>
        <v>50</v>
      </c>
      <c r="T64" s="15">
        <f t="shared" si="114"/>
        <v>50</v>
      </c>
      <c r="U64" s="16">
        <f>T64+T61</f>
        <v>975</v>
      </c>
      <c r="V64" s="11">
        <v>5</v>
      </c>
      <c r="W64" s="12">
        <f t="shared" si="124"/>
        <v>5</v>
      </c>
      <c r="X64" s="15">
        <f t="shared" si="115"/>
        <v>5</v>
      </c>
      <c r="Y64" s="16">
        <f>X64+X61</f>
        <v>53.75</v>
      </c>
      <c r="Z64" s="11">
        <v>3</v>
      </c>
      <c r="AA64" s="12">
        <f t="shared" si="126"/>
        <v>3</v>
      </c>
      <c r="AB64" s="15">
        <f t="shared" si="116"/>
        <v>3</v>
      </c>
      <c r="AC64" s="16">
        <f>AB64+AB61</f>
        <v>28</v>
      </c>
    </row>
    <row r="65" spans="1:29" s="11" customFormat="1" x14ac:dyDescent="0.25">
      <c r="A65" s="18" t="str">
        <f>'2_MechAdd_Script'!A66</f>
        <v>eWOODY_FUEL_STUMPS_LIGHTERED_PITCHY_DIAMETER</v>
      </c>
      <c r="B65" t="s">
        <v>350</v>
      </c>
      <c r="C65" s="4"/>
      <c r="D65" s="5"/>
      <c r="E65" s="6"/>
      <c r="G65" s="12">
        <f t="shared" si="106"/>
        <v>0</v>
      </c>
      <c r="H65" s="15">
        <f t="shared" si="106"/>
        <v>0</v>
      </c>
      <c r="I65" s="16">
        <f t="shared" ref="I65:I93" si="128">H65</f>
        <v>0</v>
      </c>
      <c r="K65" s="12">
        <f t="shared" si="118"/>
        <v>0</v>
      </c>
      <c r="L65" s="15">
        <f t="shared" si="112"/>
        <v>0</v>
      </c>
      <c r="M65" s="16">
        <f t="shared" ref="M65:M93" si="129">L65</f>
        <v>0</v>
      </c>
      <c r="O65" s="12">
        <f t="shared" si="120"/>
        <v>0</v>
      </c>
      <c r="P65" s="15">
        <f t="shared" si="113"/>
        <v>0</v>
      </c>
      <c r="Q65" s="16">
        <f t="shared" ref="Q65:Q93" si="130">P65</f>
        <v>0</v>
      </c>
      <c r="S65" s="12">
        <f t="shared" si="122"/>
        <v>0</v>
      </c>
      <c r="T65" s="15">
        <f t="shared" si="114"/>
        <v>0</v>
      </c>
      <c r="U65" s="16">
        <f t="shared" ref="U65:U93" si="131">T65</f>
        <v>0</v>
      </c>
      <c r="W65" s="12">
        <f t="shared" si="124"/>
        <v>0</v>
      </c>
      <c r="X65" s="15">
        <f t="shared" si="115"/>
        <v>0</v>
      </c>
      <c r="Y65" s="16">
        <f t="shared" ref="Y65:Y93" si="132">X65</f>
        <v>0</v>
      </c>
      <c r="AA65" s="12">
        <f t="shared" si="126"/>
        <v>0</v>
      </c>
      <c r="AB65" s="15">
        <f t="shared" si="116"/>
        <v>0</v>
      </c>
      <c r="AC65" s="16">
        <f t="shared" ref="AC65:AC93" si="133">AB65</f>
        <v>0</v>
      </c>
    </row>
    <row r="66" spans="1:29" s="11" customFormat="1" x14ac:dyDescent="0.25">
      <c r="A66" s="18" t="str">
        <f>'2_MechAdd_Script'!A67</f>
        <v>eWOODY_FUEL_STUMPS_LIGHTERED_PITCHY_HEIGHT</v>
      </c>
      <c r="B66" t="s">
        <v>351</v>
      </c>
      <c r="C66" s="4"/>
      <c r="D66" s="5"/>
      <c r="E66" s="6"/>
      <c r="G66" s="12">
        <f t="shared" si="106"/>
        <v>0</v>
      </c>
      <c r="H66" s="15">
        <f t="shared" si="106"/>
        <v>0</v>
      </c>
      <c r="I66" s="16">
        <f t="shared" si="128"/>
        <v>0</v>
      </c>
      <c r="K66" s="12">
        <f t="shared" si="118"/>
        <v>0</v>
      </c>
      <c r="L66" s="15">
        <f t="shared" si="112"/>
        <v>0</v>
      </c>
      <c r="M66" s="16">
        <f t="shared" si="129"/>
        <v>0</v>
      </c>
      <c r="O66" s="12">
        <f t="shared" si="120"/>
        <v>0</v>
      </c>
      <c r="P66" s="15">
        <f t="shared" si="113"/>
        <v>0</v>
      </c>
      <c r="Q66" s="16">
        <f t="shared" si="130"/>
        <v>0</v>
      </c>
      <c r="S66" s="12">
        <f t="shared" si="122"/>
        <v>0</v>
      </c>
      <c r="T66" s="15">
        <f t="shared" si="114"/>
        <v>0</v>
      </c>
      <c r="U66" s="16">
        <f t="shared" si="131"/>
        <v>0</v>
      </c>
      <c r="W66" s="12">
        <f t="shared" si="124"/>
        <v>0</v>
      </c>
      <c r="X66" s="15">
        <f t="shared" si="115"/>
        <v>0</v>
      </c>
      <c r="Y66" s="16">
        <f t="shared" si="132"/>
        <v>0</v>
      </c>
      <c r="AA66" s="12">
        <f t="shared" si="126"/>
        <v>0</v>
      </c>
      <c r="AB66" s="15">
        <f t="shared" si="116"/>
        <v>0</v>
      </c>
      <c r="AC66" s="16">
        <f t="shared" si="133"/>
        <v>0</v>
      </c>
    </row>
    <row r="67" spans="1:29" s="11" customFormat="1" x14ac:dyDescent="0.25">
      <c r="A67" s="18" t="str">
        <f>'2_MechAdd_Script'!A68</f>
        <v>eWOODY_FUEL_STUMPS_LIGHTERED_PITCHY_STEM_DENSITY</v>
      </c>
      <c r="B67" t="s">
        <v>352</v>
      </c>
      <c r="C67" s="4"/>
      <c r="D67" s="5"/>
      <c r="E67" s="6"/>
      <c r="G67" s="12">
        <f t="shared" si="106"/>
        <v>0</v>
      </c>
      <c r="H67" s="15">
        <f t="shared" si="106"/>
        <v>0</v>
      </c>
      <c r="I67" s="16">
        <f t="shared" si="128"/>
        <v>0</v>
      </c>
      <c r="K67" s="12">
        <f t="shared" si="118"/>
        <v>0</v>
      </c>
      <c r="L67" s="15">
        <f t="shared" si="112"/>
        <v>0</v>
      </c>
      <c r="M67" s="16">
        <f t="shared" si="129"/>
        <v>0</v>
      </c>
      <c r="O67" s="12">
        <f t="shared" si="120"/>
        <v>0</v>
      </c>
      <c r="P67" s="15">
        <f t="shared" si="113"/>
        <v>0</v>
      </c>
      <c r="Q67" s="16">
        <f t="shared" si="130"/>
        <v>0</v>
      </c>
      <c r="S67" s="12">
        <f t="shared" si="122"/>
        <v>0</v>
      </c>
      <c r="T67" s="15">
        <f t="shared" si="114"/>
        <v>0</v>
      </c>
      <c r="U67" s="16">
        <f t="shared" si="131"/>
        <v>0</v>
      </c>
      <c r="W67" s="12">
        <f t="shared" si="124"/>
        <v>0</v>
      </c>
      <c r="X67" s="15">
        <f t="shared" si="115"/>
        <v>0</v>
      </c>
      <c r="Y67" s="16">
        <f t="shared" si="132"/>
        <v>0</v>
      </c>
      <c r="AA67" s="12">
        <f t="shared" si="126"/>
        <v>0</v>
      </c>
      <c r="AB67" s="15">
        <f t="shared" si="116"/>
        <v>0</v>
      </c>
      <c r="AC67" s="16">
        <f t="shared" si="133"/>
        <v>0</v>
      </c>
    </row>
    <row r="68" spans="1:29" s="11" customFormat="1" x14ac:dyDescent="0.25">
      <c r="A68" s="18" t="str">
        <f>'2_MechAdd_Script'!A69</f>
        <v>eWOODY_FUEL_PILES_CLEAN_LOADING</v>
      </c>
      <c r="B68" t="s">
        <v>353</v>
      </c>
      <c r="C68" s="4"/>
      <c r="D68" s="5"/>
      <c r="E68" s="6"/>
      <c r="F68" s="11">
        <v>7.8118999999999994E-2</v>
      </c>
      <c r="G68" s="12">
        <f t="shared" si="106"/>
        <v>7.8118999999999994E-2</v>
      </c>
      <c r="H68" s="15">
        <f t="shared" si="106"/>
        <v>7.8118999999999994E-2</v>
      </c>
      <c r="I68" s="16">
        <f t="shared" si="128"/>
        <v>7.8118999999999994E-2</v>
      </c>
      <c r="J68" s="11">
        <v>0</v>
      </c>
      <c r="K68" s="12">
        <f t="shared" si="118"/>
        <v>0</v>
      </c>
      <c r="L68" s="15">
        <f t="shared" si="112"/>
        <v>0</v>
      </c>
      <c r="M68" s="16">
        <f t="shared" si="129"/>
        <v>0</v>
      </c>
      <c r="N68" s="11">
        <v>0</v>
      </c>
      <c r="O68" s="12">
        <f t="shared" si="120"/>
        <v>0</v>
      </c>
      <c r="P68" s="15">
        <f t="shared" si="113"/>
        <v>0</v>
      </c>
      <c r="Q68" s="16">
        <f t="shared" si="130"/>
        <v>0</v>
      </c>
      <c r="R68" s="11">
        <v>8.1810999999999995E-2</v>
      </c>
      <c r="S68" s="12">
        <f t="shared" si="122"/>
        <v>8.1810999999999995E-2</v>
      </c>
      <c r="T68" s="15">
        <f t="shared" si="114"/>
        <v>8.1810999999999995E-2</v>
      </c>
      <c r="U68" s="16">
        <f t="shared" si="131"/>
        <v>8.1810999999999995E-2</v>
      </c>
      <c r="V68" s="11">
        <v>0.13589300000000001</v>
      </c>
      <c r="W68" s="12">
        <f t="shared" si="124"/>
        <v>0.13589300000000001</v>
      </c>
      <c r="X68" s="15">
        <f t="shared" si="115"/>
        <v>0.13589300000000001</v>
      </c>
      <c r="Y68" s="16">
        <f t="shared" si="132"/>
        <v>0.13589300000000001</v>
      </c>
      <c r="Z68" s="11">
        <v>0</v>
      </c>
      <c r="AA68" s="12">
        <f t="shared" si="126"/>
        <v>0</v>
      </c>
      <c r="AB68" s="15">
        <f t="shared" si="116"/>
        <v>0</v>
      </c>
      <c r="AC68" s="16">
        <f t="shared" si="133"/>
        <v>0</v>
      </c>
    </row>
    <row r="69" spans="1:29" s="11" customFormat="1" ht="16.5" customHeight="1" x14ac:dyDescent="0.25">
      <c r="A69" s="18" t="str">
        <f>'2_MechAdd_Script'!A70</f>
        <v>eWOODY_FUEL_PILES_DIRTY_LOADING</v>
      </c>
      <c r="B69" t="s">
        <v>354</v>
      </c>
      <c r="C69" s="4"/>
      <c r="D69" s="5"/>
      <c r="E69" s="6"/>
      <c r="F69" s="11">
        <v>0</v>
      </c>
      <c r="G69" s="12">
        <f t="shared" si="106"/>
        <v>0</v>
      </c>
      <c r="H69" s="15">
        <f t="shared" si="106"/>
        <v>0</v>
      </c>
      <c r="I69" s="16">
        <f t="shared" si="128"/>
        <v>0</v>
      </c>
      <c r="J69" s="11">
        <v>0</v>
      </c>
      <c r="K69" s="12">
        <f t="shared" si="118"/>
        <v>0</v>
      </c>
      <c r="L69" s="15">
        <f t="shared" si="112"/>
        <v>0</v>
      </c>
      <c r="M69" s="16">
        <f t="shared" si="129"/>
        <v>0</v>
      </c>
      <c r="N69" s="11">
        <v>0</v>
      </c>
      <c r="O69" s="12">
        <f t="shared" si="120"/>
        <v>0</v>
      </c>
      <c r="P69" s="15">
        <f t="shared" si="113"/>
        <v>0</v>
      </c>
      <c r="Q69" s="16">
        <f t="shared" si="130"/>
        <v>0</v>
      </c>
      <c r="R69" s="11">
        <v>0</v>
      </c>
      <c r="S69" s="12">
        <f t="shared" si="122"/>
        <v>0</v>
      </c>
      <c r="T69" s="15">
        <f t="shared" si="114"/>
        <v>0</v>
      </c>
      <c r="U69" s="16">
        <f t="shared" si="131"/>
        <v>0</v>
      </c>
      <c r="V69" s="11">
        <v>0</v>
      </c>
      <c r="W69" s="12">
        <f t="shared" si="124"/>
        <v>0</v>
      </c>
      <c r="X69" s="15">
        <f t="shared" si="115"/>
        <v>0</v>
      </c>
      <c r="Y69" s="16">
        <f t="shared" si="132"/>
        <v>0</v>
      </c>
      <c r="Z69" s="11">
        <v>0</v>
      </c>
      <c r="AA69" s="12">
        <f t="shared" si="126"/>
        <v>0</v>
      </c>
      <c r="AB69" s="15">
        <f t="shared" si="116"/>
        <v>0</v>
      </c>
      <c r="AC69" s="16">
        <f t="shared" si="133"/>
        <v>0</v>
      </c>
    </row>
    <row r="70" spans="1:29" s="11" customFormat="1" x14ac:dyDescent="0.25">
      <c r="A70" s="18" t="str">
        <f>'2_MechAdd_Script'!A71</f>
        <v>eWOODY_FUEL_PILES_VERYDIRTY_LOADING</v>
      </c>
      <c r="B70" t="s">
        <v>355</v>
      </c>
      <c r="C70" s="4"/>
      <c r="D70" s="5"/>
      <c r="E70" s="6"/>
      <c r="F70" s="11">
        <v>0</v>
      </c>
      <c r="G70" s="12">
        <f t="shared" si="106"/>
        <v>0</v>
      </c>
      <c r="H70" s="15">
        <f t="shared" si="106"/>
        <v>0</v>
      </c>
      <c r="I70" s="16">
        <f t="shared" si="128"/>
        <v>0</v>
      </c>
      <c r="J70" s="11">
        <v>0</v>
      </c>
      <c r="K70" s="12">
        <f t="shared" si="118"/>
        <v>0</v>
      </c>
      <c r="L70" s="15">
        <f t="shared" si="112"/>
        <v>0</v>
      </c>
      <c r="M70" s="16">
        <f t="shared" si="129"/>
        <v>0</v>
      </c>
      <c r="N70" s="11">
        <v>0</v>
      </c>
      <c r="O70" s="12">
        <f t="shared" si="120"/>
        <v>0</v>
      </c>
      <c r="P70" s="15">
        <f t="shared" si="113"/>
        <v>0</v>
      </c>
      <c r="Q70" s="16">
        <f t="shared" si="130"/>
        <v>0</v>
      </c>
      <c r="R70" s="11">
        <v>0</v>
      </c>
      <c r="S70" s="12">
        <f t="shared" si="122"/>
        <v>0</v>
      </c>
      <c r="T70" s="15">
        <f t="shared" si="114"/>
        <v>0</v>
      </c>
      <c r="U70" s="16">
        <f t="shared" si="131"/>
        <v>0</v>
      </c>
      <c r="V70" s="11">
        <v>0</v>
      </c>
      <c r="W70" s="12">
        <f t="shared" si="124"/>
        <v>0</v>
      </c>
      <c r="X70" s="15">
        <f t="shared" si="115"/>
        <v>0</v>
      </c>
      <c r="Y70" s="16">
        <f t="shared" si="132"/>
        <v>0</v>
      </c>
      <c r="Z70" s="11">
        <v>0</v>
      </c>
      <c r="AA70" s="12">
        <f t="shared" si="126"/>
        <v>0</v>
      </c>
      <c r="AB70" s="15">
        <f t="shared" si="116"/>
        <v>0</v>
      </c>
      <c r="AC70" s="16">
        <f t="shared" si="133"/>
        <v>0</v>
      </c>
    </row>
    <row r="71" spans="1:29" s="11" customFormat="1" x14ac:dyDescent="0.25">
      <c r="A71" s="18" t="str">
        <f>'2_MechAdd_Script'!A72</f>
        <v>eLITTER_LITTER_TYPE_BROADLEAF_DECIDUOUS_RELATIVE_COVER</v>
      </c>
      <c r="B71" t="s">
        <v>356</v>
      </c>
      <c r="C71" s="4"/>
      <c r="D71" s="5"/>
      <c r="E71" s="6"/>
      <c r="G71" s="12">
        <f t="shared" si="106"/>
        <v>0</v>
      </c>
      <c r="H71" s="15">
        <f t="shared" si="106"/>
        <v>0</v>
      </c>
      <c r="I71" s="16">
        <f t="shared" si="128"/>
        <v>0</v>
      </c>
      <c r="K71" s="12">
        <f t="shared" si="118"/>
        <v>0</v>
      </c>
      <c r="L71" s="15">
        <f t="shared" si="112"/>
        <v>0</v>
      </c>
      <c r="M71" s="16">
        <f t="shared" si="129"/>
        <v>0</v>
      </c>
      <c r="O71" s="12">
        <f t="shared" si="120"/>
        <v>0</v>
      </c>
      <c r="P71" s="15">
        <f t="shared" si="113"/>
        <v>0</v>
      </c>
      <c r="Q71" s="16">
        <f t="shared" si="130"/>
        <v>0</v>
      </c>
      <c r="S71" s="12">
        <f t="shared" si="122"/>
        <v>0</v>
      </c>
      <c r="T71" s="15">
        <f t="shared" si="114"/>
        <v>0</v>
      </c>
      <c r="U71" s="16">
        <f t="shared" si="131"/>
        <v>0</v>
      </c>
      <c r="V71" s="11">
        <v>90</v>
      </c>
      <c r="W71" s="12">
        <f t="shared" si="124"/>
        <v>90</v>
      </c>
      <c r="X71" s="15">
        <f t="shared" si="115"/>
        <v>90</v>
      </c>
      <c r="Y71" s="16">
        <f t="shared" si="132"/>
        <v>90</v>
      </c>
      <c r="AA71" s="12">
        <f t="shared" si="126"/>
        <v>0</v>
      </c>
      <c r="AB71" s="15">
        <f t="shared" si="116"/>
        <v>0</v>
      </c>
      <c r="AC71" s="16">
        <f t="shared" si="133"/>
        <v>0</v>
      </c>
    </row>
    <row r="72" spans="1:29" s="11" customFormat="1" x14ac:dyDescent="0.25">
      <c r="A72" s="18" t="str">
        <f>'2_MechAdd_Script'!A73</f>
        <v>eLITTER_LITTER_TYPE_BROADLEAF_EVERGREEN_RELATIVE_COVER</v>
      </c>
      <c r="B72" t="s">
        <v>357</v>
      </c>
      <c r="C72" s="4"/>
      <c r="D72" s="5"/>
      <c r="E72" s="6"/>
      <c r="G72" s="12">
        <f t="shared" si="106"/>
        <v>0</v>
      </c>
      <c r="H72" s="15">
        <f t="shared" si="106"/>
        <v>0</v>
      </c>
      <c r="I72" s="16">
        <f t="shared" si="128"/>
        <v>0</v>
      </c>
      <c r="J72" s="11">
        <v>100</v>
      </c>
      <c r="K72" s="12">
        <f t="shared" si="118"/>
        <v>100</v>
      </c>
      <c r="L72" s="15">
        <f t="shared" si="112"/>
        <v>100</v>
      </c>
      <c r="M72" s="16">
        <f t="shared" si="129"/>
        <v>100</v>
      </c>
      <c r="O72" s="12">
        <f t="shared" si="120"/>
        <v>0</v>
      </c>
      <c r="P72" s="15">
        <f t="shared" si="113"/>
        <v>0</v>
      </c>
      <c r="Q72" s="16">
        <f t="shared" si="130"/>
        <v>0</v>
      </c>
      <c r="S72" s="12">
        <f t="shared" si="122"/>
        <v>0</v>
      </c>
      <c r="T72" s="15">
        <f t="shared" si="114"/>
        <v>0</v>
      </c>
      <c r="U72" s="16">
        <f t="shared" si="131"/>
        <v>0</v>
      </c>
      <c r="W72" s="12">
        <f t="shared" si="124"/>
        <v>0</v>
      </c>
      <c r="X72" s="15">
        <f t="shared" si="115"/>
        <v>0</v>
      </c>
      <c r="Y72" s="16">
        <f t="shared" si="132"/>
        <v>0</v>
      </c>
      <c r="AA72" s="12">
        <f t="shared" si="126"/>
        <v>0</v>
      </c>
      <c r="AB72" s="15">
        <f t="shared" si="116"/>
        <v>0</v>
      </c>
      <c r="AC72" s="16">
        <f t="shared" si="133"/>
        <v>0</v>
      </c>
    </row>
    <row r="73" spans="1:29" s="11" customFormat="1" x14ac:dyDescent="0.25">
      <c r="A73" s="18" t="str">
        <f>'2_MechAdd_Script'!A74</f>
        <v>eLITTER_LITTER_TYPE_GRASS_RELATIVE_COVER</v>
      </c>
      <c r="B73" t="s">
        <v>358</v>
      </c>
      <c r="C73" s="4"/>
      <c r="D73" s="5"/>
      <c r="E73" s="6"/>
      <c r="G73" s="12">
        <f t="shared" si="106"/>
        <v>0</v>
      </c>
      <c r="H73" s="15">
        <f t="shared" si="106"/>
        <v>0</v>
      </c>
      <c r="I73" s="16">
        <f t="shared" si="128"/>
        <v>0</v>
      </c>
      <c r="K73" s="12">
        <f t="shared" si="118"/>
        <v>0</v>
      </c>
      <c r="L73" s="15">
        <f t="shared" si="112"/>
        <v>0</v>
      </c>
      <c r="M73" s="16">
        <f t="shared" si="129"/>
        <v>0</v>
      </c>
      <c r="N73" s="11">
        <v>100</v>
      </c>
      <c r="O73" s="12">
        <f t="shared" si="120"/>
        <v>100</v>
      </c>
      <c r="P73" s="15">
        <f t="shared" si="113"/>
        <v>100</v>
      </c>
      <c r="Q73" s="16">
        <f t="shared" si="130"/>
        <v>100</v>
      </c>
      <c r="S73" s="12">
        <f t="shared" si="122"/>
        <v>0</v>
      </c>
      <c r="T73" s="15">
        <f t="shared" si="114"/>
        <v>0</v>
      </c>
      <c r="U73" s="16">
        <f t="shared" si="131"/>
        <v>0</v>
      </c>
      <c r="W73" s="12">
        <f t="shared" si="124"/>
        <v>0</v>
      </c>
      <c r="X73" s="15">
        <f t="shared" si="115"/>
        <v>0</v>
      </c>
      <c r="Y73" s="16">
        <f t="shared" si="132"/>
        <v>0</v>
      </c>
      <c r="AA73" s="12">
        <f t="shared" si="126"/>
        <v>0</v>
      </c>
      <c r="AB73" s="15">
        <f t="shared" si="116"/>
        <v>0</v>
      </c>
      <c r="AC73" s="16">
        <f t="shared" si="133"/>
        <v>0</v>
      </c>
    </row>
    <row r="74" spans="1:29" s="11" customFormat="1" x14ac:dyDescent="0.25">
      <c r="A74" s="18" t="str">
        <f>'2_MechAdd_Script'!A75</f>
        <v>eLITTER_LITTER_TYPE_LONG_NEEDLE_PINE_RELATIVE_COVER</v>
      </c>
      <c r="B74" t="s">
        <v>359</v>
      </c>
      <c r="C74" s="4"/>
      <c r="D74" s="5"/>
      <c r="E74" s="6"/>
      <c r="F74" s="13">
        <v>50</v>
      </c>
      <c r="G74" s="12">
        <f t="shared" si="106"/>
        <v>50</v>
      </c>
      <c r="H74" s="15">
        <f t="shared" si="106"/>
        <v>50</v>
      </c>
      <c r="I74" s="16">
        <f t="shared" si="128"/>
        <v>50</v>
      </c>
      <c r="K74" s="12">
        <f t="shared" si="118"/>
        <v>0</v>
      </c>
      <c r="L74" s="15">
        <f t="shared" si="112"/>
        <v>0</v>
      </c>
      <c r="M74" s="16">
        <f t="shared" si="129"/>
        <v>0</v>
      </c>
      <c r="O74" s="12">
        <f t="shared" si="120"/>
        <v>0</v>
      </c>
      <c r="P74" s="15">
        <f t="shared" si="113"/>
        <v>0</v>
      </c>
      <c r="Q74" s="16">
        <f t="shared" si="130"/>
        <v>0</v>
      </c>
      <c r="S74" s="12">
        <f t="shared" si="122"/>
        <v>0</v>
      </c>
      <c r="T74" s="15">
        <f t="shared" si="114"/>
        <v>0</v>
      </c>
      <c r="U74" s="16">
        <f t="shared" si="131"/>
        <v>0</v>
      </c>
      <c r="V74" s="11">
        <v>10</v>
      </c>
      <c r="W74" s="12">
        <f t="shared" si="124"/>
        <v>10</v>
      </c>
      <c r="X74" s="15">
        <f t="shared" si="115"/>
        <v>10</v>
      </c>
      <c r="Y74" s="16">
        <f t="shared" si="132"/>
        <v>10</v>
      </c>
      <c r="Z74" s="11">
        <v>40</v>
      </c>
      <c r="AA74" s="12">
        <f t="shared" si="126"/>
        <v>40</v>
      </c>
      <c r="AB74" s="15">
        <f t="shared" si="116"/>
        <v>40</v>
      </c>
      <c r="AC74" s="16">
        <f t="shared" si="133"/>
        <v>40</v>
      </c>
    </row>
    <row r="75" spans="1:29" s="11" customFormat="1" x14ac:dyDescent="0.25">
      <c r="A75" s="18" t="str">
        <f>'2_MechAdd_Script'!A76</f>
        <v>eLITTER_LITTER_TYPE_OTHER_CONIFER_RELATIVE_COVER</v>
      </c>
      <c r="B75" t="s">
        <v>360</v>
      </c>
      <c r="C75" s="4"/>
      <c r="D75" s="5"/>
      <c r="E75" s="6"/>
      <c r="F75" s="13">
        <v>50</v>
      </c>
      <c r="G75" s="12">
        <f t="shared" si="106"/>
        <v>50</v>
      </c>
      <c r="H75" s="15">
        <f t="shared" si="106"/>
        <v>50</v>
      </c>
      <c r="I75" s="16">
        <f t="shared" si="128"/>
        <v>50</v>
      </c>
      <c r="K75" s="12">
        <f t="shared" si="118"/>
        <v>0</v>
      </c>
      <c r="L75" s="15">
        <f t="shared" si="112"/>
        <v>0</v>
      </c>
      <c r="M75" s="16">
        <f t="shared" si="129"/>
        <v>0</v>
      </c>
      <c r="O75" s="12">
        <f t="shared" si="120"/>
        <v>0</v>
      </c>
      <c r="P75" s="15">
        <f t="shared" si="113"/>
        <v>0</v>
      </c>
      <c r="Q75" s="16">
        <f t="shared" si="130"/>
        <v>0</v>
      </c>
      <c r="R75" s="11">
        <v>100</v>
      </c>
      <c r="S75" s="12">
        <f t="shared" si="122"/>
        <v>100</v>
      </c>
      <c r="T75" s="15">
        <f t="shared" si="114"/>
        <v>100</v>
      </c>
      <c r="U75" s="16">
        <f t="shared" si="131"/>
        <v>100</v>
      </c>
      <c r="W75" s="12">
        <f t="shared" si="124"/>
        <v>0</v>
      </c>
      <c r="X75" s="15">
        <f t="shared" si="115"/>
        <v>0</v>
      </c>
      <c r="Y75" s="16">
        <f t="shared" si="132"/>
        <v>0</v>
      </c>
      <c r="AA75" s="12">
        <f t="shared" si="126"/>
        <v>0</v>
      </c>
      <c r="AB75" s="15">
        <f t="shared" si="116"/>
        <v>0</v>
      </c>
      <c r="AC75" s="16">
        <f t="shared" si="133"/>
        <v>0</v>
      </c>
    </row>
    <row r="76" spans="1:29" s="11" customFormat="1" x14ac:dyDescent="0.25">
      <c r="A76" s="18" t="str">
        <f>'2_MechAdd_Script'!A77</f>
        <v>eLITTER_LITTER_TYPE_PALM_FROND_RELATIVE_COVER</v>
      </c>
      <c r="B76" t="s">
        <v>361</v>
      </c>
      <c r="C76" s="4"/>
      <c r="D76" s="5"/>
      <c r="E76" s="6"/>
      <c r="G76" s="12">
        <f t="shared" si="106"/>
        <v>0</v>
      </c>
      <c r="H76" s="15">
        <f t="shared" si="106"/>
        <v>0</v>
      </c>
      <c r="I76" s="16">
        <f t="shared" si="128"/>
        <v>0</v>
      </c>
      <c r="K76" s="12">
        <f t="shared" si="118"/>
        <v>0</v>
      </c>
      <c r="L76" s="15">
        <f t="shared" si="112"/>
        <v>0</v>
      </c>
      <c r="M76" s="16">
        <f t="shared" si="129"/>
        <v>0</v>
      </c>
      <c r="O76" s="12">
        <f t="shared" si="120"/>
        <v>0</v>
      </c>
      <c r="P76" s="15">
        <f t="shared" si="113"/>
        <v>0</v>
      </c>
      <c r="Q76" s="16">
        <f t="shared" si="130"/>
        <v>0</v>
      </c>
      <c r="S76" s="12">
        <f t="shared" si="122"/>
        <v>0</v>
      </c>
      <c r="T76" s="15">
        <f t="shared" si="114"/>
        <v>0</v>
      </c>
      <c r="U76" s="16">
        <f t="shared" si="131"/>
        <v>0</v>
      </c>
      <c r="W76" s="12">
        <f t="shared" si="124"/>
        <v>0</v>
      </c>
      <c r="X76" s="15">
        <f t="shared" si="115"/>
        <v>0</v>
      </c>
      <c r="Y76" s="16">
        <f t="shared" si="132"/>
        <v>0</v>
      </c>
      <c r="Z76" s="11">
        <v>60</v>
      </c>
      <c r="AA76" s="12">
        <f t="shared" si="126"/>
        <v>60</v>
      </c>
      <c r="AB76" s="15">
        <f t="shared" si="116"/>
        <v>60</v>
      </c>
      <c r="AC76" s="16">
        <f t="shared" si="133"/>
        <v>60</v>
      </c>
    </row>
    <row r="77" spans="1:29" s="11" customFormat="1" x14ac:dyDescent="0.25">
      <c r="A77" s="18" t="str">
        <f>'2_MechAdd_Script'!A78</f>
        <v>eLITTER_LITTER_TYPE_SHORT_NEEDLE_PINE_RELATIVE_COVER</v>
      </c>
      <c r="B77" t="s">
        <v>362</v>
      </c>
      <c r="C77" s="4"/>
      <c r="D77" s="5"/>
      <c r="E77" s="6"/>
      <c r="G77" s="12">
        <f t="shared" si="106"/>
        <v>0</v>
      </c>
      <c r="H77" s="15">
        <f t="shared" si="106"/>
        <v>0</v>
      </c>
      <c r="I77" s="16">
        <f t="shared" si="128"/>
        <v>0</v>
      </c>
      <c r="K77" s="12">
        <f t="shared" si="118"/>
        <v>0</v>
      </c>
      <c r="L77" s="15">
        <f t="shared" si="112"/>
        <v>0</v>
      </c>
      <c r="M77" s="16">
        <f t="shared" si="129"/>
        <v>0</v>
      </c>
      <c r="O77" s="12">
        <f t="shared" si="120"/>
        <v>0</v>
      </c>
      <c r="P77" s="15">
        <f t="shared" si="113"/>
        <v>0</v>
      </c>
      <c r="Q77" s="16">
        <f t="shared" si="130"/>
        <v>0</v>
      </c>
      <c r="S77" s="12">
        <f t="shared" si="122"/>
        <v>0</v>
      </c>
      <c r="T77" s="15">
        <f t="shared" si="114"/>
        <v>0</v>
      </c>
      <c r="U77" s="16">
        <f t="shared" si="131"/>
        <v>0</v>
      </c>
      <c r="W77" s="12">
        <f t="shared" si="124"/>
        <v>0</v>
      </c>
      <c r="X77" s="15">
        <f t="shared" si="115"/>
        <v>0</v>
      </c>
      <c r="Y77" s="16">
        <f t="shared" si="132"/>
        <v>0</v>
      </c>
      <c r="AA77" s="12">
        <f t="shared" si="126"/>
        <v>0</v>
      </c>
      <c r="AB77" s="15">
        <f t="shared" si="116"/>
        <v>0</v>
      </c>
      <c r="AC77" s="16">
        <f t="shared" si="133"/>
        <v>0</v>
      </c>
    </row>
    <row r="78" spans="1:29" s="11" customFormat="1" x14ac:dyDescent="0.25">
      <c r="A78" s="18" t="str">
        <f>'2_MechAdd_Script'!A79</f>
        <v>eMOSS_LICHEN_LITTER_GROUND_LICHEN_DEPTH</v>
      </c>
      <c r="B78" t="s">
        <v>363</v>
      </c>
      <c r="C78" s="4"/>
      <c r="D78" s="5"/>
      <c r="E78" s="6"/>
      <c r="G78" s="12">
        <f t="shared" si="106"/>
        <v>0</v>
      </c>
      <c r="H78" s="15">
        <f t="shared" si="106"/>
        <v>0</v>
      </c>
      <c r="I78" s="16">
        <f t="shared" si="128"/>
        <v>0</v>
      </c>
      <c r="K78" s="12">
        <f t="shared" si="118"/>
        <v>0</v>
      </c>
      <c r="L78" s="15">
        <f t="shared" si="112"/>
        <v>0</v>
      </c>
      <c r="M78" s="16">
        <f t="shared" si="129"/>
        <v>0</v>
      </c>
      <c r="O78" s="12">
        <f t="shared" si="120"/>
        <v>0</v>
      </c>
      <c r="P78" s="15">
        <f t="shared" si="113"/>
        <v>0</v>
      </c>
      <c r="Q78" s="16">
        <f t="shared" si="130"/>
        <v>0</v>
      </c>
      <c r="R78" s="11">
        <v>2</v>
      </c>
      <c r="S78" s="12">
        <f t="shared" si="122"/>
        <v>2</v>
      </c>
      <c r="T78" s="15">
        <f t="shared" si="114"/>
        <v>2</v>
      </c>
      <c r="U78" s="16">
        <f t="shared" si="131"/>
        <v>2</v>
      </c>
      <c r="W78" s="12">
        <f t="shared" si="124"/>
        <v>0</v>
      </c>
      <c r="X78" s="15">
        <f t="shared" si="115"/>
        <v>0</v>
      </c>
      <c r="Y78" s="16">
        <f t="shared" si="132"/>
        <v>0</v>
      </c>
      <c r="AA78" s="12">
        <f t="shared" si="126"/>
        <v>0</v>
      </c>
      <c r="AB78" s="15">
        <f t="shared" si="116"/>
        <v>0</v>
      </c>
      <c r="AC78" s="16">
        <f t="shared" si="133"/>
        <v>0</v>
      </c>
    </row>
    <row r="79" spans="1:29" s="11" customFormat="1" x14ac:dyDescent="0.25">
      <c r="A79" s="18" t="str">
        <f>'2_MechAdd_Script'!A80</f>
        <v>eMOSS_LICHEN_LITTER_GROUND_LICHEN_PERCENT_COVER</v>
      </c>
      <c r="B79" t="s">
        <v>364</v>
      </c>
      <c r="C79" s="4"/>
      <c r="D79" s="5"/>
      <c r="E79" s="6"/>
      <c r="G79" s="12">
        <f t="shared" si="106"/>
        <v>0</v>
      </c>
      <c r="H79" s="15">
        <f t="shared" si="106"/>
        <v>0</v>
      </c>
      <c r="I79" s="16">
        <f t="shared" si="128"/>
        <v>0</v>
      </c>
      <c r="K79" s="12">
        <f t="shared" si="118"/>
        <v>0</v>
      </c>
      <c r="L79" s="15">
        <f t="shared" si="112"/>
        <v>0</v>
      </c>
      <c r="M79" s="16">
        <f t="shared" si="129"/>
        <v>0</v>
      </c>
      <c r="O79" s="12">
        <f t="shared" si="120"/>
        <v>0</v>
      </c>
      <c r="P79" s="15">
        <f t="shared" si="113"/>
        <v>0</v>
      </c>
      <c r="Q79" s="16">
        <f t="shared" si="130"/>
        <v>0</v>
      </c>
      <c r="R79" s="11">
        <v>5</v>
      </c>
      <c r="S79" s="12">
        <f t="shared" si="122"/>
        <v>5</v>
      </c>
      <c r="T79" s="15">
        <f t="shared" si="114"/>
        <v>5</v>
      </c>
      <c r="U79" s="16">
        <f t="shared" si="131"/>
        <v>5</v>
      </c>
      <c r="W79" s="12">
        <f t="shared" si="124"/>
        <v>0</v>
      </c>
      <c r="X79" s="15">
        <f t="shared" si="115"/>
        <v>0</v>
      </c>
      <c r="Y79" s="16">
        <f t="shared" si="132"/>
        <v>0</v>
      </c>
      <c r="AA79" s="12">
        <f t="shared" si="126"/>
        <v>0</v>
      </c>
      <c r="AB79" s="15">
        <f t="shared" si="116"/>
        <v>0</v>
      </c>
      <c r="AC79" s="16">
        <f t="shared" si="133"/>
        <v>0</v>
      </c>
    </row>
    <row r="80" spans="1:29" s="11" customFormat="1" x14ac:dyDescent="0.25">
      <c r="A80" s="18" t="str">
        <f>'2_MechAdd_Script'!A81</f>
        <v>eMOSS_LICHEN_LITTER_LITTER_DEPTH</v>
      </c>
      <c r="B80" t="s">
        <v>365</v>
      </c>
      <c r="C80" s="4">
        <v>1.25</v>
      </c>
      <c r="D80" s="5"/>
      <c r="E80" s="6"/>
      <c r="F80" s="11">
        <v>0.2</v>
      </c>
      <c r="G80" s="12">
        <f>$C80*F80</f>
        <v>0.25</v>
      </c>
      <c r="H80" s="15">
        <f t="shared" si="106"/>
        <v>0.25</v>
      </c>
      <c r="I80" s="16">
        <f t="shared" si="128"/>
        <v>0.25</v>
      </c>
      <c r="J80" s="11">
        <v>1</v>
      </c>
      <c r="K80" s="12">
        <f>$C80*J80</f>
        <v>1.25</v>
      </c>
      <c r="L80" s="15">
        <f t="shared" si="112"/>
        <v>1.25</v>
      </c>
      <c r="M80" s="16">
        <f t="shared" si="129"/>
        <v>1.25</v>
      </c>
      <c r="N80" s="11">
        <v>2.5</v>
      </c>
      <c r="O80" s="12">
        <f>$C80*N80</f>
        <v>3.125</v>
      </c>
      <c r="P80" s="15">
        <f t="shared" si="113"/>
        <v>3.125</v>
      </c>
      <c r="Q80" s="16">
        <f t="shared" si="130"/>
        <v>3.125</v>
      </c>
      <c r="R80" s="11">
        <v>1</v>
      </c>
      <c r="S80" s="12">
        <f>$C80*R80</f>
        <v>1.25</v>
      </c>
      <c r="T80" s="15">
        <f t="shared" si="114"/>
        <v>1.25</v>
      </c>
      <c r="U80" s="16">
        <f t="shared" si="131"/>
        <v>1.25</v>
      </c>
      <c r="V80" s="11">
        <v>1.5</v>
      </c>
      <c r="W80" s="12">
        <f>$C80*V80</f>
        <v>1.875</v>
      </c>
      <c r="X80" s="15">
        <f t="shared" si="115"/>
        <v>1.875</v>
      </c>
      <c r="Y80" s="16">
        <f t="shared" si="132"/>
        <v>1.875</v>
      </c>
      <c r="Z80" s="11">
        <v>2</v>
      </c>
      <c r="AA80" s="12">
        <f>$C80*Z80</f>
        <v>2.5</v>
      </c>
      <c r="AB80" s="15">
        <f t="shared" si="116"/>
        <v>2.5</v>
      </c>
      <c r="AC80" s="16">
        <f t="shared" si="133"/>
        <v>2.5</v>
      </c>
    </row>
    <row r="81" spans="1:29" s="11" customFormat="1" x14ac:dyDescent="0.25">
      <c r="A81" s="18" t="str">
        <f>'2_MechAdd_Script'!A82</f>
        <v>eMOSS_LICHEN_LITTER_LITTER_PERCENT_COVER</v>
      </c>
      <c r="B81" t="s">
        <v>366</v>
      </c>
      <c r="C81" s="4">
        <v>1.25</v>
      </c>
      <c r="D81" s="5"/>
      <c r="E81" s="6"/>
      <c r="F81" s="11">
        <v>70</v>
      </c>
      <c r="G81" s="12">
        <f>$C81*F81</f>
        <v>87.5</v>
      </c>
      <c r="H81" s="15">
        <f t="shared" si="106"/>
        <v>87.5</v>
      </c>
      <c r="I81" s="16">
        <f t="shared" si="128"/>
        <v>87.5</v>
      </c>
      <c r="J81" s="11">
        <v>60</v>
      </c>
      <c r="K81" s="12">
        <f>$C81*J81</f>
        <v>75</v>
      </c>
      <c r="L81" s="15">
        <f t="shared" si="112"/>
        <v>75</v>
      </c>
      <c r="M81" s="16">
        <f t="shared" si="129"/>
        <v>75</v>
      </c>
      <c r="N81" s="11">
        <v>5</v>
      </c>
      <c r="O81" s="12">
        <f>$C81*N81</f>
        <v>6.25</v>
      </c>
      <c r="P81" s="15">
        <f t="shared" si="113"/>
        <v>6.25</v>
      </c>
      <c r="Q81" s="16">
        <f t="shared" si="130"/>
        <v>6.25</v>
      </c>
      <c r="R81" s="11">
        <v>15</v>
      </c>
      <c r="S81" s="12">
        <f>$C81*R81</f>
        <v>18.75</v>
      </c>
      <c r="T81" s="15">
        <f t="shared" si="114"/>
        <v>18.75</v>
      </c>
      <c r="U81" s="16">
        <f t="shared" si="131"/>
        <v>18.75</v>
      </c>
      <c r="V81" s="11">
        <v>90</v>
      </c>
      <c r="W81" s="12">
        <f>$C81*V81</f>
        <v>112.5</v>
      </c>
      <c r="X81" s="15">
        <f t="shared" si="115"/>
        <v>112.5</v>
      </c>
      <c r="Y81" s="16">
        <f t="shared" si="132"/>
        <v>112.5</v>
      </c>
      <c r="Z81" s="11">
        <v>70</v>
      </c>
      <c r="AA81" s="12">
        <f>$C81*Z81</f>
        <v>87.5</v>
      </c>
      <c r="AB81" s="15">
        <f t="shared" si="116"/>
        <v>87.5</v>
      </c>
      <c r="AC81" s="16">
        <f t="shared" si="133"/>
        <v>87.5</v>
      </c>
    </row>
    <row r="82" spans="1:29" s="11" customFormat="1" x14ac:dyDescent="0.25">
      <c r="A82" s="18" t="str">
        <f>'2_MechAdd_Script'!A83</f>
        <v>eMOSS_LICHEN_LITTER_MOSS_DEPTH</v>
      </c>
      <c r="B82" t="s">
        <v>367</v>
      </c>
      <c r="C82" s="4"/>
      <c r="D82" s="5"/>
      <c r="E82" s="6"/>
      <c r="G82" s="12">
        <f t="shared" si="106"/>
        <v>0</v>
      </c>
      <c r="H82" s="15">
        <f t="shared" si="106"/>
        <v>0</v>
      </c>
      <c r="I82" s="16">
        <f t="shared" si="128"/>
        <v>0</v>
      </c>
      <c r="K82" s="12">
        <f t="shared" ref="K82:K93" si="134">J82</f>
        <v>0</v>
      </c>
      <c r="L82" s="15">
        <f t="shared" si="112"/>
        <v>0</v>
      </c>
      <c r="M82" s="16">
        <f t="shared" si="129"/>
        <v>0</v>
      </c>
      <c r="O82" s="12">
        <f t="shared" ref="O82:O93" si="135">N82</f>
        <v>0</v>
      </c>
      <c r="P82" s="15">
        <f t="shared" si="113"/>
        <v>0</v>
      </c>
      <c r="Q82" s="16">
        <f t="shared" si="130"/>
        <v>0</v>
      </c>
      <c r="R82" s="11">
        <v>2.5</v>
      </c>
      <c r="S82" s="12">
        <f t="shared" ref="S82:S93" si="136">R82</f>
        <v>2.5</v>
      </c>
      <c r="T82" s="15">
        <f t="shared" si="114"/>
        <v>2.5</v>
      </c>
      <c r="U82" s="16">
        <f t="shared" si="131"/>
        <v>2.5</v>
      </c>
      <c r="V82" s="11">
        <v>1</v>
      </c>
      <c r="W82" s="12">
        <f t="shared" ref="W82:W93" si="137">V82</f>
        <v>1</v>
      </c>
      <c r="X82" s="15">
        <f t="shared" si="115"/>
        <v>1</v>
      </c>
      <c r="Y82" s="16">
        <f t="shared" si="132"/>
        <v>1</v>
      </c>
      <c r="AA82" s="12">
        <f t="shared" ref="AA82:AA93" si="138">Z82</f>
        <v>0</v>
      </c>
      <c r="AB82" s="15">
        <f t="shared" si="116"/>
        <v>0</v>
      </c>
      <c r="AC82" s="16">
        <f t="shared" si="133"/>
        <v>0</v>
      </c>
    </row>
    <row r="83" spans="1:29" s="11" customFormat="1" x14ac:dyDescent="0.25">
      <c r="A83" s="18" t="str">
        <f>'2_MechAdd_Script'!A84</f>
        <v>eMOSS_LICHEN_LITTER_MOSS_PERCENT_COVER</v>
      </c>
      <c r="B83" t="s">
        <v>368</v>
      </c>
      <c r="C83" s="4"/>
      <c r="D83" s="5"/>
      <c r="E83" s="6"/>
      <c r="G83" s="12">
        <f t="shared" si="106"/>
        <v>0</v>
      </c>
      <c r="H83" s="15">
        <f t="shared" si="106"/>
        <v>0</v>
      </c>
      <c r="I83" s="16">
        <f t="shared" si="128"/>
        <v>0</v>
      </c>
      <c r="K83" s="12">
        <f t="shared" si="134"/>
        <v>0</v>
      </c>
      <c r="L83" s="15">
        <f t="shared" si="112"/>
        <v>0</v>
      </c>
      <c r="M83" s="16">
        <f t="shared" si="129"/>
        <v>0</v>
      </c>
      <c r="O83" s="12">
        <f t="shared" si="135"/>
        <v>0</v>
      </c>
      <c r="P83" s="15">
        <f t="shared" si="113"/>
        <v>0</v>
      </c>
      <c r="Q83" s="16">
        <f t="shared" si="130"/>
        <v>0</v>
      </c>
      <c r="R83" s="11">
        <v>80</v>
      </c>
      <c r="S83" s="12">
        <f t="shared" si="136"/>
        <v>80</v>
      </c>
      <c r="T83" s="15">
        <f t="shared" si="114"/>
        <v>80</v>
      </c>
      <c r="U83" s="16">
        <f t="shared" si="131"/>
        <v>80</v>
      </c>
      <c r="V83" s="11">
        <v>5</v>
      </c>
      <c r="W83" s="12">
        <f t="shared" si="137"/>
        <v>5</v>
      </c>
      <c r="X83" s="15">
        <f t="shared" si="115"/>
        <v>5</v>
      </c>
      <c r="Y83" s="16">
        <f t="shared" si="132"/>
        <v>5</v>
      </c>
      <c r="AA83" s="12">
        <f t="shared" si="138"/>
        <v>0</v>
      </c>
      <c r="AB83" s="15">
        <f t="shared" si="116"/>
        <v>0</v>
      </c>
      <c r="AC83" s="16">
        <f t="shared" si="133"/>
        <v>0</v>
      </c>
    </row>
    <row r="84" spans="1:29" s="11" customFormat="1" x14ac:dyDescent="0.25">
      <c r="A84" s="18" t="str">
        <f>'2_MechAdd_Script'!A85</f>
        <v>eGROUND_FUEL_DUFF_LOWER_DEPTH</v>
      </c>
      <c r="B84" t="s">
        <v>369</v>
      </c>
      <c r="C84" s="4"/>
      <c r="D84" s="5"/>
      <c r="E84" s="6"/>
      <c r="G84" s="12">
        <f t="shared" si="106"/>
        <v>0</v>
      </c>
      <c r="H84" s="15">
        <f t="shared" si="106"/>
        <v>0</v>
      </c>
      <c r="I84" s="16">
        <f t="shared" si="128"/>
        <v>0</v>
      </c>
      <c r="J84" s="11">
        <v>0.2</v>
      </c>
      <c r="K84" s="12">
        <f t="shared" si="134"/>
        <v>0.2</v>
      </c>
      <c r="L84" s="15">
        <f t="shared" si="112"/>
        <v>0.2</v>
      </c>
      <c r="M84" s="16">
        <f t="shared" si="129"/>
        <v>0.2</v>
      </c>
      <c r="O84" s="12">
        <f t="shared" si="135"/>
        <v>0</v>
      </c>
      <c r="P84" s="15">
        <f t="shared" si="113"/>
        <v>0</v>
      </c>
      <c r="Q84" s="16">
        <f t="shared" si="130"/>
        <v>0</v>
      </c>
      <c r="R84" s="11">
        <v>2</v>
      </c>
      <c r="S84" s="12">
        <f t="shared" si="136"/>
        <v>2</v>
      </c>
      <c r="T84" s="15">
        <f t="shared" si="114"/>
        <v>2</v>
      </c>
      <c r="U84" s="16">
        <f t="shared" si="131"/>
        <v>2</v>
      </c>
      <c r="W84" s="12">
        <f t="shared" si="137"/>
        <v>0</v>
      </c>
      <c r="X84" s="15">
        <f t="shared" si="115"/>
        <v>0</v>
      </c>
      <c r="Y84" s="16">
        <f t="shared" si="132"/>
        <v>0</v>
      </c>
      <c r="AA84" s="12">
        <f t="shared" si="138"/>
        <v>0</v>
      </c>
      <c r="AB84" s="15">
        <f t="shared" si="116"/>
        <v>0</v>
      </c>
      <c r="AC84" s="16">
        <f t="shared" si="133"/>
        <v>0</v>
      </c>
    </row>
    <row r="85" spans="1:29" s="11" customFormat="1" x14ac:dyDescent="0.25">
      <c r="A85" s="18" t="str">
        <f>'2_MechAdd_Script'!A86</f>
        <v>eGROUND_FUEL_DUFF_LOWER_PERCENT_COVER</v>
      </c>
      <c r="B85" t="s">
        <v>370</v>
      </c>
      <c r="C85" s="4"/>
      <c r="D85" s="5"/>
      <c r="E85" s="6"/>
      <c r="G85" s="12">
        <f t="shared" si="106"/>
        <v>0</v>
      </c>
      <c r="H85" s="15">
        <f t="shared" si="106"/>
        <v>0</v>
      </c>
      <c r="I85" s="16">
        <f t="shared" si="128"/>
        <v>0</v>
      </c>
      <c r="J85" s="11">
        <v>60</v>
      </c>
      <c r="K85" s="12">
        <f t="shared" si="134"/>
        <v>60</v>
      </c>
      <c r="L85" s="15">
        <f t="shared" si="112"/>
        <v>60</v>
      </c>
      <c r="M85" s="16">
        <f t="shared" si="129"/>
        <v>60</v>
      </c>
      <c r="O85" s="12">
        <f t="shared" si="135"/>
        <v>0</v>
      </c>
      <c r="P85" s="15">
        <f t="shared" si="113"/>
        <v>0</v>
      </c>
      <c r="Q85" s="16">
        <f t="shared" si="130"/>
        <v>0</v>
      </c>
      <c r="R85" s="11">
        <v>90</v>
      </c>
      <c r="S85" s="12">
        <f t="shared" si="136"/>
        <v>90</v>
      </c>
      <c r="T85" s="15">
        <f t="shared" si="114"/>
        <v>90</v>
      </c>
      <c r="U85" s="16">
        <f t="shared" si="131"/>
        <v>90</v>
      </c>
      <c r="W85" s="12">
        <f t="shared" si="137"/>
        <v>0</v>
      </c>
      <c r="X85" s="15">
        <f t="shared" si="115"/>
        <v>0</v>
      </c>
      <c r="Y85" s="16">
        <f t="shared" si="132"/>
        <v>0</v>
      </c>
      <c r="AA85" s="12">
        <f t="shared" si="138"/>
        <v>0</v>
      </c>
      <c r="AB85" s="15">
        <f t="shared" si="116"/>
        <v>0</v>
      </c>
      <c r="AC85" s="16">
        <f t="shared" si="133"/>
        <v>0</v>
      </c>
    </row>
    <row r="86" spans="1:29" s="11" customFormat="1" x14ac:dyDescent="0.25">
      <c r="A86" s="18" t="str">
        <f>'2_MechAdd_Script'!A87</f>
        <v>eGROUND_FUEL_DUFF_UPPER_DEPTH</v>
      </c>
      <c r="B86" t="s">
        <v>371</v>
      </c>
      <c r="C86" s="4"/>
      <c r="D86" s="5"/>
      <c r="E86" s="6"/>
      <c r="F86" s="11">
        <v>0.5</v>
      </c>
      <c r="G86" s="12">
        <f t="shared" si="106"/>
        <v>0.5</v>
      </c>
      <c r="H86" s="15">
        <f t="shared" si="106"/>
        <v>0.5</v>
      </c>
      <c r="I86" s="16">
        <f t="shared" si="128"/>
        <v>0.5</v>
      </c>
      <c r="J86" s="11">
        <v>0.4</v>
      </c>
      <c r="K86" s="12">
        <f t="shared" si="134"/>
        <v>0.4</v>
      </c>
      <c r="L86" s="15">
        <f t="shared" si="112"/>
        <v>0.4</v>
      </c>
      <c r="M86" s="16">
        <f t="shared" si="129"/>
        <v>0.4</v>
      </c>
      <c r="N86" s="11">
        <v>0.2</v>
      </c>
      <c r="O86" s="12">
        <f t="shared" si="135"/>
        <v>0.2</v>
      </c>
      <c r="P86" s="15">
        <f t="shared" si="113"/>
        <v>0.2</v>
      </c>
      <c r="Q86" s="16">
        <f t="shared" si="130"/>
        <v>0.2</v>
      </c>
      <c r="R86" s="11">
        <v>4</v>
      </c>
      <c r="S86" s="12">
        <f t="shared" si="136"/>
        <v>4</v>
      </c>
      <c r="T86" s="15">
        <f t="shared" si="114"/>
        <v>4</v>
      </c>
      <c r="U86" s="16">
        <f t="shared" si="131"/>
        <v>4</v>
      </c>
      <c r="V86" s="11">
        <v>1</v>
      </c>
      <c r="W86" s="12">
        <f t="shared" si="137"/>
        <v>1</v>
      </c>
      <c r="X86" s="15">
        <f t="shared" si="115"/>
        <v>1</v>
      </c>
      <c r="Y86" s="16">
        <f t="shared" si="132"/>
        <v>1</v>
      </c>
      <c r="Z86" s="11">
        <v>1.5</v>
      </c>
      <c r="AA86" s="12">
        <f t="shared" si="138"/>
        <v>1.5</v>
      </c>
      <c r="AB86" s="15">
        <f t="shared" si="116"/>
        <v>1.5</v>
      </c>
      <c r="AC86" s="16">
        <f t="shared" si="133"/>
        <v>1.5</v>
      </c>
    </row>
    <row r="87" spans="1:29" s="11" customFormat="1" x14ac:dyDescent="0.25">
      <c r="A87" s="18" t="str">
        <f>'2_MechAdd_Script'!A88</f>
        <v>eGROUND_FUEL_DUFF_UPPER_PERCENT_COVER</v>
      </c>
      <c r="B87" t="s">
        <v>372</v>
      </c>
      <c r="C87" s="4"/>
      <c r="D87" s="5"/>
      <c r="E87" s="6"/>
      <c r="F87" s="11">
        <v>70</v>
      </c>
      <c r="G87" s="12">
        <f t="shared" si="106"/>
        <v>70</v>
      </c>
      <c r="H87" s="15">
        <f t="shared" si="106"/>
        <v>70</v>
      </c>
      <c r="I87" s="16">
        <f t="shared" si="128"/>
        <v>70</v>
      </c>
      <c r="J87" s="11">
        <v>60</v>
      </c>
      <c r="K87" s="12">
        <f t="shared" si="134"/>
        <v>60</v>
      </c>
      <c r="L87" s="15">
        <f t="shared" si="112"/>
        <v>60</v>
      </c>
      <c r="M87" s="16">
        <f t="shared" si="129"/>
        <v>60</v>
      </c>
      <c r="N87" s="11">
        <v>70</v>
      </c>
      <c r="O87" s="12">
        <f t="shared" si="135"/>
        <v>70</v>
      </c>
      <c r="P87" s="15">
        <f t="shared" si="113"/>
        <v>70</v>
      </c>
      <c r="Q87" s="16">
        <f t="shared" si="130"/>
        <v>70</v>
      </c>
      <c r="R87" s="11">
        <v>100</v>
      </c>
      <c r="S87" s="12">
        <f t="shared" si="136"/>
        <v>100</v>
      </c>
      <c r="T87" s="15">
        <f t="shared" si="114"/>
        <v>100</v>
      </c>
      <c r="U87" s="16">
        <f t="shared" si="131"/>
        <v>100</v>
      </c>
      <c r="V87" s="11">
        <v>90</v>
      </c>
      <c r="W87" s="12">
        <f t="shared" si="137"/>
        <v>90</v>
      </c>
      <c r="X87" s="15">
        <f t="shared" si="115"/>
        <v>90</v>
      </c>
      <c r="Y87" s="16">
        <f t="shared" si="132"/>
        <v>90</v>
      </c>
      <c r="Z87" s="11">
        <v>70</v>
      </c>
      <c r="AA87" s="12">
        <f t="shared" si="138"/>
        <v>70</v>
      </c>
      <c r="AB87" s="15">
        <f t="shared" si="116"/>
        <v>70</v>
      </c>
      <c r="AC87" s="16">
        <f t="shared" si="133"/>
        <v>70</v>
      </c>
    </row>
    <row r="88" spans="1:29" s="11" customFormat="1" x14ac:dyDescent="0.25">
      <c r="A88" s="18" t="str">
        <f>'2_MechAdd_Script'!A89</f>
        <v>eGROUND_FUEL_BASAL_ACCUMULATION_DEPTH</v>
      </c>
      <c r="B88" t="s">
        <v>373</v>
      </c>
      <c r="C88" s="4"/>
      <c r="D88" s="5"/>
      <c r="E88" s="6"/>
      <c r="G88" s="12">
        <f t="shared" si="106"/>
        <v>0</v>
      </c>
      <c r="H88" s="15">
        <f t="shared" si="106"/>
        <v>0</v>
      </c>
      <c r="I88" s="16">
        <f t="shared" si="128"/>
        <v>0</v>
      </c>
      <c r="K88" s="12">
        <f t="shared" si="134"/>
        <v>0</v>
      </c>
      <c r="L88" s="15">
        <f t="shared" si="112"/>
        <v>0</v>
      </c>
      <c r="M88" s="16">
        <f t="shared" si="129"/>
        <v>0</v>
      </c>
      <c r="O88" s="12">
        <f t="shared" si="135"/>
        <v>0</v>
      </c>
      <c r="P88" s="15">
        <f t="shared" si="113"/>
        <v>0</v>
      </c>
      <c r="Q88" s="16">
        <f t="shared" si="130"/>
        <v>0</v>
      </c>
      <c r="S88" s="12">
        <f t="shared" si="136"/>
        <v>0</v>
      </c>
      <c r="T88" s="15">
        <f t="shared" si="114"/>
        <v>0</v>
      </c>
      <c r="U88" s="16">
        <f t="shared" si="131"/>
        <v>0</v>
      </c>
      <c r="W88" s="12">
        <f t="shared" si="137"/>
        <v>0</v>
      </c>
      <c r="X88" s="15">
        <f t="shared" si="115"/>
        <v>0</v>
      </c>
      <c r="Y88" s="16">
        <f t="shared" si="132"/>
        <v>0</v>
      </c>
      <c r="AA88" s="12">
        <f t="shared" si="138"/>
        <v>0</v>
      </c>
      <c r="AB88" s="15">
        <f t="shared" si="116"/>
        <v>0</v>
      </c>
      <c r="AC88" s="16">
        <f t="shared" si="133"/>
        <v>0</v>
      </c>
    </row>
    <row r="89" spans="1:29" s="11" customFormat="1" x14ac:dyDescent="0.25">
      <c r="A89" s="18" t="str">
        <f>'2_MechAdd_Script'!A90</f>
        <v>eGROUND_FUEL_BASAL_ACCUMULATION_NUMBER_PER_UNIT_AREA</v>
      </c>
      <c r="B89" t="s">
        <v>374</v>
      </c>
      <c r="C89" s="4"/>
      <c r="D89" s="5"/>
      <c r="E89" s="6"/>
      <c r="G89" s="12">
        <f t="shared" si="106"/>
        <v>0</v>
      </c>
      <c r="H89" s="15">
        <f t="shared" si="106"/>
        <v>0</v>
      </c>
      <c r="I89" s="16">
        <f t="shared" si="128"/>
        <v>0</v>
      </c>
      <c r="K89" s="12">
        <f t="shared" si="134"/>
        <v>0</v>
      </c>
      <c r="L89" s="15">
        <f t="shared" si="112"/>
        <v>0</v>
      </c>
      <c r="M89" s="16">
        <f t="shared" si="129"/>
        <v>0</v>
      </c>
      <c r="O89" s="12">
        <f t="shared" si="135"/>
        <v>0</v>
      </c>
      <c r="P89" s="15">
        <f t="shared" si="113"/>
        <v>0</v>
      </c>
      <c r="Q89" s="16">
        <f t="shared" si="130"/>
        <v>0</v>
      </c>
      <c r="S89" s="12">
        <f t="shared" si="136"/>
        <v>0</v>
      </c>
      <c r="T89" s="15">
        <f t="shared" si="114"/>
        <v>0</v>
      </c>
      <c r="U89" s="16">
        <f t="shared" si="131"/>
        <v>0</v>
      </c>
      <c r="W89" s="12">
        <f t="shared" si="137"/>
        <v>0</v>
      </c>
      <c r="X89" s="15">
        <f t="shared" si="115"/>
        <v>0</v>
      </c>
      <c r="Y89" s="16">
        <f t="shared" si="132"/>
        <v>0</v>
      </c>
      <c r="AA89" s="12">
        <f t="shared" si="138"/>
        <v>0</v>
      </c>
      <c r="AB89" s="15">
        <f t="shared" si="116"/>
        <v>0</v>
      </c>
      <c r="AC89" s="16">
        <f t="shared" si="133"/>
        <v>0</v>
      </c>
    </row>
    <row r="90" spans="1:29" s="11" customFormat="1" x14ac:dyDescent="0.25">
      <c r="A90" s="18" t="str">
        <f>'2_MechAdd_Script'!A91</f>
        <v>eGROUND_FUEL_BASAL_ACCUMULATION_RADIUS</v>
      </c>
      <c r="B90" t="s">
        <v>375</v>
      </c>
      <c r="C90" s="4"/>
      <c r="D90" s="5"/>
      <c r="E90" s="6"/>
      <c r="G90" s="12">
        <f t="shared" si="106"/>
        <v>0</v>
      </c>
      <c r="H90" s="15">
        <f t="shared" si="106"/>
        <v>0</v>
      </c>
      <c r="I90" s="16">
        <f t="shared" si="128"/>
        <v>0</v>
      </c>
      <c r="K90" s="12">
        <f t="shared" si="134"/>
        <v>0</v>
      </c>
      <c r="L90" s="15">
        <f t="shared" si="112"/>
        <v>0</v>
      </c>
      <c r="M90" s="16">
        <f t="shared" si="129"/>
        <v>0</v>
      </c>
      <c r="O90" s="12">
        <f t="shared" si="135"/>
        <v>0</v>
      </c>
      <c r="P90" s="15">
        <f t="shared" si="113"/>
        <v>0</v>
      </c>
      <c r="Q90" s="16">
        <f t="shared" si="130"/>
        <v>0</v>
      </c>
      <c r="S90" s="12">
        <f t="shared" si="136"/>
        <v>0</v>
      </c>
      <c r="T90" s="15">
        <f t="shared" si="114"/>
        <v>0</v>
      </c>
      <c r="U90" s="16">
        <f t="shared" si="131"/>
        <v>0</v>
      </c>
      <c r="W90" s="12">
        <f t="shared" si="137"/>
        <v>0</v>
      </c>
      <c r="X90" s="15">
        <f t="shared" si="115"/>
        <v>0</v>
      </c>
      <c r="Y90" s="16">
        <f t="shared" si="132"/>
        <v>0</v>
      </c>
      <c r="AA90" s="12">
        <f t="shared" si="138"/>
        <v>0</v>
      </c>
      <c r="AB90" s="15">
        <f t="shared" si="116"/>
        <v>0</v>
      </c>
      <c r="AC90" s="16">
        <f t="shared" si="133"/>
        <v>0</v>
      </c>
    </row>
    <row r="91" spans="1:29" s="11" customFormat="1" x14ac:dyDescent="0.25">
      <c r="A91" s="18" t="str">
        <f>'2_MechAdd_Script'!A92</f>
        <v>eGROUND_FUEL_SQUIRREL_MIDDENS_DEPTH</v>
      </c>
      <c r="B91" t="s">
        <v>376</v>
      </c>
      <c r="C91" s="4"/>
      <c r="D91" s="5"/>
      <c r="E91" s="6"/>
      <c r="G91" s="12">
        <f t="shared" si="106"/>
        <v>0</v>
      </c>
      <c r="H91" s="15">
        <f t="shared" si="106"/>
        <v>0</v>
      </c>
      <c r="I91" s="16">
        <f t="shared" si="128"/>
        <v>0</v>
      </c>
      <c r="K91" s="12">
        <f t="shared" si="134"/>
        <v>0</v>
      </c>
      <c r="L91" s="15">
        <f t="shared" si="112"/>
        <v>0</v>
      </c>
      <c r="M91" s="16">
        <f t="shared" si="129"/>
        <v>0</v>
      </c>
      <c r="O91" s="12">
        <f t="shared" si="135"/>
        <v>0</v>
      </c>
      <c r="P91" s="15">
        <f t="shared" si="113"/>
        <v>0</v>
      </c>
      <c r="Q91" s="16">
        <f t="shared" si="130"/>
        <v>0</v>
      </c>
      <c r="R91" s="11">
        <v>18</v>
      </c>
      <c r="S91" s="12">
        <f t="shared" si="136"/>
        <v>18</v>
      </c>
      <c r="T91" s="15">
        <f t="shared" si="114"/>
        <v>18</v>
      </c>
      <c r="U91" s="16">
        <f t="shared" si="131"/>
        <v>18</v>
      </c>
      <c r="W91" s="12">
        <f t="shared" si="137"/>
        <v>0</v>
      </c>
      <c r="X91" s="15">
        <f t="shared" si="115"/>
        <v>0</v>
      </c>
      <c r="Y91" s="16">
        <f t="shared" si="132"/>
        <v>0</v>
      </c>
      <c r="AA91" s="12">
        <f t="shared" si="138"/>
        <v>0</v>
      </c>
      <c r="AB91" s="15">
        <f t="shared" si="116"/>
        <v>0</v>
      </c>
      <c r="AC91" s="16">
        <f t="shared" si="133"/>
        <v>0</v>
      </c>
    </row>
    <row r="92" spans="1:29" s="11" customFormat="1" x14ac:dyDescent="0.25">
      <c r="A92" s="18" t="str">
        <f>'2_MechAdd_Script'!A93</f>
        <v>eGROUND_FUEL_SQUIRREL_MIDDENS_NUMBER_PER_UNIT_AREA</v>
      </c>
      <c r="B92" t="s">
        <v>377</v>
      </c>
      <c r="C92" s="4"/>
      <c r="D92" s="5"/>
      <c r="E92" s="6"/>
      <c r="G92" s="12">
        <f t="shared" si="106"/>
        <v>0</v>
      </c>
      <c r="H92" s="15">
        <f t="shared" si="106"/>
        <v>0</v>
      </c>
      <c r="I92" s="16">
        <f t="shared" si="128"/>
        <v>0</v>
      </c>
      <c r="K92" s="12">
        <f t="shared" si="134"/>
        <v>0</v>
      </c>
      <c r="L92" s="15">
        <f t="shared" si="112"/>
        <v>0</v>
      </c>
      <c r="M92" s="16">
        <f t="shared" si="129"/>
        <v>0</v>
      </c>
      <c r="O92" s="12">
        <f t="shared" si="135"/>
        <v>0</v>
      </c>
      <c r="P92" s="15">
        <f t="shared" si="113"/>
        <v>0</v>
      </c>
      <c r="Q92" s="16">
        <f t="shared" si="130"/>
        <v>0</v>
      </c>
      <c r="R92" s="11">
        <v>1</v>
      </c>
      <c r="S92" s="12">
        <f t="shared" si="136"/>
        <v>1</v>
      </c>
      <c r="T92" s="15">
        <f t="shared" si="114"/>
        <v>1</v>
      </c>
      <c r="U92" s="16">
        <f t="shared" si="131"/>
        <v>1</v>
      </c>
      <c r="W92" s="12">
        <f t="shared" si="137"/>
        <v>0</v>
      </c>
      <c r="X92" s="15">
        <f t="shared" si="115"/>
        <v>0</v>
      </c>
      <c r="Y92" s="16">
        <f t="shared" si="132"/>
        <v>0</v>
      </c>
      <c r="AA92" s="12">
        <f t="shared" si="138"/>
        <v>0</v>
      </c>
      <c r="AB92" s="15">
        <f t="shared" si="116"/>
        <v>0</v>
      </c>
      <c r="AC92" s="16">
        <f t="shared" si="133"/>
        <v>0</v>
      </c>
    </row>
    <row r="93" spans="1:29" s="11" customFormat="1" x14ac:dyDescent="0.25">
      <c r="A93" s="18" t="str">
        <f>'2_MechAdd_Script'!A94</f>
        <v>eGROUND_FUEL_SQUIRREL_MIDDENS_RADIUS</v>
      </c>
      <c r="B93" t="s">
        <v>378</v>
      </c>
      <c r="C93" s="4"/>
      <c r="D93" s="5"/>
      <c r="E93" s="6"/>
      <c r="G93" s="12">
        <f t="shared" si="106"/>
        <v>0</v>
      </c>
      <c r="H93" s="15">
        <f t="shared" si="106"/>
        <v>0</v>
      </c>
      <c r="I93" s="16">
        <f t="shared" si="128"/>
        <v>0</v>
      </c>
      <c r="K93" s="12">
        <f t="shared" si="134"/>
        <v>0</v>
      </c>
      <c r="L93" s="15">
        <f t="shared" si="112"/>
        <v>0</v>
      </c>
      <c r="M93" s="16">
        <f t="shared" si="129"/>
        <v>0</v>
      </c>
      <c r="O93" s="12">
        <f t="shared" si="135"/>
        <v>0</v>
      </c>
      <c r="P93" s="15">
        <f t="shared" si="113"/>
        <v>0</v>
      </c>
      <c r="Q93" s="16">
        <f t="shared" si="130"/>
        <v>0</v>
      </c>
      <c r="R93" s="11">
        <v>5</v>
      </c>
      <c r="S93" s="12">
        <f t="shared" si="136"/>
        <v>5</v>
      </c>
      <c r="T93" s="15">
        <f t="shared" si="114"/>
        <v>5</v>
      </c>
      <c r="U93" s="16">
        <f t="shared" si="131"/>
        <v>5</v>
      </c>
      <c r="W93" s="12">
        <f t="shared" si="137"/>
        <v>0</v>
      </c>
      <c r="X93" s="15">
        <f t="shared" si="115"/>
        <v>0</v>
      </c>
      <c r="Y93" s="16">
        <f t="shared" si="132"/>
        <v>0</v>
      </c>
      <c r="AA93" s="12">
        <f t="shared" si="138"/>
        <v>0</v>
      </c>
      <c r="AB93" s="15">
        <f t="shared" si="116"/>
        <v>0</v>
      </c>
      <c r="AC93" s="16">
        <f t="shared" si="13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zoomScale="75" zoomScaleNormal="75" workbookViewId="0">
      <selection activeCell="D18" sqref="D18"/>
    </sheetView>
  </sheetViews>
  <sheetFormatPr defaultRowHeight="15" x14ac:dyDescent="0.25"/>
  <cols>
    <col min="1" max="1" width="101.85546875" style="34" bestFit="1" customWidth="1"/>
    <col min="2" max="2" width="27.42578125" bestFit="1" customWidth="1"/>
    <col min="3" max="3" width="26.85546875" style="34" bestFit="1" customWidth="1"/>
    <col min="4" max="5" width="22" style="34" bestFit="1" customWidth="1"/>
    <col min="6" max="6" width="14" style="34" bestFit="1" customWidth="1"/>
    <col min="7" max="9" width="18.5703125" bestFit="1" customWidth="1"/>
    <col min="10" max="10" width="14" style="34" bestFit="1" customWidth="1"/>
    <col min="11" max="13" width="18.5703125" bestFit="1" customWidth="1"/>
    <col min="14" max="14" width="14" style="34" bestFit="1" customWidth="1"/>
    <col min="15" max="17" width="18.5703125" bestFit="1" customWidth="1"/>
    <col min="18" max="18" width="14" style="34" bestFit="1" customWidth="1"/>
    <col min="19" max="21" width="18.5703125" bestFit="1" customWidth="1"/>
    <col min="22" max="22" width="14" style="34" bestFit="1" customWidth="1"/>
    <col min="23" max="25" width="18.5703125" bestFit="1" customWidth="1"/>
    <col min="26" max="26" width="14" style="34" bestFit="1" customWidth="1"/>
    <col min="27" max="29" width="18.5703125" bestFit="1" customWidth="1"/>
    <col min="30" max="16384" width="9.140625" style="34"/>
  </cols>
  <sheetData>
    <row r="1" spans="1:29" s="13" customFormat="1" x14ac:dyDescent="0.25">
      <c r="A1" s="14" t="s">
        <v>31</v>
      </c>
      <c r="B1" s="1" t="s">
        <v>289</v>
      </c>
      <c r="C1" s="14" t="s">
        <v>266</v>
      </c>
      <c r="D1" s="2" t="s">
        <v>267</v>
      </c>
      <c r="E1" s="3" t="s">
        <v>268</v>
      </c>
      <c r="F1" s="13" t="s">
        <v>17</v>
      </c>
      <c r="G1" t="s">
        <v>417</v>
      </c>
      <c r="H1" t="s">
        <v>418</v>
      </c>
      <c r="I1" t="s">
        <v>419</v>
      </c>
      <c r="J1" t="s">
        <v>18</v>
      </c>
      <c r="K1" t="s">
        <v>420</v>
      </c>
      <c r="L1" t="s">
        <v>421</v>
      </c>
      <c r="M1" t="s">
        <v>422</v>
      </c>
      <c r="N1" t="s">
        <v>19</v>
      </c>
      <c r="O1" t="s">
        <v>423</v>
      </c>
      <c r="P1" t="s">
        <v>424</v>
      </c>
      <c r="Q1" t="s">
        <v>425</v>
      </c>
      <c r="R1" t="s">
        <v>24</v>
      </c>
      <c r="S1" t="s">
        <v>426</v>
      </c>
      <c r="T1" t="s">
        <v>427</v>
      </c>
      <c r="U1" t="s">
        <v>428</v>
      </c>
      <c r="V1" t="s">
        <v>25</v>
      </c>
      <c r="W1" t="s">
        <v>429</v>
      </c>
      <c r="X1" t="s">
        <v>430</v>
      </c>
      <c r="Y1" t="s">
        <v>431</v>
      </c>
      <c r="Z1" t="s">
        <v>30</v>
      </c>
      <c r="AA1" t="s">
        <v>432</v>
      </c>
      <c r="AB1" t="s">
        <v>433</v>
      </c>
      <c r="AC1" t="s">
        <v>434</v>
      </c>
    </row>
    <row r="2" spans="1:29" s="11" customFormat="1" x14ac:dyDescent="0.25">
      <c r="A2" s="35" t="str">
        <f>'2_MechAdd_Script'!A3</f>
        <v>eCANOPY_TREES_TOTAL_PERCENT_COVER</v>
      </c>
      <c r="B2" t="s">
        <v>290</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5" t="str">
        <f>'2_MechAdd_Script'!A4</f>
        <v>eCANOPY_TREES_OVERSTORY_DIAMETER_AT_BREAST_HEIGHT</v>
      </c>
      <c r="B3" t="s">
        <v>291</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5" t="str">
        <f>'2_MechAdd_Script'!A5</f>
        <v>eCANOPY_TREES_OVERSTORY_HEIGHT_TO_LIVE_CROWN</v>
      </c>
      <c r="B4" t="s">
        <v>292</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5" t="str">
        <f>'2_MechAdd_Script'!A6</f>
        <v>eCANOPY_TREES_OVERSTORY_HEIGHT</v>
      </c>
      <c r="B5" t="s">
        <v>293</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5" t="str">
        <f>'2_MechAdd_Script'!A7</f>
        <v>eCANOPY_TREES_OVERSTORY_PERCENT_COVER</v>
      </c>
      <c r="B6" t="s">
        <v>294</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5" t="str">
        <f>'2_MechAdd_Script'!A8</f>
        <v>eCANOPY_TREES_OVERSTORY_STEM_DENSITY</v>
      </c>
      <c r="B7" t="s">
        <v>295</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5" t="str">
        <f>'2_MechAdd_Script'!A9</f>
        <v>eCANOPY_TREES_MIDSTORY_DIAMETER_AT_BREAST_HEIGHT</v>
      </c>
      <c r="B8" t="s">
        <v>296</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5" t="str">
        <f>'2_MechAdd_Script'!A10</f>
        <v>eCANOPY_TREES_MIDSTORY_HEIGHT_TO_LIVE_CROWN</v>
      </c>
      <c r="B9" t="s">
        <v>297</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5" t="str">
        <f>'2_MechAdd_Script'!A11</f>
        <v>eCANOPY_TREES_MIDSTORY_HEIGHT</v>
      </c>
      <c r="B10" t="s">
        <v>298</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5" t="str">
        <f>'2_MechAdd_Script'!A12</f>
        <v>eCANOPY_TREES_MIDSTORY_PERCENT_COVER</v>
      </c>
      <c r="B11" t="s">
        <v>299</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5" t="str">
        <f>'2_MechAdd_Script'!A13</f>
        <v>eCANOPY_TREES_MIDSTORY_STEM_DENSITY</v>
      </c>
      <c r="B12" t="s">
        <v>300</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5" t="str">
        <f>'2_MechAdd_Script'!A14</f>
        <v>eCANOPY_TREES_UNDERSTORY_DIAMETER_AT_BREAST_HEIGHT</v>
      </c>
      <c r="B13" t="s">
        <v>301</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5" t="str">
        <f>'2_MechAdd_Script'!A15</f>
        <v>eCANOPY_TREES_UNDERSTORY_HEIGHT_TO_LIVE_CROWN</v>
      </c>
      <c r="B14" t="s">
        <v>302</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5" t="str">
        <f>'2_MechAdd_Script'!A16</f>
        <v>eCANOPY_TREES_UNDERSTORY_HEIGHT</v>
      </c>
      <c r="B15" t="s">
        <v>303</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5" t="str">
        <f>'2_MechAdd_Script'!A17</f>
        <v>eCANOPY_TREES_UNDERSTORY_PERCENT_COVER</v>
      </c>
      <c r="B16" t="s">
        <v>304</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5" t="str">
        <f>'2_MechAdd_Script'!A18</f>
        <v>eCANOPY_TREES_UNDERSTORY_STEM_DENSITY</v>
      </c>
      <c r="B17" t="s">
        <v>305</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5" t="str">
        <f>'2_MechAdd_Script'!A19</f>
        <v>eCANOPY_SNAGS_CLASS_1_ALL_OTHERS_DIAMETER</v>
      </c>
      <c r="B18" t="s">
        <v>306</v>
      </c>
      <c r="C18" s="4"/>
      <c r="D18" s="8"/>
      <c r="E18" s="36"/>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5" t="str">
        <f>'2_MechAdd_Script'!A20</f>
        <v>eCANOPY_SNAGS_CLASS_1_ALL_OTHERS_HEIGHT</v>
      </c>
      <c r="B19" t="s">
        <v>307</v>
      </c>
      <c r="C19" s="4"/>
      <c r="D19" s="8"/>
      <c r="E19" s="36"/>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5" t="str">
        <f>'2_MechAdd_Script'!A21</f>
        <v>eCANOPY_SNAGS_CLASS_1_ALL_OTHERS_STEM_DENSITY</v>
      </c>
      <c r="B20" t="s">
        <v>308</v>
      </c>
      <c r="C20" s="4"/>
      <c r="D20" s="8"/>
      <c r="E20" s="36"/>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5" t="str">
        <f>'2_MechAdd_Script'!A22</f>
        <v>eCANOPY_SNAGS_CLASS_1_CONIFERS_WITH_FOLIAGE_HEIGHT_TO_CROWN_BASE</v>
      </c>
      <c r="B21" t="s">
        <v>309</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5" t="str">
        <f>'2_MechAdd_Script'!A23</f>
        <v>eCANOPY_SNAGS_CLASS_1_CONIFERS_WITH_FOLIAGE_DIAMETER</v>
      </c>
      <c r="B22" t="s">
        <v>310</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5" t="str">
        <f>'2_MechAdd_Script'!A24</f>
        <v>eCANOPY_SNAGS_CLASS_1_CONIFERS_WITH_FOLIAGE_HEIGHT</v>
      </c>
      <c r="B23" t="s">
        <v>311</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5" t="str">
        <f>'2_MechAdd_Script'!A25</f>
        <v>eCANOPY_SNAGS_CLASS_1_CONIFERS_WITH_FOLIAGE_PERCENT_COVER</v>
      </c>
      <c r="B24" t="s">
        <v>312</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5" t="str">
        <f>'2_MechAdd_Script'!A26</f>
        <v>eCANOPY_SNAGS_CLASS_1_CONIFERS_WITH_FOLIAGE_STEM_DENSITY</v>
      </c>
      <c r="B25" t="s">
        <v>313</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5" t="str">
        <f>'2_MechAdd_Script'!A27</f>
        <v>eCANOPY_SNAGS_CLASS_2_DIAMETER</v>
      </c>
      <c r="B26" t="s">
        <v>314</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5" t="str">
        <f>'2_MechAdd_Script'!A28</f>
        <v>eCANOPY_SNAGS_CLASS_2_HEIGHT</v>
      </c>
      <c r="B27" t="s">
        <v>315</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5" t="str">
        <f>'2_MechAdd_Script'!A29</f>
        <v>eCANOPY_SNAGS_CLASS_2_STEM_DENSITY</v>
      </c>
      <c r="B28" t="s">
        <v>316</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5" t="str">
        <f>'2_MechAdd_Script'!A30</f>
        <v>eCANOPY_SNAGS_CLASS_3_DIAMETER</v>
      </c>
      <c r="B29" t="s">
        <v>317</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5" t="str">
        <f>'2_MechAdd_Script'!A31</f>
        <v>eCANOPY_SNAGS_CLASS_3_HEIGHT</v>
      </c>
      <c r="B30" t="s">
        <v>318</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5" t="str">
        <f>'2_MechAdd_Script'!A32</f>
        <v>eCANOPY_SNAGS_CLASS_3_STEM_DENSITY</v>
      </c>
      <c r="B31" t="s">
        <v>319</v>
      </c>
      <c r="C31" s="4"/>
      <c r="D31" s="8"/>
      <c r="E31" s="9"/>
      <c r="F31" s="11">
        <v>3</v>
      </c>
      <c r="G31" s="12">
        <f t="shared" si="28"/>
        <v>3</v>
      </c>
      <c r="H31" s="15">
        <f t="shared" si="28"/>
        <v>3</v>
      </c>
      <c r="I31" s="19">
        <f t="shared" si="34"/>
        <v>13.5</v>
      </c>
      <c r="K31" s="12">
        <f t="shared" si="29"/>
        <v>0</v>
      </c>
      <c r="L31" s="15">
        <f t="shared" si="8"/>
        <v>0</v>
      </c>
      <c r="M31" s="19">
        <f t="shared" si="35"/>
        <v>43.75</v>
      </c>
      <c r="O31" s="12">
        <f t="shared" si="30"/>
        <v>0</v>
      </c>
      <c r="P31" s="15">
        <f t="shared" si="10"/>
        <v>0</v>
      </c>
      <c r="Q31" s="19">
        <f t="shared" si="36"/>
        <v>1.25</v>
      </c>
      <c r="R31" s="11">
        <v>150</v>
      </c>
      <c r="S31" s="12">
        <f t="shared" si="31"/>
        <v>150</v>
      </c>
      <c r="T31" s="15">
        <f t="shared" si="12"/>
        <v>150</v>
      </c>
      <c r="U31" s="19">
        <f t="shared" si="37"/>
        <v>6.25</v>
      </c>
      <c r="V31" s="11">
        <v>5</v>
      </c>
      <c r="W31" s="12">
        <f t="shared" si="32"/>
        <v>5</v>
      </c>
      <c r="X31" s="15">
        <f t="shared" si="14"/>
        <v>5</v>
      </c>
      <c r="Y31" s="19">
        <f t="shared" si="38"/>
        <v>18.75</v>
      </c>
      <c r="Z31" s="11">
        <v>3</v>
      </c>
      <c r="AA31" s="12">
        <f t="shared" si="33"/>
        <v>3</v>
      </c>
      <c r="AB31" s="15">
        <f t="shared" si="16"/>
        <v>3</v>
      </c>
      <c r="AC31" s="19">
        <f t="shared" si="39"/>
        <v>50</v>
      </c>
    </row>
    <row r="32" spans="1:29" s="11" customFormat="1" x14ac:dyDescent="0.25">
      <c r="A32" s="35" t="str">
        <f>'2_MechAdd_Script'!A33</f>
        <v>eCANOPY_LADDER_FUELS_MAXIMUM_HEIGHT</v>
      </c>
      <c r="B32" t="s">
        <v>320</v>
      </c>
      <c r="C32" s="4"/>
      <c r="D32" s="8"/>
      <c r="E32" s="9"/>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35" t="str">
        <f>'2_MechAdd_Script'!A34</f>
        <v>eCANOPY_LADDER_FUELS_MINIMUM_HEIGHT</v>
      </c>
      <c r="B33" t="s">
        <v>321</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5" t="str">
        <f>'2_MechAdd_Script'!A35</f>
        <v>eSHRUBS_PRIMARY_LAYER_HEIGHT</v>
      </c>
      <c r="B34" t="s">
        <v>322</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5" t="str">
        <f>'2_MechAdd_Script'!A36</f>
        <v>eSHRUBS_PRIMARY_LAYER_PERCENT_COVER</v>
      </c>
      <c r="B35" t="s">
        <v>323</v>
      </c>
      <c r="C35" s="4">
        <v>0.5</v>
      </c>
      <c r="D35" s="8">
        <v>1.25</v>
      </c>
      <c r="E35" s="9">
        <v>1.25</v>
      </c>
      <c r="F35" s="11">
        <v>21.6</v>
      </c>
      <c r="G35" s="12">
        <f>$C35*F35</f>
        <v>10.8</v>
      </c>
      <c r="H35" s="15">
        <f>G35*$D35</f>
        <v>13.5</v>
      </c>
      <c r="I35" s="16">
        <f>$E35*H35</f>
        <v>16.875</v>
      </c>
      <c r="J35" s="11">
        <v>70</v>
      </c>
      <c r="K35" s="12">
        <f>$C35*J35</f>
        <v>35</v>
      </c>
      <c r="L35" s="15">
        <f>K35*$D35</f>
        <v>43.75</v>
      </c>
      <c r="M35" s="16">
        <f>$E35*L35</f>
        <v>54.6875</v>
      </c>
      <c r="N35" s="11">
        <v>2</v>
      </c>
      <c r="O35" s="12">
        <f>$C35*N35</f>
        <v>1</v>
      </c>
      <c r="P35" s="15">
        <f>O35*$D35</f>
        <v>1.25</v>
      </c>
      <c r="Q35" s="16">
        <f>$E35*P35</f>
        <v>1.5625</v>
      </c>
      <c r="R35" s="11">
        <v>10</v>
      </c>
      <c r="S35" s="12">
        <f>$C35*R35</f>
        <v>5</v>
      </c>
      <c r="T35" s="15">
        <f>S35*$D35</f>
        <v>6.25</v>
      </c>
      <c r="U35" s="16">
        <f>$E35*T35</f>
        <v>7.8125</v>
      </c>
      <c r="V35" s="11">
        <v>30</v>
      </c>
      <c r="W35" s="12">
        <f>$C35*V35</f>
        <v>15</v>
      </c>
      <c r="X35" s="15">
        <f>W35*$D35</f>
        <v>18.75</v>
      </c>
      <c r="Y35" s="16">
        <f>$E35*X35</f>
        <v>23.4375</v>
      </c>
      <c r="Z35" s="11">
        <v>80</v>
      </c>
      <c r="AA35" s="12">
        <f>$C35*Z35</f>
        <v>40</v>
      </c>
      <c r="AB35" s="15">
        <f>AA35*$D35</f>
        <v>50</v>
      </c>
      <c r="AC35" s="16">
        <f>$E35*AB35</f>
        <v>62.5</v>
      </c>
    </row>
    <row r="36" spans="1:29" s="11" customFormat="1" x14ac:dyDescent="0.25">
      <c r="A36" s="35" t="str">
        <f>'2_MechAdd_Script'!A37</f>
        <v>eSHRUBS_PRIMARY_LAYER_PERCENT_LIVE</v>
      </c>
      <c r="B36" t="s">
        <v>324</v>
      </c>
      <c r="C36" s="4">
        <v>0.25</v>
      </c>
      <c r="D36" s="8">
        <v>1.5</v>
      </c>
      <c r="E36" s="9"/>
      <c r="F36" s="11">
        <v>85</v>
      </c>
      <c r="G36" s="12">
        <f>$C36*F36</f>
        <v>21.25</v>
      </c>
      <c r="H36" s="15">
        <f>G36*$D36</f>
        <v>31.875</v>
      </c>
      <c r="I36" s="16">
        <f>H36</f>
        <v>31.875</v>
      </c>
      <c r="J36" s="11">
        <v>85</v>
      </c>
      <c r="K36" s="12">
        <f>$C36*J36</f>
        <v>21.25</v>
      </c>
      <c r="L36" s="15">
        <f>K36*$D36</f>
        <v>31.875</v>
      </c>
      <c r="M36" s="16">
        <f>L36</f>
        <v>31.875</v>
      </c>
      <c r="N36" s="11">
        <v>100</v>
      </c>
      <c r="O36" s="12">
        <f>$C36*N36</f>
        <v>25</v>
      </c>
      <c r="P36" s="15">
        <f>O36*$D36</f>
        <v>37.5</v>
      </c>
      <c r="Q36" s="16">
        <f>P36</f>
        <v>37.5</v>
      </c>
      <c r="R36" s="11">
        <v>90</v>
      </c>
      <c r="S36" s="12">
        <f>$C36*R36</f>
        <v>22.5</v>
      </c>
      <c r="T36" s="15">
        <f>S36*$D36</f>
        <v>33.75</v>
      </c>
      <c r="U36" s="16">
        <f>T36</f>
        <v>33.75</v>
      </c>
      <c r="V36" s="11">
        <v>85</v>
      </c>
      <c r="W36" s="12">
        <f>$C36*V36</f>
        <v>21.25</v>
      </c>
      <c r="X36" s="15">
        <f>W36*$D36</f>
        <v>31.875</v>
      </c>
      <c r="Y36" s="16">
        <f>X36</f>
        <v>31.875</v>
      </c>
      <c r="Z36" s="11">
        <v>90</v>
      </c>
      <c r="AA36" s="12">
        <f>$C36*Z36</f>
        <v>22.5</v>
      </c>
      <c r="AB36" s="15">
        <f>AA36*$D36</f>
        <v>33.75</v>
      </c>
      <c r="AC36" s="16">
        <f>AB36</f>
        <v>33.75</v>
      </c>
    </row>
    <row r="37" spans="1:29" s="11" customFormat="1" x14ac:dyDescent="0.25">
      <c r="A37" s="35" t="str">
        <f>'2_MechAdd_Script'!A38</f>
        <v>eSHRUBS_SECONDARY_LAYER_HEIGHT</v>
      </c>
      <c r="B37" t="s">
        <v>325</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5" t="str">
        <f>'2_MechAdd_Script'!A39</f>
        <v>eSHRUBS_SECONDARY_LAYER_PERCENT_COVER</v>
      </c>
      <c r="B38" t="s">
        <v>326</v>
      </c>
      <c r="C38" s="4">
        <v>0.5</v>
      </c>
      <c r="D38" s="8">
        <v>1.25</v>
      </c>
      <c r="E38" s="9">
        <v>1.25</v>
      </c>
      <c r="F38" s="11">
        <v>1.2</v>
      </c>
      <c r="G38" s="12">
        <f>$C38*F38</f>
        <v>0.6</v>
      </c>
      <c r="H38" s="15">
        <f>G38*$D38</f>
        <v>0.75</v>
      </c>
      <c r="I38" s="16">
        <f>$E38*H38</f>
        <v>0.9375</v>
      </c>
      <c r="J38" s="11">
        <v>5</v>
      </c>
      <c r="K38" s="12">
        <f>$C38*J38</f>
        <v>2.5</v>
      </c>
      <c r="L38" s="15">
        <f>K38*$D38</f>
        <v>3.125</v>
      </c>
      <c r="M38" s="16">
        <f>$E38*L38</f>
        <v>3.90625</v>
      </c>
      <c r="O38" s="12">
        <f>$C38*N38</f>
        <v>0</v>
      </c>
      <c r="P38" s="15">
        <f>O38*$D38</f>
        <v>0</v>
      </c>
      <c r="Q38" s="16">
        <f>$E38*P38</f>
        <v>0</v>
      </c>
      <c r="R38" s="11">
        <v>20</v>
      </c>
      <c r="S38" s="12">
        <f>$C38*R38</f>
        <v>10</v>
      </c>
      <c r="T38" s="15">
        <f>S38*$D38</f>
        <v>12.5</v>
      </c>
      <c r="U38" s="16">
        <f>$E38*T38</f>
        <v>15.625</v>
      </c>
      <c r="W38" s="12">
        <f>$C38*V38</f>
        <v>0</v>
      </c>
      <c r="X38" s="15">
        <f>W38*$D38</f>
        <v>0</v>
      </c>
      <c r="Y38" s="16">
        <f>$E38*X38</f>
        <v>0</v>
      </c>
      <c r="AA38" s="12">
        <f>$C38*Z38</f>
        <v>0</v>
      </c>
      <c r="AB38" s="15">
        <f>AA38*$D38</f>
        <v>0</v>
      </c>
      <c r="AC38" s="16">
        <f>$E38*AB38</f>
        <v>0</v>
      </c>
    </row>
    <row r="39" spans="1:29" s="11" customFormat="1" x14ac:dyDescent="0.25">
      <c r="A39" s="35" t="str">
        <f>'2_MechAdd_Script'!A40</f>
        <v>eSHRUBS_SECONDARY_LAYER_PERCENT_LIVE</v>
      </c>
      <c r="B39" t="s">
        <v>327</v>
      </c>
      <c r="C39" s="4">
        <v>0.25</v>
      </c>
      <c r="D39" s="8">
        <v>1.5</v>
      </c>
      <c r="E39" s="9"/>
      <c r="F39" s="11">
        <v>95</v>
      </c>
      <c r="G39" s="12">
        <f>$C39*F39</f>
        <v>23.75</v>
      </c>
      <c r="H39" s="15">
        <f>G39*$D39</f>
        <v>35.625</v>
      </c>
      <c r="I39" s="16">
        <f>H39</f>
        <v>35.625</v>
      </c>
      <c r="J39" s="11">
        <v>85</v>
      </c>
      <c r="K39" s="12">
        <f>$C39*J39</f>
        <v>21.25</v>
      </c>
      <c r="L39" s="15">
        <f>K39*$D39</f>
        <v>31.875</v>
      </c>
      <c r="M39" s="16">
        <f>L39</f>
        <v>31.875</v>
      </c>
      <c r="O39" s="12">
        <f>$C39*N39</f>
        <v>0</v>
      </c>
      <c r="P39" s="15">
        <f>O39*$D39</f>
        <v>0</v>
      </c>
      <c r="Q39" s="16">
        <f>P39</f>
        <v>0</v>
      </c>
      <c r="R39" s="11">
        <v>90</v>
      </c>
      <c r="S39" s="12">
        <f>$C39*R39</f>
        <v>22.5</v>
      </c>
      <c r="T39" s="15">
        <f>S39*$D39</f>
        <v>33.75</v>
      </c>
      <c r="U39" s="16">
        <f>T39</f>
        <v>33.75</v>
      </c>
      <c r="W39" s="12">
        <f>$C39*V39</f>
        <v>0</v>
      </c>
      <c r="X39" s="15">
        <f>W39*$D39</f>
        <v>0</v>
      </c>
      <c r="Y39" s="16">
        <f>X39</f>
        <v>0</v>
      </c>
      <c r="AA39" s="12">
        <f>$C39*Z39</f>
        <v>0</v>
      </c>
      <c r="AB39" s="15">
        <f>AA39*$D39</f>
        <v>0</v>
      </c>
      <c r="AC39" s="16">
        <f>AB39</f>
        <v>0</v>
      </c>
    </row>
    <row r="40" spans="1:29" s="11" customFormat="1" x14ac:dyDescent="0.25">
      <c r="A40" s="35" t="str">
        <f>'2_MechAdd_Script'!A41</f>
        <v>eHERBACEOUS_PRIMARY_LAYER_HEIGHT</v>
      </c>
      <c r="B40" t="s">
        <v>328</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35" t="str">
        <f>'2_MechAdd_Script'!A42</f>
        <v>eHERBACEOUS_PRIMARY_LAYER_LOADING</v>
      </c>
      <c r="B41" t="s">
        <v>329</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5" t="str">
        <f>'2_MechAdd_Script'!A43</f>
        <v>eHERBACEOUS_PRIMARY_LAYER_PERCENT_COVER</v>
      </c>
      <c r="B42" t="s">
        <v>330</v>
      </c>
      <c r="C42" s="4">
        <v>0.5</v>
      </c>
      <c r="D42" s="8">
        <v>1.5</v>
      </c>
      <c r="E42" s="9">
        <v>1.5</v>
      </c>
      <c r="F42" s="11">
        <v>0.7</v>
      </c>
      <c r="G42" s="12">
        <f>$C42*F42</f>
        <v>0.35</v>
      </c>
      <c r="H42" s="15">
        <f>G42*$D42</f>
        <v>0.52499999999999991</v>
      </c>
      <c r="I42" s="16">
        <f>$E42*H42</f>
        <v>0.78749999999999987</v>
      </c>
      <c r="K42" s="12">
        <f>$C42*J42</f>
        <v>0</v>
      </c>
      <c r="L42" s="15">
        <f>K42*$D42</f>
        <v>0</v>
      </c>
      <c r="M42" s="16">
        <f>$E42*L42</f>
        <v>0</v>
      </c>
      <c r="N42" s="11">
        <v>90</v>
      </c>
      <c r="O42" s="12">
        <f>$C42*N42</f>
        <v>45</v>
      </c>
      <c r="P42" s="15">
        <f>O42*$D42</f>
        <v>67.5</v>
      </c>
      <c r="Q42" s="16">
        <f>$E42*P42</f>
        <v>101.25</v>
      </c>
      <c r="R42" s="11">
        <v>2</v>
      </c>
      <c r="S42" s="12">
        <f>$C42*R42</f>
        <v>1</v>
      </c>
      <c r="T42" s="15">
        <f>S42*$D42</f>
        <v>1.5</v>
      </c>
      <c r="U42" s="16">
        <f>$E42*T42</f>
        <v>2.25</v>
      </c>
      <c r="V42" s="11">
        <v>30</v>
      </c>
      <c r="W42" s="12">
        <f>$C42*V42</f>
        <v>15</v>
      </c>
      <c r="X42" s="15">
        <f>W42*$D42</f>
        <v>22.5</v>
      </c>
      <c r="Y42" s="16">
        <f>$E42*X42</f>
        <v>33.75</v>
      </c>
      <c r="Z42" s="11">
        <v>20</v>
      </c>
      <c r="AA42" s="12">
        <f>$C42*Z42</f>
        <v>10</v>
      </c>
      <c r="AB42" s="15">
        <f>AA42*$D42</f>
        <v>15</v>
      </c>
      <c r="AC42" s="16">
        <f>$E42*AB42</f>
        <v>22.5</v>
      </c>
    </row>
    <row r="43" spans="1:29" s="11" customFormat="1" x14ac:dyDescent="0.25">
      <c r="A43" s="35" t="str">
        <f>'2_MechAdd_Script'!A44</f>
        <v>eHERBACEOUS_PRIMARY_LAYER_PERCENT_LIVE</v>
      </c>
      <c r="B43" t="s">
        <v>331</v>
      </c>
      <c r="C43" s="4">
        <v>0.5</v>
      </c>
      <c r="D43" s="8">
        <v>1.5</v>
      </c>
      <c r="E43" s="9"/>
      <c r="F43" s="11">
        <v>95</v>
      </c>
      <c r="G43" s="12">
        <f>$C43*F43</f>
        <v>47.5</v>
      </c>
      <c r="H43" s="15">
        <f>G43*$D43</f>
        <v>71.25</v>
      </c>
      <c r="I43" s="16">
        <f t="shared" si="40"/>
        <v>71.25</v>
      </c>
      <c r="K43" s="12">
        <f>$C43*J43</f>
        <v>0</v>
      </c>
      <c r="L43" s="15">
        <f>K43*$D43</f>
        <v>0</v>
      </c>
      <c r="M43" s="16">
        <f t="shared" ref="M43:M44" si="77">L43</f>
        <v>0</v>
      </c>
      <c r="N43" s="11">
        <v>85</v>
      </c>
      <c r="O43" s="12">
        <f>$C43*N43</f>
        <v>42.5</v>
      </c>
      <c r="P43" s="15">
        <f>O43*$D43</f>
        <v>63.75</v>
      </c>
      <c r="Q43" s="16">
        <f t="shared" ref="Q43:Q44" si="78">P43</f>
        <v>63.75</v>
      </c>
      <c r="R43" s="11">
        <v>90</v>
      </c>
      <c r="S43" s="12">
        <f>$C43*R43</f>
        <v>45</v>
      </c>
      <c r="T43" s="15">
        <f>S43*$D43</f>
        <v>67.5</v>
      </c>
      <c r="U43" s="16">
        <f t="shared" ref="U43:U44" si="79">T43</f>
        <v>67.5</v>
      </c>
      <c r="V43" s="11">
        <v>80</v>
      </c>
      <c r="W43" s="12">
        <f>$C43*V43</f>
        <v>40</v>
      </c>
      <c r="X43" s="15">
        <f>W43*$D43</f>
        <v>60</v>
      </c>
      <c r="Y43" s="16">
        <f t="shared" ref="Y43:Y44" si="80">X43</f>
        <v>60</v>
      </c>
      <c r="Z43" s="11">
        <v>60</v>
      </c>
      <c r="AA43" s="12">
        <f>$C43*Z43</f>
        <v>30</v>
      </c>
      <c r="AB43" s="15">
        <f>AA43*$D43</f>
        <v>45</v>
      </c>
      <c r="AC43" s="16">
        <f t="shared" ref="AC43:AC44" si="81">AB43</f>
        <v>45</v>
      </c>
    </row>
    <row r="44" spans="1:29" s="11" customFormat="1" x14ac:dyDescent="0.25">
      <c r="A44" s="35" t="str">
        <f>'2_MechAdd_Script'!A45</f>
        <v>eHERBACEOUS_SECONDARY_LAYER_HEIGHT</v>
      </c>
      <c r="B44" t="s">
        <v>332</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5" t="str">
        <f>'2_MechAdd_Script'!A46</f>
        <v>eHERBACEOUS_SECONDARY_LAYER_LOADING</v>
      </c>
      <c r="B45" t="s">
        <v>333</v>
      </c>
      <c r="C45" s="4">
        <v>0.75</v>
      </c>
      <c r="D45" s="8">
        <v>1.5</v>
      </c>
      <c r="E45" s="9">
        <v>1.5</v>
      </c>
      <c r="F45" s="11">
        <v>0.1</v>
      </c>
      <c r="G45" s="12">
        <f>$C45*F45</f>
        <v>7.5000000000000011E-2</v>
      </c>
      <c r="H45" s="15">
        <f t="shared" ref="H45:H55" si="92">G45*$D45</f>
        <v>0.11250000000000002</v>
      </c>
      <c r="I45" s="16">
        <f>$E45*H45</f>
        <v>0.16875000000000001</v>
      </c>
      <c r="K45" s="12">
        <f>$C45*J45</f>
        <v>0</v>
      </c>
      <c r="L45" s="15">
        <f t="shared" ref="L45:L55" si="93">K45*$D45</f>
        <v>0</v>
      </c>
      <c r="M45" s="16">
        <f>$E45*L45</f>
        <v>0</v>
      </c>
      <c r="N45" s="11">
        <v>0.01</v>
      </c>
      <c r="O45" s="12">
        <f>$C45*N45</f>
        <v>7.4999999999999997E-3</v>
      </c>
      <c r="P45" s="15">
        <f t="shared" ref="P45:P55" si="94">O45*$D45</f>
        <v>1.125E-2</v>
      </c>
      <c r="Q45" s="16">
        <f>$E45*P45</f>
        <v>1.6875000000000001E-2</v>
      </c>
      <c r="R45" s="11">
        <v>0.02</v>
      </c>
      <c r="S45" s="12">
        <f>$C45*R45</f>
        <v>1.4999999999999999E-2</v>
      </c>
      <c r="T45" s="15">
        <f t="shared" ref="T45:T55" si="95">S45*$D45</f>
        <v>2.2499999999999999E-2</v>
      </c>
      <c r="U45" s="16">
        <f>$E45*T45</f>
        <v>3.3750000000000002E-2</v>
      </c>
      <c r="W45" s="12">
        <f>$C45*V45</f>
        <v>0</v>
      </c>
      <c r="X45" s="15">
        <f t="shared" ref="X45:X55" si="96">W45*$D45</f>
        <v>0</v>
      </c>
      <c r="Y45" s="16">
        <f>$E45*X45</f>
        <v>0</v>
      </c>
      <c r="Z45" s="11">
        <v>0.1</v>
      </c>
      <c r="AA45" s="12">
        <f>$C45*Z45</f>
        <v>7.5000000000000011E-2</v>
      </c>
      <c r="AB45" s="15">
        <f t="shared" ref="AB45:AB55" si="97">AA45*$D45</f>
        <v>0.11250000000000002</v>
      </c>
      <c r="AC45" s="16">
        <f>$E45*AB45</f>
        <v>0.16875000000000001</v>
      </c>
    </row>
    <row r="46" spans="1:29" s="11" customFormat="1" x14ac:dyDescent="0.25">
      <c r="A46" s="35" t="str">
        <f>'2_MechAdd_Script'!A47</f>
        <v>eHERBACEOUS_SECONDARY_LAYER_PERCENT_COVER</v>
      </c>
      <c r="B46" t="s">
        <v>334</v>
      </c>
      <c r="C46" s="4">
        <v>0.75</v>
      </c>
      <c r="D46" s="8">
        <v>1.5</v>
      </c>
      <c r="E46" s="9">
        <v>1.5</v>
      </c>
      <c r="F46" s="11">
        <v>0.2</v>
      </c>
      <c r="G46" s="12">
        <f>$C46*F46</f>
        <v>0.15000000000000002</v>
      </c>
      <c r="H46" s="15">
        <f t="shared" si="92"/>
        <v>0.22500000000000003</v>
      </c>
      <c r="I46" s="16">
        <f>$E46*H46</f>
        <v>0.33750000000000002</v>
      </c>
      <c r="K46" s="12">
        <f>$C46*J46</f>
        <v>0</v>
      </c>
      <c r="L46" s="15">
        <f t="shared" si="93"/>
        <v>0</v>
      </c>
      <c r="M46" s="16">
        <f>$E46*L46</f>
        <v>0</v>
      </c>
      <c r="N46" s="11">
        <v>8</v>
      </c>
      <c r="O46" s="12">
        <f>$C46*N46</f>
        <v>6</v>
      </c>
      <c r="P46" s="15">
        <f t="shared" si="94"/>
        <v>9</v>
      </c>
      <c r="Q46" s="16">
        <f>$E46*P46</f>
        <v>13.5</v>
      </c>
      <c r="R46" s="11">
        <v>5</v>
      </c>
      <c r="S46" s="12">
        <f>$C46*R46</f>
        <v>3.75</v>
      </c>
      <c r="T46" s="15">
        <f t="shared" si="95"/>
        <v>5.625</v>
      </c>
      <c r="U46" s="16">
        <f>$E46*T46</f>
        <v>8.4375</v>
      </c>
      <c r="W46" s="12">
        <f>$C46*V46</f>
        <v>0</v>
      </c>
      <c r="X46" s="15">
        <f t="shared" si="96"/>
        <v>0</v>
      </c>
      <c r="Y46" s="16">
        <f>$E46*X46</f>
        <v>0</v>
      </c>
      <c r="Z46" s="11">
        <v>20</v>
      </c>
      <c r="AA46" s="12">
        <f>$C46*Z46</f>
        <v>15</v>
      </c>
      <c r="AB46" s="15">
        <f t="shared" si="97"/>
        <v>22.5</v>
      </c>
      <c r="AC46" s="16">
        <f>$E46*AB46</f>
        <v>33.75</v>
      </c>
    </row>
    <row r="47" spans="1:29" s="11" customFormat="1" x14ac:dyDescent="0.25">
      <c r="A47" s="35" t="str">
        <f>'2_MechAdd_Script'!A48</f>
        <v>eHERBACEOUS_SECONDARY_LAYER_PERCENT_LIVE</v>
      </c>
      <c r="B47" t="s">
        <v>335</v>
      </c>
      <c r="C47" s="4">
        <v>0.75</v>
      </c>
      <c r="D47" s="8">
        <v>1.5</v>
      </c>
      <c r="E47" s="9"/>
      <c r="F47" s="11">
        <v>85</v>
      </c>
      <c r="G47" s="12">
        <f>$C47*F47</f>
        <v>63.75</v>
      </c>
      <c r="H47" s="15">
        <f t="shared" si="92"/>
        <v>95.625</v>
      </c>
      <c r="I47" s="16">
        <f t="shared" si="40"/>
        <v>95.625</v>
      </c>
      <c r="K47" s="12">
        <f>$C47*J47</f>
        <v>0</v>
      </c>
      <c r="L47" s="15">
        <f t="shared" si="93"/>
        <v>0</v>
      </c>
      <c r="M47" s="16">
        <f t="shared" ref="M47" si="98">L47</f>
        <v>0</v>
      </c>
      <c r="N47" s="11">
        <v>70</v>
      </c>
      <c r="O47" s="12">
        <f>$C47*N47</f>
        <v>52.5</v>
      </c>
      <c r="P47" s="15">
        <f t="shared" si="94"/>
        <v>78.75</v>
      </c>
      <c r="Q47" s="16">
        <f t="shared" ref="Q47" si="99">P47</f>
        <v>78.75</v>
      </c>
      <c r="R47" s="11">
        <v>90</v>
      </c>
      <c r="S47" s="12">
        <f>$C47*R47</f>
        <v>67.5</v>
      </c>
      <c r="T47" s="15">
        <f t="shared" si="95"/>
        <v>101.25</v>
      </c>
      <c r="U47" s="16">
        <f t="shared" ref="U47" si="100">T47</f>
        <v>101.25</v>
      </c>
      <c r="W47" s="12">
        <f>$C47*V47</f>
        <v>0</v>
      </c>
      <c r="X47" s="15">
        <f t="shared" si="96"/>
        <v>0</v>
      </c>
      <c r="Y47" s="16">
        <f t="shared" ref="Y47" si="101">X47</f>
        <v>0</v>
      </c>
      <c r="Z47" s="11">
        <v>60</v>
      </c>
      <c r="AA47" s="12">
        <f>$C47*Z47</f>
        <v>45</v>
      </c>
      <c r="AB47" s="15">
        <f t="shared" si="97"/>
        <v>67.5</v>
      </c>
      <c r="AC47" s="16">
        <f t="shared" ref="AC47" si="102">AB47</f>
        <v>67.5</v>
      </c>
    </row>
    <row r="48" spans="1:29" s="11" customFormat="1" x14ac:dyDescent="0.25">
      <c r="A48" s="35" t="str">
        <f>'2_MechAdd_Script'!A49</f>
        <v>eWOODY_FUEL_ALL_DOWNED_WOODY_FUEL_DEPTH</v>
      </c>
      <c r="B48" t="s">
        <v>336</v>
      </c>
      <c r="C48" s="4">
        <v>1.5</v>
      </c>
      <c r="D48" s="8">
        <v>0.75</v>
      </c>
      <c r="E48" s="9">
        <v>0.5</v>
      </c>
      <c r="F48" s="11">
        <v>4</v>
      </c>
      <c r="G48" s="12">
        <f>$C48*F48</f>
        <v>6</v>
      </c>
      <c r="H48" s="15">
        <f t="shared" si="92"/>
        <v>4.5</v>
      </c>
      <c r="I48" s="16">
        <f>$E48*H48</f>
        <v>2.25</v>
      </c>
      <c r="J48" s="11">
        <v>1</v>
      </c>
      <c r="K48" s="12">
        <f>$C48*J48</f>
        <v>1.5</v>
      </c>
      <c r="L48" s="15">
        <f t="shared" si="93"/>
        <v>1.125</v>
      </c>
      <c r="M48" s="16">
        <f>$E48*L48</f>
        <v>0.5625</v>
      </c>
      <c r="O48" s="12">
        <f>$C48*N48</f>
        <v>0</v>
      </c>
      <c r="P48" s="15">
        <f t="shared" si="94"/>
        <v>0</v>
      </c>
      <c r="Q48" s="16">
        <f>$E48*P48</f>
        <v>0</v>
      </c>
      <c r="R48" s="11">
        <v>0.5</v>
      </c>
      <c r="S48" s="12">
        <f>$C48*R48</f>
        <v>0.75</v>
      </c>
      <c r="T48" s="15">
        <f t="shared" si="95"/>
        <v>0.5625</v>
      </c>
      <c r="U48" s="16">
        <f>$E48*T48</f>
        <v>0.28125</v>
      </c>
      <c r="V48" s="11">
        <v>1</v>
      </c>
      <c r="W48" s="12">
        <f>$C48*V48</f>
        <v>1.5</v>
      </c>
      <c r="X48" s="15">
        <f t="shared" si="96"/>
        <v>1.125</v>
      </c>
      <c r="Y48" s="16">
        <f>$E48*X48</f>
        <v>0.5625</v>
      </c>
      <c r="Z48" s="11">
        <v>0.5</v>
      </c>
      <c r="AA48" s="12">
        <f>$C48*Z48</f>
        <v>0.75</v>
      </c>
      <c r="AB48" s="15">
        <f t="shared" si="97"/>
        <v>0.5625</v>
      </c>
      <c r="AC48" s="16">
        <f>$E48*AB48</f>
        <v>0.28125</v>
      </c>
    </row>
    <row r="49" spans="1:29" s="11" customFormat="1" x14ac:dyDescent="0.25">
      <c r="A49" s="35" t="str">
        <f>'2_MechAdd_Script'!A50</f>
        <v>eWOODY_FUEL_ALL_DOWNED_WOODY_FUEL_TOTAL_PERCENT_COVER</v>
      </c>
      <c r="B49" t="s">
        <v>337</v>
      </c>
      <c r="C49" s="4">
        <v>1.5</v>
      </c>
      <c r="D49" s="8">
        <v>0.75</v>
      </c>
      <c r="E49" s="9">
        <v>0.5</v>
      </c>
      <c r="F49" s="11">
        <v>70</v>
      </c>
      <c r="G49" s="12">
        <f>$C49*F49</f>
        <v>105</v>
      </c>
      <c r="H49" s="15">
        <f t="shared" si="92"/>
        <v>78.75</v>
      </c>
      <c r="I49" s="16">
        <f>$E49*H49</f>
        <v>39.375</v>
      </c>
      <c r="J49" s="11">
        <v>50</v>
      </c>
      <c r="K49" s="12">
        <f>$C49*J49</f>
        <v>75</v>
      </c>
      <c r="L49" s="15">
        <f t="shared" si="93"/>
        <v>56.25</v>
      </c>
      <c r="M49" s="16">
        <f>$E49*L49</f>
        <v>28.125</v>
      </c>
      <c r="O49" s="12">
        <f>$C49*N49</f>
        <v>0</v>
      </c>
      <c r="P49" s="15">
        <f t="shared" si="94"/>
        <v>0</v>
      </c>
      <c r="Q49" s="16">
        <f>$E49*P49</f>
        <v>0</v>
      </c>
      <c r="R49" s="11">
        <v>30</v>
      </c>
      <c r="S49" s="12">
        <f>$C49*R49</f>
        <v>45</v>
      </c>
      <c r="T49" s="15">
        <f t="shared" si="95"/>
        <v>33.75</v>
      </c>
      <c r="U49" s="16">
        <f>$E49*T49</f>
        <v>16.875</v>
      </c>
      <c r="V49" s="11">
        <v>40</v>
      </c>
      <c r="W49" s="12">
        <f>$C49*V49</f>
        <v>60</v>
      </c>
      <c r="X49" s="15">
        <f t="shared" si="96"/>
        <v>45</v>
      </c>
      <c r="Y49" s="16">
        <f>$E49*X49</f>
        <v>22.5</v>
      </c>
      <c r="Z49" s="11">
        <v>15</v>
      </c>
      <c r="AA49" s="12">
        <f>$C49*Z49</f>
        <v>22.5</v>
      </c>
      <c r="AB49" s="15">
        <f t="shared" si="97"/>
        <v>16.875</v>
      </c>
      <c r="AC49" s="16">
        <f>$E49*AB49</f>
        <v>8.4375</v>
      </c>
    </row>
    <row r="50" spans="1:29" s="11" customFormat="1" x14ac:dyDescent="0.25">
      <c r="A50" s="35" t="str">
        <f>'2_MechAdd_Script'!A51</f>
        <v>eWOODY_FUEL_SOUND_WOOD_LOADINGS_ZERO_TO_THREE_INCHES_ONE_TO_THREE_INCHES</v>
      </c>
      <c r="B50" t="s">
        <v>338</v>
      </c>
      <c r="C50" s="4">
        <v>1.5</v>
      </c>
      <c r="D50" s="8">
        <v>0.75</v>
      </c>
      <c r="E50" s="9">
        <v>0.5</v>
      </c>
      <c r="F50" s="11">
        <v>2</v>
      </c>
      <c r="G50" s="12">
        <f>MAX(1,$C50*F50)</f>
        <v>3</v>
      </c>
      <c r="H50" s="15">
        <f t="shared" si="92"/>
        <v>2.25</v>
      </c>
      <c r="I50" s="16">
        <f>$E50*H50</f>
        <v>1.125</v>
      </c>
      <c r="J50" s="11">
        <v>1</v>
      </c>
      <c r="K50" s="12">
        <f>MAX(1,$C50*J50)</f>
        <v>1.5</v>
      </c>
      <c r="L50" s="15">
        <f t="shared" si="93"/>
        <v>1.125</v>
      </c>
      <c r="M50" s="16">
        <f>$E50*L50</f>
        <v>0.5625</v>
      </c>
      <c r="O50" s="12">
        <f>MAX(1,$C50*N50)</f>
        <v>1</v>
      </c>
      <c r="P50" s="15">
        <f t="shared" si="94"/>
        <v>0.75</v>
      </c>
      <c r="Q50" s="16">
        <f>$E50*P50</f>
        <v>0.375</v>
      </c>
      <c r="R50" s="11">
        <v>0.5</v>
      </c>
      <c r="S50" s="12">
        <f>MAX(1,$C50*R50)</f>
        <v>1</v>
      </c>
      <c r="T50" s="15">
        <f t="shared" si="95"/>
        <v>0.75</v>
      </c>
      <c r="U50" s="16">
        <f>$E50*T50</f>
        <v>0.375</v>
      </c>
      <c r="V50" s="11">
        <v>1</v>
      </c>
      <c r="W50" s="12">
        <f>MAX(1,$C50*V50)</f>
        <v>1.5</v>
      </c>
      <c r="X50" s="15">
        <f t="shared" si="96"/>
        <v>1.125</v>
      </c>
      <c r="Y50" s="16">
        <f>$E50*X50</f>
        <v>0.5625</v>
      </c>
      <c r="Z50" s="11">
        <v>0.3</v>
      </c>
      <c r="AA50" s="12">
        <f>MAX(1,$C50*Z50)</f>
        <v>1</v>
      </c>
      <c r="AB50" s="15">
        <f t="shared" si="97"/>
        <v>0.75</v>
      </c>
      <c r="AC50" s="16">
        <f>$E50*AB50</f>
        <v>0.375</v>
      </c>
    </row>
    <row r="51" spans="1:29" s="11" customFormat="1" x14ac:dyDescent="0.25">
      <c r="A51" s="35" t="str">
        <f>'2_MechAdd_Script'!A52</f>
        <v>eWOODY_FUEL_SOUND_WOOD_LOADINGS_ZERO_TO_THREE_INCHES_QUARTER_INCH_TO_ONE_INCH</v>
      </c>
      <c r="B51" t="s">
        <v>339</v>
      </c>
      <c r="C51" s="4">
        <v>1.5</v>
      </c>
      <c r="D51" s="8">
        <v>0.75</v>
      </c>
      <c r="E51" s="9">
        <v>0.5</v>
      </c>
      <c r="F51" s="11">
        <v>1.5</v>
      </c>
      <c r="G51" s="12">
        <f>MAX(2,$C51*F51)</f>
        <v>2.25</v>
      </c>
      <c r="H51" s="15">
        <f t="shared" si="92"/>
        <v>1.6875</v>
      </c>
      <c r="I51" s="16">
        <f>$E51*H51</f>
        <v>0.84375</v>
      </c>
      <c r="J51" s="11">
        <v>1</v>
      </c>
      <c r="K51" s="12">
        <f>MAX(2,$C51*J51)</f>
        <v>2</v>
      </c>
      <c r="L51" s="15">
        <f t="shared" si="93"/>
        <v>1.5</v>
      </c>
      <c r="M51" s="16">
        <f>$E51*L51</f>
        <v>0.75</v>
      </c>
      <c r="O51" s="12">
        <f>MAX(2,$C51*N51)</f>
        <v>2</v>
      </c>
      <c r="P51" s="15">
        <f t="shared" si="94"/>
        <v>1.5</v>
      </c>
      <c r="Q51" s="16">
        <f>$E51*P51</f>
        <v>0.75</v>
      </c>
      <c r="R51" s="11">
        <v>0.2</v>
      </c>
      <c r="S51" s="12">
        <f>MAX(2,$C51*R51)</f>
        <v>2</v>
      </c>
      <c r="T51" s="15">
        <f t="shared" si="95"/>
        <v>1.5</v>
      </c>
      <c r="U51" s="16">
        <f>$E51*T51</f>
        <v>0.75</v>
      </c>
      <c r="V51" s="11">
        <v>0.5</v>
      </c>
      <c r="W51" s="12">
        <f>MAX(2,$C51*V51)</f>
        <v>2</v>
      </c>
      <c r="X51" s="15">
        <f t="shared" si="96"/>
        <v>1.5</v>
      </c>
      <c r="Y51" s="16">
        <f>$E51*X51</f>
        <v>0.75</v>
      </c>
      <c r="Z51" s="11">
        <v>0.4</v>
      </c>
      <c r="AA51" s="12">
        <f>MAX(2,$C51*Z51)</f>
        <v>2</v>
      </c>
      <c r="AB51" s="15">
        <f t="shared" si="97"/>
        <v>1.5</v>
      </c>
      <c r="AC51" s="16">
        <f>$E51*AB51</f>
        <v>0.75</v>
      </c>
    </row>
    <row r="52" spans="1:29" s="11" customFormat="1" x14ac:dyDescent="0.25">
      <c r="A52" s="35" t="str">
        <f>'2_MechAdd_Script'!A53</f>
        <v>eWOODY_FUEL_SOUND_WOOD_LOADINGS_ZERO_TO_THREE_INCHES_ZERO_TO_QUARTER_INCH</v>
      </c>
      <c r="B52" t="s">
        <v>340</v>
      </c>
      <c r="C52" s="4">
        <v>1.5</v>
      </c>
      <c r="D52" s="8">
        <v>0.75</v>
      </c>
      <c r="E52" s="9">
        <v>0.5</v>
      </c>
      <c r="F52" s="11">
        <v>1</v>
      </c>
      <c r="G52" s="12">
        <f>MAX(1,$C52*F52)</f>
        <v>1.5</v>
      </c>
      <c r="H52" s="15">
        <f t="shared" si="92"/>
        <v>1.125</v>
      </c>
      <c r="I52" s="16">
        <f>$E52*H52</f>
        <v>0.5625</v>
      </c>
      <c r="J52" s="11">
        <v>0.5</v>
      </c>
      <c r="K52" s="12">
        <f>MAX(1,$C52*J52)</f>
        <v>1</v>
      </c>
      <c r="L52" s="15">
        <f t="shared" si="93"/>
        <v>0.75</v>
      </c>
      <c r="M52" s="16">
        <f>$E52*L52</f>
        <v>0.375</v>
      </c>
      <c r="O52" s="12">
        <f>MAX(1,$C52*N52)</f>
        <v>1</v>
      </c>
      <c r="P52" s="15">
        <f t="shared" si="94"/>
        <v>0.75</v>
      </c>
      <c r="Q52" s="16">
        <f>$E52*P52</f>
        <v>0.375</v>
      </c>
      <c r="R52" s="11">
        <v>0.1</v>
      </c>
      <c r="S52" s="12">
        <f>MAX(1,$C52*R52)</f>
        <v>1</v>
      </c>
      <c r="T52" s="15">
        <f t="shared" si="95"/>
        <v>0.75</v>
      </c>
      <c r="U52" s="16">
        <f>$E52*T52</f>
        <v>0.375</v>
      </c>
      <c r="V52" s="11">
        <v>0.3</v>
      </c>
      <c r="W52" s="12">
        <f>MAX(1,$C52*V52)</f>
        <v>1</v>
      </c>
      <c r="X52" s="15">
        <f t="shared" si="96"/>
        <v>0.75</v>
      </c>
      <c r="Y52" s="16">
        <f>$E52*X52</f>
        <v>0.375</v>
      </c>
      <c r="Z52" s="11">
        <v>0.02</v>
      </c>
      <c r="AA52" s="12">
        <f>MAX(1,$C52*Z52)</f>
        <v>1</v>
      </c>
      <c r="AB52" s="15">
        <f t="shared" si="97"/>
        <v>0.75</v>
      </c>
      <c r="AC52" s="16">
        <f>$E52*AB52</f>
        <v>0.375</v>
      </c>
    </row>
    <row r="53" spans="1:29" s="11" customFormat="1" x14ac:dyDescent="0.25">
      <c r="A53" s="35" t="str">
        <f>'2_MechAdd_Script'!A54</f>
        <v>eWOODY_FUEL_SOUND_WOOD_LOADINGS_GREATER_THAN_THREE_INCHES_THREE_TO_NINE_INCHES</v>
      </c>
      <c r="B53" t="s">
        <v>341</v>
      </c>
      <c r="C53" s="4"/>
      <c r="D53" s="8">
        <v>0.75</v>
      </c>
      <c r="E53" s="9"/>
      <c r="F53" s="11">
        <v>6</v>
      </c>
      <c r="G53" s="12">
        <f t="shared" ref="G53:H93" si="103">F53</f>
        <v>6</v>
      </c>
      <c r="H53" s="15">
        <f t="shared" si="92"/>
        <v>4.5</v>
      </c>
      <c r="I53" s="16">
        <f>H53</f>
        <v>4.5</v>
      </c>
      <c r="J53" s="11">
        <v>0</v>
      </c>
      <c r="K53" s="12">
        <f t="shared" ref="K53:K60" si="104">J53</f>
        <v>0</v>
      </c>
      <c r="L53" s="15">
        <f t="shared" si="93"/>
        <v>0</v>
      </c>
      <c r="M53" s="16">
        <f>L53</f>
        <v>0</v>
      </c>
      <c r="O53" s="12">
        <f t="shared" ref="O53:O60" si="105">N53</f>
        <v>0</v>
      </c>
      <c r="P53" s="15">
        <f t="shared" si="94"/>
        <v>0</v>
      </c>
      <c r="Q53" s="16">
        <f>P53</f>
        <v>0</v>
      </c>
      <c r="R53" s="11">
        <v>1</v>
      </c>
      <c r="S53" s="12">
        <f t="shared" ref="S53:S60" si="106">R53</f>
        <v>1</v>
      </c>
      <c r="T53" s="15">
        <f t="shared" si="95"/>
        <v>0.75</v>
      </c>
      <c r="U53" s="16">
        <f>T53</f>
        <v>0.75</v>
      </c>
      <c r="V53" s="11">
        <v>1.2</v>
      </c>
      <c r="W53" s="12">
        <f t="shared" ref="W53:W60" si="107">V53</f>
        <v>1.2</v>
      </c>
      <c r="X53" s="15">
        <f t="shared" si="96"/>
        <v>0.89999999999999991</v>
      </c>
      <c r="Y53" s="16">
        <f>X53</f>
        <v>0.89999999999999991</v>
      </c>
      <c r="Z53" s="11">
        <v>0.5</v>
      </c>
      <c r="AA53" s="12">
        <f t="shared" ref="AA53:AA60" si="108">Z53</f>
        <v>0.5</v>
      </c>
      <c r="AB53" s="15">
        <f t="shared" si="97"/>
        <v>0.375</v>
      </c>
      <c r="AC53" s="16">
        <f>AB53</f>
        <v>0.375</v>
      </c>
    </row>
    <row r="54" spans="1:29" s="11" customFormat="1" x14ac:dyDescent="0.25">
      <c r="A54" s="35" t="str">
        <f>'2_MechAdd_Script'!A55</f>
        <v>eWOODY_FUEL_SOUND_WOOD_LOADINGS_GREATER_THAN_THREE_INCHES_NINE_TO_TWENTY_INCHES</v>
      </c>
      <c r="B54" t="s">
        <v>342</v>
      </c>
      <c r="C54" s="4"/>
      <c r="D54" s="8">
        <v>0.75</v>
      </c>
      <c r="E54" s="9"/>
      <c r="F54" s="11">
        <v>12</v>
      </c>
      <c r="G54" s="12">
        <f t="shared" si="103"/>
        <v>12</v>
      </c>
      <c r="H54" s="15">
        <f t="shared" si="92"/>
        <v>9</v>
      </c>
      <c r="I54" s="16">
        <f>H54</f>
        <v>9</v>
      </c>
      <c r="J54" s="11">
        <v>0</v>
      </c>
      <c r="K54" s="12">
        <f t="shared" si="104"/>
        <v>0</v>
      </c>
      <c r="L54" s="15">
        <f t="shared" si="93"/>
        <v>0</v>
      </c>
      <c r="M54" s="16">
        <f>L54</f>
        <v>0</v>
      </c>
      <c r="O54" s="12">
        <f t="shared" si="105"/>
        <v>0</v>
      </c>
      <c r="P54" s="15">
        <f t="shared" si="94"/>
        <v>0</v>
      </c>
      <c r="Q54" s="16">
        <f>P54</f>
        <v>0</v>
      </c>
      <c r="R54" s="11">
        <v>0</v>
      </c>
      <c r="S54" s="12">
        <f t="shared" si="106"/>
        <v>0</v>
      </c>
      <c r="T54" s="15">
        <f t="shared" si="95"/>
        <v>0</v>
      </c>
      <c r="U54" s="16">
        <f>T54</f>
        <v>0</v>
      </c>
      <c r="V54" s="11">
        <v>0.5</v>
      </c>
      <c r="W54" s="12">
        <f t="shared" si="107"/>
        <v>0.5</v>
      </c>
      <c r="X54" s="15">
        <f t="shared" si="96"/>
        <v>0.375</v>
      </c>
      <c r="Y54" s="16">
        <f>X54</f>
        <v>0.375</v>
      </c>
      <c r="Z54" s="11">
        <v>0</v>
      </c>
      <c r="AA54" s="12">
        <f t="shared" si="108"/>
        <v>0</v>
      </c>
      <c r="AB54" s="15">
        <f t="shared" si="97"/>
        <v>0</v>
      </c>
      <c r="AC54" s="16">
        <f>AB54</f>
        <v>0</v>
      </c>
    </row>
    <row r="55" spans="1:29" s="11" customFormat="1" x14ac:dyDescent="0.25">
      <c r="A55" s="35" t="str">
        <f>'2_MechAdd_Script'!A56</f>
        <v>eWOODY_FUEL_SOUND_WOOD_LOADINGS_GREATER_THAN_THREE_INCHES_GREATER_THAN_TWENTY_INCHES</v>
      </c>
      <c r="B55" t="s">
        <v>343</v>
      </c>
      <c r="C55" s="4"/>
      <c r="D55" s="8">
        <v>0.75</v>
      </c>
      <c r="E55" s="9"/>
      <c r="F55" s="11">
        <v>0</v>
      </c>
      <c r="G55" s="12">
        <f t="shared" si="103"/>
        <v>0</v>
      </c>
      <c r="H55" s="15">
        <f t="shared" si="92"/>
        <v>0</v>
      </c>
      <c r="I55" s="16">
        <f>H55</f>
        <v>0</v>
      </c>
      <c r="J55" s="11">
        <v>0</v>
      </c>
      <c r="K55" s="12">
        <f t="shared" si="104"/>
        <v>0</v>
      </c>
      <c r="L55" s="15">
        <f t="shared" si="93"/>
        <v>0</v>
      </c>
      <c r="M55" s="16">
        <f>L55</f>
        <v>0</v>
      </c>
      <c r="O55" s="12">
        <f t="shared" si="105"/>
        <v>0</v>
      </c>
      <c r="P55" s="15">
        <f t="shared" si="94"/>
        <v>0</v>
      </c>
      <c r="Q55" s="16">
        <f>P55</f>
        <v>0</v>
      </c>
      <c r="R55" s="11">
        <v>0</v>
      </c>
      <c r="S55" s="12">
        <f t="shared" si="106"/>
        <v>0</v>
      </c>
      <c r="T55" s="15">
        <f t="shared" si="95"/>
        <v>0</v>
      </c>
      <c r="U55" s="16">
        <f>T55</f>
        <v>0</v>
      </c>
      <c r="V55" s="11">
        <v>0.5</v>
      </c>
      <c r="W55" s="12">
        <f t="shared" si="107"/>
        <v>0.5</v>
      </c>
      <c r="X55" s="15">
        <f t="shared" si="96"/>
        <v>0.375</v>
      </c>
      <c r="Y55" s="16">
        <f>X55</f>
        <v>0.375</v>
      </c>
      <c r="Z55" s="11">
        <v>0</v>
      </c>
      <c r="AA55" s="12">
        <f t="shared" si="108"/>
        <v>0</v>
      </c>
      <c r="AB55" s="15">
        <f t="shared" si="97"/>
        <v>0</v>
      </c>
      <c r="AC55" s="16">
        <f>AB55</f>
        <v>0</v>
      </c>
    </row>
    <row r="56" spans="1:29" s="11" customFormat="1" x14ac:dyDescent="0.25">
      <c r="A56" s="35" t="str">
        <f>'2_MechAdd_Script'!A57</f>
        <v>eWOODY_FUEL_ROTTEN_WOOD_LOADINGS_GREATER_THAN_THREE_INCHES_THREE_TO_NINE_INCHES</v>
      </c>
      <c r="B56" t="s">
        <v>344</v>
      </c>
      <c r="C56" s="4"/>
      <c r="D56" s="8" t="s">
        <v>284</v>
      </c>
      <c r="E56" s="9" t="s">
        <v>285</v>
      </c>
      <c r="F56" s="11">
        <v>5</v>
      </c>
      <c r="G56" s="12">
        <f t="shared" si="103"/>
        <v>5</v>
      </c>
      <c r="H56" s="15">
        <f>(G53*0.25)+G56</f>
        <v>6.5</v>
      </c>
      <c r="I56" s="19">
        <f>(H53*0.5)+H56</f>
        <v>8.75</v>
      </c>
      <c r="K56" s="12">
        <f t="shared" si="104"/>
        <v>0</v>
      </c>
      <c r="L56" s="15">
        <f>(K53*0.25)+K56</f>
        <v>0</v>
      </c>
      <c r="M56" s="19">
        <f>(L53*0.5)+L56</f>
        <v>0</v>
      </c>
      <c r="O56" s="12">
        <f t="shared" si="105"/>
        <v>0</v>
      </c>
      <c r="P56" s="15">
        <f>(O53*0.25)+O56</f>
        <v>0</v>
      </c>
      <c r="Q56" s="19">
        <f>(P53*0.5)+P56</f>
        <v>0</v>
      </c>
      <c r="R56" s="11">
        <v>0.5</v>
      </c>
      <c r="S56" s="12">
        <f t="shared" si="106"/>
        <v>0.5</v>
      </c>
      <c r="T56" s="15">
        <f>(S53*0.25)+S56</f>
        <v>0.75</v>
      </c>
      <c r="U56" s="19">
        <f>(T53*0.5)+T56</f>
        <v>1.125</v>
      </c>
      <c r="V56" s="11">
        <v>0.75</v>
      </c>
      <c r="W56" s="12">
        <f t="shared" si="107"/>
        <v>0.75</v>
      </c>
      <c r="X56" s="15">
        <f>(W53*0.25)+W56</f>
        <v>1.05</v>
      </c>
      <c r="Y56" s="19">
        <f>(X53*0.5)+X56</f>
        <v>1.5</v>
      </c>
      <c r="AA56" s="12">
        <f t="shared" si="108"/>
        <v>0</v>
      </c>
      <c r="AB56" s="15">
        <f>(AA53*0.25)+AA56</f>
        <v>0.125</v>
      </c>
      <c r="AC56" s="19">
        <f>(AB53*0.5)+AB56</f>
        <v>0.3125</v>
      </c>
    </row>
    <row r="57" spans="1:29" s="11" customFormat="1" x14ac:dyDescent="0.25">
      <c r="A57" s="35" t="str">
        <f>'2_MechAdd_Script'!A58</f>
        <v>eWOODY_FUEL_ROTTEN_WOOD_LOADINGS_GREATER_THAN_THREE_INCHES_NINE_TO_TWENTY_INCHES</v>
      </c>
      <c r="B57" t="s">
        <v>345</v>
      </c>
      <c r="C57" s="4"/>
      <c r="D57" s="8" t="s">
        <v>284</v>
      </c>
      <c r="E57" s="9" t="s">
        <v>285</v>
      </c>
      <c r="F57" s="11">
        <v>11</v>
      </c>
      <c r="G57" s="12">
        <f t="shared" si="103"/>
        <v>11</v>
      </c>
      <c r="H57" s="15">
        <f>(G54*0.25)+G57</f>
        <v>14</v>
      </c>
      <c r="I57" s="19">
        <f>(H54*0.5)+H57</f>
        <v>18.5</v>
      </c>
      <c r="K57" s="12">
        <f t="shared" si="104"/>
        <v>0</v>
      </c>
      <c r="L57" s="15">
        <f>(K54*0.25)+K57</f>
        <v>0</v>
      </c>
      <c r="M57" s="19">
        <f>(L54*0.5)+L57</f>
        <v>0</v>
      </c>
      <c r="O57" s="12">
        <f t="shared" si="105"/>
        <v>0</v>
      </c>
      <c r="P57" s="15">
        <f>(O54*0.25)+O57</f>
        <v>0</v>
      </c>
      <c r="Q57" s="19">
        <f>(P54*0.5)+P57</f>
        <v>0</v>
      </c>
      <c r="R57" s="11">
        <v>0</v>
      </c>
      <c r="S57" s="12">
        <f t="shared" si="106"/>
        <v>0</v>
      </c>
      <c r="T57" s="15">
        <f>(S54*0.25)+S57</f>
        <v>0</v>
      </c>
      <c r="U57" s="19">
        <f>(T54*0.5)+T57</f>
        <v>0</v>
      </c>
      <c r="V57" s="11">
        <v>0.3</v>
      </c>
      <c r="W57" s="12">
        <f t="shared" si="107"/>
        <v>0.3</v>
      </c>
      <c r="X57" s="15">
        <f>(W54*0.25)+W57</f>
        <v>0.42499999999999999</v>
      </c>
      <c r="Y57" s="19">
        <f>(X54*0.5)+X57</f>
        <v>0.61250000000000004</v>
      </c>
      <c r="AA57" s="12">
        <f t="shared" si="108"/>
        <v>0</v>
      </c>
      <c r="AB57" s="15">
        <f>(AA54*0.25)+AA57</f>
        <v>0</v>
      </c>
      <c r="AC57" s="19">
        <f>(AB54*0.5)+AB57</f>
        <v>0</v>
      </c>
    </row>
    <row r="58" spans="1:29" s="11" customFormat="1" x14ac:dyDescent="0.25">
      <c r="A58" s="35" t="str">
        <f>'2_MechAdd_Script'!A59</f>
        <v>eWOODY_FUEL_ROTTEN_WOOD_LOADINGS_GREATER_THAN_THREE_INCHES_GREATER_THAN_TWENTY_INCHES</v>
      </c>
      <c r="B58" t="s">
        <v>346</v>
      </c>
      <c r="C58" s="4"/>
      <c r="D58" s="8" t="s">
        <v>284</v>
      </c>
      <c r="E58" s="9" t="s">
        <v>285</v>
      </c>
      <c r="F58" s="11">
        <v>0</v>
      </c>
      <c r="G58" s="12">
        <f t="shared" si="103"/>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0.125</v>
      </c>
      <c r="Y58" s="19">
        <f>(X55*0.5)+X58</f>
        <v>0.3125</v>
      </c>
      <c r="AA58" s="12">
        <f t="shared" si="108"/>
        <v>0</v>
      </c>
      <c r="AB58" s="15">
        <f>(AA55*0.25)+AA58</f>
        <v>0</v>
      </c>
      <c r="AC58" s="19">
        <f>(AB55*0.5)+AB58</f>
        <v>0</v>
      </c>
    </row>
    <row r="59" spans="1:29" s="11" customFormat="1" x14ac:dyDescent="0.25">
      <c r="A59" s="35" t="str">
        <f>'2_MechAdd_Script'!A60</f>
        <v>eWOODY_FUEL_STUMPS_SOUND_DIAMETER</v>
      </c>
      <c r="B59" t="s">
        <v>347</v>
      </c>
      <c r="C59" s="4"/>
      <c r="D59" s="8"/>
      <c r="E59" s="9"/>
      <c r="F59" s="11">
        <v>9.6</v>
      </c>
      <c r="G59" s="12">
        <f t="shared" si="103"/>
        <v>9.6</v>
      </c>
      <c r="H59" s="15">
        <f t="shared" si="103"/>
        <v>9.6</v>
      </c>
      <c r="I59" s="16">
        <f>H59</f>
        <v>9.6</v>
      </c>
      <c r="K59" s="12">
        <f t="shared" si="104"/>
        <v>0</v>
      </c>
      <c r="L59" s="15">
        <f t="shared" ref="L59:M93" si="109">K59</f>
        <v>0</v>
      </c>
      <c r="M59" s="16">
        <f>L59</f>
        <v>0</v>
      </c>
      <c r="O59" s="12">
        <f t="shared" si="105"/>
        <v>0</v>
      </c>
      <c r="P59" s="15">
        <f t="shared" ref="P59:Q93" si="110">O59</f>
        <v>0</v>
      </c>
      <c r="Q59" s="16">
        <f>P59</f>
        <v>0</v>
      </c>
      <c r="R59" s="11">
        <v>3.5</v>
      </c>
      <c r="S59" s="12">
        <f t="shared" si="106"/>
        <v>3.5</v>
      </c>
      <c r="T59" s="15">
        <f t="shared" ref="T59:U93" si="111">S59</f>
        <v>3.5</v>
      </c>
      <c r="U59" s="16">
        <f>T59</f>
        <v>3.5</v>
      </c>
      <c r="W59" s="12">
        <f t="shared" si="107"/>
        <v>0</v>
      </c>
      <c r="X59" s="15">
        <f t="shared" ref="X59:Y93" si="112">W59</f>
        <v>0</v>
      </c>
      <c r="Y59" s="16">
        <f>X59</f>
        <v>0</v>
      </c>
      <c r="AA59" s="12">
        <f t="shared" si="108"/>
        <v>0</v>
      </c>
      <c r="AB59" s="15">
        <f t="shared" ref="AB59:AC93" si="113">AA59</f>
        <v>0</v>
      </c>
      <c r="AC59" s="16">
        <f>AB59</f>
        <v>0</v>
      </c>
    </row>
    <row r="60" spans="1:29" s="11" customFormat="1" x14ac:dyDescent="0.25">
      <c r="A60" s="35" t="str">
        <f>'2_MechAdd_Script'!A61</f>
        <v>eWOODY_FUEL_STUMPS_SOUND_HEIGHT</v>
      </c>
      <c r="B60" t="s">
        <v>348</v>
      </c>
      <c r="C60" s="4"/>
      <c r="D60" s="8"/>
      <c r="E60" s="9"/>
      <c r="F60" s="11">
        <v>0.4</v>
      </c>
      <c r="G60" s="12">
        <f t="shared" si="103"/>
        <v>0.4</v>
      </c>
      <c r="H60" s="15">
        <f t="shared" si="103"/>
        <v>0.4</v>
      </c>
      <c r="I60" s="16">
        <f>H60</f>
        <v>0.4</v>
      </c>
      <c r="K60" s="12">
        <f t="shared" si="104"/>
        <v>0</v>
      </c>
      <c r="L60" s="15">
        <f t="shared" si="109"/>
        <v>0</v>
      </c>
      <c r="M60" s="16">
        <f>L60</f>
        <v>0</v>
      </c>
      <c r="O60" s="12">
        <f t="shared" si="105"/>
        <v>0</v>
      </c>
      <c r="P60" s="15">
        <f t="shared" si="110"/>
        <v>0</v>
      </c>
      <c r="Q60" s="16">
        <f>P60</f>
        <v>0</v>
      </c>
      <c r="R60" s="11">
        <v>2</v>
      </c>
      <c r="S60" s="12">
        <f t="shared" si="106"/>
        <v>2</v>
      </c>
      <c r="T60" s="15">
        <f t="shared" si="111"/>
        <v>2</v>
      </c>
      <c r="U60" s="16">
        <f>T60</f>
        <v>2</v>
      </c>
      <c r="W60" s="12">
        <f t="shared" si="107"/>
        <v>0</v>
      </c>
      <c r="X60" s="15">
        <f t="shared" si="112"/>
        <v>0</v>
      </c>
      <c r="Y60" s="16">
        <f>X60</f>
        <v>0</v>
      </c>
      <c r="AA60" s="12">
        <f t="shared" si="108"/>
        <v>0</v>
      </c>
      <c r="AB60" s="15">
        <f t="shared" si="113"/>
        <v>0</v>
      </c>
      <c r="AC60" s="16">
        <f>AB60</f>
        <v>0</v>
      </c>
    </row>
    <row r="61" spans="1:29" s="11" customFormat="1" x14ac:dyDescent="0.25">
      <c r="A61" s="35" t="str">
        <f>'2_MechAdd_Script'!A62</f>
        <v>eWOODY_FUEL_STUMPS_SOUND_STEM_DENSITY</v>
      </c>
      <c r="B61" t="s">
        <v>349</v>
      </c>
      <c r="C61" s="4" t="s">
        <v>286</v>
      </c>
      <c r="D61" s="8"/>
      <c r="E61" s="9">
        <v>0</v>
      </c>
      <c r="F61" s="11">
        <v>115</v>
      </c>
      <c r="G61" s="12">
        <f>F61+(F7*0.5)+(F12*0.5)</f>
        <v>121</v>
      </c>
      <c r="H61" s="15">
        <f t="shared" si="103"/>
        <v>121</v>
      </c>
      <c r="I61" s="16">
        <f>$E61*H61</f>
        <v>0</v>
      </c>
      <c r="K61" s="12">
        <f>J61+(J7*0.5)+(J12*0.5)</f>
        <v>0</v>
      </c>
      <c r="L61" s="15">
        <f t="shared" si="109"/>
        <v>0</v>
      </c>
      <c r="M61" s="16">
        <f>$E61*L61</f>
        <v>0</v>
      </c>
      <c r="O61" s="12">
        <f>N61+(N7*0.5)+(N12*0.5)</f>
        <v>0</v>
      </c>
      <c r="P61" s="15">
        <f t="shared" si="110"/>
        <v>0</v>
      </c>
      <c r="Q61" s="16">
        <f>$E61*P61</f>
        <v>0</v>
      </c>
      <c r="R61" s="11">
        <v>50</v>
      </c>
      <c r="S61" s="12">
        <f>R61+(R7*0.5)+(R12*0.5)</f>
        <v>1800</v>
      </c>
      <c r="T61" s="15">
        <f t="shared" si="111"/>
        <v>1800</v>
      </c>
      <c r="U61" s="16">
        <f>$E61*T61</f>
        <v>0</v>
      </c>
      <c r="W61" s="12">
        <f>V61+(V7*0.5)+(V12*0.5)</f>
        <v>97.5</v>
      </c>
      <c r="X61" s="15">
        <f t="shared" si="112"/>
        <v>97.5</v>
      </c>
      <c r="Y61" s="16">
        <f>$E61*X61</f>
        <v>0</v>
      </c>
      <c r="AA61" s="12">
        <f>Z61+(Z7*0.5)+(Z12*0.5)</f>
        <v>50</v>
      </c>
      <c r="AB61" s="15">
        <f t="shared" si="113"/>
        <v>50</v>
      </c>
      <c r="AC61" s="16">
        <f>$E61*AB61</f>
        <v>0</v>
      </c>
    </row>
    <row r="62" spans="1:29" s="11" customFormat="1" x14ac:dyDescent="0.25">
      <c r="A62" s="35" t="str">
        <f>'2_MechAdd_Script'!A63</f>
        <v>eWOODY_FUEL_STUMPS_ROTTEN_DIAMETER</v>
      </c>
      <c r="B62" t="s">
        <v>350</v>
      </c>
      <c r="C62" s="4"/>
      <c r="D62" s="8"/>
      <c r="E62" s="9"/>
      <c r="F62" s="11">
        <v>9.6</v>
      </c>
      <c r="G62" s="12">
        <f t="shared" si="103"/>
        <v>9.6</v>
      </c>
      <c r="H62" s="15">
        <f t="shared" si="103"/>
        <v>9.6</v>
      </c>
      <c r="I62" s="16">
        <f>H62</f>
        <v>9.6</v>
      </c>
      <c r="K62" s="12">
        <f t="shared" ref="K62:K79" si="114">J62</f>
        <v>0</v>
      </c>
      <c r="L62" s="15">
        <f t="shared" si="109"/>
        <v>0</v>
      </c>
      <c r="M62" s="16">
        <f>L62</f>
        <v>0</v>
      </c>
      <c r="O62" s="12">
        <f t="shared" ref="O62:O79" si="115">N62</f>
        <v>0</v>
      </c>
      <c r="P62" s="15">
        <f t="shared" si="110"/>
        <v>0</v>
      </c>
      <c r="Q62" s="16">
        <f>P62</f>
        <v>0</v>
      </c>
      <c r="R62" s="11">
        <v>3.5</v>
      </c>
      <c r="S62" s="12">
        <f t="shared" ref="S62:S79" si="116">R62</f>
        <v>3.5</v>
      </c>
      <c r="T62" s="15">
        <f t="shared" si="111"/>
        <v>3.5</v>
      </c>
      <c r="U62" s="16">
        <f>T62</f>
        <v>3.5</v>
      </c>
      <c r="V62" s="11">
        <v>10</v>
      </c>
      <c r="W62" s="12">
        <f t="shared" ref="W62:W79" si="117">V62</f>
        <v>10</v>
      </c>
      <c r="X62" s="15">
        <f t="shared" si="112"/>
        <v>10</v>
      </c>
      <c r="Y62" s="16">
        <f>X62</f>
        <v>10</v>
      </c>
      <c r="Z62" s="11">
        <v>10</v>
      </c>
      <c r="AA62" s="12">
        <f t="shared" ref="AA62:AA79" si="118">Z62</f>
        <v>10</v>
      </c>
      <c r="AB62" s="15">
        <f t="shared" si="113"/>
        <v>10</v>
      </c>
      <c r="AC62" s="16">
        <f>AB62</f>
        <v>10</v>
      </c>
    </row>
    <row r="63" spans="1:29" s="11" customFormat="1" x14ac:dyDescent="0.25">
      <c r="A63" s="35" t="str">
        <f>'2_MechAdd_Script'!A64</f>
        <v>eWOODY_FUEL_STUMPS_ROTTEN_HEIGHT</v>
      </c>
      <c r="B63" t="s">
        <v>351</v>
      </c>
      <c r="C63" s="4"/>
      <c r="D63" s="8"/>
      <c r="E63" s="9"/>
      <c r="F63" s="11">
        <v>0.4</v>
      </c>
      <c r="G63" s="12">
        <f t="shared" si="103"/>
        <v>0.4</v>
      </c>
      <c r="H63" s="15">
        <f t="shared" si="103"/>
        <v>0.4</v>
      </c>
      <c r="I63" s="16">
        <f>H63</f>
        <v>0.4</v>
      </c>
      <c r="K63" s="12">
        <f t="shared" si="114"/>
        <v>0</v>
      </c>
      <c r="L63" s="15">
        <f t="shared" si="109"/>
        <v>0</v>
      </c>
      <c r="M63" s="16">
        <f>L63</f>
        <v>0</v>
      </c>
      <c r="O63" s="12">
        <f t="shared" si="115"/>
        <v>0</v>
      </c>
      <c r="P63" s="15">
        <f t="shared" si="110"/>
        <v>0</v>
      </c>
      <c r="Q63" s="16">
        <f>P63</f>
        <v>0</v>
      </c>
      <c r="R63" s="11">
        <v>2</v>
      </c>
      <c r="S63" s="12">
        <f t="shared" si="116"/>
        <v>2</v>
      </c>
      <c r="T63" s="15">
        <f t="shared" si="111"/>
        <v>2</v>
      </c>
      <c r="U63" s="16">
        <f>T63</f>
        <v>2</v>
      </c>
      <c r="V63" s="11">
        <v>1</v>
      </c>
      <c r="W63" s="12">
        <f t="shared" si="117"/>
        <v>1</v>
      </c>
      <c r="X63" s="15">
        <f t="shared" si="112"/>
        <v>1</v>
      </c>
      <c r="Y63" s="16">
        <f>X63</f>
        <v>1</v>
      </c>
      <c r="Z63" s="11">
        <v>1</v>
      </c>
      <c r="AA63" s="12">
        <f t="shared" si="118"/>
        <v>1</v>
      </c>
      <c r="AB63" s="15">
        <f t="shared" si="113"/>
        <v>1</v>
      </c>
      <c r="AC63" s="16">
        <f>AB63</f>
        <v>1</v>
      </c>
    </row>
    <row r="64" spans="1:29" s="11" customFormat="1" x14ac:dyDescent="0.25">
      <c r="A64" s="35" t="str">
        <f>'2_MechAdd_Script'!A65</f>
        <v>eWOODY_FUEL_STUMPS_ROTTEN_STEM_DENSITY</v>
      </c>
      <c r="B64" t="s">
        <v>352</v>
      </c>
      <c r="C64" s="4"/>
      <c r="D64" s="8"/>
      <c r="E64" s="9" t="s">
        <v>287</v>
      </c>
      <c r="F64" s="11">
        <v>115</v>
      </c>
      <c r="G64" s="12">
        <f t="shared" si="103"/>
        <v>115</v>
      </c>
      <c r="H64" s="15">
        <f t="shared" si="103"/>
        <v>115</v>
      </c>
      <c r="I64" s="16">
        <f>H64+H61</f>
        <v>236</v>
      </c>
      <c r="K64" s="12">
        <f t="shared" si="114"/>
        <v>0</v>
      </c>
      <c r="L64" s="15">
        <f t="shared" si="109"/>
        <v>0</v>
      </c>
      <c r="M64" s="16">
        <f>L64+L61</f>
        <v>0</v>
      </c>
      <c r="O64" s="12">
        <f t="shared" si="115"/>
        <v>0</v>
      </c>
      <c r="P64" s="15">
        <f t="shared" si="110"/>
        <v>0</v>
      </c>
      <c r="Q64" s="16">
        <f>P64+P61</f>
        <v>0</v>
      </c>
      <c r="R64" s="11">
        <v>50</v>
      </c>
      <c r="S64" s="12">
        <f t="shared" si="116"/>
        <v>50</v>
      </c>
      <c r="T64" s="15">
        <f t="shared" si="111"/>
        <v>50</v>
      </c>
      <c r="U64" s="16">
        <f>T64+T61</f>
        <v>1850</v>
      </c>
      <c r="V64" s="11">
        <v>5</v>
      </c>
      <c r="W64" s="12">
        <f t="shared" si="117"/>
        <v>5</v>
      </c>
      <c r="X64" s="15">
        <f t="shared" si="112"/>
        <v>5</v>
      </c>
      <c r="Y64" s="16">
        <f>X64+X61</f>
        <v>102.5</v>
      </c>
      <c r="Z64" s="11">
        <v>3</v>
      </c>
      <c r="AA64" s="12">
        <f t="shared" si="118"/>
        <v>3</v>
      </c>
      <c r="AB64" s="15">
        <f t="shared" si="113"/>
        <v>3</v>
      </c>
      <c r="AC64" s="16">
        <f>AB64+AB61</f>
        <v>53</v>
      </c>
    </row>
    <row r="65" spans="1:29" s="11" customFormat="1" x14ac:dyDescent="0.25">
      <c r="A65" s="35" t="str">
        <f>'2_MechAdd_Script'!A66</f>
        <v>eWOODY_FUEL_STUMPS_LIGHTERED_PITCHY_DIAMETER</v>
      </c>
      <c r="B65" t="s">
        <v>350</v>
      </c>
      <c r="C65" s="4"/>
      <c r="D65" s="8"/>
      <c r="E65" s="9"/>
      <c r="G65" s="12">
        <f t="shared" si="103"/>
        <v>0</v>
      </c>
      <c r="H65" s="15">
        <f t="shared" si="103"/>
        <v>0</v>
      </c>
      <c r="I65" s="16">
        <f t="shared" ref="I65:I70" si="119">H65</f>
        <v>0</v>
      </c>
      <c r="K65" s="12">
        <f t="shared" si="114"/>
        <v>0</v>
      </c>
      <c r="L65" s="15">
        <f t="shared" si="109"/>
        <v>0</v>
      </c>
      <c r="M65" s="16">
        <f t="shared" si="109"/>
        <v>0</v>
      </c>
      <c r="O65" s="12">
        <f t="shared" si="115"/>
        <v>0</v>
      </c>
      <c r="P65" s="15">
        <f t="shared" si="110"/>
        <v>0</v>
      </c>
      <c r="Q65" s="16">
        <f t="shared" si="110"/>
        <v>0</v>
      </c>
      <c r="S65" s="12">
        <f t="shared" si="116"/>
        <v>0</v>
      </c>
      <c r="T65" s="15">
        <f t="shared" si="111"/>
        <v>0</v>
      </c>
      <c r="U65" s="16">
        <f t="shared" si="111"/>
        <v>0</v>
      </c>
      <c r="W65" s="12">
        <f t="shared" si="117"/>
        <v>0</v>
      </c>
      <c r="X65" s="15">
        <f t="shared" si="112"/>
        <v>0</v>
      </c>
      <c r="Y65" s="16">
        <f t="shared" si="112"/>
        <v>0</v>
      </c>
      <c r="AA65" s="12">
        <f t="shared" si="118"/>
        <v>0</v>
      </c>
      <c r="AB65" s="15">
        <f t="shared" si="113"/>
        <v>0</v>
      </c>
      <c r="AC65" s="16">
        <f t="shared" si="113"/>
        <v>0</v>
      </c>
    </row>
    <row r="66" spans="1:29" s="11" customFormat="1" x14ac:dyDescent="0.25">
      <c r="A66" s="35" t="str">
        <f>'2_MechAdd_Script'!A67</f>
        <v>eWOODY_FUEL_STUMPS_LIGHTERED_PITCHY_HEIGHT</v>
      </c>
      <c r="B66" t="s">
        <v>351</v>
      </c>
      <c r="C66" s="4"/>
      <c r="D66" s="8"/>
      <c r="E66" s="9"/>
      <c r="G66" s="12">
        <f t="shared" si="103"/>
        <v>0</v>
      </c>
      <c r="H66" s="15">
        <f t="shared" si="103"/>
        <v>0</v>
      </c>
      <c r="I66" s="16">
        <f t="shared" si="119"/>
        <v>0</v>
      </c>
      <c r="K66" s="12">
        <f t="shared" si="114"/>
        <v>0</v>
      </c>
      <c r="L66" s="15">
        <f t="shared" si="109"/>
        <v>0</v>
      </c>
      <c r="M66" s="16">
        <f t="shared" si="109"/>
        <v>0</v>
      </c>
      <c r="O66" s="12">
        <f t="shared" si="115"/>
        <v>0</v>
      </c>
      <c r="P66" s="15">
        <f t="shared" si="110"/>
        <v>0</v>
      </c>
      <c r="Q66" s="16">
        <f t="shared" si="110"/>
        <v>0</v>
      </c>
      <c r="S66" s="12">
        <f t="shared" si="116"/>
        <v>0</v>
      </c>
      <c r="T66" s="15">
        <f t="shared" si="111"/>
        <v>0</v>
      </c>
      <c r="U66" s="16">
        <f t="shared" si="111"/>
        <v>0</v>
      </c>
      <c r="W66" s="12">
        <f t="shared" si="117"/>
        <v>0</v>
      </c>
      <c r="X66" s="15">
        <f t="shared" si="112"/>
        <v>0</v>
      </c>
      <c r="Y66" s="16">
        <f t="shared" si="112"/>
        <v>0</v>
      </c>
      <c r="AA66" s="12">
        <f t="shared" si="118"/>
        <v>0</v>
      </c>
      <c r="AB66" s="15">
        <f t="shared" si="113"/>
        <v>0</v>
      </c>
      <c r="AC66" s="16">
        <f t="shared" si="113"/>
        <v>0</v>
      </c>
    </row>
    <row r="67" spans="1:29" s="11" customFormat="1" x14ac:dyDescent="0.25">
      <c r="A67" s="35" t="str">
        <f>'2_MechAdd_Script'!A68</f>
        <v>eWOODY_FUEL_STUMPS_LIGHTERED_PITCHY_STEM_DENSITY</v>
      </c>
      <c r="B67" t="s">
        <v>352</v>
      </c>
      <c r="C67" s="4"/>
      <c r="D67" s="8"/>
      <c r="E67" s="9"/>
      <c r="G67" s="12">
        <f t="shared" si="103"/>
        <v>0</v>
      </c>
      <c r="H67" s="15">
        <f t="shared" si="103"/>
        <v>0</v>
      </c>
      <c r="I67" s="16">
        <f t="shared" si="119"/>
        <v>0</v>
      </c>
      <c r="K67" s="12">
        <f t="shared" si="114"/>
        <v>0</v>
      </c>
      <c r="L67" s="15">
        <f t="shared" si="109"/>
        <v>0</v>
      </c>
      <c r="M67" s="16">
        <f t="shared" si="109"/>
        <v>0</v>
      </c>
      <c r="O67" s="12">
        <f t="shared" si="115"/>
        <v>0</v>
      </c>
      <c r="P67" s="15">
        <f t="shared" si="110"/>
        <v>0</v>
      </c>
      <c r="Q67" s="16">
        <f t="shared" si="110"/>
        <v>0</v>
      </c>
      <c r="S67" s="12">
        <f t="shared" si="116"/>
        <v>0</v>
      </c>
      <c r="T67" s="15">
        <f t="shared" si="111"/>
        <v>0</v>
      </c>
      <c r="U67" s="16">
        <f t="shared" si="111"/>
        <v>0</v>
      </c>
      <c r="W67" s="12">
        <f t="shared" si="117"/>
        <v>0</v>
      </c>
      <c r="X67" s="15">
        <f t="shared" si="112"/>
        <v>0</v>
      </c>
      <c r="Y67" s="16">
        <f t="shared" si="112"/>
        <v>0</v>
      </c>
      <c r="AA67" s="12">
        <f t="shared" si="118"/>
        <v>0</v>
      </c>
      <c r="AB67" s="15">
        <f t="shared" si="113"/>
        <v>0</v>
      </c>
      <c r="AC67" s="16">
        <f t="shared" si="113"/>
        <v>0</v>
      </c>
    </row>
    <row r="68" spans="1:29" s="11" customFormat="1" x14ac:dyDescent="0.25">
      <c r="A68" s="35" t="str">
        <f>'2_MechAdd_Script'!A69</f>
        <v>eWOODY_FUEL_PILES_CLEAN_LOADING</v>
      </c>
      <c r="B68" t="s">
        <v>353</v>
      </c>
      <c r="C68" s="4"/>
      <c r="D68" s="8"/>
      <c r="E68" s="9"/>
      <c r="F68" s="11">
        <v>7.8118999999999994E-2</v>
      </c>
      <c r="G68" s="12">
        <f t="shared" si="103"/>
        <v>7.8118999999999994E-2</v>
      </c>
      <c r="H68" s="15">
        <f t="shared" si="103"/>
        <v>7.8118999999999994E-2</v>
      </c>
      <c r="I68" s="16">
        <f t="shared" si="119"/>
        <v>7.8118999999999994E-2</v>
      </c>
      <c r="J68" s="11">
        <v>0</v>
      </c>
      <c r="K68" s="12">
        <f t="shared" si="114"/>
        <v>0</v>
      </c>
      <c r="L68" s="15">
        <f t="shared" si="109"/>
        <v>0</v>
      </c>
      <c r="M68" s="16">
        <f t="shared" si="109"/>
        <v>0</v>
      </c>
      <c r="N68" s="11">
        <v>0</v>
      </c>
      <c r="O68" s="12">
        <f t="shared" si="115"/>
        <v>0</v>
      </c>
      <c r="P68" s="15">
        <f t="shared" si="110"/>
        <v>0</v>
      </c>
      <c r="Q68" s="16">
        <f t="shared" si="110"/>
        <v>0</v>
      </c>
      <c r="R68" s="11">
        <v>8.1810999999999995E-2</v>
      </c>
      <c r="S68" s="12">
        <f t="shared" si="116"/>
        <v>8.1810999999999995E-2</v>
      </c>
      <c r="T68" s="15">
        <f t="shared" si="111"/>
        <v>8.1810999999999995E-2</v>
      </c>
      <c r="U68" s="16">
        <f t="shared" si="111"/>
        <v>8.1810999999999995E-2</v>
      </c>
      <c r="V68" s="11">
        <v>0.13589300000000001</v>
      </c>
      <c r="W68" s="12">
        <f t="shared" si="117"/>
        <v>0.13589300000000001</v>
      </c>
      <c r="X68" s="15">
        <f t="shared" si="112"/>
        <v>0.13589300000000001</v>
      </c>
      <c r="Y68" s="16">
        <f t="shared" si="112"/>
        <v>0.13589300000000001</v>
      </c>
      <c r="Z68" s="11">
        <v>0</v>
      </c>
      <c r="AA68" s="12">
        <f t="shared" si="118"/>
        <v>0</v>
      </c>
      <c r="AB68" s="15">
        <f t="shared" si="113"/>
        <v>0</v>
      </c>
      <c r="AC68" s="16">
        <f t="shared" si="113"/>
        <v>0</v>
      </c>
    </row>
    <row r="69" spans="1:29" s="11" customFormat="1" ht="16.5" customHeight="1" x14ac:dyDescent="0.25">
      <c r="A69" s="35" t="str">
        <f>'2_MechAdd_Script'!A70</f>
        <v>eWOODY_FUEL_PILES_DIRTY_LOADING</v>
      </c>
      <c r="B69" t="s">
        <v>354</v>
      </c>
      <c r="C69" s="4"/>
      <c r="D69" s="8"/>
      <c r="E69" s="9"/>
      <c r="F69" s="11">
        <v>0</v>
      </c>
      <c r="G69" s="12">
        <f t="shared" si="103"/>
        <v>0</v>
      </c>
      <c r="H69" s="15">
        <f t="shared" si="103"/>
        <v>0</v>
      </c>
      <c r="I69" s="16">
        <f t="shared" si="119"/>
        <v>0</v>
      </c>
      <c r="J69" s="11">
        <v>0</v>
      </c>
      <c r="K69" s="12">
        <f t="shared" si="114"/>
        <v>0</v>
      </c>
      <c r="L69" s="15">
        <f t="shared" si="109"/>
        <v>0</v>
      </c>
      <c r="M69" s="16">
        <f t="shared" si="109"/>
        <v>0</v>
      </c>
      <c r="N69" s="11">
        <v>0</v>
      </c>
      <c r="O69" s="12">
        <f t="shared" si="115"/>
        <v>0</v>
      </c>
      <c r="P69" s="15">
        <f t="shared" si="110"/>
        <v>0</v>
      </c>
      <c r="Q69" s="16">
        <f t="shared" si="110"/>
        <v>0</v>
      </c>
      <c r="R69" s="11">
        <v>0</v>
      </c>
      <c r="S69" s="12">
        <f t="shared" si="116"/>
        <v>0</v>
      </c>
      <c r="T69" s="15">
        <f t="shared" si="111"/>
        <v>0</v>
      </c>
      <c r="U69" s="16">
        <f t="shared" si="111"/>
        <v>0</v>
      </c>
      <c r="V69" s="11">
        <v>0</v>
      </c>
      <c r="W69" s="12">
        <f t="shared" si="117"/>
        <v>0</v>
      </c>
      <c r="X69" s="15">
        <f t="shared" si="112"/>
        <v>0</v>
      </c>
      <c r="Y69" s="16">
        <f t="shared" si="112"/>
        <v>0</v>
      </c>
      <c r="Z69" s="11">
        <v>0</v>
      </c>
      <c r="AA69" s="12">
        <f t="shared" si="118"/>
        <v>0</v>
      </c>
      <c r="AB69" s="15">
        <f t="shared" si="113"/>
        <v>0</v>
      </c>
      <c r="AC69" s="16">
        <f t="shared" si="113"/>
        <v>0</v>
      </c>
    </row>
    <row r="70" spans="1:29" s="11" customFormat="1" x14ac:dyDescent="0.25">
      <c r="A70" s="35" t="str">
        <f>'2_MechAdd_Script'!A71</f>
        <v>eWOODY_FUEL_PILES_VERYDIRTY_LOADING</v>
      </c>
      <c r="B70" t="s">
        <v>355</v>
      </c>
      <c r="C70" s="4"/>
      <c r="D70" s="8"/>
      <c r="E70" s="9"/>
      <c r="F70" s="11">
        <v>0</v>
      </c>
      <c r="G70" s="12">
        <f t="shared" si="103"/>
        <v>0</v>
      </c>
      <c r="H70" s="15">
        <f t="shared" si="103"/>
        <v>0</v>
      </c>
      <c r="I70" s="16">
        <f t="shared" si="119"/>
        <v>0</v>
      </c>
      <c r="J70" s="11">
        <v>0</v>
      </c>
      <c r="K70" s="12">
        <f t="shared" si="114"/>
        <v>0</v>
      </c>
      <c r="L70" s="15">
        <f t="shared" si="109"/>
        <v>0</v>
      </c>
      <c r="M70" s="16">
        <f t="shared" si="109"/>
        <v>0</v>
      </c>
      <c r="N70" s="11">
        <v>0</v>
      </c>
      <c r="O70" s="12">
        <f t="shared" si="115"/>
        <v>0</v>
      </c>
      <c r="P70" s="15">
        <f t="shared" si="110"/>
        <v>0</v>
      </c>
      <c r="Q70" s="16">
        <f t="shared" si="110"/>
        <v>0</v>
      </c>
      <c r="R70" s="11">
        <v>0</v>
      </c>
      <c r="S70" s="12">
        <f t="shared" si="116"/>
        <v>0</v>
      </c>
      <c r="T70" s="15">
        <f t="shared" si="111"/>
        <v>0</v>
      </c>
      <c r="U70" s="16">
        <f t="shared" si="111"/>
        <v>0</v>
      </c>
      <c r="V70" s="11">
        <v>0</v>
      </c>
      <c r="W70" s="12">
        <f t="shared" si="117"/>
        <v>0</v>
      </c>
      <c r="X70" s="15">
        <f t="shared" si="112"/>
        <v>0</v>
      </c>
      <c r="Y70" s="16">
        <f t="shared" si="112"/>
        <v>0</v>
      </c>
      <c r="Z70" s="11">
        <v>0</v>
      </c>
      <c r="AA70" s="12">
        <f t="shared" si="118"/>
        <v>0</v>
      </c>
      <c r="AB70" s="15">
        <f t="shared" si="113"/>
        <v>0</v>
      </c>
      <c r="AC70" s="16">
        <f t="shared" si="113"/>
        <v>0</v>
      </c>
    </row>
    <row r="71" spans="1:29" s="11" customFormat="1" x14ac:dyDescent="0.25">
      <c r="A71" s="35" t="str">
        <f>'2_MechAdd_Script'!A72</f>
        <v>eLITTER_LITTER_TYPE_BROADLEAF_DECIDUOUS_RELATIVE_COVER</v>
      </c>
      <c r="B71" t="s">
        <v>356</v>
      </c>
      <c r="C71" s="4"/>
      <c r="D71" s="8"/>
      <c r="E71" s="9"/>
      <c r="G71" s="12">
        <f t="shared" si="103"/>
        <v>0</v>
      </c>
      <c r="H71" s="15">
        <f t="shared" si="103"/>
        <v>0</v>
      </c>
      <c r="I71" s="16">
        <f t="shared" ref="I71:I93" si="120">H71</f>
        <v>0</v>
      </c>
      <c r="K71" s="12">
        <f t="shared" si="114"/>
        <v>0</v>
      </c>
      <c r="L71" s="15">
        <f t="shared" si="109"/>
        <v>0</v>
      </c>
      <c r="M71" s="16">
        <f t="shared" si="109"/>
        <v>0</v>
      </c>
      <c r="O71" s="12">
        <f t="shared" si="115"/>
        <v>0</v>
      </c>
      <c r="P71" s="15">
        <f t="shared" si="110"/>
        <v>0</v>
      </c>
      <c r="Q71" s="16">
        <f t="shared" si="110"/>
        <v>0</v>
      </c>
      <c r="S71" s="12">
        <f t="shared" si="116"/>
        <v>0</v>
      </c>
      <c r="T71" s="15">
        <f t="shared" si="111"/>
        <v>0</v>
      </c>
      <c r="U71" s="16">
        <f t="shared" si="111"/>
        <v>0</v>
      </c>
      <c r="V71" s="11">
        <v>90</v>
      </c>
      <c r="W71" s="12">
        <f t="shared" si="117"/>
        <v>90</v>
      </c>
      <c r="X71" s="15">
        <f t="shared" si="112"/>
        <v>90</v>
      </c>
      <c r="Y71" s="16">
        <f t="shared" si="112"/>
        <v>90</v>
      </c>
      <c r="AA71" s="12">
        <f t="shared" si="118"/>
        <v>0</v>
      </c>
      <c r="AB71" s="15">
        <f t="shared" si="113"/>
        <v>0</v>
      </c>
      <c r="AC71" s="16">
        <f t="shared" si="113"/>
        <v>0</v>
      </c>
    </row>
    <row r="72" spans="1:29" s="11" customFormat="1" x14ac:dyDescent="0.25">
      <c r="A72" s="35" t="str">
        <f>'2_MechAdd_Script'!A73</f>
        <v>eLITTER_LITTER_TYPE_BROADLEAF_EVERGREEN_RELATIVE_COVER</v>
      </c>
      <c r="B72" t="s">
        <v>357</v>
      </c>
      <c r="C72" s="4"/>
      <c r="D72" s="8"/>
      <c r="E72" s="9"/>
      <c r="G72" s="12">
        <f t="shared" si="103"/>
        <v>0</v>
      </c>
      <c r="H72" s="15">
        <f t="shared" si="103"/>
        <v>0</v>
      </c>
      <c r="I72" s="16">
        <f t="shared" si="120"/>
        <v>0</v>
      </c>
      <c r="J72" s="11">
        <v>100</v>
      </c>
      <c r="K72" s="12">
        <f t="shared" si="114"/>
        <v>100</v>
      </c>
      <c r="L72" s="15">
        <f t="shared" si="109"/>
        <v>100</v>
      </c>
      <c r="M72" s="16">
        <f t="shared" si="109"/>
        <v>100</v>
      </c>
      <c r="O72" s="12">
        <f t="shared" si="115"/>
        <v>0</v>
      </c>
      <c r="P72" s="15">
        <f t="shared" si="110"/>
        <v>0</v>
      </c>
      <c r="Q72" s="16">
        <f t="shared" si="110"/>
        <v>0</v>
      </c>
      <c r="S72" s="12">
        <f t="shared" si="116"/>
        <v>0</v>
      </c>
      <c r="T72" s="15">
        <f t="shared" si="111"/>
        <v>0</v>
      </c>
      <c r="U72" s="16">
        <f t="shared" si="111"/>
        <v>0</v>
      </c>
      <c r="W72" s="12">
        <f t="shared" si="117"/>
        <v>0</v>
      </c>
      <c r="X72" s="15">
        <f t="shared" si="112"/>
        <v>0</v>
      </c>
      <c r="Y72" s="16">
        <f t="shared" si="112"/>
        <v>0</v>
      </c>
      <c r="AA72" s="12">
        <f t="shared" si="118"/>
        <v>0</v>
      </c>
      <c r="AB72" s="15">
        <f t="shared" si="113"/>
        <v>0</v>
      </c>
      <c r="AC72" s="16">
        <f t="shared" si="113"/>
        <v>0</v>
      </c>
    </row>
    <row r="73" spans="1:29" s="11" customFormat="1" x14ac:dyDescent="0.25">
      <c r="A73" s="35" t="str">
        <f>'2_MechAdd_Script'!A74</f>
        <v>eLITTER_LITTER_TYPE_GRASS_RELATIVE_COVER</v>
      </c>
      <c r="B73" t="s">
        <v>358</v>
      </c>
      <c r="C73" s="4"/>
      <c r="D73" s="8"/>
      <c r="E73" s="9"/>
      <c r="G73" s="12">
        <f t="shared" si="103"/>
        <v>0</v>
      </c>
      <c r="H73" s="15">
        <f t="shared" si="103"/>
        <v>0</v>
      </c>
      <c r="I73" s="16">
        <f t="shared" si="120"/>
        <v>0</v>
      </c>
      <c r="K73" s="12">
        <f t="shared" si="114"/>
        <v>0</v>
      </c>
      <c r="L73" s="15">
        <f t="shared" si="109"/>
        <v>0</v>
      </c>
      <c r="M73" s="16">
        <f t="shared" si="109"/>
        <v>0</v>
      </c>
      <c r="N73" s="11">
        <v>100</v>
      </c>
      <c r="O73" s="12">
        <f t="shared" si="115"/>
        <v>100</v>
      </c>
      <c r="P73" s="15">
        <f t="shared" si="110"/>
        <v>100</v>
      </c>
      <c r="Q73" s="16">
        <f t="shared" si="110"/>
        <v>100</v>
      </c>
      <c r="S73" s="12">
        <f t="shared" si="116"/>
        <v>0</v>
      </c>
      <c r="T73" s="15">
        <f t="shared" si="111"/>
        <v>0</v>
      </c>
      <c r="U73" s="16">
        <f t="shared" si="111"/>
        <v>0</v>
      </c>
      <c r="W73" s="12">
        <f t="shared" si="117"/>
        <v>0</v>
      </c>
      <c r="X73" s="15">
        <f t="shared" si="112"/>
        <v>0</v>
      </c>
      <c r="Y73" s="16">
        <f t="shared" si="112"/>
        <v>0</v>
      </c>
      <c r="AA73" s="12">
        <f t="shared" si="118"/>
        <v>0</v>
      </c>
      <c r="AB73" s="15">
        <f t="shared" si="113"/>
        <v>0</v>
      </c>
      <c r="AC73" s="16">
        <f t="shared" si="113"/>
        <v>0</v>
      </c>
    </row>
    <row r="74" spans="1:29" s="11" customFormat="1" x14ac:dyDescent="0.25">
      <c r="A74" s="35" t="str">
        <f>'2_MechAdd_Script'!A75</f>
        <v>eLITTER_LITTER_TYPE_LONG_NEEDLE_PINE_RELATIVE_COVER</v>
      </c>
      <c r="B74" t="s">
        <v>359</v>
      </c>
      <c r="C74" s="4"/>
      <c r="D74" s="8"/>
      <c r="E74" s="9"/>
      <c r="F74" s="13">
        <v>50</v>
      </c>
      <c r="G74" s="12">
        <f t="shared" si="103"/>
        <v>50</v>
      </c>
      <c r="H74" s="15">
        <f t="shared" si="103"/>
        <v>50</v>
      </c>
      <c r="I74" s="16">
        <f t="shared" si="120"/>
        <v>50</v>
      </c>
      <c r="K74" s="12">
        <f t="shared" si="114"/>
        <v>0</v>
      </c>
      <c r="L74" s="15">
        <f t="shared" si="109"/>
        <v>0</v>
      </c>
      <c r="M74" s="16">
        <f t="shared" si="109"/>
        <v>0</v>
      </c>
      <c r="O74" s="12">
        <f t="shared" si="115"/>
        <v>0</v>
      </c>
      <c r="P74" s="15">
        <f t="shared" si="110"/>
        <v>0</v>
      </c>
      <c r="Q74" s="16">
        <f t="shared" si="110"/>
        <v>0</v>
      </c>
      <c r="S74" s="12">
        <f t="shared" si="116"/>
        <v>0</v>
      </c>
      <c r="T74" s="15">
        <f t="shared" si="111"/>
        <v>0</v>
      </c>
      <c r="U74" s="16">
        <f t="shared" si="111"/>
        <v>0</v>
      </c>
      <c r="V74" s="11">
        <v>10</v>
      </c>
      <c r="W74" s="12">
        <f t="shared" si="117"/>
        <v>10</v>
      </c>
      <c r="X74" s="15">
        <f t="shared" si="112"/>
        <v>10</v>
      </c>
      <c r="Y74" s="16">
        <f t="shared" si="112"/>
        <v>10</v>
      </c>
      <c r="Z74" s="11">
        <v>40</v>
      </c>
      <c r="AA74" s="12">
        <f t="shared" si="118"/>
        <v>40</v>
      </c>
      <c r="AB74" s="15">
        <f t="shared" si="113"/>
        <v>40</v>
      </c>
      <c r="AC74" s="16">
        <f t="shared" si="113"/>
        <v>40</v>
      </c>
    </row>
    <row r="75" spans="1:29" s="11" customFormat="1" x14ac:dyDescent="0.25">
      <c r="A75" s="35" t="str">
        <f>'2_MechAdd_Script'!A76</f>
        <v>eLITTER_LITTER_TYPE_OTHER_CONIFER_RELATIVE_COVER</v>
      </c>
      <c r="B75" t="s">
        <v>360</v>
      </c>
      <c r="C75" s="4"/>
      <c r="D75" s="8"/>
      <c r="E75" s="9"/>
      <c r="F75" s="13">
        <v>50</v>
      </c>
      <c r="G75" s="12">
        <f t="shared" si="103"/>
        <v>50</v>
      </c>
      <c r="H75" s="15">
        <f t="shared" si="103"/>
        <v>50</v>
      </c>
      <c r="I75" s="16">
        <f t="shared" si="120"/>
        <v>50</v>
      </c>
      <c r="K75" s="12">
        <f t="shared" si="114"/>
        <v>0</v>
      </c>
      <c r="L75" s="15">
        <f t="shared" si="109"/>
        <v>0</v>
      </c>
      <c r="M75" s="16">
        <f t="shared" si="109"/>
        <v>0</v>
      </c>
      <c r="O75" s="12">
        <f t="shared" si="115"/>
        <v>0</v>
      </c>
      <c r="P75" s="15">
        <f t="shared" si="110"/>
        <v>0</v>
      </c>
      <c r="Q75" s="16">
        <f t="shared" si="110"/>
        <v>0</v>
      </c>
      <c r="R75" s="11">
        <v>100</v>
      </c>
      <c r="S75" s="12">
        <f t="shared" si="116"/>
        <v>100</v>
      </c>
      <c r="T75" s="15">
        <f t="shared" si="111"/>
        <v>100</v>
      </c>
      <c r="U75" s="16">
        <f t="shared" si="111"/>
        <v>100</v>
      </c>
      <c r="W75" s="12">
        <f t="shared" si="117"/>
        <v>0</v>
      </c>
      <c r="X75" s="15">
        <f t="shared" si="112"/>
        <v>0</v>
      </c>
      <c r="Y75" s="16">
        <f t="shared" si="112"/>
        <v>0</v>
      </c>
      <c r="AA75" s="12">
        <f t="shared" si="118"/>
        <v>0</v>
      </c>
      <c r="AB75" s="15">
        <f t="shared" si="113"/>
        <v>0</v>
      </c>
      <c r="AC75" s="16">
        <f t="shared" si="113"/>
        <v>0</v>
      </c>
    </row>
    <row r="76" spans="1:29" s="11" customFormat="1" x14ac:dyDescent="0.25">
      <c r="A76" s="35" t="str">
        <f>'2_MechAdd_Script'!A77</f>
        <v>eLITTER_LITTER_TYPE_PALM_FROND_RELATIVE_COVER</v>
      </c>
      <c r="B76" t="s">
        <v>361</v>
      </c>
      <c r="C76" s="4"/>
      <c r="D76" s="8"/>
      <c r="E76" s="9"/>
      <c r="G76" s="12">
        <f t="shared" si="103"/>
        <v>0</v>
      </c>
      <c r="H76" s="15">
        <f t="shared" si="103"/>
        <v>0</v>
      </c>
      <c r="I76" s="16">
        <f t="shared" si="120"/>
        <v>0</v>
      </c>
      <c r="K76" s="12">
        <f t="shared" si="114"/>
        <v>0</v>
      </c>
      <c r="L76" s="15">
        <f t="shared" si="109"/>
        <v>0</v>
      </c>
      <c r="M76" s="16">
        <f t="shared" si="109"/>
        <v>0</v>
      </c>
      <c r="O76" s="12">
        <f t="shared" si="115"/>
        <v>0</v>
      </c>
      <c r="P76" s="15">
        <f t="shared" si="110"/>
        <v>0</v>
      </c>
      <c r="Q76" s="16">
        <f t="shared" si="110"/>
        <v>0</v>
      </c>
      <c r="S76" s="12">
        <f t="shared" si="116"/>
        <v>0</v>
      </c>
      <c r="T76" s="15">
        <f t="shared" si="111"/>
        <v>0</v>
      </c>
      <c r="U76" s="16">
        <f t="shared" si="111"/>
        <v>0</v>
      </c>
      <c r="W76" s="12">
        <f t="shared" si="117"/>
        <v>0</v>
      </c>
      <c r="X76" s="15">
        <f t="shared" si="112"/>
        <v>0</v>
      </c>
      <c r="Y76" s="16">
        <f t="shared" si="112"/>
        <v>0</v>
      </c>
      <c r="Z76" s="11">
        <v>60</v>
      </c>
      <c r="AA76" s="12">
        <f t="shared" si="118"/>
        <v>60</v>
      </c>
      <c r="AB76" s="15">
        <f t="shared" si="113"/>
        <v>60</v>
      </c>
      <c r="AC76" s="16">
        <f t="shared" si="113"/>
        <v>60</v>
      </c>
    </row>
    <row r="77" spans="1:29" s="11" customFormat="1" x14ac:dyDescent="0.25">
      <c r="A77" s="35" t="str">
        <f>'2_MechAdd_Script'!A78</f>
        <v>eLITTER_LITTER_TYPE_SHORT_NEEDLE_PINE_RELATIVE_COVER</v>
      </c>
      <c r="B77" t="s">
        <v>362</v>
      </c>
      <c r="C77" s="4"/>
      <c r="D77" s="8"/>
      <c r="E77" s="9"/>
      <c r="G77" s="12">
        <f t="shared" si="103"/>
        <v>0</v>
      </c>
      <c r="H77" s="15">
        <f t="shared" si="103"/>
        <v>0</v>
      </c>
      <c r="I77" s="16">
        <f t="shared" si="120"/>
        <v>0</v>
      </c>
      <c r="K77" s="12">
        <f t="shared" si="114"/>
        <v>0</v>
      </c>
      <c r="L77" s="15">
        <f t="shared" si="109"/>
        <v>0</v>
      </c>
      <c r="M77" s="16">
        <f t="shared" si="109"/>
        <v>0</v>
      </c>
      <c r="O77" s="12">
        <f t="shared" si="115"/>
        <v>0</v>
      </c>
      <c r="P77" s="15">
        <f t="shared" si="110"/>
        <v>0</v>
      </c>
      <c r="Q77" s="16">
        <f t="shared" si="110"/>
        <v>0</v>
      </c>
      <c r="S77" s="12">
        <f t="shared" si="116"/>
        <v>0</v>
      </c>
      <c r="T77" s="15">
        <f t="shared" si="111"/>
        <v>0</v>
      </c>
      <c r="U77" s="16">
        <f t="shared" si="111"/>
        <v>0</v>
      </c>
      <c r="W77" s="12">
        <f t="shared" si="117"/>
        <v>0</v>
      </c>
      <c r="X77" s="15">
        <f t="shared" si="112"/>
        <v>0</v>
      </c>
      <c r="Y77" s="16">
        <f t="shared" si="112"/>
        <v>0</v>
      </c>
      <c r="AA77" s="12">
        <f t="shared" si="118"/>
        <v>0</v>
      </c>
      <c r="AB77" s="15">
        <f t="shared" si="113"/>
        <v>0</v>
      </c>
      <c r="AC77" s="16">
        <f t="shared" si="113"/>
        <v>0</v>
      </c>
    </row>
    <row r="78" spans="1:29" s="11" customFormat="1" x14ac:dyDescent="0.25">
      <c r="A78" s="35" t="str">
        <f>'2_MechAdd_Script'!A79</f>
        <v>eMOSS_LICHEN_LITTER_GROUND_LICHEN_DEPTH</v>
      </c>
      <c r="B78" t="s">
        <v>363</v>
      </c>
      <c r="C78" s="4"/>
      <c r="D78" s="8"/>
      <c r="E78" s="9"/>
      <c r="G78" s="12">
        <f t="shared" si="103"/>
        <v>0</v>
      </c>
      <c r="H78" s="15">
        <f t="shared" si="103"/>
        <v>0</v>
      </c>
      <c r="I78" s="16">
        <f t="shared" si="120"/>
        <v>0</v>
      </c>
      <c r="K78" s="12">
        <f t="shared" si="114"/>
        <v>0</v>
      </c>
      <c r="L78" s="15">
        <f t="shared" si="109"/>
        <v>0</v>
      </c>
      <c r="M78" s="16">
        <f t="shared" si="109"/>
        <v>0</v>
      </c>
      <c r="O78" s="12">
        <f t="shared" si="115"/>
        <v>0</v>
      </c>
      <c r="P78" s="15">
        <f t="shared" si="110"/>
        <v>0</v>
      </c>
      <c r="Q78" s="16">
        <f t="shared" si="110"/>
        <v>0</v>
      </c>
      <c r="R78" s="11">
        <v>2</v>
      </c>
      <c r="S78" s="12">
        <f t="shared" si="116"/>
        <v>2</v>
      </c>
      <c r="T78" s="15">
        <f t="shared" si="111"/>
        <v>2</v>
      </c>
      <c r="U78" s="16">
        <f t="shared" si="111"/>
        <v>2</v>
      </c>
      <c r="W78" s="12">
        <f t="shared" si="117"/>
        <v>0</v>
      </c>
      <c r="X78" s="15">
        <f t="shared" si="112"/>
        <v>0</v>
      </c>
      <c r="Y78" s="16">
        <f t="shared" si="112"/>
        <v>0</v>
      </c>
      <c r="AA78" s="12">
        <f t="shared" si="118"/>
        <v>0</v>
      </c>
      <c r="AB78" s="15">
        <f t="shared" si="113"/>
        <v>0</v>
      </c>
      <c r="AC78" s="16">
        <f t="shared" si="113"/>
        <v>0</v>
      </c>
    </row>
    <row r="79" spans="1:29" s="11" customFormat="1" x14ac:dyDescent="0.25">
      <c r="A79" s="35" t="str">
        <f>'2_MechAdd_Script'!A80</f>
        <v>eMOSS_LICHEN_LITTER_GROUND_LICHEN_PERCENT_COVER</v>
      </c>
      <c r="B79" t="s">
        <v>364</v>
      </c>
      <c r="C79" s="4"/>
      <c r="D79" s="8"/>
      <c r="E79" s="9"/>
      <c r="G79" s="12">
        <f t="shared" si="103"/>
        <v>0</v>
      </c>
      <c r="H79" s="15">
        <f t="shared" si="103"/>
        <v>0</v>
      </c>
      <c r="I79" s="16">
        <f t="shared" si="120"/>
        <v>0</v>
      </c>
      <c r="K79" s="12">
        <f t="shared" si="114"/>
        <v>0</v>
      </c>
      <c r="L79" s="15">
        <f t="shared" si="109"/>
        <v>0</v>
      </c>
      <c r="M79" s="16">
        <f t="shared" si="109"/>
        <v>0</v>
      </c>
      <c r="O79" s="12">
        <f t="shared" si="115"/>
        <v>0</v>
      </c>
      <c r="P79" s="15">
        <f t="shared" si="110"/>
        <v>0</v>
      </c>
      <c r="Q79" s="16">
        <f t="shared" si="110"/>
        <v>0</v>
      </c>
      <c r="R79" s="11">
        <v>5</v>
      </c>
      <c r="S79" s="12">
        <f t="shared" si="116"/>
        <v>5</v>
      </c>
      <c r="T79" s="15">
        <f t="shared" si="111"/>
        <v>5</v>
      </c>
      <c r="U79" s="16">
        <f t="shared" si="111"/>
        <v>5</v>
      </c>
      <c r="W79" s="12">
        <f t="shared" si="117"/>
        <v>0</v>
      </c>
      <c r="X79" s="15">
        <f t="shared" si="112"/>
        <v>0</v>
      </c>
      <c r="Y79" s="16">
        <f t="shared" si="112"/>
        <v>0</v>
      </c>
      <c r="AA79" s="12">
        <f t="shared" si="118"/>
        <v>0</v>
      </c>
      <c r="AB79" s="15">
        <f t="shared" si="113"/>
        <v>0</v>
      </c>
      <c r="AC79" s="16">
        <f t="shared" si="113"/>
        <v>0</v>
      </c>
    </row>
    <row r="80" spans="1:29" s="11" customFormat="1" x14ac:dyDescent="0.25">
      <c r="A80" s="35" t="str">
        <f>'2_MechAdd_Script'!A81</f>
        <v>eMOSS_LICHEN_LITTER_LITTER_DEPTH</v>
      </c>
      <c r="B80" t="s">
        <v>365</v>
      </c>
      <c r="C80" s="4">
        <v>1.5</v>
      </c>
      <c r="D80" s="8"/>
      <c r="E80" s="9"/>
      <c r="F80" s="11">
        <v>0.2</v>
      </c>
      <c r="G80" s="12">
        <f>$C80*F80</f>
        <v>0.30000000000000004</v>
      </c>
      <c r="H80" s="15">
        <f t="shared" si="103"/>
        <v>0.30000000000000004</v>
      </c>
      <c r="I80" s="16">
        <f t="shared" si="120"/>
        <v>0.30000000000000004</v>
      </c>
      <c r="J80" s="11">
        <v>1</v>
      </c>
      <c r="K80" s="12">
        <f>$C80*J80</f>
        <v>1.5</v>
      </c>
      <c r="L80" s="15">
        <f t="shared" si="109"/>
        <v>1.5</v>
      </c>
      <c r="M80" s="16">
        <f t="shared" si="109"/>
        <v>1.5</v>
      </c>
      <c r="N80" s="11">
        <v>2.5</v>
      </c>
      <c r="O80" s="12">
        <f>$C80*N80</f>
        <v>3.75</v>
      </c>
      <c r="P80" s="15">
        <f t="shared" si="110"/>
        <v>3.75</v>
      </c>
      <c r="Q80" s="16">
        <f t="shared" si="110"/>
        <v>3.75</v>
      </c>
      <c r="R80" s="11">
        <v>1</v>
      </c>
      <c r="S80" s="12">
        <f>$C80*R80</f>
        <v>1.5</v>
      </c>
      <c r="T80" s="15">
        <f t="shared" si="111"/>
        <v>1.5</v>
      </c>
      <c r="U80" s="16">
        <f t="shared" si="111"/>
        <v>1.5</v>
      </c>
      <c r="V80" s="11">
        <v>1.5</v>
      </c>
      <c r="W80" s="12">
        <f>$C80*V80</f>
        <v>2.25</v>
      </c>
      <c r="X80" s="15">
        <f t="shared" si="112"/>
        <v>2.25</v>
      </c>
      <c r="Y80" s="16">
        <f t="shared" si="112"/>
        <v>2.25</v>
      </c>
      <c r="Z80" s="11">
        <v>2</v>
      </c>
      <c r="AA80" s="12">
        <f>$C80*Z80</f>
        <v>3</v>
      </c>
      <c r="AB80" s="15">
        <f t="shared" si="113"/>
        <v>3</v>
      </c>
      <c r="AC80" s="16">
        <f t="shared" si="113"/>
        <v>3</v>
      </c>
    </row>
    <row r="81" spans="1:29" s="11" customFormat="1" x14ac:dyDescent="0.25">
      <c r="A81" s="35" t="str">
        <f>'2_MechAdd_Script'!A82</f>
        <v>eMOSS_LICHEN_LITTER_LITTER_PERCENT_COVER</v>
      </c>
      <c r="B81" t="s">
        <v>366</v>
      </c>
      <c r="C81" s="4">
        <v>1.5</v>
      </c>
      <c r="D81" s="8"/>
      <c r="E81" s="9"/>
      <c r="F81" s="11">
        <v>70</v>
      </c>
      <c r="G81" s="12">
        <f>$C81*F81</f>
        <v>105</v>
      </c>
      <c r="H81" s="15">
        <f t="shared" si="103"/>
        <v>105</v>
      </c>
      <c r="I81" s="16">
        <f t="shared" si="120"/>
        <v>105</v>
      </c>
      <c r="J81" s="11">
        <v>60</v>
      </c>
      <c r="K81" s="12">
        <f>$C81*J81</f>
        <v>90</v>
      </c>
      <c r="L81" s="15">
        <f t="shared" si="109"/>
        <v>90</v>
      </c>
      <c r="M81" s="16">
        <f t="shared" si="109"/>
        <v>90</v>
      </c>
      <c r="N81" s="11">
        <v>5</v>
      </c>
      <c r="O81" s="12">
        <f>$C81*N81</f>
        <v>7.5</v>
      </c>
      <c r="P81" s="15">
        <f t="shared" si="110"/>
        <v>7.5</v>
      </c>
      <c r="Q81" s="16">
        <f t="shared" si="110"/>
        <v>7.5</v>
      </c>
      <c r="R81" s="11">
        <v>15</v>
      </c>
      <c r="S81" s="12">
        <f>$C81*R81</f>
        <v>22.5</v>
      </c>
      <c r="T81" s="15">
        <f t="shared" si="111"/>
        <v>22.5</v>
      </c>
      <c r="U81" s="16">
        <f t="shared" si="111"/>
        <v>22.5</v>
      </c>
      <c r="V81" s="11">
        <v>90</v>
      </c>
      <c r="W81" s="12">
        <f>$C81*V81</f>
        <v>135</v>
      </c>
      <c r="X81" s="15">
        <f t="shared" si="112"/>
        <v>135</v>
      </c>
      <c r="Y81" s="16">
        <f t="shared" si="112"/>
        <v>135</v>
      </c>
      <c r="Z81" s="11">
        <v>70</v>
      </c>
      <c r="AA81" s="12">
        <f>$C81*Z81</f>
        <v>105</v>
      </c>
      <c r="AB81" s="15">
        <f t="shared" si="113"/>
        <v>105</v>
      </c>
      <c r="AC81" s="16">
        <f t="shared" si="113"/>
        <v>105</v>
      </c>
    </row>
    <row r="82" spans="1:29" s="11" customFormat="1" x14ac:dyDescent="0.25">
      <c r="A82" s="35" t="str">
        <f>'2_MechAdd_Script'!A83</f>
        <v>eMOSS_LICHEN_LITTER_MOSS_DEPTH</v>
      </c>
      <c r="B82" t="s">
        <v>367</v>
      </c>
      <c r="C82" s="4"/>
      <c r="D82" s="8"/>
      <c r="E82" s="9"/>
      <c r="G82" s="12">
        <f t="shared" si="103"/>
        <v>0</v>
      </c>
      <c r="H82" s="15">
        <f t="shared" si="103"/>
        <v>0</v>
      </c>
      <c r="I82" s="16">
        <f t="shared" si="120"/>
        <v>0</v>
      </c>
      <c r="K82" s="12">
        <f t="shared" ref="K82:K93" si="121">J82</f>
        <v>0</v>
      </c>
      <c r="L82" s="15">
        <f t="shared" si="109"/>
        <v>0</v>
      </c>
      <c r="M82" s="16">
        <f t="shared" si="109"/>
        <v>0</v>
      </c>
      <c r="O82" s="12">
        <f t="shared" ref="O82:O93" si="122">N82</f>
        <v>0</v>
      </c>
      <c r="P82" s="15">
        <f t="shared" si="110"/>
        <v>0</v>
      </c>
      <c r="Q82" s="16">
        <f t="shared" si="110"/>
        <v>0</v>
      </c>
      <c r="R82" s="11">
        <v>2.5</v>
      </c>
      <c r="S82" s="12">
        <f t="shared" ref="S82:S93" si="123">R82</f>
        <v>2.5</v>
      </c>
      <c r="T82" s="15">
        <f t="shared" si="111"/>
        <v>2.5</v>
      </c>
      <c r="U82" s="16">
        <f t="shared" si="111"/>
        <v>2.5</v>
      </c>
      <c r="V82" s="11">
        <v>1</v>
      </c>
      <c r="W82" s="12">
        <f t="shared" ref="W82:W93" si="124">V82</f>
        <v>1</v>
      </c>
      <c r="X82" s="15">
        <f t="shared" si="112"/>
        <v>1</v>
      </c>
      <c r="Y82" s="16">
        <f t="shared" si="112"/>
        <v>1</v>
      </c>
      <c r="AA82" s="12">
        <f t="shared" ref="AA82:AA93" si="125">Z82</f>
        <v>0</v>
      </c>
      <c r="AB82" s="15">
        <f t="shared" si="113"/>
        <v>0</v>
      </c>
      <c r="AC82" s="16">
        <f t="shared" si="113"/>
        <v>0</v>
      </c>
    </row>
    <row r="83" spans="1:29" s="11" customFormat="1" x14ac:dyDescent="0.25">
      <c r="A83" s="35" t="str">
        <f>'2_MechAdd_Script'!A84</f>
        <v>eMOSS_LICHEN_LITTER_MOSS_PERCENT_COVER</v>
      </c>
      <c r="B83" t="s">
        <v>368</v>
      </c>
      <c r="C83" s="4"/>
      <c r="D83" s="8"/>
      <c r="E83" s="9"/>
      <c r="G83" s="12">
        <f t="shared" si="103"/>
        <v>0</v>
      </c>
      <c r="H83" s="15">
        <f t="shared" si="103"/>
        <v>0</v>
      </c>
      <c r="I83" s="16">
        <f t="shared" si="120"/>
        <v>0</v>
      </c>
      <c r="K83" s="12">
        <f t="shared" si="121"/>
        <v>0</v>
      </c>
      <c r="L83" s="15">
        <f t="shared" si="109"/>
        <v>0</v>
      </c>
      <c r="M83" s="16">
        <f t="shared" si="109"/>
        <v>0</v>
      </c>
      <c r="O83" s="12">
        <f t="shared" si="122"/>
        <v>0</v>
      </c>
      <c r="P83" s="15">
        <f t="shared" si="110"/>
        <v>0</v>
      </c>
      <c r="Q83" s="16">
        <f t="shared" si="110"/>
        <v>0</v>
      </c>
      <c r="R83" s="11">
        <v>80</v>
      </c>
      <c r="S83" s="12">
        <f t="shared" si="123"/>
        <v>80</v>
      </c>
      <c r="T83" s="15">
        <f t="shared" si="111"/>
        <v>80</v>
      </c>
      <c r="U83" s="16">
        <f t="shared" si="111"/>
        <v>80</v>
      </c>
      <c r="V83" s="11">
        <v>5</v>
      </c>
      <c r="W83" s="12">
        <f t="shared" si="124"/>
        <v>5</v>
      </c>
      <c r="X83" s="15">
        <f t="shared" si="112"/>
        <v>5</v>
      </c>
      <c r="Y83" s="16">
        <f t="shared" si="112"/>
        <v>5</v>
      </c>
      <c r="AA83" s="12">
        <f t="shared" si="125"/>
        <v>0</v>
      </c>
      <c r="AB83" s="15">
        <f t="shared" si="113"/>
        <v>0</v>
      </c>
      <c r="AC83" s="16">
        <f t="shared" si="113"/>
        <v>0</v>
      </c>
    </row>
    <row r="84" spans="1:29" s="11" customFormat="1" x14ac:dyDescent="0.25">
      <c r="A84" s="35" t="str">
        <f>'2_MechAdd_Script'!A85</f>
        <v>eGROUND_FUEL_DUFF_LOWER_DEPTH</v>
      </c>
      <c r="B84" t="s">
        <v>369</v>
      </c>
      <c r="C84" s="4"/>
      <c r="D84" s="8"/>
      <c r="E84" s="9"/>
      <c r="G84" s="12">
        <f t="shared" si="103"/>
        <v>0</v>
      </c>
      <c r="H84" s="15">
        <f t="shared" si="103"/>
        <v>0</v>
      </c>
      <c r="I84" s="16">
        <f t="shared" si="120"/>
        <v>0</v>
      </c>
      <c r="J84" s="11">
        <v>0.2</v>
      </c>
      <c r="K84" s="12">
        <f t="shared" si="121"/>
        <v>0.2</v>
      </c>
      <c r="L84" s="15">
        <f t="shared" si="109"/>
        <v>0.2</v>
      </c>
      <c r="M84" s="16">
        <f t="shared" si="109"/>
        <v>0.2</v>
      </c>
      <c r="O84" s="12">
        <f t="shared" si="122"/>
        <v>0</v>
      </c>
      <c r="P84" s="15">
        <f t="shared" si="110"/>
        <v>0</v>
      </c>
      <c r="Q84" s="16">
        <f t="shared" si="110"/>
        <v>0</v>
      </c>
      <c r="R84" s="11">
        <v>2</v>
      </c>
      <c r="S84" s="12">
        <f t="shared" si="123"/>
        <v>2</v>
      </c>
      <c r="T84" s="15">
        <f t="shared" si="111"/>
        <v>2</v>
      </c>
      <c r="U84" s="16">
        <f t="shared" si="111"/>
        <v>2</v>
      </c>
      <c r="W84" s="12">
        <f t="shared" si="124"/>
        <v>0</v>
      </c>
      <c r="X84" s="15">
        <f t="shared" si="112"/>
        <v>0</v>
      </c>
      <c r="Y84" s="16">
        <f t="shared" si="112"/>
        <v>0</v>
      </c>
      <c r="AA84" s="12">
        <f t="shared" si="125"/>
        <v>0</v>
      </c>
      <c r="AB84" s="15">
        <f t="shared" si="113"/>
        <v>0</v>
      </c>
      <c r="AC84" s="16">
        <f t="shared" si="113"/>
        <v>0</v>
      </c>
    </row>
    <row r="85" spans="1:29" s="11" customFormat="1" x14ac:dyDescent="0.25">
      <c r="A85" s="35" t="str">
        <f>'2_MechAdd_Script'!A86</f>
        <v>eGROUND_FUEL_DUFF_LOWER_PERCENT_COVER</v>
      </c>
      <c r="B85" t="s">
        <v>370</v>
      </c>
      <c r="C85" s="4"/>
      <c r="D85" s="8"/>
      <c r="E85" s="9"/>
      <c r="G85" s="12">
        <f t="shared" si="103"/>
        <v>0</v>
      </c>
      <c r="H85" s="15">
        <f t="shared" si="103"/>
        <v>0</v>
      </c>
      <c r="I85" s="16">
        <f t="shared" si="120"/>
        <v>0</v>
      </c>
      <c r="J85" s="11">
        <v>60</v>
      </c>
      <c r="K85" s="12">
        <f t="shared" si="121"/>
        <v>60</v>
      </c>
      <c r="L85" s="15">
        <f t="shared" si="109"/>
        <v>60</v>
      </c>
      <c r="M85" s="16">
        <f t="shared" si="109"/>
        <v>60</v>
      </c>
      <c r="O85" s="12">
        <f t="shared" si="122"/>
        <v>0</v>
      </c>
      <c r="P85" s="15">
        <f t="shared" si="110"/>
        <v>0</v>
      </c>
      <c r="Q85" s="16">
        <f t="shared" si="110"/>
        <v>0</v>
      </c>
      <c r="R85" s="11">
        <v>90</v>
      </c>
      <c r="S85" s="12">
        <f t="shared" si="123"/>
        <v>90</v>
      </c>
      <c r="T85" s="15">
        <f t="shared" si="111"/>
        <v>90</v>
      </c>
      <c r="U85" s="16">
        <f t="shared" si="111"/>
        <v>90</v>
      </c>
      <c r="W85" s="12">
        <f t="shared" si="124"/>
        <v>0</v>
      </c>
      <c r="X85" s="15">
        <f t="shared" si="112"/>
        <v>0</v>
      </c>
      <c r="Y85" s="16">
        <f t="shared" si="112"/>
        <v>0</v>
      </c>
      <c r="AA85" s="12">
        <f t="shared" si="125"/>
        <v>0</v>
      </c>
      <c r="AB85" s="15">
        <f t="shared" si="113"/>
        <v>0</v>
      </c>
      <c r="AC85" s="16">
        <f t="shared" si="113"/>
        <v>0</v>
      </c>
    </row>
    <row r="86" spans="1:29" s="11" customFormat="1" x14ac:dyDescent="0.25">
      <c r="A86" s="35" t="str">
        <f>'2_MechAdd_Script'!A87</f>
        <v>eGROUND_FUEL_DUFF_UPPER_DEPTH</v>
      </c>
      <c r="B86" t="s">
        <v>371</v>
      </c>
      <c r="C86" s="4"/>
      <c r="D86" s="8"/>
      <c r="E86" s="9">
        <v>1.2</v>
      </c>
      <c r="F86" s="11">
        <v>0.5</v>
      </c>
      <c r="G86" s="12">
        <f t="shared" si="103"/>
        <v>0.5</v>
      </c>
      <c r="H86" s="15">
        <f t="shared" si="103"/>
        <v>0.5</v>
      </c>
      <c r="I86" s="16">
        <f>$E86*H86</f>
        <v>0.6</v>
      </c>
      <c r="J86" s="11">
        <v>0.4</v>
      </c>
      <c r="K86" s="12">
        <f t="shared" si="121"/>
        <v>0.4</v>
      </c>
      <c r="L86" s="15">
        <f t="shared" si="109"/>
        <v>0.4</v>
      </c>
      <c r="M86" s="16">
        <f>$E86*L86</f>
        <v>0.48</v>
      </c>
      <c r="N86" s="11">
        <v>0.2</v>
      </c>
      <c r="O86" s="12">
        <f t="shared" si="122"/>
        <v>0.2</v>
      </c>
      <c r="P86" s="15">
        <f t="shared" si="110"/>
        <v>0.2</v>
      </c>
      <c r="Q86" s="16">
        <f>$E86*P86</f>
        <v>0.24</v>
      </c>
      <c r="R86" s="11">
        <v>4</v>
      </c>
      <c r="S86" s="12">
        <f t="shared" si="123"/>
        <v>4</v>
      </c>
      <c r="T86" s="15">
        <f t="shared" si="111"/>
        <v>4</v>
      </c>
      <c r="U86" s="16">
        <f>$E86*T86</f>
        <v>4.8</v>
      </c>
      <c r="V86" s="11">
        <v>1</v>
      </c>
      <c r="W86" s="12">
        <f t="shared" si="124"/>
        <v>1</v>
      </c>
      <c r="X86" s="15">
        <f t="shared" si="112"/>
        <v>1</v>
      </c>
      <c r="Y86" s="16">
        <f>$E86*X86</f>
        <v>1.2</v>
      </c>
      <c r="Z86" s="11">
        <v>1.5</v>
      </c>
      <c r="AA86" s="12">
        <f t="shared" si="125"/>
        <v>1.5</v>
      </c>
      <c r="AB86" s="15">
        <f t="shared" si="113"/>
        <v>1.5</v>
      </c>
      <c r="AC86" s="16">
        <f>$E86*AB86</f>
        <v>1.7999999999999998</v>
      </c>
    </row>
    <row r="87" spans="1:29" s="11" customFormat="1" x14ac:dyDescent="0.25">
      <c r="A87" s="35" t="str">
        <f>'2_MechAdd_Script'!A88</f>
        <v>eGROUND_FUEL_DUFF_UPPER_PERCENT_COVER</v>
      </c>
      <c r="B87" t="s">
        <v>372</v>
      </c>
      <c r="C87" s="4"/>
      <c r="D87" s="8"/>
      <c r="E87" s="9">
        <v>1.2</v>
      </c>
      <c r="F87" s="11">
        <v>70</v>
      </c>
      <c r="G87" s="12">
        <f t="shared" si="103"/>
        <v>70</v>
      </c>
      <c r="H87" s="15">
        <f t="shared" si="103"/>
        <v>70</v>
      </c>
      <c r="I87" s="16">
        <f>$E87*H87</f>
        <v>84</v>
      </c>
      <c r="J87" s="11">
        <v>60</v>
      </c>
      <c r="K87" s="12">
        <f t="shared" si="121"/>
        <v>60</v>
      </c>
      <c r="L87" s="15">
        <f t="shared" si="109"/>
        <v>60</v>
      </c>
      <c r="M87" s="16">
        <f>$E87*L87</f>
        <v>72</v>
      </c>
      <c r="N87" s="11">
        <v>70</v>
      </c>
      <c r="O87" s="12">
        <f t="shared" si="122"/>
        <v>70</v>
      </c>
      <c r="P87" s="15">
        <f t="shared" si="110"/>
        <v>70</v>
      </c>
      <c r="Q87" s="16">
        <f>$E87*P87</f>
        <v>84</v>
      </c>
      <c r="R87" s="11">
        <v>100</v>
      </c>
      <c r="S87" s="12">
        <f t="shared" si="123"/>
        <v>100</v>
      </c>
      <c r="T87" s="15">
        <f t="shared" si="111"/>
        <v>100</v>
      </c>
      <c r="U87" s="16">
        <f>$E87*T87</f>
        <v>120</v>
      </c>
      <c r="V87" s="11">
        <v>90</v>
      </c>
      <c r="W87" s="12">
        <f t="shared" si="124"/>
        <v>90</v>
      </c>
      <c r="X87" s="15">
        <f t="shared" si="112"/>
        <v>90</v>
      </c>
      <c r="Y87" s="16">
        <f>$E87*X87</f>
        <v>108</v>
      </c>
      <c r="Z87" s="11">
        <v>70</v>
      </c>
      <c r="AA87" s="12">
        <f t="shared" si="125"/>
        <v>70</v>
      </c>
      <c r="AB87" s="15">
        <f t="shared" si="113"/>
        <v>70</v>
      </c>
      <c r="AC87" s="16">
        <f>$E87*AB87</f>
        <v>84</v>
      </c>
    </row>
    <row r="88" spans="1:29" s="11" customFormat="1" x14ac:dyDescent="0.25">
      <c r="A88" s="35" t="str">
        <f>'2_MechAdd_Script'!A89</f>
        <v>eGROUND_FUEL_BASAL_ACCUMULATION_DEPTH</v>
      </c>
      <c r="B88" t="s">
        <v>373</v>
      </c>
      <c r="C88" s="4"/>
      <c r="D88" s="8"/>
      <c r="E88" s="9"/>
      <c r="G88" s="12">
        <f t="shared" si="103"/>
        <v>0</v>
      </c>
      <c r="H88" s="15">
        <f t="shared" si="103"/>
        <v>0</v>
      </c>
      <c r="I88" s="16">
        <f t="shared" si="120"/>
        <v>0</v>
      </c>
      <c r="K88" s="12">
        <f t="shared" si="121"/>
        <v>0</v>
      </c>
      <c r="L88" s="15">
        <f t="shared" si="109"/>
        <v>0</v>
      </c>
      <c r="M88" s="16">
        <f t="shared" ref="M88:M93" si="126">L88</f>
        <v>0</v>
      </c>
      <c r="O88" s="12">
        <f t="shared" si="122"/>
        <v>0</v>
      </c>
      <c r="P88" s="15">
        <f t="shared" si="110"/>
        <v>0</v>
      </c>
      <c r="Q88" s="16">
        <f t="shared" ref="Q88:Q93" si="127">P88</f>
        <v>0</v>
      </c>
      <c r="S88" s="12">
        <f t="shared" si="123"/>
        <v>0</v>
      </c>
      <c r="T88" s="15">
        <f t="shared" si="111"/>
        <v>0</v>
      </c>
      <c r="U88" s="16">
        <f t="shared" ref="U88:U93" si="128">T88</f>
        <v>0</v>
      </c>
      <c r="W88" s="12">
        <f t="shared" si="124"/>
        <v>0</v>
      </c>
      <c r="X88" s="15">
        <f t="shared" si="112"/>
        <v>0</v>
      </c>
      <c r="Y88" s="16">
        <f t="shared" ref="Y88:Y93" si="129">X88</f>
        <v>0</v>
      </c>
      <c r="AA88" s="12">
        <f t="shared" si="125"/>
        <v>0</v>
      </c>
      <c r="AB88" s="15">
        <f t="shared" si="113"/>
        <v>0</v>
      </c>
      <c r="AC88" s="16">
        <f t="shared" ref="AC88:AC93" si="130">AB88</f>
        <v>0</v>
      </c>
    </row>
    <row r="89" spans="1:29" s="11" customFormat="1" x14ac:dyDescent="0.25">
      <c r="A89" s="35" t="str">
        <f>'2_MechAdd_Script'!A90</f>
        <v>eGROUND_FUEL_BASAL_ACCUMULATION_NUMBER_PER_UNIT_AREA</v>
      </c>
      <c r="B89" t="s">
        <v>374</v>
      </c>
      <c r="C89" s="4"/>
      <c r="D89" s="8"/>
      <c r="E89" s="9"/>
      <c r="G89" s="12">
        <f t="shared" si="103"/>
        <v>0</v>
      </c>
      <c r="H89" s="15">
        <f t="shared" si="103"/>
        <v>0</v>
      </c>
      <c r="I89" s="16">
        <f t="shared" si="120"/>
        <v>0</v>
      </c>
      <c r="K89" s="12">
        <f t="shared" si="121"/>
        <v>0</v>
      </c>
      <c r="L89" s="15">
        <f t="shared" si="109"/>
        <v>0</v>
      </c>
      <c r="M89" s="16">
        <f t="shared" si="126"/>
        <v>0</v>
      </c>
      <c r="O89" s="12">
        <f t="shared" si="122"/>
        <v>0</v>
      </c>
      <c r="P89" s="15">
        <f t="shared" si="110"/>
        <v>0</v>
      </c>
      <c r="Q89" s="16">
        <f t="shared" si="127"/>
        <v>0</v>
      </c>
      <c r="S89" s="12">
        <f t="shared" si="123"/>
        <v>0</v>
      </c>
      <c r="T89" s="15">
        <f t="shared" si="111"/>
        <v>0</v>
      </c>
      <c r="U89" s="16">
        <f t="shared" si="128"/>
        <v>0</v>
      </c>
      <c r="W89" s="12">
        <f t="shared" si="124"/>
        <v>0</v>
      </c>
      <c r="X89" s="15">
        <f t="shared" si="112"/>
        <v>0</v>
      </c>
      <c r="Y89" s="16">
        <f t="shared" si="129"/>
        <v>0</v>
      </c>
      <c r="AA89" s="12">
        <f t="shared" si="125"/>
        <v>0</v>
      </c>
      <c r="AB89" s="15">
        <f t="shared" si="113"/>
        <v>0</v>
      </c>
      <c r="AC89" s="16">
        <f t="shared" si="130"/>
        <v>0</v>
      </c>
    </row>
    <row r="90" spans="1:29" s="11" customFormat="1" x14ac:dyDescent="0.25">
      <c r="A90" s="35" t="str">
        <f>'2_MechAdd_Script'!A91</f>
        <v>eGROUND_FUEL_BASAL_ACCUMULATION_RADIUS</v>
      </c>
      <c r="B90" t="s">
        <v>375</v>
      </c>
      <c r="C90" s="4"/>
      <c r="D90" s="8"/>
      <c r="E90" s="9"/>
      <c r="G90" s="12">
        <f t="shared" si="103"/>
        <v>0</v>
      </c>
      <c r="H90" s="15">
        <f t="shared" si="103"/>
        <v>0</v>
      </c>
      <c r="I90" s="16">
        <f t="shared" si="120"/>
        <v>0</v>
      </c>
      <c r="K90" s="12">
        <f t="shared" si="121"/>
        <v>0</v>
      </c>
      <c r="L90" s="15">
        <f t="shared" si="109"/>
        <v>0</v>
      </c>
      <c r="M90" s="16">
        <f t="shared" si="126"/>
        <v>0</v>
      </c>
      <c r="O90" s="12">
        <f t="shared" si="122"/>
        <v>0</v>
      </c>
      <c r="P90" s="15">
        <f t="shared" si="110"/>
        <v>0</v>
      </c>
      <c r="Q90" s="16">
        <f t="shared" si="127"/>
        <v>0</v>
      </c>
      <c r="S90" s="12">
        <f t="shared" si="123"/>
        <v>0</v>
      </c>
      <c r="T90" s="15">
        <f t="shared" si="111"/>
        <v>0</v>
      </c>
      <c r="U90" s="16">
        <f t="shared" si="128"/>
        <v>0</v>
      </c>
      <c r="W90" s="12">
        <f t="shared" si="124"/>
        <v>0</v>
      </c>
      <c r="X90" s="15">
        <f t="shared" si="112"/>
        <v>0</v>
      </c>
      <c r="Y90" s="16">
        <f t="shared" si="129"/>
        <v>0</v>
      </c>
      <c r="AA90" s="12">
        <f t="shared" si="125"/>
        <v>0</v>
      </c>
      <c r="AB90" s="15">
        <f t="shared" si="113"/>
        <v>0</v>
      </c>
      <c r="AC90" s="16">
        <f t="shared" si="130"/>
        <v>0</v>
      </c>
    </row>
    <row r="91" spans="1:29" s="11" customFormat="1" x14ac:dyDescent="0.25">
      <c r="A91" s="35" t="str">
        <f>'2_MechAdd_Script'!A92</f>
        <v>eGROUND_FUEL_SQUIRREL_MIDDENS_DEPTH</v>
      </c>
      <c r="B91" t="s">
        <v>376</v>
      </c>
      <c r="C91" s="4"/>
      <c r="D91" s="8"/>
      <c r="E91" s="9"/>
      <c r="G91" s="12">
        <f t="shared" si="103"/>
        <v>0</v>
      </c>
      <c r="H91" s="15">
        <f t="shared" si="103"/>
        <v>0</v>
      </c>
      <c r="I91" s="16">
        <f t="shared" si="120"/>
        <v>0</v>
      </c>
      <c r="K91" s="12">
        <f t="shared" si="121"/>
        <v>0</v>
      </c>
      <c r="L91" s="15">
        <f t="shared" si="109"/>
        <v>0</v>
      </c>
      <c r="M91" s="16">
        <f t="shared" si="126"/>
        <v>0</v>
      </c>
      <c r="O91" s="12">
        <f t="shared" si="122"/>
        <v>0</v>
      </c>
      <c r="P91" s="15">
        <f t="shared" si="110"/>
        <v>0</v>
      </c>
      <c r="Q91" s="16">
        <f t="shared" si="127"/>
        <v>0</v>
      </c>
      <c r="R91" s="11">
        <v>18</v>
      </c>
      <c r="S91" s="12">
        <f t="shared" si="123"/>
        <v>18</v>
      </c>
      <c r="T91" s="15">
        <f t="shared" si="111"/>
        <v>18</v>
      </c>
      <c r="U91" s="16">
        <f t="shared" si="128"/>
        <v>18</v>
      </c>
      <c r="W91" s="12">
        <f t="shared" si="124"/>
        <v>0</v>
      </c>
      <c r="X91" s="15">
        <f t="shared" si="112"/>
        <v>0</v>
      </c>
      <c r="Y91" s="16">
        <f t="shared" si="129"/>
        <v>0</v>
      </c>
      <c r="AA91" s="12">
        <f t="shared" si="125"/>
        <v>0</v>
      </c>
      <c r="AB91" s="15">
        <f t="shared" si="113"/>
        <v>0</v>
      </c>
      <c r="AC91" s="16">
        <f t="shared" si="130"/>
        <v>0</v>
      </c>
    </row>
    <row r="92" spans="1:29" s="11" customFormat="1" x14ac:dyDescent="0.25">
      <c r="A92" s="35" t="str">
        <f>'2_MechAdd_Script'!A93</f>
        <v>eGROUND_FUEL_SQUIRREL_MIDDENS_NUMBER_PER_UNIT_AREA</v>
      </c>
      <c r="B92" t="s">
        <v>377</v>
      </c>
      <c r="C92" s="4"/>
      <c r="D92" s="8"/>
      <c r="E92" s="9"/>
      <c r="G92" s="12">
        <f t="shared" si="103"/>
        <v>0</v>
      </c>
      <c r="H92" s="15">
        <f t="shared" si="103"/>
        <v>0</v>
      </c>
      <c r="I92" s="16">
        <f t="shared" si="120"/>
        <v>0</v>
      </c>
      <c r="K92" s="12">
        <f t="shared" si="121"/>
        <v>0</v>
      </c>
      <c r="L92" s="15">
        <f t="shared" si="109"/>
        <v>0</v>
      </c>
      <c r="M92" s="16">
        <f t="shared" si="126"/>
        <v>0</v>
      </c>
      <c r="O92" s="12">
        <f t="shared" si="122"/>
        <v>0</v>
      </c>
      <c r="P92" s="15">
        <f t="shared" si="110"/>
        <v>0</v>
      </c>
      <c r="Q92" s="16">
        <f t="shared" si="127"/>
        <v>0</v>
      </c>
      <c r="R92" s="11">
        <v>1</v>
      </c>
      <c r="S92" s="12">
        <f t="shared" si="123"/>
        <v>1</v>
      </c>
      <c r="T92" s="15">
        <f t="shared" si="111"/>
        <v>1</v>
      </c>
      <c r="U92" s="16">
        <f t="shared" si="128"/>
        <v>1</v>
      </c>
      <c r="W92" s="12">
        <f t="shared" si="124"/>
        <v>0</v>
      </c>
      <c r="X92" s="15">
        <f t="shared" si="112"/>
        <v>0</v>
      </c>
      <c r="Y92" s="16">
        <f t="shared" si="129"/>
        <v>0</v>
      </c>
      <c r="AA92" s="12">
        <f t="shared" si="125"/>
        <v>0</v>
      </c>
      <c r="AB92" s="15">
        <f t="shared" si="113"/>
        <v>0</v>
      </c>
      <c r="AC92" s="16">
        <f t="shared" si="130"/>
        <v>0</v>
      </c>
    </row>
    <row r="93" spans="1:29" s="11" customFormat="1" x14ac:dyDescent="0.25">
      <c r="A93" s="35" t="str">
        <f>'2_MechAdd_Script'!A94</f>
        <v>eGROUND_FUEL_SQUIRREL_MIDDENS_RADIUS</v>
      </c>
      <c r="B93" t="s">
        <v>378</v>
      </c>
      <c r="C93" s="4"/>
      <c r="D93" s="8"/>
      <c r="E93" s="9"/>
      <c r="G93" s="12">
        <f t="shared" si="103"/>
        <v>0</v>
      </c>
      <c r="H93" s="15">
        <f t="shared" si="103"/>
        <v>0</v>
      </c>
      <c r="I93" s="16">
        <f t="shared" si="120"/>
        <v>0</v>
      </c>
      <c r="K93" s="12">
        <f t="shared" si="121"/>
        <v>0</v>
      </c>
      <c r="L93" s="15">
        <f t="shared" si="109"/>
        <v>0</v>
      </c>
      <c r="M93" s="16">
        <f t="shared" si="126"/>
        <v>0</v>
      </c>
      <c r="O93" s="12">
        <f t="shared" si="122"/>
        <v>0</v>
      </c>
      <c r="P93" s="15">
        <f t="shared" si="110"/>
        <v>0</v>
      </c>
      <c r="Q93" s="16">
        <f t="shared" si="127"/>
        <v>0</v>
      </c>
      <c r="R93" s="11">
        <v>5</v>
      </c>
      <c r="S93" s="12">
        <f t="shared" si="123"/>
        <v>5</v>
      </c>
      <c r="T93" s="15">
        <f t="shared" si="111"/>
        <v>5</v>
      </c>
      <c r="U93" s="16">
        <f t="shared" si="128"/>
        <v>5</v>
      </c>
      <c r="W93" s="12">
        <f t="shared" si="124"/>
        <v>0</v>
      </c>
      <c r="X93" s="15">
        <f t="shared" si="112"/>
        <v>0</v>
      </c>
      <c r="Y93" s="16">
        <f t="shared" si="129"/>
        <v>0</v>
      </c>
      <c r="AA93" s="12">
        <f t="shared" si="125"/>
        <v>0</v>
      </c>
      <c r="AB93" s="15">
        <f t="shared" si="113"/>
        <v>0</v>
      </c>
      <c r="AC93" s="16">
        <f t="shared" si="130"/>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zoomScale="75" zoomScaleNormal="75" workbookViewId="0">
      <selection activeCell="A11" sqref="A11"/>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31</v>
      </c>
      <c r="B1" s="1" t="s">
        <v>289</v>
      </c>
      <c r="C1" s="14" t="s">
        <v>269</v>
      </c>
      <c r="D1" s="2" t="s">
        <v>270</v>
      </c>
      <c r="E1" s="3" t="s">
        <v>271</v>
      </c>
      <c r="F1" s="13" t="s">
        <v>17</v>
      </c>
      <c r="G1" t="s">
        <v>435</v>
      </c>
      <c r="H1" t="s">
        <v>436</v>
      </c>
      <c r="I1" t="s">
        <v>437</v>
      </c>
      <c r="J1" t="s">
        <v>18</v>
      </c>
      <c r="K1" t="s">
        <v>438</v>
      </c>
      <c r="L1" t="s">
        <v>439</v>
      </c>
      <c r="M1" t="s">
        <v>440</v>
      </c>
      <c r="N1" t="s">
        <v>19</v>
      </c>
      <c r="O1" t="s">
        <v>441</v>
      </c>
      <c r="P1" t="s">
        <v>442</v>
      </c>
      <c r="Q1" t="s">
        <v>443</v>
      </c>
      <c r="R1" t="s">
        <v>24</v>
      </c>
      <c r="S1" t="s">
        <v>444</v>
      </c>
      <c r="T1" t="s">
        <v>445</v>
      </c>
      <c r="U1" t="s">
        <v>446</v>
      </c>
      <c r="V1" t="s">
        <v>25</v>
      </c>
      <c r="W1" t="s">
        <v>447</v>
      </c>
      <c r="X1" t="s">
        <v>448</v>
      </c>
      <c r="Y1" t="s">
        <v>449</v>
      </c>
      <c r="Z1" t="s">
        <v>30</v>
      </c>
      <c r="AA1" t="s">
        <v>450</v>
      </c>
      <c r="AB1" t="s">
        <v>451</v>
      </c>
      <c r="AC1" t="s">
        <v>452</v>
      </c>
    </row>
    <row r="2" spans="1:29" s="11" customFormat="1" x14ac:dyDescent="0.25">
      <c r="A2" s="18" t="str">
        <f>'2_MechAdd_Script'!A3</f>
        <v>eCANOPY_TREES_TOTAL_PERCENT_COVER</v>
      </c>
      <c r="B2" t="s">
        <v>290</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'2_MechAdd_Script'!A4</f>
        <v>eCANOPY_TREES_OVERSTORY_DIAMETER_AT_BREAST_HEIGHT</v>
      </c>
      <c r="B3" t="s">
        <v>291</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'2_MechAdd_Script'!A5</f>
        <v>eCANOPY_TREES_OVERSTORY_HEIGHT_TO_LIVE_CROWN</v>
      </c>
      <c r="B4" t="s">
        <v>292</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'2_MechAdd_Script'!A6</f>
        <v>eCANOPY_TREES_OVERSTORY_HEIGHT</v>
      </c>
      <c r="B5" t="s">
        <v>293</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'2_MechAdd_Script'!A7</f>
        <v>eCANOPY_TREES_OVERSTORY_PERCENT_COVER</v>
      </c>
      <c r="B6" t="s">
        <v>294</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'2_MechAdd_Script'!A8</f>
        <v>eCANOPY_TREES_OVERSTORY_STEM_DENSITY</v>
      </c>
      <c r="B7" t="s">
        <v>295</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'2_MechAdd_Script'!A9</f>
        <v>eCANOPY_TREES_MIDSTORY_DIAMETER_AT_BREAST_HEIGHT</v>
      </c>
      <c r="B8" t="s">
        <v>296</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'2_MechAdd_Script'!A10</f>
        <v>eCANOPY_TREES_MIDSTORY_HEIGHT_TO_LIVE_CROWN</v>
      </c>
      <c r="B9" t="s">
        <v>297</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'2_MechAdd_Script'!A11</f>
        <v>eCANOPY_TREES_MIDSTORY_HEIGHT</v>
      </c>
      <c r="B10" t="s">
        <v>298</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'2_MechAdd_Script'!A12</f>
        <v>eCANOPY_TREES_MIDSTORY_PERCENT_COVER</v>
      </c>
      <c r="B11" t="s">
        <v>299</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'2_MechAdd_Script'!A13</f>
        <v>eCANOPY_TREES_MIDSTORY_STEM_DENSITY</v>
      </c>
      <c r="B12" t="s">
        <v>300</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'2_MechAdd_Script'!A14</f>
        <v>eCANOPY_TREES_UNDERSTORY_DIAMETER_AT_BREAST_HEIGHT</v>
      </c>
      <c r="B13" t="s">
        <v>301</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'2_MechAdd_Script'!A15</f>
        <v>eCANOPY_TREES_UNDERSTORY_HEIGHT_TO_LIVE_CROWN</v>
      </c>
      <c r="B14" t="s">
        <v>302</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'2_MechAdd_Script'!A16</f>
        <v>eCANOPY_TREES_UNDERSTORY_HEIGHT</v>
      </c>
      <c r="B15" t="s">
        <v>303</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'2_MechAdd_Script'!A17</f>
        <v>eCANOPY_TREES_UNDERSTORY_PERCENT_COVER</v>
      </c>
      <c r="B16" t="s">
        <v>304</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'2_MechAdd_Script'!A18</f>
        <v>eCANOPY_TREES_UNDERSTORY_STEM_DENSITY</v>
      </c>
      <c r="B17" t="s">
        <v>305</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'2_MechAdd_Script'!A19</f>
        <v>eCANOPY_SNAGS_CLASS_1_ALL_OTHERS_DIAMETER</v>
      </c>
      <c r="B18" t="s">
        <v>306</v>
      </c>
      <c r="C18" s="4"/>
      <c r="D18" s="5"/>
      <c r="E18" s="37"/>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'2_MechAdd_Script'!A20</f>
        <v>eCANOPY_SNAGS_CLASS_1_ALL_OTHERS_HEIGHT</v>
      </c>
      <c r="B19" t="s">
        <v>307</v>
      </c>
      <c r="C19" s="4"/>
      <c r="D19" s="5"/>
      <c r="E19" s="37"/>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'2_MechAdd_Script'!A21</f>
        <v>eCANOPY_SNAGS_CLASS_1_ALL_OTHERS_STEM_DENSITY</v>
      </c>
      <c r="B20" t="s">
        <v>308</v>
      </c>
      <c r="C20" s="4"/>
      <c r="D20" s="5"/>
      <c r="E20" s="37"/>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'2_MechAdd_Script'!A22</f>
        <v>eCANOPY_SNAGS_CLASS_1_CONIFERS_WITH_FOLIAGE_HEIGHT_TO_CROWN_BASE</v>
      </c>
      <c r="B21" t="s">
        <v>309</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'2_MechAdd_Script'!A23</f>
        <v>eCANOPY_SNAGS_CLASS_1_CONIFERS_WITH_FOLIAGE_DIAMETER</v>
      </c>
      <c r="B22" t="s">
        <v>310</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'2_MechAdd_Script'!A24</f>
        <v>eCANOPY_SNAGS_CLASS_1_CONIFERS_WITH_FOLIAGE_HEIGHT</v>
      </c>
      <c r="B23" t="s">
        <v>311</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'2_MechAdd_Script'!A25</f>
        <v>eCANOPY_SNAGS_CLASS_1_CONIFERS_WITH_FOLIAGE_PERCENT_COVER</v>
      </c>
      <c r="B24" t="s">
        <v>312</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'2_MechAdd_Script'!A26</f>
        <v>eCANOPY_SNAGS_CLASS_1_CONIFERS_WITH_FOLIAGE_STEM_DENSITY</v>
      </c>
      <c r="B25" t="s">
        <v>313</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'2_MechAdd_Script'!A27</f>
        <v>eCANOPY_SNAGS_CLASS_2_DIAMETER</v>
      </c>
      <c r="B26" t="s">
        <v>314</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'2_MechAdd_Script'!A28</f>
        <v>eCANOPY_SNAGS_CLASS_2_HEIGHT</v>
      </c>
      <c r="B27" t="s">
        <v>315</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'2_MechAdd_Script'!A29</f>
        <v>eCANOPY_SNAGS_CLASS_2_STEM_DENSITY</v>
      </c>
      <c r="B28" t="s">
        <v>316</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'2_MechAdd_Script'!A30</f>
        <v>eCANOPY_SNAGS_CLASS_3_DIAMETER</v>
      </c>
      <c r="B29" t="s">
        <v>317</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'2_MechAdd_Script'!A31</f>
        <v>eCANOPY_SNAGS_CLASS_3_HEIGHT</v>
      </c>
      <c r="B30" t="s">
        <v>318</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'2_MechAdd_Script'!A32</f>
        <v>eCANOPY_SNAGS_CLASS_3_STEM_DENSITY</v>
      </c>
      <c r="B31" t="s">
        <v>319</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'2_MechAdd_Script'!A33</f>
        <v>eCANOPY_LADDER_FUELS_MAXIMUM_HEIGHT</v>
      </c>
      <c r="B32" t="s">
        <v>320</v>
      </c>
      <c r="C32" s="4"/>
      <c r="D32" s="5"/>
      <c r="E32" s="6"/>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18" t="str">
        <f>'2_MechAdd_Script'!A34</f>
        <v>eCANOPY_LADDER_FUELS_MINIMUM_HEIGHT</v>
      </c>
      <c r="B33" t="s">
        <v>321</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'2_MechAdd_Script'!A35</f>
        <v>eSHRUBS_PRIMARY_LAYER_HEIGHT</v>
      </c>
      <c r="B34" t="s">
        <v>322</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'2_MechAdd_Script'!A36</f>
        <v>eSHRUBS_PRIMARY_LAYER_PERCENT_COVER</v>
      </c>
      <c r="B35" t="s">
        <v>323</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'2_MechAdd_Script'!A37</f>
        <v>eSHRUBS_PRIMARY_LAYER_PERCENT_LIVE</v>
      </c>
      <c r="B36" t="s">
        <v>324</v>
      </c>
      <c r="C36" s="4">
        <v>0.25</v>
      </c>
      <c r="D36" s="8">
        <v>1.5</v>
      </c>
      <c r="E36" s="9"/>
      <c r="F36" s="11">
        <v>85</v>
      </c>
      <c r="G36" s="12">
        <f>$C36*F36</f>
        <v>21.25</v>
      </c>
      <c r="H36" s="15">
        <f>MIN(100,G36*$D36)</f>
        <v>31.875</v>
      </c>
      <c r="I36" s="16">
        <f t="shared" si="40"/>
        <v>31.875</v>
      </c>
      <c r="J36" s="11">
        <v>85</v>
      </c>
      <c r="K36" s="12">
        <f>$C36*J36</f>
        <v>21.25</v>
      </c>
      <c r="L36" s="15">
        <f>MIN(100,K36*$D36)</f>
        <v>31.875</v>
      </c>
      <c r="M36" s="16">
        <f t="shared" ref="M36:M37" si="46">L36</f>
        <v>31.875</v>
      </c>
      <c r="N36" s="11">
        <v>100</v>
      </c>
      <c r="O36" s="12">
        <f>$C36*N36</f>
        <v>25</v>
      </c>
      <c r="P36" s="15">
        <f>MIN(100,O36*$D36)</f>
        <v>37.5</v>
      </c>
      <c r="Q36" s="16">
        <f t="shared" ref="Q36:Q37" si="47">P36</f>
        <v>37.5</v>
      </c>
      <c r="R36" s="11">
        <v>90</v>
      </c>
      <c r="S36" s="12">
        <f>$C36*R36</f>
        <v>22.5</v>
      </c>
      <c r="T36" s="15">
        <f>MIN(100,S36*$D36)</f>
        <v>33.75</v>
      </c>
      <c r="U36" s="16">
        <f t="shared" ref="U36:U37" si="48">T36</f>
        <v>33.75</v>
      </c>
      <c r="V36" s="11">
        <v>85</v>
      </c>
      <c r="W36" s="12">
        <f>$C36*V36</f>
        <v>21.25</v>
      </c>
      <c r="X36" s="15">
        <f>MIN(100,W36*$D36)</f>
        <v>31.875</v>
      </c>
      <c r="Y36" s="16">
        <f t="shared" ref="Y36:Y37" si="49">X36</f>
        <v>31.875</v>
      </c>
      <c r="Z36" s="11">
        <v>90</v>
      </c>
      <c r="AA36" s="12">
        <f>$C36*Z36</f>
        <v>22.5</v>
      </c>
      <c r="AB36" s="15">
        <f>MIN(100,AA36*$D36)</f>
        <v>33.75</v>
      </c>
      <c r="AC36" s="16">
        <f t="shared" ref="AC36:AC37" si="50">AB36</f>
        <v>33.75</v>
      </c>
    </row>
    <row r="37" spans="1:29" s="11" customFormat="1" x14ac:dyDescent="0.25">
      <c r="A37" s="18" t="str">
        <f>'2_MechAdd_Script'!A38</f>
        <v>eSHRUBS_SECONDARY_LAYER_HEIGHT</v>
      </c>
      <c r="B37" t="s">
        <v>325</v>
      </c>
      <c r="C37" s="4"/>
      <c r="D37" s="8"/>
      <c r="E37" s="9"/>
      <c r="F37" s="11">
        <v>0.3</v>
      </c>
      <c r="G37" s="12">
        <f t="shared" ref="G37:H44" si="51">F37</f>
        <v>0.3</v>
      </c>
      <c r="H37" s="15">
        <f t="shared" si="51"/>
        <v>0.3</v>
      </c>
      <c r="I37" s="16">
        <f t="shared" si="40"/>
        <v>0.3</v>
      </c>
      <c r="J37" s="11">
        <v>2</v>
      </c>
      <c r="K37" s="12">
        <f t="shared" ref="K37" si="52">J37</f>
        <v>2</v>
      </c>
      <c r="L37" s="15">
        <f t="shared" ref="L37" si="53">K37</f>
        <v>2</v>
      </c>
      <c r="M37" s="16">
        <f t="shared" si="46"/>
        <v>2</v>
      </c>
      <c r="O37" s="12">
        <f t="shared" ref="O37" si="54">N37</f>
        <v>0</v>
      </c>
      <c r="P37" s="15">
        <f t="shared" ref="P37" si="55">O37</f>
        <v>0</v>
      </c>
      <c r="Q37" s="16">
        <f t="shared" si="47"/>
        <v>0</v>
      </c>
      <c r="R37" s="11">
        <v>1</v>
      </c>
      <c r="S37" s="12">
        <f t="shared" ref="S37" si="56">R37</f>
        <v>1</v>
      </c>
      <c r="T37" s="15">
        <f t="shared" ref="T37" si="57">S37</f>
        <v>1</v>
      </c>
      <c r="U37" s="16">
        <f t="shared" si="48"/>
        <v>1</v>
      </c>
      <c r="W37" s="12">
        <f t="shared" ref="W37" si="58">V37</f>
        <v>0</v>
      </c>
      <c r="X37" s="15">
        <f t="shared" ref="X37" si="59">W37</f>
        <v>0</v>
      </c>
      <c r="Y37" s="16">
        <f t="shared" si="49"/>
        <v>0</v>
      </c>
      <c r="AA37" s="12">
        <f t="shared" ref="AA37" si="60">Z37</f>
        <v>0</v>
      </c>
      <c r="AB37" s="15">
        <f t="shared" ref="AB37" si="61">AA37</f>
        <v>0</v>
      </c>
      <c r="AC37" s="16">
        <f t="shared" si="50"/>
        <v>0</v>
      </c>
    </row>
    <row r="38" spans="1:29" s="11" customFormat="1" x14ac:dyDescent="0.25">
      <c r="A38" s="18" t="str">
        <f>'2_MechAdd_Script'!A39</f>
        <v>eSHRUBS_SECONDARY_LAYER_PERCENT_COVER</v>
      </c>
      <c r="B38" t="s">
        <v>326</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'2_MechAdd_Script'!A40</f>
        <v>eSHRUBS_SECONDARY_LAYER_PERCENT_LIVE</v>
      </c>
      <c r="B39" t="s">
        <v>327</v>
      </c>
      <c r="C39" s="4">
        <v>0.25</v>
      </c>
      <c r="D39" s="8">
        <v>1.5</v>
      </c>
      <c r="E39" s="9"/>
      <c r="F39" s="11">
        <v>95</v>
      </c>
      <c r="G39" s="12">
        <f>$C39*F39</f>
        <v>23.75</v>
      </c>
      <c r="H39" s="15">
        <f>MIN(100,G39*$D39)</f>
        <v>35.625</v>
      </c>
      <c r="I39" s="16">
        <f t="shared" si="40"/>
        <v>35.625</v>
      </c>
      <c r="J39" s="11">
        <v>85</v>
      </c>
      <c r="K39" s="12">
        <f>$C39*J39</f>
        <v>21.25</v>
      </c>
      <c r="L39" s="15">
        <f>MIN(100,K39*$D39)</f>
        <v>31.875</v>
      </c>
      <c r="M39" s="16">
        <f t="shared" ref="M39:M40" si="62">L39</f>
        <v>31.875</v>
      </c>
      <c r="O39" s="12">
        <f>$C39*N39</f>
        <v>0</v>
      </c>
      <c r="P39" s="15">
        <f>MIN(100,O39*$D39)</f>
        <v>0</v>
      </c>
      <c r="Q39" s="16">
        <f t="shared" ref="Q39:Q40" si="63">P39</f>
        <v>0</v>
      </c>
      <c r="R39" s="11">
        <v>90</v>
      </c>
      <c r="S39" s="12">
        <f>$C39*R39</f>
        <v>22.5</v>
      </c>
      <c r="T39" s="15">
        <f>MIN(100,S39*$D39)</f>
        <v>33.75</v>
      </c>
      <c r="U39" s="16">
        <f t="shared" ref="U39:U40" si="64">T39</f>
        <v>33.75</v>
      </c>
      <c r="W39" s="12">
        <f>$C39*V39</f>
        <v>0</v>
      </c>
      <c r="X39" s="15">
        <f>MIN(100,W39*$D39)</f>
        <v>0</v>
      </c>
      <c r="Y39" s="16">
        <f t="shared" ref="Y39:Y40" si="65">X39</f>
        <v>0</v>
      </c>
      <c r="AA39" s="12">
        <f>$C39*Z39</f>
        <v>0</v>
      </c>
      <c r="AB39" s="15">
        <f>MIN(100,AA39*$D39)</f>
        <v>0</v>
      </c>
      <c r="AC39" s="16">
        <f t="shared" ref="AC39:AC40" si="66">AB39</f>
        <v>0</v>
      </c>
    </row>
    <row r="40" spans="1:29" s="11" customFormat="1" x14ac:dyDescent="0.25">
      <c r="A40" s="18" t="str">
        <f>'2_MechAdd_Script'!A41</f>
        <v>eHERBACEOUS_PRIMARY_LAYER_HEIGHT</v>
      </c>
      <c r="B40" t="s">
        <v>328</v>
      </c>
      <c r="C40" s="4"/>
      <c r="D40" s="8"/>
      <c r="E40" s="9"/>
      <c r="F40" s="11">
        <v>0.9</v>
      </c>
      <c r="G40" s="12">
        <f t="shared" si="51"/>
        <v>0.9</v>
      </c>
      <c r="H40" s="15">
        <f t="shared" si="51"/>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18" t="str">
        <f>'2_MechAdd_Script'!A42</f>
        <v>eHERBACEOUS_PRIMARY_LAYER_LOADING</v>
      </c>
      <c r="B41" t="s">
        <v>329</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'2_MechAdd_Script'!A43</f>
        <v>eHERBACEOUS_PRIMARY_LAYER_PERCENT_COVER</v>
      </c>
      <c r="B42" t="s">
        <v>330</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'2_MechAdd_Script'!A44</f>
        <v>eHERBACEOUS_PRIMARY_LAYER_PERCENT_LIVE</v>
      </c>
      <c r="B43" t="s">
        <v>331</v>
      </c>
      <c r="C43" s="4">
        <v>0.25</v>
      </c>
      <c r="D43" s="8">
        <v>1.5</v>
      </c>
      <c r="E43" s="9"/>
      <c r="F43" s="11">
        <v>95</v>
      </c>
      <c r="G43" s="12">
        <f>$C43*F43</f>
        <v>23.75</v>
      </c>
      <c r="H43" s="15">
        <f>MIN(100,G43*$D43)</f>
        <v>35.625</v>
      </c>
      <c r="I43" s="16">
        <f t="shared" si="40"/>
        <v>35.625</v>
      </c>
      <c r="K43" s="12">
        <f>$C43*J43</f>
        <v>0</v>
      </c>
      <c r="L43" s="15">
        <f>MIN(100,K43*$D43)</f>
        <v>0</v>
      </c>
      <c r="M43" s="16">
        <f t="shared" ref="M43:M44" si="77">L43</f>
        <v>0</v>
      </c>
      <c r="N43" s="11">
        <v>85</v>
      </c>
      <c r="O43" s="12">
        <f>$C43*N43</f>
        <v>21.25</v>
      </c>
      <c r="P43" s="15">
        <f>MIN(100,O43*$D43)</f>
        <v>31.875</v>
      </c>
      <c r="Q43" s="16">
        <f t="shared" ref="Q43:Q44" si="78">P43</f>
        <v>31.875</v>
      </c>
      <c r="R43" s="11">
        <v>90</v>
      </c>
      <c r="S43" s="12">
        <f>$C43*R43</f>
        <v>22.5</v>
      </c>
      <c r="T43" s="15">
        <f>MIN(100,S43*$D43)</f>
        <v>33.75</v>
      </c>
      <c r="U43" s="16">
        <f t="shared" ref="U43:U44" si="79">T43</f>
        <v>33.75</v>
      </c>
      <c r="V43" s="11">
        <v>80</v>
      </c>
      <c r="W43" s="12">
        <f>$C43*V43</f>
        <v>20</v>
      </c>
      <c r="X43" s="15">
        <f>MIN(100,W43*$D43)</f>
        <v>30</v>
      </c>
      <c r="Y43" s="16">
        <f t="shared" ref="Y43:Y44" si="80">X43</f>
        <v>30</v>
      </c>
      <c r="Z43" s="11">
        <v>60</v>
      </c>
      <c r="AA43" s="12">
        <f>$C43*Z43</f>
        <v>15</v>
      </c>
      <c r="AB43" s="15">
        <f>MIN(100,AA43*$D43)</f>
        <v>22.5</v>
      </c>
      <c r="AC43" s="16">
        <f t="shared" ref="AC43:AC44" si="81">AB43</f>
        <v>22.5</v>
      </c>
    </row>
    <row r="44" spans="1:29" s="11" customFormat="1" x14ac:dyDescent="0.25">
      <c r="A44" s="18" t="str">
        <f>'2_MechAdd_Script'!A45</f>
        <v>eHERBACEOUS_SECONDARY_LAYER_HEIGHT</v>
      </c>
      <c r="B44" t="s">
        <v>332</v>
      </c>
      <c r="C44" s="4"/>
      <c r="D44" s="8"/>
      <c r="E44" s="9"/>
      <c r="F44" s="11">
        <v>0.9</v>
      </c>
      <c r="G44" s="12">
        <f t="shared" si="51"/>
        <v>0.9</v>
      </c>
      <c r="H44" s="15">
        <f t="shared" si="51"/>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18" t="str">
        <f>'2_MechAdd_Script'!A46</f>
        <v>eHERBACEOUS_SECONDARY_LAYER_LOADING</v>
      </c>
      <c r="B45" t="s">
        <v>333</v>
      </c>
      <c r="C45" s="4">
        <v>0.25</v>
      </c>
      <c r="D45" s="8">
        <v>1.5</v>
      </c>
      <c r="E45" s="9">
        <v>1.5</v>
      </c>
      <c r="F45" s="11">
        <v>0.1</v>
      </c>
      <c r="G45" s="12">
        <f>$C45*F45</f>
        <v>2.5000000000000001E-2</v>
      </c>
      <c r="H45" s="15">
        <f t="shared" ref="H45:H55" si="92">G45*$D45</f>
        <v>3.7500000000000006E-2</v>
      </c>
      <c r="I45" s="16">
        <f>$E45*H45</f>
        <v>5.6250000000000008E-2</v>
      </c>
      <c r="K45" s="12">
        <f>$C45*J45</f>
        <v>0</v>
      </c>
      <c r="L45" s="15">
        <f t="shared" ref="L45" si="93">K45*$D45</f>
        <v>0</v>
      </c>
      <c r="M45" s="16">
        <f>$E45*L45</f>
        <v>0</v>
      </c>
      <c r="N45" s="11">
        <v>0.01</v>
      </c>
      <c r="O45" s="12">
        <f>$C45*N45</f>
        <v>2.5000000000000001E-3</v>
      </c>
      <c r="P45" s="15">
        <f t="shared" ref="P45" si="94">O45*$D45</f>
        <v>3.7499999999999999E-3</v>
      </c>
      <c r="Q45" s="16">
        <f>$E45*P45</f>
        <v>5.6249999999999998E-3</v>
      </c>
      <c r="R45" s="11">
        <v>0.02</v>
      </c>
      <c r="S45" s="12">
        <f>$C45*R45</f>
        <v>5.0000000000000001E-3</v>
      </c>
      <c r="T45" s="15">
        <f t="shared" ref="T45" si="95">S45*$D45</f>
        <v>7.4999999999999997E-3</v>
      </c>
      <c r="U45" s="16">
        <f>$E45*T45</f>
        <v>1.125E-2</v>
      </c>
      <c r="W45" s="12">
        <f>$C45*V45</f>
        <v>0</v>
      </c>
      <c r="X45" s="15">
        <f t="shared" ref="X45" si="96">W45*$D45</f>
        <v>0</v>
      </c>
      <c r="Y45" s="16">
        <f>$E45*X45</f>
        <v>0</v>
      </c>
      <c r="Z45" s="11">
        <v>0.1</v>
      </c>
      <c r="AA45" s="12">
        <f>$C45*Z45</f>
        <v>2.5000000000000001E-2</v>
      </c>
      <c r="AB45" s="15">
        <f t="shared" ref="AB45" si="97">AA45*$D45</f>
        <v>3.7500000000000006E-2</v>
      </c>
      <c r="AC45" s="16">
        <f>$E45*AB45</f>
        <v>5.6250000000000008E-2</v>
      </c>
    </row>
    <row r="46" spans="1:29" s="11" customFormat="1" x14ac:dyDescent="0.25">
      <c r="A46" s="18" t="str">
        <f>'2_MechAdd_Script'!A47</f>
        <v>eHERBACEOUS_SECONDARY_LAYER_PERCENT_COVER</v>
      </c>
      <c r="B46" t="s">
        <v>334</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'2_MechAdd_Script'!A48</f>
        <v>eHERBACEOUS_SECONDARY_LAYER_PERCENT_LIVE</v>
      </c>
      <c r="B47" t="s">
        <v>335</v>
      </c>
      <c r="C47" s="4">
        <v>0.25</v>
      </c>
      <c r="D47" s="8">
        <v>1.5</v>
      </c>
      <c r="E47" s="9"/>
      <c r="F47" s="11">
        <v>85</v>
      </c>
      <c r="G47" s="12">
        <f>$C47*F47</f>
        <v>21.25</v>
      </c>
      <c r="H47" s="15">
        <f>MIN(100,G47*$D47)</f>
        <v>31.875</v>
      </c>
      <c r="I47" s="16">
        <f t="shared" si="40"/>
        <v>31.875</v>
      </c>
      <c r="K47" s="12">
        <f>$C47*J47</f>
        <v>0</v>
      </c>
      <c r="L47" s="15">
        <f>MIN(100,K47*$D47)</f>
        <v>0</v>
      </c>
      <c r="M47" s="16">
        <f t="shared" ref="M47" si="98">L47</f>
        <v>0</v>
      </c>
      <c r="N47" s="11">
        <v>70</v>
      </c>
      <c r="O47" s="12">
        <f>$C47*N47</f>
        <v>17.5</v>
      </c>
      <c r="P47" s="15">
        <f>MIN(100,O47*$D47)</f>
        <v>26.25</v>
      </c>
      <c r="Q47" s="16">
        <f t="shared" ref="Q47" si="99">P47</f>
        <v>26.25</v>
      </c>
      <c r="R47" s="11">
        <v>90</v>
      </c>
      <c r="S47" s="12">
        <f>$C47*R47</f>
        <v>22.5</v>
      </c>
      <c r="T47" s="15">
        <f>MIN(100,S47*$D47)</f>
        <v>33.75</v>
      </c>
      <c r="U47" s="16">
        <f t="shared" ref="U47" si="100">T47</f>
        <v>33.75</v>
      </c>
      <c r="W47" s="12">
        <f>$C47*V47</f>
        <v>0</v>
      </c>
      <c r="X47" s="15">
        <f>MIN(100,W47*$D47)</f>
        <v>0</v>
      </c>
      <c r="Y47" s="16">
        <f t="shared" ref="Y47" si="101">X47</f>
        <v>0</v>
      </c>
      <c r="Z47" s="11">
        <v>60</v>
      </c>
      <c r="AA47" s="12">
        <f>$C47*Z47</f>
        <v>15</v>
      </c>
      <c r="AB47" s="15">
        <f>MIN(100,AA47*$D47)</f>
        <v>22.5</v>
      </c>
      <c r="AC47" s="16">
        <f t="shared" ref="AC47" si="102">AB47</f>
        <v>22.5</v>
      </c>
    </row>
    <row r="48" spans="1:29" s="11" customFormat="1" x14ac:dyDescent="0.25">
      <c r="A48" s="18" t="str">
        <f>'2_MechAdd_Script'!A49</f>
        <v>eWOODY_FUEL_ALL_DOWNED_WOODY_FUEL_DEPTH</v>
      </c>
      <c r="B48" t="s">
        <v>336</v>
      </c>
      <c r="C48" s="4">
        <v>2</v>
      </c>
      <c r="D48" s="8">
        <v>0.75</v>
      </c>
      <c r="E48" s="9">
        <v>0.5</v>
      </c>
      <c r="F48" s="11">
        <v>4</v>
      </c>
      <c r="G48" s="12">
        <f>$C48*F48</f>
        <v>8</v>
      </c>
      <c r="H48" s="15">
        <f t="shared" si="92"/>
        <v>6</v>
      </c>
      <c r="I48" s="16">
        <f>$E48*H48</f>
        <v>3</v>
      </c>
      <c r="J48" s="11">
        <v>1</v>
      </c>
      <c r="K48" s="12">
        <f>$C48*J48</f>
        <v>2</v>
      </c>
      <c r="L48" s="15">
        <f t="shared" ref="L48:L55" si="103">K48*$D48</f>
        <v>1.5</v>
      </c>
      <c r="M48" s="16">
        <f>$E48*L48</f>
        <v>0.75</v>
      </c>
      <c r="O48" s="12">
        <f>$C48*N48</f>
        <v>0</v>
      </c>
      <c r="P48" s="15">
        <f t="shared" ref="P48:P55" si="104">O48*$D48</f>
        <v>0</v>
      </c>
      <c r="Q48" s="16">
        <f>$E48*P48</f>
        <v>0</v>
      </c>
      <c r="R48" s="11">
        <v>0.5</v>
      </c>
      <c r="S48" s="12">
        <f>$C48*R48</f>
        <v>1</v>
      </c>
      <c r="T48" s="15">
        <f t="shared" ref="T48:T55" si="105">S48*$D48</f>
        <v>0.75</v>
      </c>
      <c r="U48" s="16">
        <f>$E48*T48</f>
        <v>0.375</v>
      </c>
      <c r="V48" s="11">
        <v>1</v>
      </c>
      <c r="W48" s="12">
        <f>$C48*V48</f>
        <v>2</v>
      </c>
      <c r="X48" s="15">
        <f t="shared" ref="X48:X55" si="106">W48*$D48</f>
        <v>1.5</v>
      </c>
      <c r="Y48" s="16">
        <f>$E48*X48</f>
        <v>0.75</v>
      </c>
      <c r="Z48" s="11">
        <v>0.5</v>
      </c>
      <c r="AA48" s="12">
        <f>$C48*Z48</f>
        <v>1</v>
      </c>
      <c r="AB48" s="15">
        <f t="shared" ref="AB48:AB55" si="107">AA48*$D48</f>
        <v>0.75</v>
      </c>
      <c r="AC48" s="16">
        <f>$E48*AB48</f>
        <v>0.375</v>
      </c>
    </row>
    <row r="49" spans="1:29" s="11" customFormat="1" x14ac:dyDescent="0.25">
      <c r="A49" s="18" t="str">
        <f>'2_MechAdd_Script'!A50</f>
        <v>eWOODY_FUEL_ALL_DOWNED_WOODY_FUEL_TOTAL_PERCENT_COVER</v>
      </c>
      <c r="B49" t="s">
        <v>337</v>
      </c>
      <c r="C49" s="4">
        <v>2</v>
      </c>
      <c r="D49" s="8">
        <v>0.75</v>
      </c>
      <c r="E49" s="9">
        <v>0.5</v>
      </c>
      <c r="F49" s="11">
        <v>70</v>
      </c>
      <c r="G49" s="12">
        <f>$C49*F49</f>
        <v>140</v>
      </c>
      <c r="H49" s="15">
        <f t="shared" si="92"/>
        <v>105</v>
      </c>
      <c r="I49" s="16">
        <f>$E49*H49</f>
        <v>52.5</v>
      </c>
      <c r="J49" s="11">
        <v>50</v>
      </c>
      <c r="K49" s="12">
        <f>$C49*J49</f>
        <v>100</v>
      </c>
      <c r="L49" s="15">
        <f t="shared" si="103"/>
        <v>75</v>
      </c>
      <c r="M49" s="16">
        <f>$E49*L49</f>
        <v>37.5</v>
      </c>
      <c r="O49" s="12">
        <f>$C49*N49</f>
        <v>0</v>
      </c>
      <c r="P49" s="15">
        <f t="shared" si="104"/>
        <v>0</v>
      </c>
      <c r="Q49" s="16">
        <f>$E49*P49</f>
        <v>0</v>
      </c>
      <c r="R49" s="11">
        <v>30</v>
      </c>
      <c r="S49" s="12">
        <f>$C49*R49</f>
        <v>60</v>
      </c>
      <c r="T49" s="15">
        <f t="shared" si="105"/>
        <v>45</v>
      </c>
      <c r="U49" s="16">
        <f>$E49*T49</f>
        <v>22.5</v>
      </c>
      <c r="V49" s="11">
        <v>40</v>
      </c>
      <c r="W49" s="12">
        <f>$C49*V49</f>
        <v>80</v>
      </c>
      <c r="X49" s="15">
        <f t="shared" si="106"/>
        <v>60</v>
      </c>
      <c r="Y49" s="16">
        <f>$E49*X49</f>
        <v>30</v>
      </c>
      <c r="Z49" s="11">
        <v>15</v>
      </c>
      <c r="AA49" s="12">
        <f>$C49*Z49</f>
        <v>30</v>
      </c>
      <c r="AB49" s="15">
        <f t="shared" si="107"/>
        <v>22.5</v>
      </c>
      <c r="AC49" s="16">
        <f>$E49*AB49</f>
        <v>11.25</v>
      </c>
    </row>
    <row r="50" spans="1:29" s="11" customFormat="1" x14ac:dyDescent="0.25">
      <c r="A50" s="18" t="str">
        <f>'2_MechAdd_Script'!A51</f>
        <v>eWOODY_FUEL_SOUND_WOOD_LOADINGS_ZERO_TO_THREE_INCHES_ONE_TO_THREE_INCHES</v>
      </c>
      <c r="B50" t="s">
        <v>338</v>
      </c>
      <c r="C50" s="4">
        <v>2</v>
      </c>
      <c r="D50" s="8">
        <v>0.75</v>
      </c>
      <c r="E50" s="9">
        <v>0.5</v>
      </c>
      <c r="F50" s="11">
        <v>2</v>
      </c>
      <c r="G50" s="12">
        <f>MAX(1.5,$C50*F50)</f>
        <v>4</v>
      </c>
      <c r="H50" s="15">
        <f t="shared" si="92"/>
        <v>3</v>
      </c>
      <c r="I50" s="16">
        <f>$E50*H50</f>
        <v>1.5</v>
      </c>
      <c r="J50" s="11">
        <v>1</v>
      </c>
      <c r="K50" s="12">
        <f>MAX(1.5,$C50*J50)</f>
        <v>2</v>
      </c>
      <c r="L50" s="15">
        <f t="shared" si="103"/>
        <v>1.5</v>
      </c>
      <c r="M50" s="16">
        <f>$E50*L50</f>
        <v>0.75</v>
      </c>
      <c r="O50" s="12">
        <f>MAX(1.5,$C50*N50)</f>
        <v>1.5</v>
      </c>
      <c r="P50" s="15">
        <f t="shared" si="104"/>
        <v>1.125</v>
      </c>
      <c r="Q50" s="16">
        <f>$E50*P50</f>
        <v>0.5625</v>
      </c>
      <c r="R50" s="11">
        <v>0.5</v>
      </c>
      <c r="S50" s="12">
        <f>MAX(1.5,$C50*R50)</f>
        <v>1.5</v>
      </c>
      <c r="T50" s="15">
        <f t="shared" si="105"/>
        <v>1.125</v>
      </c>
      <c r="U50" s="16">
        <f>$E50*T50</f>
        <v>0.5625</v>
      </c>
      <c r="V50" s="11">
        <v>1</v>
      </c>
      <c r="W50" s="12">
        <f>MAX(1.5,$C50*V50)</f>
        <v>2</v>
      </c>
      <c r="X50" s="15">
        <f t="shared" si="106"/>
        <v>1.5</v>
      </c>
      <c r="Y50" s="16">
        <f>$E50*X50</f>
        <v>0.75</v>
      </c>
      <c r="Z50" s="11">
        <v>0.3</v>
      </c>
      <c r="AA50" s="12">
        <f>MAX(1.5,$C50*Z50)</f>
        <v>1.5</v>
      </c>
      <c r="AB50" s="15">
        <f t="shared" si="107"/>
        <v>1.125</v>
      </c>
      <c r="AC50" s="16">
        <f>$E50*AB50</f>
        <v>0.5625</v>
      </c>
    </row>
    <row r="51" spans="1:29" s="11" customFormat="1" x14ac:dyDescent="0.25">
      <c r="A51" s="18" t="str">
        <f>'2_MechAdd_Script'!A52</f>
        <v>eWOODY_FUEL_SOUND_WOOD_LOADINGS_ZERO_TO_THREE_INCHES_QUARTER_INCH_TO_ONE_INCH</v>
      </c>
      <c r="B51" t="s">
        <v>339</v>
      </c>
      <c r="C51" s="4">
        <v>2</v>
      </c>
      <c r="D51" s="8">
        <v>0.75</v>
      </c>
      <c r="E51" s="9">
        <v>0.5</v>
      </c>
      <c r="F51" s="11">
        <v>1.5</v>
      </c>
      <c r="G51" s="12">
        <f>MAX(3,$C51*F51)</f>
        <v>3</v>
      </c>
      <c r="H51" s="15">
        <f t="shared" si="92"/>
        <v>2.25</v>
      </c>
      <c r="I51" s="16">
        <f>$E51*H51</f>
        <v>1.125</v>
      </c>
      <c r="J51" s="11">
        <v>1</v>
      </c>
      <c r="K51" s="12">
        <f>MAX(3,$C51*J51)</f>
        <v>3</v>
      </c>
      <c r="L51" s="15">
        <f t="shared" si="103"/>
        <v>2.25</v>
      </c>
      <c r="M51" s="16">
        <f>$E51*L51</f>
        <v>1.125</v>
      </c>
      <c r="O51" s="12">
        <f>MAX(3,$C51*N51)</f>
        <v>3</v>
      </c>
      <c r="P51" s="15">
        <f t="shared" si="104"/>
        <v>2.25</v>
      </c>
      <c r="Q51" s="16">
        <f>$E51*P51</f>
        <v>1.125</v>
      </c>
      <c r="R51" s="11">
        <v>0.2</v>
      </c>
      <c r="S51" s="12">
        <f>MAX(3,$C51*R51)</f>
        <v>3</v>
      </c>
      <c r="T51" s="15">
        <f t="shared" si="105"/>
        <v>2.25</v>
      </c>
      <c r="U51" s="16">
        <f>$E51*T51</f>
        <v>1.125</v>
      </c>
      <c r="V51" s="11">
        <v>0.5</v>
      </c>
      <c r="W51" s="12">
        <f>MAX(3,$C51*V51)</f>
        <v>3</v>
      </c>
      <c r="X51" s="15">
        <f t="shared" si="106"/>
        <v>2.25</v>
      </c>
      <c r="Y51" s="16">
        <f>$E51*X51</f>
        <v>1.125</v>
      </c>
      <c r="Z51" s="11">
        <v>0.4</v>
      </c>
      <c r="AA51" s="12">
        <f>MAX(3,$C51*Z51)</f>
        <v>3</v>
      </c>
      <c r="AB51" s="15">
        <f t="shared" si="107"/>
        <v>2.25</v>
      </c>
      <c r="AC51" s="16">
        <f>$E51*AB51</f>
        <v>1.125</v>
      </c>
    </row>
    <row r="52" spans="1:29" s="11" customFormat="1" x14ac:dyDescent="0.25">
      <c r="A52" s="18" t="str">
        <f>'2_MechAdd_Script'!A53</f>
        <v>eWOODY_FUEL_SOUND_WOOD_LOADINGS_ZERO_TO_THREE_INCHES_ZERO_TO_QUARTER_INCH</v>
      </c>
      <c r="B52" t="s">
        <v>340</v>
      </c>
      <c r="C52" s="4">
        <v>2</v>
      </c>
      <c r="D52" s="8">
        <v>0.75</v>
      </c>
      <c r="E52" s="9">
        <v>0.5</v>
      </c>
      <c r="F52" s="11">
        <v>1</v>
      </c>
      <c r="G52" s="12">
        <f>MAX(1.5,$C52*F52)</f>
        <v>2</v>
      </c>
      <c r="H52" s="15">
        <f t="shared" si="92"/>
        <v>1.5</v>
      </c>
      <c r="I52" s="16">
        <f>$E52*H52</f>
        <v>0.75</v>
      </c>
      <c r="J52" s="11">
        <v>0.5</v>
      </c>
      <c r="K52" s="12">
        <f>MAX(1.5,$C52*J52)</f>
        <v>1.5</v>
      </c>
      <c r="L52" s="15">
        <f t="shared" si="103"/>
        <v>1.125</v>
      </c>
      <c r="M52" s="16">
        <f>$E52*L52</f>
        <v>0.5625</v>
      </c>
      <c r="O52" s="12">
        <f>MAX(1.5,$C52*N52)</f>
        <v>1.5</v>
      </c>
      <c r="P52" s="15">
        <f t="shared" si="104"/>
        <v>1.125</v>
      </c>
      <c r="Q52" s="16">
        <f>$E52*P52</f>
        <v>0.5625</v>
      </c>
      <c r="R52" s="11">
        <v>0.1</v>
      </c>
      <c r="S52" s="12">
        <f>MAX(1.5,$C52*R52)</f>
        <v>1.5</v>
      </c>
      <c r="T52" s="15">
        <f t="shared" si="105"/>
        <v>1.125</v>
      </c>
      <c r="U52" s="16">
        <f>$E52*T52</f>
        <v>0.5625</v>
      </c>
      <c r="V52" s="11">
        <v>0.3</v>
      </c>
      <c r="W52" s="12">
        <f>MAX(1.5,$C52*V52)</f>
        <v>1.5</v>
      </c>
      <c r="X52" s="15">
        <f t="shared" si="106"/>
        <v>1.125</v>
      </c>
      <c r="Y52" s="16">
        <f>$E52*X52</f>
        <v>0.5625</v>
      </c>
      <c r="Z52" s="11">
        <v>0.02</v>
      </c>
      <c r="AA52" s="12">
        <f>MAX(1.5,$C52*Z52)</f>
        <v>1.5</v>
      </c>
      <c r="AB52" s="15">
        <f t="shared" si="107"/>
        <v>1.125</v>
      </c>
      <c r="AC52" s="16">
        <f>$E52*AB52</f>
        <v>0.5625</v>
      </c>
    </row>
    <row r="53" spans="1:29" s="11" customFormat="1" x14ac:dyDescent="0.25">
      <c r="A53" s="18" t="str">
        <f>'2_MechAdd_Script'!A54</f>
        <v>eWOODY_FUEL_SOUND_WOOD_LOADINGS_GREATER_THAN_THREE_INCHES_THREE_TO_NINE_INCHES</v>
      </c>
      <c r="B53" t="s">
        <v>341</v>
      </c>
      <c r="C53" s="4"/>
      <c r="D53" s="5">
        <v>0.75</v>
      </c>
      <c r="E53" s="6"/>
      <c r="F53" s="11">
        <v>6</v>
      </c>
      <c r="G53" s="12">
        <f t="shared" ref="G53:H93" si="108">F53</f>
        <v>6</v>
      </c>
      <c r="H53" s="15">
        <f t="shared" si="92"/>
        <v>4.5</v>
      </c>
      <c r="I53" s="16">
        <f>H53</f>
        <v>4.5</v>
      </c>
      <c r="J53" s="11">
        <v>0</v>
      </c>
      <c r="K53" s="12">
        <f t="shared" ref="K53:K60" si="109">J53</f>
        <v>0</v>
      </c>
      <c r="L53" s="15">
        <f t="shared" si="103"/>
        <v>0</v>
      </c>
      <c r="M53" s="16">
        <f>L53</f>
        <v>0</v>
      </c>
      <c r="O53" s="12">
        <f t="shared" ref="O53:O60" si="110">N53</f>
        <v>0</v>
      </c>
      <c r="P53" s="15">
        <f t="shared" si="104"/>
        <v>0</v>
      </c>
      <c r="Q53" s="16">
        <f>P53</f>
        <v>0</v>
      </c>
      <c r="R53" s="11">
        <v>1</v>
      </c>
      <c r="S53" s="12">
        <f t="shared" ref="S53:S60" si="111">R53</f>
        <v>1</v>
      </c>
      <c r="T53" s="15">
        <f t="shared" si="105"/>
        <v>0.75</v>
      </c>
      <c r="U53" s="16">
        <f>T53</f>
        <v>0.75</v>
      </c>
      <c r="V53" s="11">
        <v>1.2</v>
      </c>
      <c r="W53" s="12">
        <f t="shared" ref="W53:W60" si="112">V53</f>
        <v>1.2</v>
      </c>
      <c r="X53" s="15">
        <f t="shared" si="106"/>
        <v>0.89999999999999991</v>
      </c>
      <c r="Y53" s="16">
        <f>X53</f>
        <v>0.89999999999999991</v>
      </c>
      <c r="Z53" s="11">
        <v>0.5</v>
      </c>
      <c r="AA53" s="12">
        <f t="shared" ref="AA53:AA60" si="113">Z53</f>
        <v>0.5</v>
      </c>
      <c r="AB53" s="15">
        <f t="shared" si="107"/>
        <v>0.375</v>
      </c>
      <c r="AC53" s="16">
        <f>AB53</f>
        <v>0.375</v>
      </c>
    </row>
    <row r="54" spans="1:29" s="11" customFormat="1" x14ac:dyDescent="0.25">
      <c r="A54" s="18" t="str">
        <f>'2_MechAdd_Script'!A55</f>
        <v>eWOODY_FUEL_SOUND_WOOD_LOADINGS_GREATER_THAN_THREE_INCHES_NINE_TO_TWENTY_INCHES</v>
      </c>
      <c r="B54" t="s">
        <v>342</v>
      </c>
      <c r="C54" s="4"/>
      <c r="D54" s="5">
        <v>0.75</v>
      </c>
      <c r="E54" s="6"/>
      <c r="F54" s="11">
        <v>12</v>
      </c>
      <c r="G54" s="12">
        <f t="shared" si="108"/>
        <v>12</v>
      </c>
      <c r="H54" s="15">
        <f t="shared" si="92"/>
        <v>9</v>
      </c>
      <c r="I54" s="16">
        <f>H54</f>
        <v>9</v>
      </c>
      <c r="J54" s="11">
        <v>0</v>
      </c>
      <c r="K54" s="12">
        <f t="shared" si="109"/>
        <v>0</v>
      </c>
      <c r="L54" s="15">
        <f t="shared" si="103"/>
        <v>0</v>
      </c>
      <c r="M54" s="16">
        <f>L54</f>
        <v>0</v>
      </c>
      <c r="O54" s="12">
        <f t="shared" si="110"/>
        <v>0</v>
      </c>
      <c r="P54" s="15">
        <f t="shared" si="104"/>
        <v>0</v>
      </c>
      <c r="Q54" s="16">
        <f>P54</f>
        <v>0</v>
      </c>
      <c r="R54" s="11">
        <v>0</v>
      </c>
      <c r="S54" s="12">
        <f t="shared" si="111"/>
        <v>0</v>
      </c>
      <c r="T54" s="15">
        <f t="shared" si="105"/>
        <v>0</v>
      </c>
      <c r="U54" s="16">
        <f>T54</f>
        <v>0</v>
      </c>
      <c r="V54" s="11">
        <v>0.5</v>
      </c>
      <c r="W54" s="12">
        <f t="shared" si="112"/>
        <v>0.5</v>
      </c>
      <c r="X54" s="15">
        <f t="shared" si="106"/>
        <v>0.375</v>
      </c>
      <c r="Y54" s="16">
        <f>X54</f>
        <v>0.375</v>
      </c>
      <c r="Z54" s="11">
        <v>0</v>
      </c>
      <c r="AA54" s="12">
        <f t="shared" si="113"/>
        <v>0</v>
      </c>
      <c r="AB54" s="15">
        <f t="shared" si="107"/>
        <v>0</v>
      </c>
      <c r="AC54" s="16">
        <f>AB54</f>
        <v>0</v>
      </c>
    </row>
    <row r="55" spans="1:29" s="11" customFormat="1" x14ac:dyDescent="0.25">
      <c r="A55" s="18" t="str">
        <f>'2_MechAdd_Script'!A56</f>
        <v>eWOODY_FUEL_SOUND_WOOD_LOADINGS_GREATER_THAN_THREE_INCHES_GREATER_THAN_TWENTY_INCHES</v>
      </c>
      <c r="B55" t="s">
        <v>343</v>
      </c>
      <c r="C55" s="4"/>
      <c r="D55" s="5">
        <v>0.75</v>
      </c>
      <c r="E55" s="6"/>
      <c r="F55" s="11">
        <v>0</v>
      </c>
      <c r="G55" s="12">
        <f t="shared" si="108"/>
        <v>0</v>
      </c>
      <c r="H55" s="15">
        <f t="shared" si="92"/>
        <v>0</v>
      </c>
      <c r="I55" s="16">
        <f>H55</f>
        <v>0</v>
      </c>
      <c r="J55" s="11">
        <v>0</v>
      </c>
      <c r="K55" s="12">
        <f t="shared" si="109"/>
        <v>0</v>
      </c>
      <c r="L55" s="15">
        <f t="shared" si="103"/>
        <v>0</v>
      </c>
      <c r="M55" s="16">
        <f>L55</f>
        <v>0</v>
      </c>
      <c r="O55" s="12">
        <f t="shared" si="110"/>
        <v>0</v>
      </c>
      <c r="P55" s="15">
        <f t="shared" si="104"/>
        <v>0</v>
      </c>
      <c r="Q55" s="16">
        <f>P55</f>
        <v>0</v>
      </c>
      <c r="R55" s="11">
        <v>0</v>
      </c>
      <c r="S55" s="12">
        <f t="shared" si="111"/>
        <v>0</v>
      </c>
      <c r="T55" s="15">
        <f t="shared" si="105"/>
        <v>0</v>
      </c>
      <c r="U55" s="16">
        <f>T55</f>
        <v>0</v>
      </c>
      <c r="V55" s="11">
        <v>0.5</v>
      </c>
      <c r="W55" s="12">
        <f t="shared" si="112"/>
        <v>0.5</v>
      </c>
      <c r="X55" s="15">
        <f t="shared" si="106"/>
        <v>0.375</v>
      </c>
      <c r="Y55" s="16">
        <f>X55</f>
        <v>0.375</v>
      </c>
      <c r="Z55" s="11">
        <v>0</v>
      </c>
      <c r="AA55" s="12">
        <f t="shared" si="113"/>
        <v>0</v>
      </c>
      <c r="AB55" s="15">
        <f t="shared" si="107"/>
        <v>0</v>
      </c>
      <c r="AC55" s="16">
        <f>AB55</f>
        <v>0</v>
      </c>
    </row>
    <row r="56" spans="1:29" s="11" customFormat="1" x14ac:dyDescent="0.25">
      <c r="A56" s="18" t="str">
        <f>'2_MechAdd_Script'!A57</f>
        <v>eWOODY_FUEL_ROTTEN_WOOD_LOADINGS_GREATER_THAN_THREE_INCHES_THREE_TO_NINE_INCHES</v>
      </c>
      <c r="B56" t="s">
        <v>344</v>
      </c>
      <c r="C56" s="4"/>
      <c r="D56" s="8" t="s">
        <v>284</v>
      </c>
      <c r="E56" s="9" t="s">
        <v>285</v>
      </c>
      <c r="F56" s="11">
        <v>5</v>
      </c>
      <c r="G56" s="12">
        <f t="shared" si="108"/>
        <v>5</v>
      </c>
      <c r="H56" s="15">
        <f>(G53*0.25)+G56</f>
        <v>6.5</v>
      </c>
      <c r="I56" s="19">
        <f>(H53*0.5)+H56</f>
        <v>8.75</v>
      </c>
      <c r="K56" s="12">
        <f t="shared" si="109"/>
        <v>0</v>
      </c>
      <c r="L56" s="15">
        <f>(K53*0.25)+K56</f>
        <v>0</v>
      </c>
      <c r="M56" s="19">
        <f>(L53*0.5)+L56</f>
        <v>0</v>
      </c>
      <c r="O56" s="12">
        <f t="shared" si="110"/>
        <v>0</v>
      </c>
      <c r="P56" s="15">
        <f>(O53*0.25)+O56</f>
        <v>0</v>
      </c>
      <c r="Q56" s="19">
        <f>(P53*0.5)+P56</f>
        <v>0</v>
      </c>
      <c r="R56" s="11">
        <v>0.5</v>
      </c>
      <c r="S56" s="12">
        <f t="shared" si="111"/>
        <v>0.5</v>
      </c>
      <c r="T56" s="15">
        <f>(S53*0.25)+S56</f>
        <v>0.75</v>
      </c>
      <c r="U56" s="19">
        <f>(T53*0.5)+T56</f>
        <v>1.125</v>
      </c>
      <c r="V56" s="11">
        <v>0.75</v>
      </c>
      <c r="W56" s="12">
        <f t="shared" si="112"/>
        <v>0.75</v>
      </c>
      <c r="X56" s="15">
        <f>(W53*0.25)+W56</f>
        <v>1.05</v>
      </c>
      <c r="Y56" s="19">
        <f>(X53*0.5)+X56</f>
        <v>1.5</v>
      </c>
      <c r="AA56" s="12">
        <f t="shared" si="113"/>
        <v>0</v>
      </c>
      <c r="AB56" s="15">
        <f>(AA53*0.25)+AA56</f>
        <v>0.125</v>
      </c>
      <c r="AC56" s="19">
        <f>(AB53*0.5)+AB56</f>
        <v>0.3125</v>
      </c>
    </row>
    <row r="57" spans="1:29" s="11" customFormat="1" x14ac:dyDescent="0.25">
      <c r="A57" s="18" t="str">
        <f>'2_MechAdd_Script'!A58</f>
        <v>eWOODY_FUEL_ROTTEN_WOOD_LOADINGS_GREATER_THAN_THREE_INCHES_NINE_TO_TWENTY_INCHES</v>
      </c>
      <c r="B57" t="s">
        <v>345</v>
      </c>
      <c r="C57" s="4"/>
      <c r="D57" s="8" t="s">
        <v>284</v>
      </c>
      <c r="E57" s="9" t="s">
        <v>285</v>
      </c>
      <c r="F57" s="11">
        <v>11</v>
      </c>
      <c r="G57" s="12">
        <f t="shared" si="108"/>
        <v>11</v>
      </c>
      <c r="H57" s="15">
        <f>(G54*0.25)+G57</f>
        <v>14</v>
      </c>
      <c r="I57" s="19">
        <f>(H54*0.5)+H57</f>
        <v>18.5</v>
      </c>
      <c r="K57" s="12">
        <f t="shared" si="109"/>
        <v>0</v>
      </c>
      <c r="L57" s="15">
        <f>(K54*0.25)+K57</f>
        <v>0</v>
      </c>
      <c r="M57" s="19">
        <f>(L54*0.5)+L57</f>
        <v>0</v>
      </c>
      <c r="O57" s="12">
        <f t="shared" si="110"/>
        <v>0</v>
      </c>
      <c r="P57" s="15">
        <f>(O54*0.25)+O57</f>
        <v>0</v>
      </c>
      <c r="Q57" s="19">
        <f>(P54*0.5)+P57</f>
        <v>0</v>
      </c>
      <c r="R57" s="11">
        <v>0</v>
      </c>
      <c r="S57" s="12">
        <f t="shared" si="111"/>
        <v>0</v>
      </c>
      <c r="T57" s="15">
        <f>(S54*0.25)+S57</f>
        <v>0</v>
      </c>
      <c r="U57" s="19">
        <f>(T54*0.5)+T57</f>
        <v>0</v>
      </c>
      <c r="V57" s="11">
        <v>0.3</v>
      </c>
      <c r="W57" s="12">
        <f t="shared" si="112"/>
        <v>0.3</v>
      </c>
      <c r="X57" s="15">
        <f>(W54*0.25)+W57</f>
        <v>0.42499999999999999</v>
      </c>
      <c r="Y57" s="19">
        <f>(X54*0.5)+X57</f>
        <v>0.61250000000000004</v>
      </c>
      <c r="AA57" s="12">
        <f t="shared" si="113"/>
        <v>0</v>
      </c>
      <c r="AB57" s="15">
        <f>(AA54*0.25)+AA57</f>
        <v>0</v>
      </c>
      <c r="AC57" s="19">
        <f>(AB54*0.5)+AB57</f>
        <v>0</v>
      </c>
    </row>
    <row r="58" spans="1:29" s="11" customFormat="1" x14ac:dyDescent="0.25">
      <c r="A58" s="18" t="str">
        <f>'2_MechAdd_Script'!A59</f>
        <v>eWOODY_FUEL_ROTTEN_WOOD_LOADINGS_GREATER_THAN_THREE_INCHES_GREATER_THAN_TWENTY_INCHES</v>
      </c>
      <c r="B58" t="s">
        <v>346</v>
      </c>
      <c r="C58" s="4"/>
      <c r="D58" s="8" t="s">
        <v>284</v>
      </c>
      <c r="E58" s="9" t="s">
        <v>285</v>
      </c>
      <c r="F58" s="11">
        <v>0</v>
      </c>
      <c r="G58" s="12">
        <f t="shared" si="108"/>
        <v>0</v>
      </c>
      <c r="H58" s="15">
        <f>(G55*0.25)+G58</f>
        <v>0</v>
      </c>
      <c r="I58" s="19">
        <f>(H55*0.5)+H58</f>
        <v>0</v>
      </c>
      <c r="K58" s="12">
        <f t="shared" si="109"/>
        <v>0</v>
      </c>
      <c r="L58" s="15">
        <f>(K55*0.25)+K58</f>
        <v>0</v>
      </c>
      <c r="M58" s="19">
        <f>(L55*0.5)+L58</f>
        <v>0</v>
      </c>
      <c r="O58" s="12">
        <f t="shared" si="110"/>
        <v>0</v>
      </c>
      <c r="P58" s="15">
        <f>(O55*0.25)+O58</f>
        <v>0</v>
      </c>
      <c r="Q58" s="19">
        <f>(P55*0.5)+P58</f>
        <v>0</v>
      </c>
      <c r="R58" s="11">
        <v>0</v>
      </c>
      <c r="S58" s="12">
        <f t="shared" si="111"/>
        <v>0</v>
      </c>
      <c r="T58" s="15">
        <f>(S55*0.25)+S58</f>
        <v>0</v>
      </c>
      <c r="U58" s="19">
        <f>(T55*0.5)+T58</f>
        <v>0</v>
      </c>
      <c r="V58" s="11">
        <v>0</v>
      </c>
      <c r="W58" s="12">
        <f t="shared" si="112"/>
        <v>0</v>
      </c>
      <c r="X58" s="15">
        <f>(W55*0.25)+W58</f>
        <v>0.125</v>
      </c>
      <c r="Y58" s="19">
        <f>(X55*0.5)+X58</f>
        <v>0.3125</v>
      </c>
      <c r="AA58" s="12">
        <f t="shared" si="113"/>
        <v>0</v>
      </c>
      <c r="AB58" s="15">
        <f>(AA55*0.25)+AA58</f>
        <v>0</v>
      </c>
      <c r="AC58" s="19">
        <f>(AB55*0.5)+AB58</f>
        <v>0</v>
      </c>
    </row>
    <row r="59" spans="1:29" s="11" customFormat="1" x14ac:dyDescent="0.25">
      <c r="A59" s="18" t="str">
        <f>'2_MechAdd_Script'!A60</f>
        <v>eWOODY_FUEL_STUMPS_SOUND_DIAMETER</v>
      </c>
      <c r="B59" t="s">
        <v>347</v>
      </c>
      <c r="C59" s="4"/>
      <c r="D59" s="5"/>
      <c r="E59" s="6">
        <v>0</v>
      </c>
      <c r="F59" s="11">
        <v>9.6</v>
      </c>
      <c r="G59" s="12">
        <f t="shared" si="108"/>
        <v>9.6</v>
      </c>
      <c r="H59" s="15">
        <f t="shared" si="108"/>
        <v>9.6</v>
      </c>
      <c r="I59" s="16">
        <f>$E59*H59</f>
        <v>0</v>
      </c>
      <c r="K59" s="12">
        <f t="shared" si="109"/>
        <v>0</v>
      </c>
      <c r="L59" s="15">
        <f t="shared" ref="L59:M93" si="114">K59</f>
        <v>0</v>
      </c>
      <c r="M59" s="16">
        <f>$E59*L59</f>
        <v>0</v>
      </c>
      <c r="O59" s="12">
        <f t="shared" si="110"/>
        <v>0</v>
      </c>
      <c r="P59" s="15">
        <f t="shared" ref="P59:Q93" si="115">O59</f>
        <v>0</v>
      </c>
      <c r="Q59" s="16">
        <f>$E59*P59</f>
        <v>0</v>
      </c>
      <c r="R59" s="11">
        <v>3.5</v>
      </c>
      <c r="S59" s="12">
        <f t="shared" si="111"/>
        <v>3.5</v>
      </c>
      <c r="T59" s="15">
        <f t="shared" ref="T59:U93" si="116">S59</f>
        <v>3.5</v>
      </c>
      <c r="U59" s="16">
        <f>$E59*T59</f>
        <v>0</v>
      </c>
      <c r="W59" s="12">
        <f t="shared" si="112"/>
        <v>0</v>
      </c>
      <c r="X59" s="15">
        <f t="shared" ref="X59:Y93" si="117">W59</f>
        <v>0</v>
      </c>
      <c r="Y59" s="16">
        <f>$E59*X59</f>
        <v>0</v>
      </c>
      <c r="AA59" s="12">
        <f t="shared" si="113"/>
        <v>0</v>
      </c>
      <c r="AB59" s="15">
        <f t="shared" ref="AB59:AC93" si="118">AA59</f>
        <v>0</v>
      </c>
      <c r="AC59" s="16">
        <f>$E59*AB59</f>
        <v>0</v>
      </c>
    </row>
    <row r="60" spans="1:29" s="11" customFormat="1" x14ac:dyDescent="0.25">
      <c r="A60" s="18" t="str">
        <f>'2_MechAdd_Script'!A61</f>
        <v>eWOODY_FUEL_STUMPS_SOUND_HEIGHT</v>
      </c>
      <c r="B60" t="s">
        <v>348</v>
      </c>
      <c r="C60" s="4"/>
      <c r="D60" s="5"/>
      <c r="E60" s="6">
        <v>0</v>
      </c>
      <c r="F60" s="11">
        <v>0.4</v>
      </c>
      <c r="G60" s="12">
        <f t="shared" si="108"/>
        <v>0.4</v>
      </c>
      <c r="H60" s="15">
        <f t="shared" si="108"/>
        <v>0.4</v>
      </c>
      <c r="I60" s="16">
        <f>$E60*H60</f>
        <v>0</v>
      </c>
      <c r="K60" s="12">
        <f t="shared" si="109"/>
        <v>0</v>
      </c>
      <c r="L60" s="15">
        <f t="shared" si="114"/>
        <v>0</v>
      </c>
      <c r="M60" s="16">
        <f>$E60*L60</f>
        <v>0</v>
      </c>
      <c r="O60" s="12">
        <f t="shared" si="110"/>
        <v>0</v>
      </c>
      <c r="P60" s="15">
        <f t="shared" si="115"/>
        <v>0</v>
      </c>
      <c r="Q60" s="16">
        <f>$E60*P60</f>
        <v>0</v>
      </c>
      <c r="R60" s="11">
        <v>2</v>
      </c>
      <c r="S60" s="12">
        <f t="shared" si="111"/>
        <v>2</v>
      </c>
      <c r="T60" s="15">
        <f t="shared" si="116"/>
        <v>2</v>
      </c>
      <c r="U60" s="16">
        <f>$E60*T60</f>
        <v>0</v>
      </c>
      <c r="W60" s="12">
        <f t="shared" si="112"/>
        <v>0</v>
      </c>
      <c r="X60" s="15">
        <f t="shared" si="117"/>
        <v>0</v>
      </c>
      <c r="Y60" s="16">
        <f>$E60*X60</f>
        <v>0</v>
      </c>
      <c r="AA60" s="12">
        <f t="shared" si="113"/>
        <v>0</v>
      </c>
      <c r="AB60" s="15">
        <f t="shared" si="118"/>
        <v>0</v>
      </c>
      <c r="AC60" s="16">
        <f>$E60*AB60</f>
        <v>0</v>
      </c>
    </row>
    <row r="61" spans="1:29" s="11" customFormat="1" x14ac:dyDescent="0.25">
      <c r="A61" s="18" t="str">
        <f>'2_MechAdd_Script'!A62</f>
        <v>eWOODY_FUEL_STUMPS_SOUND_STEM_DENSITY</v>
      </c>
      <c r="B61" t="s">
        <v>349</v>
      </c>
      <c r="C61" s="4" t="s">
        <v>288</v>
      </c>
      <c r="D61" s="5"/>
      <c r="E61" s="6">
        <v>0</v>
      </c>
      <c r="F61" s="11">
        <v>115</v>
      </c>
      <c r="G61" s="12">
        <f>F61+(F7*0.75)+(F12*0.75)</f>
        <v>124</v>
      </c>
      <c r="H61" s="15">
        <f t="shared" si="108"/>
        <v>124</v>
      </c>
      <c r="I61" s="16">
        <f>$E61*H61</f>
        <v>0</v>
      </c>
      <c r="K61" s="12">
        <f>J61+(J7*0.75)+(J12*0.75)</f>
        <v>0</v>
      </c>
      <c r="L61" s="15">
        <f t="shared" si="114"/>
        <v>0</v>
      </c>
      <c r="M61" s="16">
        <f>$E61*L61</f>
        <v>0</v>
      </c>
      <c r="O61" s="12">
        <f>N61+(N7*0.75)+(N12*0.75)</f>
        <v>0</v>
      </c>
      <c r="P61" s="15">
        <f t="shared" si="115"/>
        <v>0</v>
      </c>
      <c r="Q61" s="16">
        <f>$E61*P61</f>
        <v>0</v>
      </c>
      <c r="R61" s="11">
        <v>50</v>
      </c>
      <c r="S61" s="12">
        <f>R61+(R7*0.75)+(R12*0.75)</f>
        <v>2675</v>
      </c>
      <c r="T61" s="15">
        <f t="shared" si="116"/>
        <v>2675</v>
      </c>
      <c r="U61" s="16">
        <f>$E61*T61</f>
        <v>0</v>
      </c>
      <c r="W61" s="12">
        <f>V61+(V7*0.75)+(V12*0.75)</f>
        <v>146.25</v>
      </c>
      <c r="X61" s="15">
        <f t="shared" si="117"/>
        <v>146.25</v>
      </c>
      <c r="Y61" s="16">
        <f>$E61*X61</f>
        <v>0</v>
      </c>
      <c r="AA61" s="12">
        <f>Z61+(Z7*0.75)+(Z12*0.75)</f>
        <v>75</v>
      </c>
      <c r="AB61" s="15">
        <f t="shared" si="118"/>
        <v>75</v>
      </c>
      <c r="AC61" s="16">
        <f>$E61*AB61</f>
        <v>0</v>
      </c>
    </row>
    <row r="62" spans="1:29" s="11" customFormat="1" x14ac:dyDescent="0.25">
      <c r="A62" s="18" t="str">
        <f>'2_MechAdd_Script'!A63</f>
        <v>eWOODY_FUEL_STUMPS_ROTTEN_DIAMETER</v>
      </c>
      <c r="B62" t="s">
        <v>350</v>
      </c>
      <c r="C62" s="4"/>
      <c r="D62" s="5"/>
      <c r="E62" s="6"/>
      <c r="F62" s="11">
        <v>9.6</v>
      </c>
      <c r="G62" s="12">
        <f t="shared" si="108"/>
        <v>9.6</v>
      </c>
      <c r="H62" s="15">
        <f t="shared" si="108"/>
        <v>9.6</v>
      </c>
      <c r="I62" s="16">
        <f>H62</f>
        <v>9.6</v>
      </c>
      <c r="K62" s="12">
        <f t="shared" ref="K62:K79" si="119">J62</f>
        <v>0</v>
      </c>
      <c r="L62" s="15">
        <f t="shared" si="114"/>
        <v>0</v>
      </c>
      <c r="M62" s="16">
        <f>L62</f>
        <v>0</v>
      </c>
      <c r="O62" s="12">
        <f t="shared" ref="O62:O79" si="120">N62</f>
        <v>0</v>
      </c>
      <c r="P62" s="15">
        <f t="shared" si="115"/>
        <v>0</v>
      </c>
      <c r="Q62" s="16">
        <f>P62</f>
        <v>0</v>
      </c>
      <c r="R62" s="11">
        <v>3.5</v>
      </c>
      <c r="S62" s="12">
        <f t="shared" ref="S62:S79" si="121">R62</f>
        <v>3.5</v>
      </c>
      <c r="T62" s="15">
        <f t="shared" si="116"/>
        <v>3.5</v>
      </c>
      <c r="U62" s="16">
        <f>T62</f>
        <v>3.5</v>
      </c>
      <c r="V62" s="11">
        <v>10</v>
      </c>
      <c r="W62" s="12">
        <f t="shared" ref="W62:W79" si="122">V62</f>
        <v>10</v>
      </c>
      <c r="X62" s="15">
        <f t="shared" si="117"/>
        <v>10</v>
      </c>
      <c r="Y62" s="16">
        <f>X62</f>
        <v>10</v>
      </c>
      <c r="Z62" s="11">
        <v>10</v>
      </c>
      <c r="AA62" s="12">
        <f t="shared" ref="AA62:AA79" si="123">Z62</f>
        <v>10</v>
      </c>
      <c r="AB62" s="15">
        <f t="shared" si="118"/>
        <v>10</v>
      </c>
      <c r="AC62" s="16">
        <f>AB62</f>
        <v>10</v>
      </c>
    </row>
    <row r="63" spans="1:29" s="11" customFormat="1" x14ac:dyDescent="0.25">
      <c r="A63" s="18" t="str">
        <f>'2_MechAdd_Script'!A64</f>
        <v>eWOODY_FUEL_STUMPS_ROTTEN_HEIGHT</v>
      </c>
      <c r="B63" t="s">
        <v>351</v>
      </c>
      <c r="C63" s="4"/>
      <c r="D63" s="5"/>
      <c r="E63" s="6"/>
      <c r="F63" s="11">
        <v>0.4</v>
      </c>
      <c r="G63" s="12">
        <f t="shared" si="108"/>
        <v>0.4</v>
      </c>
      <c r="H63" s="15">
        <f t="shared" si="108"/>
        <v>0.4</v>
      </c>
      <c r="I63" s="16">
        <f>H63</f>
        <v>0.4</v>
      </c>
      <c r="K63" s="12">
        <f t="shared" si="119"/>
        <v>0</v>
      </c>
      <c r="L63" s="15">
        <f t="shared" si="114"/>
        <v>0</v>
      </c>
      <c r="M63" s="16">
        <f>L63</f>
        <v>0</v>
      </c>
      <c r="O63" s="12">
        <f t="shared" si="120"/>
        <v>0</v>
      </c>
      <c r="P63" s="15">
        <f t="shared" si="115"/>
        <v>0</v>
      </c>
      <c r="Q63" s="16">
        <f>P63</f>
        <v>0</v>
      </c>
      <c r="R63" s="11">
        <v>2</v>
      </c>
      <c r="S63" s="12">
        <f t="shared" si="121"/>
        <v>2</v>
      </c>
      <c r="T63" s="15">
        <f t="shared" si="116"/>
        <v>2</v>
      </c>
      <c r="U63" s="16">
        <f>T63</f>
        <v>2</v>
      </c>
      <c r="V63" s="11">
        <v>1</v>
      </c>
      <c r="W63" s="12">
        <f t="shared" si="122"/>
        <v>1</v>
      </c>
      <c r="X63" s="15">
        <f t="shared" si="117"/>
        <v>1</v>
      </c>
      <c r="Y63" s="16">
        <f>X63</f>
        <v>1</v>
      </c>
      <c r="Z63" s="11">
        <v>1</v>
      </c>
      <c r="AA63" s="12">
        <f t="shared" si="123"/>
        <v>1</v>
      </c>
      <c r="AB63" s="15">
        <f t="shared" si="118"/>
        <v>1</v>
      </c>
      <c r="AC63" s="16">
        <f>AB63</f>
        <v>1</v>
      </c>
    </row>
    <row r="64" spans="1:29" s="11" customFormat="1" x14ac:dyDescent="0.25">
      <c r="A64" s="18" t="str">
        <f>'2_MechAdd_Script'!A65</f>
        <v>eWOODY_FUEL_STUMPS_ROTTEN_STEM_DENSITY</v>
      </c>
      <c r="B64" t="s">
        <v>352</v>
      </c>
      <c r="C64" s="4"/>
      <c r="D64" s="5"/>
      <c r="E64" s="9" t="s">
        <v>287</v>
      </c>
      <c r="F64" s="11">
        <v>115</v>
      </c>
      <c r="G64" s="12">
        <f t="shared" si="108"/>
        <v>115</v>
      </c>
      <c r="H64" s="15">
        <f t="shared" si="108"/>
        <v>115</v>
      </c>
      <c r="I64" s="16">
        <f>H64+H61</f>
        <v>239</v>
      </c>
      <c r="K64" s="12">
        <f t="shared" si="119"/>
        <v>0</v>
      </c>
      <c r="L64" s="15">
        <f t="shared" si="114"/>
        <v>0</v>
      </c>
      <c r="M64" s="16">
        <f>L64+L61</f>
        <v>0</v>
      </c>
      <c r="O64" s="12">
        <f t="shared" si="120"/>
        <v>0</v>
      </c>
      <c r="P64" s="15">
        <f t="shared" si="115"/>
        <v>0</v>
      </c>
      <c r="Q64" s="16">
        <f>P64+P61</f>
        <v>0</v>
      </c>
      <c r="R64" s="11">
        <v>50</v>
      </c>
      <c r="S64" s="12">
        <f t="shared" si="121"/>
        <v>50</v>
      </c>
      <c r="T64" s="15">
        <f t="shared" si="116"/>
        <v>50</v>
      </c>
      <c r="U64" s="16">
        <f>T64+T61</f>
        <v>2725</v>
      </c>
      <c r="V64" s="11">
        <v>5</v>
      </c>
      <c r="W64" s="12">
        <f t="shared" si="122"/>
        <v>5</v>
      </c>
      <c r="X64" s="15">
        <f t="shared" si="117"/>
        <v>5</v>
      </c>
      <c r="Y64" s="16">
        <f>X64+X61</f>
        <v>151.25</v>
      </c>
      <c r="Z64" s="11">
        <v>3</v>
      </c>
      <c r="AA64" s="12">
        <f t="shared" si="123"/>
        <v>3</v>
      </c>
      <c r="AB64" s="15">
        <f t="shared" si="118"/>
        <v>3</v>
      </c>
      <c r="AC64" s="16">
        <f>AB64+AB61</f>
        <v>78</v>
      </c>
    </row>
    <row r="65" spans="1:29" s="11" customFormat="1" x14ac:dyDescent="0.25">
      <c r="A65" s="18" t="str">
        <f>'2_MechAdd_Script'!A66</f>
        <v>eWOODY_FUEL_STUMPS_LIGHTERED_PITCHY_DIAMETER</v>
      </c>
      <c r="B65" t="s">
        <v>350</v>
      </c>
      <c r="C65" s="4"/>
      <c r="D65" s="5"/>
      <c r="E65" s="6"/>
      <c r="G65" s="12">
        <f t="shared" si="108"/>
        <v>0</v>
      </c>
      <c r="H65" s="15">
        <f t="shared" si="108"/>
        <v>0</v>
      </c>
      <c r="I65" s="16">
        <f>H65</f>
        <v>0</v>
      </c>
      <c r="K65" s="12">
        <f t="shared" si="119"/>
        <v>0</v>
      </c>
      <c r="L65" s="15">
        <f t="shared" si="114"/>
        <v>0</v>
      </c>
      <c r="M65" s="16">
        <f>L65</f>
        <v>0</v>
      </c>
      <c r="O65" s="12">
        <f t="shared" si="120"/>
        <v>0</v>
      </c>
      <c r="P65" s="15">
        <f t="shared" si="115"/>
        <v>0</v>
      </c>
      <c r="Q65" s="16">
        <f>P65</f>
        <v>0</v>
      </c>
      <c r="S65" s="12">
        <f t="shared" si="121"/>
        <v>0</v>
      </c>
      <c r="T65" s="15">
        <f t="shared" si="116"/>
        <v>0</v>
      </c>
      <c r="U65" s="16">
        <f>T65</f>
        <v>0</v>
      </c>
      <c r="W65" s="12">
        <f t="shared" si="122"/>
        <v>0</v>
      </c>
      <c r="X65" s="15">
        <f t="shared" si="117"/>
        <v>0</v>
      </c>
      <c r="Y65" s="16">
        <f>X65</f>
        <v>0</v>
      </c>
      <c r="AA65" s="12">
        <f t="shared" si="123"/>
        <v>0</v>
      </c>
      <c r="AB65" s="15">
        <f t="shared" si="118"/>
        <v>0</v>
      </c>
      <c r="AC65" s="16">
        <f>AB65</f>
        <v>0</v>
      </c>
    </row>
    <row r="66" spans="1:29" s="11" customFormat="1" x14ac:dyDescent="0.25">
      <c r="A66" s="18" t="str">
        <f>'2_MechAdd_Script'!A67</f>
        <v>eWOODY_FUEL_STUMPS_LIGHTERED_PITCHY_HEIGHT</v>
      </c>
      <c r="B66" t="s">
        <v>351</v>
      </c>
      <c r="C66" s="4"/>
      <c r="D66" s="5"/>
      <c r="E66" s="6"/>
      <c r="G66" s="12">
        <f t="shared" si="108"/>
        <v>0</v>
      </c>
      <c r="H66" s="15">
        <f t="shared" si="108"/>
        <v>0</v>
      </c>
      <c r="I66" s="16">
        <f t="shared" ref="I66:I93" si="124">H66</f>
        <v>0</v>
      </c>
      <c r="K66" s="12">
        <f t="shared" si="119"/>
        <v>0</v>
      </c>
      <c r="L66" s="15">
        <f t="shared" si="114"/>
        <v>0</v>
      </c>
      <c r="M66" s="16">
        <f t="shared" si="114"/>
        <v>0</v>
      </c>
      <c r="O66" s="12">
        <f t="shared" si="120"/>
        <v>0</v>
      </c>
      <c r="P66" s="15">
        <f t="shared" si="115"/>
        <v>0</v>
      </c>
      <c r="Q66" s="16">
        <f t="shared" si="115"/>
        <v>0</v>
      </c>
      <c r="S66" s="12">
        <f t="shared" si="121"/>
        <v>0</v>
      </c>
      <c r="T66" s="15">
        <f t="shared" si="116"/>
        <v>0</v>
      </c>
      <c r="U66" s="16">
        <f t="shared" si="116"/>
        <v>0</v>
      </c>
      <c r="W66" s="12">
        <f t="shared" si="122"/>
        <v>0</v>
      </c>
      <c r="X66" s="15">
        <f t="shared" si="117"/>
        <v>0</v>
      </c>
      <c r="Y66" s="16">
        <f t="shared" si="117"/>
        <v>0</v>
      </c>
      <c r="AA66" s="12">
        <f t="shared" si="123"/>
        <v>0</v>
      </c>
      <c r="AB66" s="15">
        <f t="shared" si="118"/>
        <v>0</v>
      </c>
      <c r="AC66" s="16">
        <f t="shared" si="118"/>
        <v>0</v>
      </c>
    </row>
    <row r="67" spans="1:29" s="11" customFormat="1" x14ac:dyDescent="0.25">
      <c r="A67" s="18" t="str">
        <f>'2_MechAdd_Script'!A68</f>
        <v>eWOODY_FUEL_STUMPS_LIGHTERED_PITCHY_STEM_DENSITY</v>
      </c>
      <c r="B67" t="s">
        <v>352</v>
      </c>
      <c r="C67" s="4"/>
      <c r="D67" s="5"/>
      <c r="E67" s="6"/>
      <c r="G67" s="12">
        <f t="shared" si="108"/>
        <v>0</v>
      </c>
      <c r="H67" s="15">
        <f t="shared" si="108"/>
        <v>0</v>
      </c>
      <c r="I67" s="16">
        <f t="shared" si="124"/>
        <v>0</v>
      </c>
      <c r="K67" s="12">
        <f t="shared" si="119"/>
        <v>0</v>
      </c>
      <c r="L67" s="15">
        <f t="shared" si="114"/>
        <v>0</v>
      </c>
      <c r="M67" s="16">
        <f t="shared" si="114"/>
        <v>0</v>
      </c>
      <c r="O67" s="12">
        <f t="shared" si="120"/>
        <v>0</v>
      </c>
      <c r="P67" s="15">
        <f t="shared" si="115"/>
        <v>0</v>
      </c>
      <c r="Q67" s="16">
        <f t="shared" si="115"/>
        <v>0</v>
      </c>
      <c r="S67" s="12">
        <f t="shared" si="121"/>
        <v>0</v>
      </c>
      <c r="T67" s="15">
        <f t="shared" si="116"/>
        <v>0</v>
      </c>
      <c r="U67" s="16">
        <f t="shared" si="116"/>
        <v>0</v>
      </c>
      <c r="W67" s="12">
        <f t="shared" si="122"/>
        <v>0</v>
      </c>
      <c r="X67" s="15">
        <f t="shared" si="117"/>
        <v>0</v>
      </c>
      <c r="Y67" s="16">
        <f t="shared" si="117"/>
        <v>0</v>
      </c>
      <c r="AA67" s="12">
        <f t="shared" si="123"/>
        <v>0</v>
      </c>
      <c r="AB67" s="15">
        <f t="shared" si="118"/>
        <v>0</v>
      </c>
      <c r="AC67" s="16">
        <f t="shared" si="118"/>
        <v>0</v>
      </c>
    </row>
    <row r="68" spans="1:29" s="11" customFormat="1" x14ac:dyDescent="0.25">
      <c r="A68" s="18" t="str">
        <f>'2_MechAdd_Script'!A69</f>
        <v>eWOODY_FUEL_PILES_CLEAN_LOADING</v>
      </c>
      <c r="B68" t="s">
        <v>353</v>
      </c>
      <c r="C68" s="4"/>
      <c r="D68" s="5"/>
      <c r="E68" s="6"/>
      <c r="F68" s="11">
        <v>7.8118999999999994E-2</v>
      </c>
      <c r="G68" s="12">
        <f t="shared" si="108"/>
        <v>7.8118999999999994E-2</v>
      </c>
      <c r="H68" s="15">
        <f t="shared" si="108"/>
        <v>7.8118999999999994E-2</v>
      </c>
      <c r="I68" s="16">
        <f t="shared" si="124"/>
        <v>7.8118999999999994E-2</v>
      </c>
      <c r="J68" s="11">
        <v>0</v>
      </c>
      <c r="K68" s="12">
        <f t="shared" si="119"/>
        <v>0</v>
      </c>
      <c r="L68" s="15">
        <f t="shared" si="114"/>
        <v>0</v>
      </c>
      <c r="M68" s="16">
        <f t="shared" si="114"/>
        <v>0</v>
      </c>
      <c r="N68" s="11">
        <v>0</v>
      </c>
      <c r="O68" s="12">
        <f t="shared" si="120"/>
        <v>0</v>
      </c>
      <c r="P68" s="15">
        <f t="shared" si="115"/>
        <v>0</v>
      </c>
      <c r="Q68" s="16">
        <f t="shared" si="115"/>
        <v>0</v>
      </c>
      <c r="R68" s="11">
        <v>8.1810999999999995E-2</v>
      </c>
      <c r="S68" s="12">
        <f t="shared" si="121"/>
        <v>8.1810999999999995E-2</v>
      </c>
      <c r="T68" s="15">
        <f t="shared" si="116"/>
        <v>8.1810999999999995E-2</v>
      </c>
      <c r="U68" s="16">
        <f t="shared" si="116"/>
        <v>8.1810999999999995E-2</v>
      </c>
      <c r="V68" s="11">
        <v>0.13589300000000001</v>
      </c>
      <c r="W68" s="12">
        <f t="shared" si="122"/>
        <v>0.13589300000000001</v>
      </c>
      <c r="X68" s="15">
        <f t="shared" si="117"/>
        <v>0.13589300000000001</v>
      </c>
      <c r="Y68" s="16">
        <f t="shared" si="117"/>
        <v>0.13589300000000001</v>
      </c>
      <c r="Z68" s="11">
        <v>0</v>
      </c>
      <c r="AA68" s="12">
        <f t="shared" si="123"/>
        <v>0</v>
      </c>
      <c r="AB68" s="15">
        <f t="shared" si="118"/>
        <v>0</v>
      </c>
      <c r="AC68" s="16">
        <f t="shared" si="118"/>
        <v>0</v>
      </c>
    </row>
    <row r="69" spans="1:29" s="11" customFormat="1" ht="16.5" customHeight="1" x14ac:dyDescent="0.25">
      <c r="A69" s="18" t="str">
        <f>'2_MechAdd_Script'!A70</f>
        <v>eWOODY_FUEL_PILES_DIRTY_LOADING</v>
      </c>
      <c r="B69" t="s">
        <v>354</v>
      </c>
      <c r="C69" s="4"/>
      <c r="D69" s="5"/>
      <c r="E69" s="6"/>
      <c r="F69" s="11">
        <v>0</v>
      </c>
      <c r="G69" s="12">
        <f t="shared" si="108"/>
        <v>0</v>
      </c>
      <c r="H69" s="15">
        <f t="shared" si="108"/>
        <v>0</v>
      </c>
      <c r="I69" s="16">
        <f t="shared" si="124"/>
        <v>0</v>
      </c>
      <c r="J69" s="11">
        <v>0</v>
      </c>
      <c r="K69" s="12">
        <f t="shared" si="119"/>
        <v>0</v>
      </c>
      <c r="L69" s="15">
        <f t="shared" si="114"/>
        <v>0</v>
      </c>
      <c r="M69" s="16">
        <f t="shared" si="114"/>
        <v>0</v>
      </c>
      <c r="N69" s="11">
        <v>0</v>
      </c>
      <c r="O69" s="12">
        <f t="shared" si="120"/>
        <v>0</v>
      </c>
      <c r="P69" s="15">
        <f t="shared" si="115"/>
        <v>0</v>
      </c>
      <c r="Q69" s="16">
        <f t="shared" si="115"/>
        <v>0</v>
      </c>
      <c r="R69" s="11">
        <v>0</v>
      </c>
      <c r="S69" s="12">
        <f t="shared" si="121"/>
        <v>0</v>
      </c>
      <c r="T69" s="15">
        <f t="shared" si="116"/>
        <v>0</v>
      </c>
      <c r="U69" s="16">
        <f t="shared" si="116"/>
        <v>0</v>
      </c>
      <c r="V69" s="11">
        <v>0</v>
      </c>
      <c r="W69" s="12">
        <f t="shared" si="122"/>
        <v>0</v>
      </c>
      <c r="X69" s="15">
        <f t="shared" si="117"/>
        <v>0</v>
      </c>
      <c r="Y69" s="16">
        <f t="shared" si="117"/>
        <v>0</v>
      </c>
      <c r="Z69" s="11">
        <v>0</v>
      </c>
      <c r="AA69" s="12">
        <f t="shared" si="123"/>
        <v>0</v>
      </c>
      <c r="AB69" s="15">
        <f t="shared" si="118"/>
        <v>0</v>
      </c>
      <c r="AC69" s="16">
        <f t="shared" si="118"/>
        <v>0</v>
      </c>
    </row>
    <row r="70" spans="1:29" s="11" customFormat="1" x14ac:dyDescent="0.25">
      <c r="A70" s="18" t="str">
        <f>'2_MechAdd_Script'!A71</f>
        <v>eWOODY_FUEL_PILES_VERYDIRTY_LOADING</v>
      </c>
      <c r="B70" t="s">
        <v>355</v>
      </c>
      <c r="C70" s="4"/>
      <c r="D70" s="5"/>
      <c r="E70" s="6"/>
      <c r="F70" s="11">
        <v>0</v>
      </c>
      <c r="G70" s="12">
        <f t="shared" si="108"/>
        <v>0</v>
      </c>
      <c r="H70" s="15">
        <f t="shared" si="108"/>
        <v>0</v>
      </c>
      <c r="I70" s="16">
        <f t="shared" si="124"/>
        <v>0</v>
      </c>
      <c r="J70" s="11">
        <v>0</v>
      </c>
      <c r="K70" s="12">
        <f t="shared" si="119"/>
        <v>0</v>
      </c>
      <c r="L70" s="15">
        <f t="shared" si="114"/>
        <v>0</v>
      </c>
      <c r="M70" s="16">
        <f t="shared" si="114"/>
        <v>0</v>
      </c>
      <c r="N70" s="11">
        <v>0</v>
      </c>
      <c r="O70" s="12">
        <f t="shared" si="120"/>
        <v>0</v>
      </c>
      <c r="P70" s="15">
        <f t="shared" si="115"/>
        <v>0</v>
      </c>
      <c r="Q70" s="16">
        <f t="shared" si="115"/>
        <v>0</v>
      </c>
      <c r="R70" s="11">
        <v>0</v>
      </c>
      <c r="S70" s="12">
        <f t="shared" si="121"/>
        <v>0</v>
      </c>
      <c r="T70" s="15">
        <f t="shared" si="116"/>
        <v>0</v>
      </c>
      <c r="U70" s="16">
        <f t="shared" si="116"/>
        <v>0</v>
      </c>
      <c r="V70" s="11">
        <v>0</v>
      </c>
      <c r="W70" s="12">
        <f t="shared" si="122"/>
        <v>0</v>
      </c>
      <c r="X70" s="15">
        <f t="shared" si="117"/>
        <v>0</v>
      </c>
      <c r="Y70" s="16">
        <f t="shared" si="117"/>
        <v>0</v>
      </c>
      <c r="Z70" s="11">
        <v>0</v>
      </c>
      <c r="AA70" s="12">
        <f t="shared" si="123"/>
        <v>0</v>
      </c>
      <c r="AB70" s="15">
        <f t="shared" si="118"/>
        <v>0</v>
      </c>
      <c r="AC70" s="16">
        <f t="shared" si="118"/>
        <v>0</v>
      </c>
    </row>
    <row r="71" spans="1:29" s="11" customFormat="1" x14ac:dyDescent="0.25">
      <c r="A71" s="18" t="str">
        <f>'2_MechAdd_Script'!A72</f>
        <v>eLITTER_LITTER_TYPE_BROADLEAF_DECIDUOUS_RELATIVE_COVER</v>
      </c>
      <c r="B71" t="s">
        <v>356</v>
      </c>
      <c r="C71" s="4"/>
      <c r="D71" s="5"/>
      <c r="E71" s="6"/>
      <c r="G71" s="12">
        <f t="shared" si="108"/>
        <v>0</v>
      </c>
      <c r="H71" s="15">
        <f t="shared" si="108"/>
        <v>0</v>
      </c>
      <c r="I71" s="16">
        <f t="shared" si="124"/>
        <v>0</v>
      </c>
      <c r="K71" s="12">
        <f t="shared" si="119"/>
        <v>0</v>
      </c>
      <c r="L71" s="15">
        <f t="shared" si="114"/>
        <v>0</v>
      </c>
      <c r="M71" s="16">
        <f t="shared" si="114"/>
        <v>0</v>
      </c>
      <c r="O71" s="12">
        <f t="shared" si="120"/>
        <v>0</v>
      </c>
      <c r="P71" s="15">
        <f t="shared" si="115"/>
        <v>0</v>
      </c>
      <c r="Q71" s="16">
        <f t="shared" si="115"/>
        <v>0</v>
      </c>
      <c r="S71" s="12">
        <f t="shared" si="121"/>
        <v>0</v>
      </c>
      <c r="T71" s="15">
        <f t="shared" si="116"/>
        <v>0</v>
      </c>
      <c r="U71" s="16">
        <f t="shared" si="116"/>
        <v>0</v>
      </c>
      <c r="V71" s="11">
        <v>90</v>
      </c>
      <c r="W71" s="12">
        <f t="shared" si="122"/>
        <v>90</v>
      </c>
      <c r="X71" s="15">
        <f t="shared" si="117"/>
        <v>90</v>
      </c>
      <c r="Y71" s="16">
        <f t="shared" si="117"/>
        <v>90</v>
      </c>
      <c r="AA71" s="12">
        <f t="shared" si="123"/>
        <v>0</v>
      </c>
      <c r="AB71" s="15">
        <f t="shared" si="118"/>
        <v>0</v>
      </c>
      <c r="AC71" s="16">
        <f t="shared" si="118"/>
        <v>0</v>
      </c>
    </row>
    <row r="72" spans="1:29" s="11" customFormat="1" x14ac:dyDescent="0.25">
      <c r="A72" s="18" t="str">
        <f>'2_MechAdd_Script'!A73</f>
        <v>eLITTER_LITTER_TYPE_BROADLEAF_EVERGREEN_RELATIVE_COVER</v>
      </c>
      <c r="B72" t="s">
        <v>357</v>
      </c>
      <c r="C72" s="4"/>
      <c r="D72" s="5"/>
      <c r="E72" s="6"/>
      <c r="G72" s="12">
        <f t="shared" si="108"/>
        <v>0</v>
      </c>
      <c r="H72" s="15">
        <f t="shared" si="108"/>
        <v>0</v>
      </c>
      <c r="I72" s="16">
        <f t="shared" si="124"/>
        <v>0</v>
      </c>
      <c r="J72" s="11">
        <v>100</v>
      </c>
      <c r="K72" s="12">
        <f t="shared" si="119"/>
        <v>100</v>
      </c>
      <c r="L72" s="15">
        <f t="shared" si="114"/>
        <v>100</v>
      </c>
      <c r="M72" s="16">
        <f t="shared" si="114"/>
        <v>100</v>
      </c>
      <c r="O72" s="12">
        <f t="shared" si="120"/>
        <v>0</v>
      </c>
      <c r="P72" s="15">
        <f t="shared" si="115"/>
        <v>0</v>
      </c>
      <c r="Q72" s="16">
        <f t="shared" si="115"/>
        <v>0</v>
      </c>
      <c r="S72" s="12">
        <f t="shared" si="121"/>
        <v>0</v>
      </c>
      <c r="T72" s="15">
        <f t="shared" si="116"/>
        <v>0</v>
      </c>
      <c r="U72" s="16">
        <f t="shared" si="116"/>
        <v>0</v>
      </c>
      <c r="W72" s="12">
        <f t="shared" si="122"/>
        <v>0</v>
      </c>
      <c r="X72" s="15">
        <f t="shared" si="117"/>
        <v>0</v>
      </c>
      <c r="Y72" s="16">
        <f t="shared" si="117"/>
        <v>0</v>
      </c>
      <c r="AA72" s="12">
        <f t="shared" si="123"/>
        <v>0</v>
      </c>
      <c r="AB72" s="15">
        <f t="shared" si="118"/>
        <v>0</v>
      </c>
      <c r="AC72" s="16">
        <f t="shared" si="118"/>
        <v>0</v>
      </c>
    </row>
    <row r="73" spans="1:29" s="11" customFormat="1" x14ac:dyDescent="0.25">
      <c r="A73" s="18" t="str">
        <f>'2_MechAdd_Script'!A74</f>
        <v>eLITTER_LITTER_TYPE_GRASS_RELATIVE_COVER</v>
      </c>
      <c r="B73" t="s">
        <v>358</v>
      </c>
      <c r="C73" s="4"/>
      <c r="D73" s="5"/>
      <c r="E73" s="6"/>
      <c r="G73" s="12">
        <f t="shared" si="108"/>
        <v>0</v>
      </c>
      <c r="H73" s="15">
        <f t="shared" si="108"/>
        <v>0</v>
      </c>
      <c r="I73" s="16">
        <f t="shared" si="124"/>
        <v>0</v>
      </c>
      <c r="K73" s="12">
        <f t="shared" si="119"/>
        <v>0</v>
      </c>
      <c r="L73" s="15">
        <f t="shared" si="114"/>
        <v>0</v>
      </c>
      <c r="M73" s="16">
        <f t="shared" si="114"/>
        <v>0</v>
      </c>
      <c r="N73" s="11">
        <v>100</v>
      </c>
      <c r="O73" s="12">
        <f t="shared" si="120"/>
        <v>100</v>
      </c>
      <c r="P73" s="15">
        <f t="shared" si="115"/>
        <v>100</v>
      </c>
      <c r="Q73" s="16">
        <f t="shared" si="115"/>
        <v>100</v>
      </c>
      <c r="S73" s="12">
        <f t="shared" si="121"/>
        <v>0</v>
      </c>
      <c r="T73" s="15">
        <f t="shared" si="116"/>
        <v>0</v>
      </c>
      <c r="U73" s="16">
        <f t="shared" si="116"/>
        <v>0</v>
      </c>
      <c r="W73" s="12">
        <f t="shared" si="122"/>
        <v>0</v>
      </c>
      <c r="X73" s="15">
        <f t="shared" si="117"/>
        <v>0</v>
      </c>
      <c r="Y73" s="16">
        <f t="shared" si="117"/>
        <v>0</v>
      </c>
      <c r="AA73" s="12">
        <f t="shared" si="123"/>
        <v>0</v>
      </c>
      <c r="AB73" s="15">
        <f t="shared" si="118"/>
        <v>0</v>
      </c>
      <c r="AC73" s="16">
        <f t="shared" si="118"/>
        <v>0</v>
      </c>
    </row>
    <row r="74" spans="1:29" s="11" customFormat="1" x14ac:dyDescent="0.25">
      <c r="A74" s="18" t="str">
        <f>'2_MechAdd_Script'!A75</f>
        <v>eLITTER_LITTER_TYPE_LONG_NEEDLE_PINE_RELATIVE_COVER</v>
      </c>
      <c r="B74" t="s">
        <v>359</v>
      </c>
      <c r="C74" s="4"/>
      <c r="D74" s="5"/>
      <c r="E74" s="6"/>
      <c r="F74" s="13">
        <v>50</v>
      </c>
      <c r="G74" s="12">
        <f t="shared" si="108"/>
        <v>50</v>
      </c>
      <c r="H74" s="15">
        <f t="shared" si="108"/>
        <v>50</v>
      </c>
      <c r="I74" s="16">
        <f t="shared" si="124"/>
        <v>50</v>
      </c>
      <c r="K74" s="12">
        <f t="shared" si="119"/>
        <v>0</v>
      </c>
      <c r="L74" s="15">
        <f t="shared" si="114"/>
        <v>0</v>
      </c>
      <c r="M74" s="16">
        <f t="shared" si="114"/>
        <v>0</v>
      </c>
      <c r="O74" s="12">
        <f t="shared" si="120"/>
        <v>0</v>
      </c>
      <c r="P74" s="15">
        <f t="shared" si="115"/>
        <v>0</v>
      </c>
      <c r="Q74" s="16">
        <f t="shared" si="115"/>
        <v>0</v>
      </c>
      <c r="S74" s="12">
        <f t="shared" si="121"/>
        <v>0</v>
      </c>
      <c r="T74" s="15">
        <f t="shared" si="116"/>
        <v>0</v>
      </c>
      <c r="U74" s="16">
        <f t="shared" si="116"/>
        <v>0</v>
      </c>
      <c r="V74" s="11">
        <v>10</v>
      </c>
      <c r="W74" s="12">
        <f t="shared" si="122"/>
        <v>10</v>
      </c>
      <c r="X74" s="15">
        <f t="shared" si="117"/>
        <v>10</v>
      </c>
      <c r="Y74" s="16">
        <f t="shared" si="117"/>
        <v>10</v>
      </c>
      <c r="Z74" s="11">
        <v>40</v>
      </c>
      <c r="AA74" s="12">
        <f t="shared" si="123"/>
        <v>40</v>
      </c>
      <c r="AB74" s="15">
        <f t="shared" si="118"/>
        <v>40</v>
      </c>
      <c r="AC74" s="16">
        <f t="shared" si="118"/>
        <v>40</v>
      </c>
    </row>
    <row r="75" spans="1:29" s="11" customFormat="1" x14ac:dyDescent="0.25">
      <c r="A75" s="18" t="str">
        <f>'2_MechAdd_Script'!A76</f>
        <v>eLITTER_LITTER_TYPE_OTHER_CONIFER_RELATIVE_COVER</v>
      </c>
      <c r="B75" t="s">
        <v>360</v>
      </c>
      <c r="C75" s="4"/>
      <c r="D75" s="5"/>
      <c r="E75" s="6"/>
      <c r="F75" s="13">
        <v>50</v>
      </c>
      <c r="G75" s="12">
        <f t="shared" si="108"/>
        <v>50</v>
      </c>
      <c r="H75" s="15">
        <f t="shared" si="108"/>
        <v>50</v>
      </c>
      <c r="I75" s="16">
        <f t="shared" si="124"/>
        <v>50</v>
      </c>
      <c r="K75" s="12">
        <f t="shared" si="119"/>
        <v>0</v>
      </c>
      <c r="L75" s="15">
        <f t="shared" si="114"/>
        <v>0</v>
      </c>
      <c r="M75" s="16">
        <f t="shared" si="114"/>
        <v>0</v>
      </c>
      <c r="O75" s="12">
        <f t="shared" si="120"/>
        <v>0</v>
      </c>
      <c r="P75" s="15">
        <f t="shared" si="115"/>
        <v>0</v>
      </c>
      <c r="Q75" s="16">
        <f t="shared" si="115"/>
        <v>0</v>
      </c>
      <c r="R75" s="11">
        <v>100</v>
      </c>
      <c r="S75" s="12">
        <f t="shared" si="121"/>
        <v>100</v>
      </c>
      <c r="T75" s="15">
        <f t="shared" si="116"/>
        <v>100</v>
      </c>
      <c r="U75" s="16">
        <f t="shared" si="116"/>
        <v>100</v>
      </c>
      <c r="W75" s="12">
        <f t="shared" si="122"/>
        <v>0</v>
      </c>
      <c r="X75" s="15">
        <f t="shared" si="117"/>
        <v>0</v>
      </c>
      <c r="Y75" s="16">
        <f t="shared" si="117"/>
        <v>0</v>
      </c>
      <c r="AA75" s="12">
        <f t="shared" si="123"/>
        <v>0</v>
      </c>
      <c r="AB75" s="15">
        <f t="shared" si="118"/>
        <v>0</v>
      </c>
      <c r="AC75" s="16">
        <f t="shared" si="118"/>
        <v>0</v>
      </c>
    </row>
    <row r="76" spans="1:29" s="11" customFormat="1" x14ac:dyDescent="0.25">
      <c r="A76" s="18" t="str">
        <f>'2_MechAdd_Script'!A77</f>
        <v>eLITTER_LITTER_TYPE_PALM_FROND_RELATIVE_COVER</v>
      </c>
      <c r="B76" t="s">
        <v>361</v>
      </c>
      <c r="C76" s="4"/>
      <c r="D76" s="5"/>
      <c r="E76" s="6"/>
      <c r="G76" s="12">
        <f t="shared" si="108"/>
        <v>0</v>
      </c>
      <c r="H76" s="15">
        <f t="shared" si="108"/>
        <v>0</v>
      </c>
      <c r="I76" s="16">
        <f t="shared" si="124"/>
        <v>0</v>
      </c>
      <c r="K76" s="12">
        <f t="shared" si="119"/>
        <v>0</v>
      </c>
      <c r="L76" s="15">
        <f t="shared" si="114"/>
        <v>0</v>
      </c>
      <c r="M76" s="16">
        <f t="shared" si="114"/>
        <v>0</v>
      </c>
      <c r="O76" s="12">
        <f t="shared" si="120"/>
        <v>0</v>
      </c>
      <c r="P76" s="15">
        <f t="shared" si="115"/>
        <v>0</v>
      </c>
      <c r="Q76" s="16">
        <f t="shared" si="115"/>
        <v>0</v>
      </c>
      <c r="S76" s="12">
        <f t="shared" si="121"/>
        <v>0</v>
      </c>
      <c r="T76" s="15">
        <f t="shared" si="116"/>
        <v>0</v>
      </c>
      <c r="U76" s="16">
        <f t="shared" si="116"/>
        <v>0</v>
      </c>
      <c r="W76" s="12">
        <f t="shared" si="122"/>
        <v>0</v>
      </c>
      <c r="X76" s="15">
        <f t="shared" si="117"/>
        <v>0</v>
      </c>
      <c r="Y76" s="16">
        <f t="shared" si="117"/>
        <v>0</v>
      </c>
      <c r="Z76" s="11">
        <v>60</v>
      </c>
      <c r="AA76" s="12">
        <f t="shared" si="123"/>
        <v>60</v>
      </c>
      <c r="AB76" s="15">
        <f t="shared" si="118"/>
        <v>60</v>
      </c>
      <c r="AC76" s="16">
        <f t="shared" si="118"/>
        <v>60</v>
      </c>
    </row>
    <row r="77" spans="1:29" s="11" customFormat="1" x14ac:dyDescent="0.25">
      <c r="A77" s="18" t="str">
        <f>'2_MechAdd_Script'!A78</f>
        <v>eLITTER_LITTER_TYPE_SHORT_NEEDLE_PINE_RELATIVE_COVER</v>
      </c>
      <c r="B77" t="s">
        <v>362</v>
      </c>
      <c r="C77" s="4"/>
      <c r="D77" s="5"/>
      <c r="E77" s="6"/>
      <c r="G77" s="12">
        <f t="shared" si="108"/>
        <v>0</v>
      </c>
      <c r="H77" s="15">
        <f t="shared" si="108"/>
        <v>0</v>
      </c>
      <c r="I77" s="16">
        <f t="shared" si="124"/>
        <v>0</v>
      </c>
      <c r="K77" s="12">
        <f t="shared" si="119"/>
        <v>0</v>
      </c>
      <c r="L77" s="15">
        <f t="shared" si="114"/>
        <v>0</v>
      </c>
      <c r="M77" s="16">
        <f t="shared" si="114"/>
        <v>0</v>
      </c>
      <c r="O77" s="12">
        <f t="shared" si="120"/>
        <v>0</v>
      </c>
      <c r="P77" s="15">
        <f t="shared" si="115"/>
        <v>0</v>
      </c>
      <c r="Q77" s="16">
        <f t="shared" si="115"/>
        <v>0</v>
      </c>
      <c r="S77" s="12">
        <f t="shared" si="121"/>
        <v>0</v>
      </c>
      <c r="T77" s="15">
        <f t="shared" si="116"/>
        <v>0</v>
      </c>
      <c r="U77" s="16">
        <f t="shared" si="116"/>
        <v>0</v>
      </c>
      <c r="W77" s="12">
        <f t="shared" si="122"/>
        <v>0</v>
      </c>
      <c r="X77" s="15">
        <f t="shared" si="117"/>
        <v>0</v>
      </c>
      <c r="Y77" s="16">
        <f t="shared" si="117"/>
        <v>0</v>
      </c>
      <c r="AA77" s="12">
        <f t="shared" si="123"/>
        <v>0</v>
      </c>
      <c r="AB77" s="15">
        <f t="shared" si="118"/>
        <v>0</v>
      </c>
      <c r="AC77" s="16">
        <f t="shared" si="118"/>
        <v>0</v>
      </c>
    </row>
    <row r="78" spans="1:29" s="11" customFormat="1" x14ac:dyDescent="0.25">
      <c r="A78" s="18" t="str">
        <f>'2_MechAdd_Script'!A79</f>
        <v>eMOSS_LICHEN_LITTER_GROUND_LICHEN_DEPTH</v>
      </c>
      <c r="B78" t="s">
        <v>363</v>
      </c>
      <c r="C78" s="4"/>
      <c r="D78" s="8"/>
      <c r="E78" s="6"/>
      <c r="G78" s="12">
        <f t="shared" si="108"/>
        <v>0</v>
      </c>
      <c r="H78" s="15">
        <f t="shared" si="108"/>
        <v>0</v>
      </c>
      <c r="I78" s="16">
        <f t="shared" si="124"/>
        <v>0</v>
      </c>
      <c r="K78" s="12">
        <f t="shared" si="119"/>
        <v>0</v>
      </c>
      <c r="L78" s="15">
        <f t="shared" si="114"/>
        <v>0</v>
      </c>
      <c r="M78" s="16">
        <f t="shared" si="114"/>
        <v>0</v>
      </c>
      <c r="O78" s="12">
        <f t="shared" si="120"/>
        <v>0</v>
      </c>
      <c r="P78" s="15">
        <f t="shared" si="115"/>
        <v>0</v>
      </c>
      <c r="Q78" s="16">
        <f t="shared" si="115"/>
        <v>0</v>
      </c>
      <c r="R78" s="11">
        <v>2</v>
      </c>
      <c r="S78" s="12">
        <f t="shared" si="121"/>
        <v>2</v>
      </c>
      <c r="T78" s="15">
        <f t="shared" si="116"/>
        <v>2</v>
      </c>
      <c r="U78" s="16">
        <f t="shared" si="116"/>
        <v>2</v>
      </c>
      <c r="W78" s="12">
        <f t="shared" si="122"/>
        <v>0</v>
      </c>
      <c r="X78" s="15">
        <f t="shared" si="117"/>
        <v>0</v>
      </c>
      <c r="Y78" s="16">
        <f t="shared" si="117"/>
        <v>0</v>
      </c>
      <c r="AA78" s="12">
        <f t="shared" si="123"/>
        <v>0</v>
      </c>
      <c r="AB78" s="15">
        <f t="shared" si="118"/>
        <v>0</v>
      </c>
      <c r="AC78" s="16">
        <f t="shared" si="118"/>
        <v>0</v>
      </c>
    </row>
    <row r="79" spans="1:29" s="11" customFormat="1" x14ac:dyDescent="0.25">
      <c r="A79" s="18" t="str">
        <f>'2_MechAdd_Script'!A80</f>
        <v>eMOSS_LICHEN_LITTER_GROUND_LICHEN_PERCENT_COVER</v>
      </c>
      <c r="B79" t="s">
        <v>364</v>
      </c>
      <c r="C79" s="4"/>
      <c r="D79" s="8"/>
      <c r="E79" s="6"/>
      <c r="G79" s="12">
        <f t="shared" si="108"/>
        <v>0</v>
      </c>
      <c r="H79" s="15">
        <f t="shared" si="108"/>
        <v>0</v>
      </c>
      <c r="I79" s="16">
        <f t="shared" si="124"/>
        <v>0</v>
      </c>
      <c r="K79" s="12">
        <f t="shared" si="119"/>
        <v>0</v>
      </c>
      <c r="L79" s="15">
        <f t="shared" si="114"/>
        <v>0</v>
      </c>
      <c r="M79" s="16">
        <f t="shared" si="114"/>
        <v>0</v>
      </c>
      <c r="O79" s="12">
        <f t="shared" si="120"/>
        <v>0</v>
      </c>
      <c r="P79" s="15">
        <f t="shared" si="115"/>
        <v>0</v>
      </c>
      <c r="Q79" s="16">
        <f t="shared" si="115"/>
        <v>0</v>
      </c>
      <c r="R79" s="11">
        <v>5</v>
      </c>
      <c r="S79" s="12">
        <f t="shared" si="121"/>
        <v>5</v>
      </c>
      <c r="T79" s="15">
        <f t="shared" si="116"/>
        <v>5</v>
      </c>
      <c r="U79" s="16">
        <f t="shared" si="116"/>
        <v>5</v>
      </c>
      <c r="W79" s="12">
        <f t="shared" si="122"/>
        <v>0</v>
      </c>
      <c r="X79" s="15">
        <f t="shared" si="117"/>
        <v>0</v>
      </c>
      <c r="Y79" s="16">
        <f t="shared" si="117"/>
        <v>0</v>
      </c>
      <c r="AA79" s="12">
        <f t="shared" si="123"/>
        <v>0</v>
      </c>
      <c r="AB79" s="15">
        <f t="shared" si="118"/>
        <v>0</v>
      </c>
      <c r="AC79" s="16">
        <f t="shared" si="118"/>
        <v>0</v>
      </c>
    </row>
    <row r="80" spans="1:29" s="11" customFormat="1" x14ac:dyDescent="0.25">
      <c r="A80" s="18" t="str">
        <f>'2_MechAdd_Script'!A81</f>
        <v>eMOSS_LICHEN_LITTER_LITTER_DEPTH</v>
      </c>
      <c r="B80" t="s">
        <v>365</v>
      </c>
      <c r="C80" s="4">
        <v>1.75</v>
      </c>
      <c r="D80" s="8"/>
      <c r="E80" s="6"/>
      <c r="F80" s="11">
        <v>0.2</v>
      </c>
      <c r="G80" s="12">
        <f>$C80*F80</f>
        <v>0.35000000000000003</v>
      </c>
      <c r="H80" s="15">
        <f t="shared" si="108"/>
        <v>0.35000000000000003</v>
      </c>
      <c r="I80" s="16">
        <f t="shared" si="124"/>
        <v>0.35000000000000003</v>
      </c>
      <c r="J80" s="11">
        <v>1</v>
      </c>
      <c r="K80" s="12">
        <f>$C80*J80</f>
        <v>1.75</v>
      </c>
      <c r="L80" s="15">
        <f t="shared" si="114"/>
        <v>1.75</v>
      </c>
      <c r="M80" s="16">
        <f t="shared" si="114"/>
        <v>1.75</v>
      </c>
      <c r="N80" s="11">
        <v>2.5</v>
      </c>
      <c r="O80" s="12">
        <f>$C80*N80</f>
        <v>4.375</v>
      </c>
      <c r="P80" s="15">
        <f t="shared" si="115"/>
        <v>4.375</v>
      </c>
      <c r="Q80" s="16">
        <f t="shared" si="115"/>
        <v>4.375</v>
      </c>
      <c r="R80" s="11">
        <v>1</v>
      </c>
      <c r="S80" s="12">
        <f>$C80*R80</f>
        <v>1.75</v>
      </c>
      <c r="T80" s="15">
        <f t="shared" si="116"/>
        <v>1.75</v>
      </c>
      <c r="U80" s="16">
        <f t="shared" si="116"/>
        <v>1.75</v>
      </c>
      <c r="V80" s="11">
        <v>1.5</v>
      </c>
      <c r="W80" s="12">
        <f>$C80*V80</f>
        <v>2.625</v>
      </c>
      <c r="X80" s="15">
        <f t="shared" si="117"/>
        <v>2.625</v>
      </c>
      <c r="Y80" s="16">
        <f t="shared" si="117"/>
        <v>2.625</v>
      </c>
      <c r="Z80" s="11">
        <v>2</v>
      </c>
      <c r="AA80" s="12">
        <f>$C80*Z80</f>
        <v>3.5</v>
      </c>
      <c r="AB80" s="15">
        <f t="shared" si="118"/>
        <v>3.5</v>
      </c>
      <c r="AC80" s="16">
        <f t="shared" si="118"/>
        <v>3.5</v>
      </c>
    </row>
    <row r="81" spans="1:29" s="11" customFormat="1" x14ac:dyDescent="0.25">
      <c r="A81" s="18" t="str">
        <f>'2_MechAdd_Script'!A82</f>
        <v>eMOSS_LICHEN_LITTER_LITTER_PERCENT_COVER</v>
      </c>
      <c r="B81" t="s">
        <v>366</v>
      </c>
      <c r="C81" s="4">
        <v>1.75</v>
      </c>
      <c r="D81" s="8"/>
      <c r="E81" s="6"/>
      <c r="F81" s="11">
        <v>70</v>
      </c>
      <c r="G81" s="12">
        <f>MIN(100,$C81*F81)</f>
        <v>100</v>
      </c>
      <c r="H81" s="15">
        <f t="shared" si="108"/>
        <v>100</v>
      </c>
      <c r="I81" s="16">
        <f t="shared" si="124"/>
        <v>100</v>
      </c>
      <c r="J81" s="11">
        <v>60</v>
      </c>
      <c r="K81" s="12">
        <f>MIN(100,$C81*J81)</f>
        <v>100</v>
      </c>
      <c r="L81" s="15">
        <f t="shared" si="114"/>
        <v>100</v>
      </c>
      <c r="M81" s="16">
        <f t="shared" si="114"/>
        <v>100</v>
      </c>
      <c r="N81" s="11">
        <v>5</v>
      </c>
      <c r="O81" s="12">
        <f>MIN(100,$C81*N81)</f>
        <v>8.75</v>
      </c>
      <c r="P81" s="15">
        <f t="shared" si="115"/>
        <v>8.75</v>
      </c>
      <c r="Q81" s="16">
        <f t="shared" si="115"/>
        <v>8.75</v>
      </c>
      <c r="R81" s="11">
        <v>15</v>
      </c>
      <c r="S81" s="12">
        <f>MIN(100,$C81*R81)</f>
        <v>26.25</v>
      </c>
      <c r="T81" s="15">
        <f t="shared" si="116"/>
        <v>26.25</v>
      </c>
      <c r="U81" s="16">
        <f t="shared" si="116"/>
        <v>26.25</v>
      </c>
      <c r="V81" s="11">
        <v>90</v>
      </c>
      <c r="W81" s="12">
        <f>MIN(100,$C81*V81)</f>
        <v>100</v>
      </c>
      <c r="X81" s="15">
        <f t="shared" si="117"/>
        <v>100</v>
      </c>
      <c r="Y81" s="16">
        <f t="shared" si="117"/>
        <v>100</v>
      </c>
      <c r="Z81" s="11">
        <v>70</v>
      </c>
      <c r="AA81" s="12">
        <f>MIN(100,$C81*Z81)</f>
        <v>100</v>
      </c>
      <c r="AB81" s="15">
        <f t="shared" si="118"/>
        <v>100</v>
      </c>
      <c r="AC81" s="16">
        <f t="shared" si="118"/>
        <v>100</v>
      </c>
    </row>
    <row r="82" spans="1:29" s="11" customFormat="1" x14ac:dyDescent="0.25">
      <c r="A82" s="18" t="str">
        <f>'2_MechAdd_Script'!A83</f>
        <v>eMOSS_LICHEN_LITTER_MOSS_DEPTH</v>
      </c>
      <c r="B82" t="s">
        <v>367</v>
      </c>
      <c r="C82" s="4"/>
      <c r="D82" s="8"/>
      <c r="E82" s="6"/>
      <c r="G82" s="12">
        <f t="shared" si="108"/>
        <v>0</v>
      </c>
      <c r="H82" s="15">
        <f t="shared" si="108"/>
        <v>0</v>
      </c>
      <c r="I82" s="16">
        <f t="shared" si="124"/>
        <v>0</v>
      </c>
      <c r="K82" s="12">
        <f t="shared" ref="K82:K93" si="125">J82</f>
        <v>0</v>
      </c>
      <c r="L82" s="15">
        <f t="shared" si="114"/>
        <v>0</v>
      </c>
      <c r="M82" s="16">
        <f t="shared" si="114"/>
        <v>0</v>
      </c>
      <c r="O82" s="12">
        <f t="shared" ref="O82:O93" si="126">N82</f>
        <v>0</v>
      </c>
      <c r="P82" s="15">
        <f t="shared" si="115"/>
        <v>0</v>
      </c>
      <c r="Q82" s="16">
        <f t="shared" si="115"/>
        <v>0</v>
      </c>
      <c r="R82" s="11">
        <v>2.5</v>
      </c>
      <c r="S82" s="12">
        <f t="shared" ref="S82:S93" si="127">R82</f>
        <v>2.5</v>
      </c>
      <c r="T82" s="15">
        <f t="shared" si="116"/>
        <v>2.5</v>
      </c>
      <c r="U82" s="16">
        <f t="shared" si="116"/>
        <v>2.5</v>
      </c>
      <c r="V82" s="11">
        <v>1</v>
      </c>
      <c r="W82" s="12">
        <f t="shared" ref="W82:W93" si="128">V82</f>
        <v>1</v>
      </c>
      <c r="X82" s="15">
        <f t="shared" si="117"/>
        <v>1</v>
      </c>
      <c r="Y82" s="16">
        <f t="shared" si="117"/>
        <v>1</v>
      </c>
      <c r="AA82" s="12">
        <f t="shared" ref="AA82:AA93" si="129">Z82</f>
        <v>0</v>
      </c>
      <c r="AB82" s="15">
        <f t="shared" si="118"/>
        <v>0</v>
      </c>
      <c r="AC82" s="16">
        <f t="shared" si="118"/>
        <v>0</v>
      </c>
    </row>
    <row r="83" spans="1:29" s="11" customFormat="1" x14ac:dyDescent="0.25">
      <c r="A83" s="18" t="str">
        <f>'2_MechAdd_Script'!A84</f>
        <v>eMOSS_LICHEN_LITTER_MOSS_PERCENT_COVER</v>
      </c>
      <c r="B83" t="s">
        <v>368</v>
      </c>
      <c r="C83" s="4"/>
      <c r="D83" s="8"/>
      <c r="E83" s="6"/>
      <c r="G83" s="12">
        <f t="shared" si="108"/>
        <v>0</v>
      </c>
      <c r="H83" s="15">
        <f t="shared" si="108"/>
        <v>0</v>
      </c>
      <c r="I83" s="16">
        <f t="shared" si="124"/>
        <v>0</v>
      </c>
      <c r="K83" s="12">
        <f t="shared" si="125"/>
        <v>0</v>
      </c>
      <c r="L83" s="15">
        <f t="shared" si="114"/>
        <v>0</v>
      </c>
      <c r="M83" s="16">
        <f t="shared" si="114"/>
        <v>0</v>
      </c>
      <c r="O83" s="12">
        <f t="shared" si="126"/>
        <v>0</v>
      </c>
      <c r="P83" s="15">
        <f t="shared" si="115"/>
        <v>0</v>
      </c>
      <c r="Q83" s="16">
        <f t="shared" si="115"/>
        <v>0</v>
      </c>
      <c r="R83" s="11">
        <v>80</v>
      </c>
      <c r="S83" s="12">
        <f t="shared" si="127"/>
        <v>80</v>
      </c>
      <c r="T83" s="15">
        <f t="shared" si="116"/>
        <v>80</v>
      </c>
      <c r="U83" s="16">
        <f t="shared" si="116"/>
        <v>80</v>
      </c>
      <c r="V83" s="11">
        <v>5</v>
      </c>
      <c r="W83" s="12">
        <f t="shared" si="128"/>
        <v>5</v>
      </c>
      <c r="X83" s="15">
        <f t="shared" si="117"/>
        <v>5</v>
      </c>
      <c r="Y83" s="16">
        <f t="shared" si="117"/>
        <v>5</v>
      </c>
      <c r="AA83" s="12">
        <f t="shared" si="129"/>
        <v>0</v>
      </c>
      <c r="AB83" s="15">
        <f t="shared" si="118"/>
        <v>0</v>
      </c>
      <c r="AC83" s="16">
        <f t="shared" si="118"/>
        <v>0</v>
      </c>
    </row>
    <row r="84" spans="1:29" s="11" customFormat="1" x14ac:dyDescent="0.25">
      <c r="A84" s="18" t="str">
        <f>'2_MechAdd_Script'!A85</f>
        <v>eGROUND_FUEL_DUFF_LOWER_DEPTH</v>
      </c>
      <c r="B84" t="s">
        <v>369</v>
      </c>
      <c r="C84" s="4"/>
      <c r="D84" s="5"/>
      <c r="E84" s="6"/>
      <c r="G84" s="12">
        <f t="shared" si="108"/>
        <v>0</v>
      </c>
      <c r="H84" s="15">
        <f t="shared" si="108"/>
        <v>0</v>
      </c>
      <c r="I84" s="16">
        <f t="shared" si="124"/>
        <v>0</v>
      </c>
      <c r="J84" s="11">
        <v>0.2</v>
      </c>
      <c r="K84" s="12">
        <f t="shared" si="125"/>
        <v>0.2</v>
      </c>
      <c r="L84" s="15">
        <f t="shared" si="114"/>
        <v>0.2</v>
      </c>
      <c r="M84" s="16">
        <f t="shared" si="114"/>
        <v>0.2</v>
      </c>
      <c r="O84" s="12">
        <f t="shared" si="126"/>
        <v>0</v>
      </c>
      <c r="P84" s="15">
        <f t="shared" si="115"/>
        <v>0</v>
      </c>
      <c r="Q84" s="16">
        <f t="shared" si="115"/>
        <v>0</v>
      </c>
      <c r="R84" s="11">
        <v>2</v>
      </c>
      <c r="S84" s="12">
        <f t="shared" si="127"/>
        <v>2</v>
      </c>
      <c r="T84" s="15">
        <f t="shared" si="116"/>
        <v>2</v>
      </c>
      <c r="U84" s="16">
        <f t="shared" si="116"/>
        <v>2</v>
      </c>
      <c r="W84" s="12">
        <f t="shared" si="128"/>
        <v>0</v>
      </c>
      <c r="X84" s="15">
        <f t="shared" si="117"/>
        <v>0</v>
      </c>
      <c r="Y84" s="16">
        <f t="shared" si="117"/>
        <v>0</v>
      </c>
      <c r="AA84" s="12">
        <f t="shared" si="129"/>
        <v>0</v>
      </c>
      <c r="AB84" s="15">
        <f t="shared" si="118"/>
        <v>0</v>
      </c>
      <c r="AC84" s="16">
        <f t="shared" si="118"/>
        <v>0</v>
      </c>
    </row>
    <row r="85" spans="1:29" s="11" customFormat="1" x14ac:dyDescent="0.25">
      <c r="A85" s="18" t="str">
        <f>'2_MechAdd_Script'!A86</f>
        <v>eGROUND_FUEL_DUFF_LOWER_PERCENT_COVER</v>
      </c>
      <c r="B85" t="s">
        <v>370</v>
      </c>
      <c r="C85" s="4"/>
      <c r="D85" s="5"/>
      <c r="E85" s="6"/>
      <c r="G85" s="12">
        <f t="shared" si="108"/>
        <v>0</v>
      </c>
      <c r="H85" s="15">
        <f t="shared" si="108"/>
        <v>0</v>
      </c>
      <c r="I85" s="16">
        <f t="shared" si="124"/>
        <v>0</v>
      </c>
      <c r="J85" s="11">
        <v>60</v>
      </c>
      <c r="K85" s="12">
        <f t="shared" si="125"/>
        <v>60</v>
      </c>
      <c r="L85" s="15">
        <f t="shared" si="114"/>
        <v>60</v>
      </c>
      <c r="M85" s="16">
        <f t="shared" si="114"/>
        <v>60</v>
      </c>
      <c r="O85" s="12">
        <f t="shared" si="126"/>
        <v>0</v>
      </c>
      <c r="P85" s="15">
        <f t="shared" si="115"/>
        <v>0</v>
      </c>
      <c r="Q85" s="16">
        <f t="shared" si="115"/>
        <v>0</v>
      </c>
      <c r="R85" s="11">
        <v>90</v>
      </c>
      <c r="S85" s="12">
        <f t="shared" si="127"/>
        <v>90</v>
      </c>
      <c r="T85" s="15">
        <f t="shared" si="116"/>
        <v>90</v>
      </c>
      <c r="U85" s="16">
        <f t="shared" si="116"/>
        <v>90</v>
      </c>
      <c r="W85" s="12">
        <f t="shared" si="128"/>
        <v>0</v>
      </c>
      <c r="X85" s="15">
        <f t="shared" si="117"/>
        <v>0</v>
      </c>
      <c r="Y85" s="16">
        <f t="shared" si="117"/>
        <v>0</v>
      </c>
      <c r="AA85" s="12">
        <f t="shared" si="129"/>
        <v>0</v>
      </c>
      <c r="AB85" s="15">
        <f t="shared" si="118"/>
        <v>0</v>
      </c>
      <c r="AC85" s="16">
        <f t="shared" si="118"/>
        <v>0</v>
      </c>
    </row>
    <row r="86" spans="1:29" s="11" customFormat="1" x14ac:dyDescent="0.25">
      <c r="A86" s="18" t="str">
        <f>'2_MechAdd_Script'!A87</f>
        <v>eGROUND_FUEL_DUFF_UPPER_DEPTH</v>
      </c>
      <c r="B86" t="s">
        <v>371</v>
      </c>
      <c r="C86" s="4"/>
      <c r="D86" s="5"/>
      <c r="E86" s="6">
        <v>1.4</v>
      </c>
      <c r="F86" s="11">
        <v>0.5</v>
      </c>
      <c r="G86" s="12">
        <f t="shared" si="108"/>
        <v>0.5</v>
      </c>
      <c r="H86" s="15">
        <f t="shared" si="108"/>
        <v>0.5</v>
      </c>
      <c r="I86" s="16">
        <f>$E86*H86</f>
        <v>0.7</v>
      </c>
      <c r="J86" s="11">
        <v>0.4</v>
      </c>
      <c r="K86" s="12">
        <f t="shared" si="125"/>
        <v>0.4</v>
      </c>
      <c r="L86" s="15">
        <f t="shared" si="114"/>
        <v>0.4</v>
      </c>
      <c r="M86" s="16">
        <f>$E86*L86</f>
        <v>0.55999999999999994</v>
      </c>
      <c r="N86" s="11">
        <v>0.2</v>
      </c>
      <c r="O86" s="12">
        <f t="shared" si="126"/>
        <v>0.2</v>
      </c>
      <c r="P86" s="15">
        <f t="shared" si="115"/>
        <v>0.2</v>
      </c>
      <c r="Q86" s="16">
        <f>$E86*P86</f>
        <v>0.27999999999999997</v>
      </c>
      <c r="R86" s="11">
        <v>4</v>
      </c>
      <c r="S86" s="12">
        <f t="shared" si="127"/>
        <v>4</v>
      </c>
      <c r="T86" s="15">
        <f t="shared" si="116"/>
        <v>4</v>
      </c>
      <c r="U86" s="16">
        <f>$E86*T86</f>
        <v>5.6</v>
      </c>
      <c r="V86" s="11">
        <v>1</v>
      </c>
      <c r="W86" s="12">
        <f t="shared" si="128"/>
        <v>1</v>
      </c>
      <c r="X86" s="15">
        <f t="shared" si="117"/>
        <v>1</v>
      </c>
      <c r="Y86" s="16">
        <f>$E86*X86</f>
        <v>1.4</v>
      </c>
      <c r="Z86" s="11">
        <v>1.5</v>
      </c>
      <c r="AA86" s="12">
        <f t="shared" si="129"/>
        <v>1.5</v>
      </c>
      <c r="AB86" s="15">
        <f t="shared" si="118"/>
        <v>1.5</v>
      </c>
      <c r="AC86" s="16">
        <f>$E86*AB86</f>
        <v>2.0999999999999996</v>
      </c>
    </row>
    <row r="87" spans="1:29" s="11" customFormat="1" x14ac:dyDescent="0.25">
      <c r="A87" s="18" t="str">
        <f>'2_MechAdd_Script'!A88</f>
        <v>eGROUND_FUEL_DUFF_UPPER_PERCENT_COVER</v>
      </c>
      <c r="B87" t="s">
        <v>372</v>
      </c>
      <c r="C87" s="4"/>
      <c r="D87" s="5"/>
      <c r="E87" s="6">
        <v>1.4</v>
      </c>
      <c r="F87" s="11">
        <v>70</v>
      </c>
      <c r="G87" s="12">
        <f t="shared" si="108"/>
        <v>70</v>
      </c>
      <c r="H87" s="15">
        <f t="shared" si="108"/>
        <v>70</v>
      </c>
      <c r="I87" s="16">
        <f>MIN(100,$E87*H87)</f>
        <v>98</v>
      </c>
      <c r="J87" s="11">
        <v>60</v>
      </c>
      <c r="K87" s="12">
        <f t="shared" si="125"/>
        <v>60</v>
      </c>
      <c r="L87" s="15">
        <f t="shared" si="114"/>
        <v>60</v>
      </c>
      <c r="M87" s="16">
        <f>MIN(100,$E87*L87)</f>
        <v>84</v>
      </c>
      <c r="N87" s="11">
        <v>70</v>
      </c>
      <c r="O87" s="12">
        <f t="shared" si="126"/>
        <v>70</v>
      </c>
      <c r="P87" s="15">
        <f t="shared" si="115"/>
        <v>70</v>
      </c>
      <c r="Q87" s="16">
        <f>MIN(100,$E87*P87)</f>
        <v>98</v>
      </c>
      <c r="R87" s="11">
        <v>100</v>
      </c>
      <c r="S87" s="12">
        <f t="shared" si="127"/>
        <v>100</v>
      </c>
      <c r="T87" s="15">
        <f t="shared" si="116"/>
        <v>100</v>
      </c>
      <c r="U87" s="16">
        <f>MIN(100,$E87*T87)</f>
        <v>100</v>
      </c>
      <c r="V87" s="11">
        <v>90</v>
      </c>
      <c r="W87" s="12">
        <f t="shared" si="128"/>
        <v>90</v>
      </c>
      <c r="X87" s="15">
        <f t="shared" si="117"/>
        <v>90</v>
      </c>
      <c r="Y87" s="16">
        <f>MIN(100,$E87*X87)</f>
        <v>100</v>
      </c>
      <c r="Z87" s="11">
        <v>70</v>
      </c>
      <c r="AA87" s="12">
        <f t="shared" si="129"/>
        <v>70</v>
      </c>
      <c r="AB87" s="15">
        <f t="shared" si="118"/>
        <v>70</v>
      </c>
      <c r="AC87" s="16">
        <f>MIN(100,$E87*AB87)</f>
        <v>98</v>
      </c>
    </row>
    <row r="88" spans="1:29" s="11" customFormat="1" x14ac:dyDescent="0.25">
      <c r="A88" s="18" t="str">
        <f>'2_MechAdd_Script'!A89</f>
        <v>eGROUND_FUEL_BASAL_ACCUMULATION_DEPTH</v>
      </c>
      <c r="B88" t="s">
        <v>373</v>
      </c>
      <c r="C88" s="4"/>
      <c r="D88" s="5"/>
      <c r="E88" s="6"/>
      <c r="G88" s="12">
        <f t="shared" si="108"/>
        <v>0</v>
      </c>
      <c r="H88" s="15">
        <f t="shared" si="108"/>
        <v>0</v>
      </c>
      <c r="I88" s="16">
        <f t="shared" si="124"/>
        <v>0</v>
      </c>
      <c r="K88" s="12">
        <f t="shared" si="125"/>
        <v>0</v>
      </c>
      <c r="L88" s="15">
        <f t="shared" si="114"/>
        <v>0</v>
      </c>
      <c r="M88" s="16">
        <f t="shared" si="114"/>
        <v>0</v>
      </c>
      <c r="O88" s="12">
        <f t="shared" si="126"/>
        <v>0</v>
      </c>
      <c r="P88" s="15">
        <f t="shared" si="115"/>
        <v>0</v>
      </c>
      <c r="Q88" s="16">
        <f t="shared" si="115"/>
        <v>0</v>
      </c>
      <c r="S88" s="12">
        <f t="shared" si="127"/>
        <v>0</v>
      </c>
      <c r="T88" s="15">
        <f t="shared" si="116"/>
        <v>0</v>
      </c>
      <c r="U88" s="16">
        <f t="shared" si="116"/>
        <v>0</v>
      </c>
      <c r="W88" s="12">
        <f t="shared" si="128"/>
        <v>0</v>
      </c>
      <c r="X88" s="15">
        <f t="shared" si="117"/>
        <v>0</v>
      </c>
      <c r="Y88" s="16">
        <f t="shared" si="117"/>
        <v>0</v>
      </c>
      <c r="AA88" s="12">
        <f t="shared" si="129"/>
        <v>0</v>
      </c>
      <c r="AB88" s="15">
        <f t="shared" si="118"/>
        <v>0</v>
      </c>
      <c r="AC88" s="16">
        <f t="shared" si="118"/>
        <v>0</v>
      </c>
    </row>
    <row r="89" spans="1:29" s="11" customFormat="1" x14ac:dyDescent="0.25">
      <c r="A89" s="18" t="str">
        <f>'2_MechAdd_Script'!A90</f>
        <v>eGROUND_FUEL_BASAL_ACCUMULATION_NUMBER_PER_UNIT_AREA</v>
      </c>
      <c r="B89" t="s">
        <v>374</v>
      </c>
      <c r="C89" s="4"/>
      <c r="D89" s="5"/>
      <c r="E89" s="6"/>
      <c r="G89" s="12">
        <f t="shared" si="108"/>
        <v>0</v>
      </c>
      <c r="H89" s="15">
        <f t="shared" si="108"/>
        <v>0</v>
      </c>
      <c r="I89" s="16">
        <f t="shared" si="124"/>
        <v>0</v>
      </c>
      <c r="K89" s="12">
        <f t="shared" si="125"/>
        <v>0</v>
      </c>
      <c r="L89" s="15">
        <f t="shared" si="114"/>
        <v>0</v>
      </c>
      <c r="M89" s="16">
        <f t="shared" si="114"/>
        <v>0</v>
      </c>
      <c r="O89" s="12">
        <f t="shared" si="126"/>
        <v>0</v>
      </c>
      <c r="P89" s="15">
        <f t="shared" si="115"/>
        <v>0</v>
      </c>
      <c r="Q89" s="16">
        <f t="shared" si="115"/>
        <v>0</v>
      </c>
      <c r="S89" s="12">
        <f t="shared" si="127"/>
        <v>0</v>
      </c>
      <c r="T89" s="15">
        <f t="shared" si="116"/>
        <v>0</v>
      </c>
      <c r="U89" s="16">
        <f t="shared" si="116"/>
        <v>0</v>
      </c>
      <c r="W89" s="12">
        <f t="shared" si="128"/>
        <v>0</v>
      </c>
      <c r="X89" s="15">
        <f t="shared" si="117"/>
        <v>0</v>
      </c>
      <c r="Y89" s="16">
        <f t="shared" si="117"/>
        <v>0</v>
      </c>
      <c r="AA89" s="12">
        <f t="shared" si="129"/>
        <v>0</v>
      </c>
      <c r="AB89" s="15">
        <f t="shared" si="118"/>
        <v>0</v>
      </c>
      <c r="AC89" s="16">
        <f t="shared" si="118"/>
        <v>0</v>
      </c>
    </row>
    <row r="90" spans="1:29" s="11" customFormat="1" x14ac:dyDescent="0.25">
      <c r="A90" s="18" t="str">
        <f>'2_MechAdd_Script'!A91</f>
        <v>eGROUND_FUEL_BASAL_ACCUMULATION_RADIUS</v>
      </c>
      <c r="B90" t="s">
        <v>375</v>
      </c>
      <c r="C90" s="4"/>
      <c r="D90" s="5"/>
      <c r="E90" s="6"/>
      <c r="G90" s="12">
        <f t="shared" si="108"/>
        <v>0</v>
      </c>
      <c r="H90" s="15">
        <f t="shared" si="108"/>
        <v>0</v>
      </c>
      <c r="I90" s="16">
        <f t="shared" si="124"/>
        <v>0</v>
      </c>
      <c r="K90" s="12">
        <f t="shared" si="125"/>
        <v>0</v>
      </c>
      <c r="L90" s="15">
        <f t="shared" si="114"/>
        <v>0</v>
      </c>
      <c r="M90" s="16">
        <f t="shared" si="114"/>
        <v>0</v>
      </c>
      <c r="O90" s="12">
        <f t="shared" si="126"/>
        <v>0</v>
      </c>
      <c r="P90" s="15">
        <f t="shared" si="115"/>
        <v>0</v>
      </c>
      <c r="Q90" s="16">
        <f t="shared" si="115"/>
        <v>0</v>
      </c>
      <c r="S90" s="12">
        <f t="shared" si="127"/>
        <v>0</v>
      </c>
      <c r="T90" s="15">
        <f t="shared" si="116"/>
        <v>0</v>
      </c>
      <c r="U90" s="16">
        <f t="shared" si="116"/>
        <v>0</v>
      </c>
      <c r="W90" s="12">
        <f t="shared" si="128"/>
        <v>0</v>
      </c>
      <c r="X90" s="15">
        <f t="shared" si="117"/>
        <v>0</v>
      </c>
      <c r="Y90" s="16">
        <f t="shared" si="117"/>
        <v>0</v>
      </c>
      <c r="AA90" s="12">
        <f t="shared" si="129"/>
        <v>0</v>
      </c>
      <c r="AB90" s="15">
        <f t="shared" si="118"/>
        <v>0</v>
      </c>
      <c r="AC90" s="16">
        <f t="shared" si="118"/>
        <v>0</v>
      </c>
    </row>
    <row r="91" spans="1:29" s="11" customFormat="1" x14ac:dyDescent="0.25">
      <c r="A91" s="18" t="str">
        <f>'2_MechAdd_Script'!A92</f>
        <v>eGROUND_FUEL_SQUIRREL_MIDDENS_DEPTH</v>
      </c>
      <c r="B91" t="s">
        <v>376</v>
      </c>
      <c r="C91" s="4"/>
      <c r="D91" s="5"/>
      <c r="E91" s="6"/>
      <c r="G91" s="12">
        <f t="shared" si="108"/>
        <v>0</v>
      </c>
      <c r="H91" s="15">
        <f t="shared" si="108"/>
        <v>0</v>
      </c>
      <c r="I91" s="16">
        <f t="shared" si="124"/>
        <v>0</v>
      </c>
      <c r="K91" s="12">
        <f t="shared" si="125"/>
        <v>0</v>
      </c>
      <c r="L91" s="15">
        <f t="shared" si="114"/>
        <v>0</v>
      </c>
      <c r="M91" s="16">
        <f t="shared" si="114"/>
        <v>0</v>
      </c>
      <c r="O91" s="12">
        <f t="shared" si="126"/>
        <v>0</v>
      </c>
      <c r="P91" s="15">
        <f t="shared" si="115"/>
        <v>0</v>
      </c>
      <c r="Q91" s="16">
        <f t="shared" si="115"/>
        <v>0</v>
      </c>
      <c r="R91" s="11">
        <v>18</v>
      </c>
      <c r="S91" s="12">
        <f t="shared" si="127"/>
        <v>18</v>
      </c>
      <c r="T91" s="15">
        <f t="shared" si="116"/>
        <v>18</v>
      </c>
      <c r="U91" s="16">
        <f t="shared" si="116"/>
        <v>18</v>
      </c>
      <c r="W91" s="12">
        <f t="shared" si="128"/>
        <v>0</v>
      </c>
      <c r="X91" s="15">
        <f t="shared" si="117"/>
        <v>0</v>
      </c>
      <c r="Y91" s="16">
        <f t="shared" si="117"/>
        <v>0</v>
      </c>
      <c r="AA91" s="12">
        <f t="shared" si="129"/>
        <v>0</v>
      </c>
      <c r="AB91" s="15">
        <f t="shared" si="118"/>
        <v>0</v>
      </c>
      <c r="AC91" s="16">
        <f t="shared" si="118"/>
        <v>0</v>
      </c>
    </row>
    <row r="92" spans="1:29" s="11" customFormat="1" x14ac:dyDescent="0.25">
      <c r="A92" s="18" t="str">
        <f>'2_MechAdd_Script'!A93</f>
        <v>eGROUND_FUEL_SQUIRREL_MIDDENS_NUMBER_PER_UNIT_AREA</v>
      </c>
      <c r="B92" t="s">
        <v>377</v>
      </c>
      <c r="C92" s="4"/>
      <c r="D92" s="5"/>
      <c r="E92" s="6"/>
      <c r="G92" s="12">
        <f t="shared" si="108"/>
        <v>0</v>
      </c>
      <c r="H92" s="15">
        <f t="shared" si="108"/>
        <v>0</v>
      </c>
      <c r="I92" s="16">
        <f t="shared" si="124"/>
        <v>0</v>
      </c>
      <c r="K92" s="12">
        <f t="shared" si="125"/>
        <v>0</v>
      </c>
      <c r="L92" s="15">
        <f t="shared" si="114"/>
        <v>0</v>
      </c>
      <c r="M92" s="16">
        <f t="shared" si="114"/>
        <v>0</v>
      </c>
      <c r="O92" s="12">
        <f t="shared" si="126"/>
        <v>0</v>
      </c>
      <c r="P92" s="15">
        <f t="shared" si="115"/>
        <v>0</v>
      </c>
      <c r="Q92" s="16">
        <f t="shared" si="115"/>
        <v>0</v>
      </c>
      <c r="R92" s="11">
        <v>1</v>
      </c>
      <c r="S92" s="12">
        <f t="shared" si="127"/>
        <v>1</v>
      </c>
      <c r="T92" s="15">
        <f t="shared" si="116"/>
        <v>1</v>
      </c>
      <c r="U92" s="16">
        <f t="shared" si="116"/>
        <v>1</v>
      </c>
      <c r="W92" s="12">
        <f t="shared" si="128"/>
        <v>0</v>
      </c>
      <c r="X92" s="15">
        <f t="shared" si="117"/>
        <v>0</v>
      </c>
      <c r="Y92" s="16">
        <f t="shared" si="117"/>
        <v>0</v>
      </c>
      <c r="AA92" s="12">
        <f t="shared" si="129"/>
        <v>0</v>
      </c>
      <c r="AB92" s="15">
        <f t="shared" si="118"/>
        <v>0</v>
      </c>
      <c r="AC92" s="16">
        <f t="shared" si="118"/>
        <v>0</v>
      </c>
    </row>
    <row r="93" spans="1:29" s="11" customFormat="1" x14ac:dyDescent="0.25">
      <c r="A93" s="18" t="str">
        <f>'2_MechAdd_Script'!A94</f>
        <v>eGROUND_FUEL_SQUIRREL_MIDDENS_RADIUS</v>
      </c>
      <c r="B93" t="s">
        <v>378</v>
      </c>
      <c r="C93" s="4"/>
      <c r="D93" s="5"/>
      <c r="E93" s="6"/>
      <c r="G93" s="12">
        <f t="shared" si="108"/>
        <v>0</v>
      </c>
      <c r="H93" s="15">
        <f t="shared" si="108"/>
        <v>0</v>
      </c>
      <c r="I93" s="16">
        <f t="shared" si="124"/>
        <v>0</v>
      </c>
      <c r="K93" s="12">
        <f t="shared" si="125"/>
        <v>0</v>
      </c>
      <c r="L93" s="15">
        <f t="shared" si="114"/>
        <v>0</v>
      </c>
      <c r="M93" s="16">
        <f t="shared" si="114"/>
        <v>0</v>
      </c>
      <c r="O93" s="12">
        <f t="shared" si="126"/>
        <v>0</v>
      </c>
      <c r="P93" s="15">
        <f t="shared" si="115"/>
        <v>0</v>
      </c>
      <c r="Q93" s="16">
        <f t="shared" si="115"/>
        <v>0</v>
      </c>
      <c r="R93" s="11">
        <v>5</v>
      </c>
      <c r="S93" s="12">
        <f t="shared" si="127"/>
        <v>5</v>
      </c>
      <c r="T93" s="15">
        <f t="shared" si="116"/>
        <v>5</v>
      </c>
      <c r="U93" s="16">
        <f t="shared" si="116"/>
        <v>5</v>
      </c>
      <c r="W93" s="12">
        <f t="shared" si="128"/>
        <v>0</v>
      </c>
      <c r="X93" s="15">
        <f t="shared" si="117"/>
        <v>0</v>
      </c>
      <c r="Y93" s="16">
        <f t="shared" si="117"/>
        <v>0</v>
      </c>
      <c r="AA93" s="12">
        <f t="shared" si="129"/>
        <v>0</v>
      </c>
      <c r="AB93" s="15">
        <f t="shared" si="118"/>
        <v>0</v>
      </c>
      <c r="AC93" s="16">
        <f t="shared" si="11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31</v>
      </c>
      <c r="B1" t="s">
        <v>17</v>
      </c>
      <c r="C1" t="s">
        <v>188</v>
      </c>
      <c r="D1" t="s">
        <v>189</v>
      </c>
      <c r="E1" t="s">
        <v>190</v>
      </c>
      <c r="F1" t="s">
        <v>215</v>
      </c>
      <c r="G1" t="s">
        <v>216</v>
      </c>
      <c r="H1" t="s">
        <v>217</v>
      </c>
      <c r="I1" t="s">
        <v>218</v>
      </c>
      <c r="J1" t="s">
        <v>219</v>
      </c>
      <c r="K1" t="s">
        <v>220</v>
      </c>
      <c r="L1" t="s">
        <v>18</v>
      </c>
      <c r="M1" t="s">
        <v>191</v>
      </c>
      <c r="N1" t="s">
        <v>192</v>
      </c>
      <c r="O1" t="s">
        <v>193</v>
      </c>
      <c r="P1" t="s">
        <v>221</v>
      </c>
      <c r="Q1" t="s">
        <v>222</v>
      </c>
      <c r="R1" t="s">
        <v>223</v>
      </c>
      <c r="S1" t="s">
        <v>224</v>
      </c>
      <c r="T1" t="s">
        <v>225</v>
      </c>
      <c r="U1" t="s">
        <v>226</v>
      </c>
      <c r="V1" t="s">
        <v>19</v>
      </c>
      <c r="W1" t="s">
        <v>176</v>
      </c>
      <c r="X1" t="s">
        <v>177</v>
      </c>
      <c r="Y1" t="s">
        <v>178</v>
      </c>
      <c r="Z1" t="s">
        <v>227</v>
      </c>
      <c r="AA1" t="s">
        <v>228</v>
      </c>
      <c r="AB1" t="s">
        <v>229</v>
      </c>
      <c r="AC1" t="s">
        <v>230</v>
      </c>
      <c r="AD1" t="s">
        <v>231</v>
      </c>
      <c r="AE1" t="s">
        <v>232</v>
      </c>
      <c r="AF1" t="s">
        <v>24</v>
      </c>
      <c r="AG1" t="s">
        <v>179</v>
      </c>
      <c r="AH1" t="s">
        <v>180</v>
      </c>
      <c r="AI1" t="s">
        <v>181</v>
      </c>
      <c r="AJ1" t="s">
        <v>233</v>
      </c>
      <c r="AK1" t="s">
        <v>234</v>
      </c>
      <c r="AL1" t="s">
        <v>235</v>
      </c>
      <c r="AM1" t="s">
        <v>236</v>
      </c>
      <c r="AN1" t="s">
        <v>237</v>
      </c>
      <c r="AO1" t="s">
        <v>238</v>
      </c>
      <c r="AP1" t="s">
        <v>25</v>
      </c>
      <c r="AQ1" t="s">
        <v>182</v>
      </c>
      <c r="AR1" t="s">
        <v>183</v>
      </c>
      <c r="AS1" t="s">
        <v>184</v>
      </c>
      <c r="AT1" t="s">
        <v>239</v>
      </c>
      <c r="AU1" t="s">
        <v>240</v>
      </c>
      <c r="AV1" t="s">
        <v>241</v>
      </c>
      <c r="AW1" t="s">
        <v>242</v>
      </c>
      <c r="AX1" t="s">
        <v>243</v>
      </c>
      <c r="AY1" t="s">
        <v>244</v>
      </c>
      <c r="AZ1" t="s">
        <v>30</v>
      </c>
      <c r="BA1" t="s">
        <v>185</v>
      </c>
      <c r="BB1" t="s">
        <v>186</v>
      </c>
      <c r="BC1" t="s">
        <v>187</v>
      </c>
      <c r="BD1" t="s">
        <v>245</v>
      </c>
      <c r="BE1" t="s">
        <v>246</v>
      </c>
      <c r="BF1" t="s">
        <v>247</v>
      </c>
      <c r="BG1" t="s">
        <v>248</v>
      </c>
      <c r="BH1" t="s">
        <v>249</v>
      </c>
      <c r="BI1" t="s">
        <v>250</v>
      </c>
    </row>
    <row r="2" spans="1:61" x14ac:dyDescent="0.25">
      <c r="A2" s="18" t="str">
        <f>'2_MechAdd_Script'!A3</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'2_MechAdd_Script'!A4</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'2_MechAdd_Script'!A5</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'2_MechAdd_Script'!A6</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'2_MechAdd_Script'!A7</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'2_MechAdd_Script'!A8</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'2_MechAdd_Script'!A9</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'2_MechAdd_Script'!A10</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'2_MechAdd_Script'!A11</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'2_MechAdd_Script'!A12</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'2_MechAdd_Script'!A13</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'2_MechAdd_Script'!A14</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'2_MechAdd_Script'!A15</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'2_MechAdd_Script'!A16</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'2_MechAdd_Script'!A17</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'2_MechAdd_Script'!A18</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'2_MechAdd_Script'!A19</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0</v>
      </c>
      <c r="AJ18">
        <f>'2_MechAdd_ModSeverity'!S18</f>
        <v>3.5</v>
      </c>
      <c r="AK18">
        <f>'2_MechAdd_ModSeverity'!T18</f>
        <v>3.5</v>
      </c>
      <c r="AL18">
        <f>'2_MechAdd_ModSeverity'!U18</f>
        <v>0</v>
      </c>
      <c r="AM18">
        <f>'2_MechAdd_HighSeverity'!S18</f>
        <v>3.5</v>
      </c>
      <c r="AN18">
        <f>'2_MechAdd_HighSeverity'!T18</f>
        <v>3.5</v>
      </c>
      <c r="AO18">
        <f>'2_MechAdd_HighSeverity'!U18</f>
        <v>0</v>
      </c>
      <c r="AP18">
        <f>'2_MechAdd_LowSeverity'!V18</f>
        <v>13</v>
      </c>
      <c r="AQ18">
        <f>'2_MechAdd_LowSeverity'!W18</f>
        <v>13</v>
      </c>
      <c r="AR18">
        <f>'2_MechAdd_LowSeverity'!X18</f>
        <v>13</v>
      </c>
      <c r="AS18">
        <f>'2_MechAdd_LowSeverity'!Y18</f>
        <v>9</v>
      </c>
      <c r="AT18">
        <f>'2_MechAdd_ModSeverity'!W18</f>
        <v>13</v>
      </c>
      <c r="AU18">
        <f>'2_MechAdd_ModSeverity'!X18</f>
        <v>13</v>
      </c>
      <c r="AV18">
        <f>'2_MechAdd_ModSeverity'!Y18</f>
        <v>9</v>
      </c>
      <c r="AW18">
        <f>'2_MechAdd_HighSeverity'!W18</f>
        <v>13</v>
      </c>
      <c r="AX18">
        <f>'2_MechAdd_HighSeverity'!X18</f>
        <v>13</v>
      </c>
      <c r="AY18">
        <f>'2_MechAdd_HighSeverity'!Y18</f>
        <v>9</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'2_MechAdd_Script'!A20</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0</v>
      </c>
      <c r="AJ19">
        <f>'2_MechAdd_ModSeverity'!S19</f>
        <v>25</v>
      </c>
      <c r="AK19">
        <f>'2_MechAdd_ModSeverity'!T19</f>
        <v>25</v>
      </c>
      <c r="AL19">
        <f>'2_MechAdd_ModSeverity'!U19</f>
        <v>0</v>
      </c>
      <c r="AM19">
        <f>'2_MechAdd_HighSeverity'!S19</f>
        <v>25</v>
      </c>
      <c r="AN19">
        <f>'2_MechAdd_HighSeverity'!T19</f>
        <v>25</v>
      </c>
      <c r="AO19">
        <f>'2_MechAdd_HighSeverity'!U19</f>
        <v>0</v>
      </c>
      <c r="AP19">
        <f>'2_MechAdd_LowSeverity'!V19</f>
        <v>55</v>
      </c>
      <c r="AQ19">
        <f>'2_MechAdd_LowSeverity'!W19</f>
        <v>55</v>
      </c>
      <c r="AR19">
        <f>'2_MechAdd_LowSeverity'!X19</f>
        <v>55</v>
      </c>
      <c r="AS19">
        <f>'2_MechAdd_LowSeverity'!Y19</f>
        <v>50</v>
      </c>
      <c r="AT19">
        <f>'2_MechAdd_ModSeverity'!W19</f>
        <v>55</v>
      </c>
      <c r="AU19">
        <f>'2_MechAdd_ModSeverity'!X19</f>
        <v>55</v>
      </c>
      <c r="AV19">
        <f>'2_MechAdd_ModSeverity'!Y19</f>
        <v>50</v>
      </c>
      <c r="AW19">
        <f>'2_MechAdd_HighSeverity'!W19</f>
        <v>55</v>
      </c>
      <c r="AX19">
        <f>'2_MechAdd_HighSeverity'!X19</f>
        <v>55</v>
      </c>
      <c r="AY19">
        <f>'2_MechAdd_HighSeverity'!Y19</f>
        <v>50</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'2_MechAdd_Script'!A21</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0</v>
      </c>
      <c r="AJ20">
        <f>'2_MechAdd_ModSeverity'!S20</f>
        <v>100</v>
      </c>
      <c r="AK20">
        <f>'2_MechAdd_ModSeverity'!T20</f>
        <v>100</v>
      </c>
      <c r="AL20">
        <f>'2_MechAdd_ModSeverity'!U20</f>
        <v>0</v>
      </c>
      <c r="AM20">
        <f>'2_MechAdd_HighSeverity'!S20</f>
        <v>100</v>
      </c>
      <c r="AN20">
        <f>'2_MechAdd_HighSeverity'!T20</f>
        <v>100</v>
      </c>
      <c r="AO20">
        <f>'2_MechAdd_HighSeverity'!U20</f>
        <v>0</v>
      </c>
      <c r="AP20">
        <f>'2_MechAdd_LowSeverity'!V20</f>
        <v>5</v>
      </c>
      <c r="AQ20">
        <f>'2_MechAdd_LowSeverity'!W20</f>
        <v>5</v>
      </c>
      <c r="AR20">
        <f>'2_MechAdd_LowSeverity'!X20</f>
        <v>5</v>
      </c>
      <c r="AS20">
        <f>'2_MechAdd_LowSeverity'!Y20</f>
        <v>0.5071</v>
      </c>
      <c r="AT20">
        <f>'2_MechAdd_ModSeverity'!W20</f>
        <v>5</v>
      </c>
      <c r="AU20">
        <f>'2_MechAdd_ModSeverity'!X20</f>
        <v>5</v>
      </c>
      <c r="AV20">
        <f>'2_MechAdd_ModSeverity'!Y20</f>
        <v>0.5071</v>
      </c>
      <c r="AW20">
        <f>'2_MechAdd_HighSeverity'!W20</f>
        <v>5</v>
      </c>
      <c r="AX20">
        <f>'2_MechAdd_HighSeverity'!X20</f>
        <v>5</v>
      </c>
      <c r="AY20">
        <f>'2_MechAdd_HighSeverity'!Y20</f>
        <v>0.5071</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'2_MechAdd_Script'!A22</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5</v>
      </c>
      <c r="AT21">
        <f>'2_MechAdd_ModSeverity'!W21</f>
        <v>33.35</v>
      </c>
      <c r="AU21">
        <f>'2_MechAdd_ModSeverity'!X21</f>
        <v>33.35</v>
      </c>
      <c r="AV21">
        <f>'2_MechAdd_ModSeverity'!Y21</f>
        <v>5</v>
      </c>
      <c r="AW21">
        <f>'2_MechAdd_HighSeverity'!W21</f>
        <v>33.35</v>
      </c>
      <c r="AX21">
        <f>'2_MechAdd_HighSeverity'!X21</f>
        <v>33.35</v>
      </c>
      <c r="AY21">
        <f>'2_MechAdd_HighSeverity'!Y21</f>
        <v>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'2_MechAdd_Script'!A23</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3.5</v>
      </c>
      <c r="AJ22">
        <f>'2_MechAdd_ModSeverity'!S22</f>
        <v>0</v>
      </c>
      <c r="AK22">
        <f>'2_MechAdd_ModSeverity'!T22</f>
        <v>0</v>
      </c>
      <c r="AL22">
        <f>'2_MechAdd_ModSeverity'!U22</f>
        <v>3.5</v>
      </c>
      <c r="AM22">
        <f>'2_MechAdd_HighSeverity'!S22</f>
        <v>0</v>
      </c>
      <c r="AN22">
        <f>'2_MechAdd_HighSeverity'!T22</f>
        <v>0</v>
      </c>
      <c r="AO22">
        <f>'2_MechAdd_HighSeverity'!U22</f>
        <v>3.5</v>
      </c>
      <c r="AP22">
        <f>'2_MechAdd_LowSeverity'!V22</f>
        <v>9</v>
      </c>
      <c r="AQ22">
        <f>'2_MechAdd_LowSeverity'!W22</f>
        <v>9</v>
      </c>
      <c r="AR22">
        <f>'2_MechAdd_LowSeverity'!X22</f>
        <v>9</v>
      </c>
      <c r="AS22">
        <f>'2_MechAdd_LowSeverity'!Y22</f>
        <v>11</v>
      </c>
      <c r="AT22">
        <f>'2_MechAdd_ModSeverity'!W22</f>
        <v>9</v>
      </c>
      <c r="AU22">
        <f>'2_MechAdd_ModSeverity'!X22</f>
        <v>9</v>
      </c>
      <c r="AV22">
        <f>'2_MechAdd_ModSeverity'!Y22</f>
        <v>11</v>
      </c>
      <c r="AW22">
        <f>'2_MechAdd_HighSeverity'!W22</f>
        <v>9</v>
      </c>
      <c r="AX22">
        <f>'2_MechAdd_HighSeverity'!X22</f>
        <v>9</v>
      </c>
      <c r="AY22">
        <f>'2_MechAdd_HighSeverity'!Y22</f>
        <v>11</v>
      </c>
      <c r="AZ22">
        <f>'2_MechAdd_LowSeverity'!Z22</f>
        <v>0</v>
      </c>
      <c r="BA22">
        <f>'2_MechAdd_LowSeverity'!AA22</f>
        <v>0</v>
      </c>
      <c r="BB22">
        <f>'2_MechAdd_LowSeverity'!AB22</f>
        <v>0</v>
      </c>
      <c r="BC22">
        <f>'2_MechAdd_LowSeverity'!AC22</f>
        <v>12</v>
      </c>
      <c r="BD22">
        <f>'2_MechAdd_ModSeverity'!AA22</f>
        <v>0</v>
      </c>
      <c r="BE22">
        <f>'2_MechAdd_ModSeverity'!AB22</f>
        <v>0</v>
      </c>
      <c r="BF22">
        <f>'2_MechAdd_ModSeverity'!AC22</f>
        <v>12</v>
      </c>
      <c r="BG22">
        <f>'2_MechAdd_HighSeverity'!AA22</f>
        <v>0</v>
      </c>
      <c r="BH22">
        <f>'2_MechAdd_HighSeverity'!AB22</f>
        <v>0</v>
      </c>
      <c r="BI22">
        <f>'2_MechAdd_HighSeverity'!AC22</f>
        <v>12</v>
      </c>
    </row>
    <row r="23" spans="1:61" x14ac:dyDescent="0.25">
      <c r="A23" s="18" t="str">
        <f>'2_MechAdd_Script'!A24</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20</v>
      </c>
      <c r="AJ23">
        <f>'2_MechAdd_ModSeverity'!S23</f>
        <v>0</v>
      </c>
      <c r="AK23">
        <f>'2_MechAdd_ModSeverity'!T23</f>
        <v>0</v>
      </c>
      <c r="AL23">
        <f>'2_MechAdd_ModSeverity'!U23</f>
        <v>20</v>
      </c>
      <c r="AM23">
        <f>'2_MechAdd_HighSeverity'!S23</f>
        <v>0</v>
      </c>
      <c r="AN23">
        <f>'2_MechAdd_HighSeverity'!T23</f>
        <v>0</v>
      </c>
      <c r="AO23">
        <f>'2_MechAdd_HighSeverity'!U23</f>
        <v>20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70</v>
      </c>
      <c r="BD23">
        <f>'2_MechAdd_ModSeverity'!AA23</f>
        <v>0</v>
      </c>
      <c r="BE23">
        <f>'2_MechAdd_ModSeverity'!AB23</f>
        <v>0</v>
      </c>
      <c r="BF23">
        <f>'2_MechAdd_ModSeverity'!AC23</f>
        <v>70</v>
      </c>
      <c r="BG23">
        <f>'2_MechAdd_HighSeverity'!AA23</f>
        <v>0</v>
      </c>
      <c r="BH23">
        <f>'2_MechAdd_HighSeverity'!AB23</f>
        <v>0</v>
      </c>
      <c r="BI23">
        <f>'2_MechAdd_HighSeverity'!AC23</f>
        <v>70</v>
      </c>
    </row>
    <row r="24" spans="1:61" x14ac:dyDescent="0.25">
      <c r="A24" s="18" t="str">
        <f>'2_MechAdd_Script'!A25</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150</v>
      </c>
      <c r="AJ24">
        <f>'2_MechAdd_ModSeverity'!S24</f>
        <v>0</v>
      </c>
      <c r="AK24">
        <f>'2_MechAdd_ModSeverity'!T24</f>
        <v>0</v>
      </c>
      <c r="AL24">
        <f>'2_MechAdd_ModSeverity'!U24</f>
        <v>150</v>
      </c>
      <c r="AM24">
        <f>'2_MechAdd_HighSeverity'!S24</f>
        <v>0</v>
      </c>
      <c r="AN24">
        <f>'2_MechAdd_HighSeverity'!T24</f>
        <v>0</v>
      </c>
      <c r="AO24">
        <f>'2_MechAdd_HighSeverity'!U24</f>
        <v>150</v>
      </c>
      <c r="AP24">
        <f>'2_MechAdd_LowSeverity'!V24</f>
        <v>0.5071</v>
      </c>
      <c r="AQ24">
        <f>'2_MechAdd_LowSeverity'!W24</f>
        <v>0.5071</v>
      </c>
      <c r="AR24">
        <f>'2_MechAdd_LowSeverity'!X24</f>
        <v>0.5071</v>
      </c>
      <c r="AS24">
        <f>'2_MechAdd_LowSeverity'!Y24</f>
        <v>10</v>
      </c>
      <c r="AT24">
        <f>'2_MechAdd_ModSeverity'!W24</f>
        <v>0.5071</v>
      </c>
      <c r="AU24">
        <f>'2_MechAdd_ModSeverity'!X24</f>
        <v>0.5071</v>
      </c>
      <c r="AV24">
        <f>'2_MechAdd_ModSeverity'!Y24</f>
        <v>10</v>
      </c>
      <c r="AW24">
        <f>'2_MechAdd_HighSeverity'!W24</f>
        <v>0.5071</v>
      </c>
      <c r="AX24">
        <f>'2_MechAdd_HighSeverity'!X24</f>
        <v>0.5071</v>
      </c>
      <c r="AY24">
        <f>'2_MechAdd_HighSeverity'!Y24</f>
        <v>10</v>
      </c>
      <c r="AZ24">
        <f>'2_MechAdd_LowSeverity'!Z24</f>
        <v>0</v>
      </c>
      <c r="BA24">
        <f>'2_MechAdd_LowSeverity'!AA24</f>
        <v>0</v>
      </c>
      <c r="BB24">
        <f>'2_MechAdd_LowSeverity'!AB24</f>
        <v>0</v>
      </c>
      <c r="BC24">
        <f>'2_MechAdd_LowSeverity'!AC24</f>
        <v>3</v>
      </c>
      <c r="BD24">
        <f>'2_MechAdd_ModSeverity'!AA24</f>
        <v>0</v>
      </c>
      <c r="BE24">
        <f>'2_MechAdd_ModSeverity'!AB24</f>
        <v>0</v>
      </c>
      <c r="BF24">
        <f>'2_MechAdd_ModSeverity'!AC24</f>
        <v>3</v>
      </c>
      <c r="BG24">
        <f>'2_MechAdd_HighSeverity'!AA24</f>
        <v>0</v>
      </c>
      <c r="BH24">
        <f>'2_MechAdd_HighSeverity'!AB24</f>
        <v>0</v>
      </c>
      <c r="BI24">
        <f>'2_MechAdd_HighSeverity'!AC24</f>
        <v>3</v>
      </c>
    </row>
    <row r="25" spans="1:61" x14ac:dyDescent="0.25">
      <c r="A25" s="18" t="str">
        <f>'2_MechAdd_Script'!A26</f>
        <v>eCANOPY_SNAGS_CLASS_1_CONIFERS_WITH_FOLIAGE_STEM_DENSITY</v>
      </c>
      <c r="B25">
        <f>'2_MechAdd_LowSeverity'!F25</f>
        <v>0</v>
      </c>
      <c r="C25">
        <f>'2_MechAdd_LowSeverity'!G25</f>
        <v>0</v>
      </c>
      <c r="D25">
        <f>'2_MechAdd_LowSeverity'!H25</f>
        <v>0</v>
      </c>
      <c r="E25">
        <f>'2_MechAdd_LowSeverity'!I25</f>
        <v>9</v>
      </c>
      <c r="F25">
        <f>'2_MechAdd_ModSeverity'!G25</f>
        <v>0</v>
      </c>
      <c r="G25">
        <f>'2_MechAdd_ModSeverity'!H25</f>
        <v>0</v>
      </c>
      <c r="H25">
        <f>'2_MechAdd_ModSeverity'!I25</f>
        <v>9</v>
      </c>
      <c r="I25">
        <f>'2_MechAdd_HighSeverity'!G25</f>
        <v>0</v>
      </c>
      <c r="J25">
        <f>'2_MechAdd_HighSeverity'!H25</f>
        <v>0</v>
      </c>
      <c r="K25">
        <f>'2_MechAdd_HighSeverity'!I25</f>
        <v>9</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3.5</v>
      </c>
      <c r="AJ25">
        <f>'2_MechAdd_ModSeverity'!S25</f>
        <v>0</v>
      </c>
      <c r="AK25">
        <f>'2_MechAdd_ModSeverity'!T25</f>
        <v>0</v>
      </c>
      <c r="AL25">
        <f>'2_MechAdd_ModSeverity'!U25</f>
        <v>3.5</v>
      </c>
      <c r="AM25">
        <f>'2_MechAdd_HighSeverity'!S25</f>
        <v>0</v>
      </c>
      <c r="AN25">
        <f>'2_MechAdd_HighSeverity'!T25</f>
        <v>0</v>
      </c>
      <c r="AO25">
        <f>'2_MechAdd_HighSeverity'!U25</f>
        <v>3.5</v>
      </c>
      <c r="AP25">
        <f>'2_MechAdd_LowSeverity'!V25</f>
        <v>5</v>
      </c>
      <c r="AQ25">
        <f>'2_MechAdd_LowSeverity'!W25</f>
        <v>5</v>
      </c>
      <c r="AR25">
        <f>'2_MechAdd_LowSeverity'!X25</f>
        <v>5</v>
      </c>
      <c r="AS25">
        <f>'2_MechAdd_LowSeverity'!Y25</f>
        <v>11</v>
      </c>
      <c r="AT25">
        <f>'2_MechAdd_ModSeverity'!W25</f>
        <v>5</v>
      </c>
      <c r="AU25">
        <f>'2_MechAdd_ModSeverity'!X25</f>
        <v>5</v>
      </c>
      <c r="AV25">
        <f>'2_MechAdd_ModSeverity'!Y25</f>
        <v>11</v>
      </c>
      <c r="AW25">
        <f>'2_MechAdd_HighSeverity'!W25</f>
        <v>5</v>
      </c>
      <c r="AX25">
        <f>'2_MechAdd_HighSeverity'!X25</f>
        <v>5</v>
      </c>
      <c r="AY25">
        <f>'2_MechAdd_HighSeverity'!Y25</f>
        <v>11</v>
      </c>
      <c r="AZ25">
        <f>'2_MechAdd_LowSeverity'!Z25</f>
        <v>0</v>
      </c>
      <c r="BA25">
        <f>'2_MechAdd_LowSeverity'!AA25</f>
        <v>0</v>
      </c>
      <c r="BB25">
        <f>'2_MechAdd_LowSeverity'!AB25</f>
        <v>0</v>
      </c>
      <c r="BC25">
        <f>'2_MechAdd_LowSeverity'!AC25</f>
        <v>10</v>
      </c>
      <c r="BD25">
        <f>'2_MechAdd_ModSeverity'!AA25</f>
        <v>0</v>
      </c>
      <c r="BE25">
        <f>'2_MechAdd_ModSeverity'!AB25</f>
        <v>0</v>
      </c>
      <c r="BF25">
        <f>'2_MechAdd_ModSeverity'!AC25</f>
        <v>10</v>
      </c>
      <c r="BG25">
        <f>'2_MechAdd_HighSeverity'!AA25</f>
        <v>0</v>
      </c>
      <c r="BH25">
        <f>'2_MechAdd_HighSeverity'!AB25</f>
        <v>0</v>
      </c>
      <c r="BI25">
        <f>'2_MechAdd_HighSeverity'!AC25</f>
        <v>10</v>
      </c>
    </row>
    <row r="26" spans="1:61" x14ac:dyDescent="0.25">
      <c r="A26" s="18" t="str">
        <f>'2_MechAdd_Script'!A27</f>
        <v>eCANOPY_SNAGS_CLASS_2_DIAMETER</v>
      </c>
      <c r="B26">
        <f>'2_MechAdd_LowSeverity'!F26</f>
        <v>0</v>
      </c>
      <c r="C26">
        <f>'2_MechAdd_LowSeverity'!G26</f>
        <v>0</v>
      </c>
      <c r="D26">
        <f>'2_MechAdd_LowSeverity'!H26</f>
        <v>0</v>
      </c>
      <c r="E26">
        <f>'2_MechAdd_LowSeverity'!I26</f>
        <v>60</v>
      </c>
      <c r="F26">
        <f>'2_MechAdd_ModSeverity'!G26</f>
        <v>0</v>
      </c>
      <c r="G26">
        <f>'2_MechAdd_ModSeverity'!H26</f>
        <v>0</v>
      </c>
      <c r="H26">
        <f>'2_MechAdd_ModSeverity'!I26</f>
        <v>60</v>
      </c>
      <c r="I26">
        <f>'2_MechAdd_HighSeverity'!G26</f>
        <v>0</v>
      </c>
      <c r="J26">
        <f>'2_MechAdd_HighSeverity'!H26</f>
        <v>0</v>
      </c>
      <c r="K26">
        <f>'2_MechAdd_HighSeverity'!I26</f>
        <v>60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15</v>
      </c>
      <c r="AJ26">
        <f>'2_MechAdd_ModSeverity'!S26</f>
        <v>3.5</v>
      </c>
      <c r="AK26">
        <f>'2_MechAdd_ModSeverity'!T26</f>
        <v>3.5</v>
      </c>
      <c r="AL26">
        <f>'2_MechAdd_ModSeverity'!U26</f>
        <v>15</v>
      </c>
      <c r="AM26">
        <f>'2_MechAdd_HighSeverity'!S26</f>
        <v>3.5</v>
      </c>
      <c r="AN26">
        <f>'2_MechAdd_HighSeverity'!T26</f>
        <v>3.5</v>
      </c>
      <c r="AO26">
        <f>'2_MechAdd_HighSeverity'!U26</f>
        <v>15</v>
      </c>
      <c r="AP26">
        <f>'2_MechAdd_LowSeverity'!V26</f>
        <v>11</v>
      </c>
      <c r="AQ26">
        <f>'2_MechAdd_LowSeverity'!W26</f>
        <v>11</v>
      </c>
      <c r="AR26">
        <f>'2_MechAdd_LowSeverity'!X26</f>
        <v>11</v>
      </c>
      <c r="AS26">
        <f>'2_MechAdd_LowSeverity'!Y26</f>
        <v>40</v>
      </c>
      <c r="AT26">
        <f>'2_MechAdd_ModSeverity'!W26</f>
        <v>11</v>
      </c>
      <c r="AU26">
        <f>'2_MechAdd_ModSeverity'!X26</f>
        <v>11</v>
      </c>
      <c r="AV26">
        <f>'2_MechAdd_ModSeverity'!Y26</f>
        <v>40</v>
      </c>
      <c r="AW26">
        <f>'2_MechAdd_HighSeverity'!W26</f>
        <v>11</v>
      </c>
      <c r="AX26">
        <f>'2_MechAdd_HighSeverity'!X26</f>
        <v>11</v>
      </c>
      <c r="AY26">
        <f>'2_MechAdd_HighSeverity'!Y26</f>
        <v>40</v>
      </c>
      <c r="AZ26">
        <f>'2_MechAdd_LowSeverity'!Z26</f>
        <v>12</v>
      </c>
      <c r="BA26">
        <f>'2_MechAdd_LowSeverity'!AA26</f>
        <v>12</v>
      </c>
      <c r="BB26">
        <f>'2_MechAdd_LowSeverity'!AB26</f>
        <v>12</v>
      </c>
      <c r="BC26">
        <f>'2_MechAdd_LowSeverity'!AC26</f>
        <v>60</v>
      </c>
      <c r="BD26">
        <f>'2_MechAdd_ModSeverity'!AA26</f>
        <v>12</v>
      </c>
      <c r="BE26">
        <f>'2_MechAdd_ModSeverity'!AB26</f>
        <v>12</v>
      </c>
      <c r="BF26">
        <f>'2_MechAdd_ModSeverity'!AC26</f>
        <v>60</v>
      </c>
      <c r="BG26">
        <f>'2_MechAdd_HighSeverity'!AA26</f>
        <v>12</v>
      </c>
      <c r="BH26">
        <f>'2_MechAdd_HighSeverity'!AB26</f>
        <v>12</v>
      </c>
      <c r="BI26">
        <f>'2_MechAdd_HighSeverity'!AC26</f>
        <v>60</v>
      </c>
    </row>
    <row r="27" spans="1:61" x14ac:dyDescent="0.25">
      <c r="A27" s="18" t="str">
        <f>'2_MechAdd_Script'!A28</f>
        <v>eCANOPY_SNAGS_CLASS_2_HEIGHT</v>
      </c>
      <c r="B27">
        <f>'2_MechAdd_LowSeverity'!F27</f>
        <v>0</v>
      </c>
      <c r="C27">
        <f>'2_MechAdd_LowSeverity'!G27</f>
        <v>0</v>
      </c>
      <c r="D27">
        <f>'2_MechAdd_LowSeverity'!H27</f>
        <v>0</v>
      </c>
      <c r="E27">
        <f>'2_MechAdd_LowSeverity'!I27</f>
        <v>3</v>
      </c>
      <c r="F27">
        <f>'2_MechAdd_ModSeverity'!G27</f>
        <v>0</v>
      </c>
      <c r="G27">
        <f>'2_MechAdd_ModSeverity'!H27</f>
        <v>0</v>
      </c>
      <c r="H27">
        <f>'2_MechAdd_ModSeverity'!I27</f>
        <v>3</v>
      </c>
      <c r="I27">
        <f>'2_MechAdd_HighSeverity'!G27</f>
        <v>0</v>
      </c>
      <c r="J27">
        <f>'2_MechAdd_HighSeverity'!H27</f>
        <v>0</v>
      </c>
      <c r="K27">
        <f>'2_MechAdd_HighSeverity'!I27</f>
        <v>3</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150</v>
      </c>
      <c r="AJ27">
        <f>'2_MechAdd_ModSeverity'!S27</f>
        <v>20</v>
      </c>
      <c r="AK27">
        <f>'2_MechAdd_ModSeverity'!T27</f>
        <v>20</v>
      </c>
      <c r="AL27">
        <f>'2_MechAdd_ModSeverity'!U27</f>
        <v>150</v>
      </c>
      <c r="AM27">
        <f>'2_MechAdd_HighSeverity'!S27</f>
        <v>20</v>
      </c>
      <c r="AN27">
        <f>'2_MechAdd_HighSeverity'!T27</f>
        <v>20</v>
      </c>
      <c r="AO27">
        <f>'2_MechAdd_HighSeverity'!U27</f>
        <v>150</v>
      </c>
      <c r="AP27">
        <f>'2_MechAdd_LowSeverity'!V27</f>
        <v>50</v>
      </c>
      <c r="AQ27">
        <f>'2_MechAdd_LowSeverity'!W27</f>
        <v>50</v>
      </c>
      <c r="AR27">
        <f>'2_MechAdd_LowSeverity'!X27</f>
        <v>50</v>
      </c>
      <c r="AS27">
        <f>'2_MechAdd_LowSeverity'!Y27</f>
        <v>5</v>
      </c>
      <c r="AT27">
        <f>'2_MechAdd_ModSeverity'!W27</f>
        <v>50</v>
      </c>
      <c r="AU27">
        <f>'2_MechAdd_ModSeverity'!X27</f>
        <v>50</v>
      </c>
      <c r="AV27">
        <f>'2_MechAdd_ModSeverity'!Y27</f>
        <v>5</v>
      </c>
      <c r="AW27">
        <f>'2_MechAdd_HighSeverity'!W27</f>
        <v>50</v>
      </c>
      <c r="AX27">
        <f>'2_MechAdd_HighSeverity'!X27</f>
        <v>50</v>
      </c>
      <c r="AY27">
        <f>'2_MechAdd_HighSeverity'!Y27</f>
        <v>5</v>
      </c>
      <c r="AZ27">
        <f>'2_MechAdd_LowSeverity'!Z27</f>
        <v>70</v>
      </c>
      <c r="BA27">
        <f>'2_MechAdd_LowSeverity'!AA27</f>
        <v>70</v>
      </c>
      <c r="BB27">
        <f>'2_MechAdd_LowSeverity'!AB27</f>
        <v>70</v>
      </c>
      <c r="BC27">
        <f>'2_MechAdd_LowSeverity'!AC27</f>
        <v>3</v>
      </c>
      <c r="BD27">
        <f>'2_MechAdd_ModSeverity'!AA27</f>
        <v>70</v>
      </c>
      <c r="BE27">
        <f>'2_MechAdd_ModSeverity'!AB27</f>
        <v>70</v>
      </c>
      <c r="BF27">
        <f>'2_MechAdd_ModSeverity'!AC27</f>
        <v>3</v>
      </c>
      <c r="BG27">
        <f>'2_MechAdd_HighSeverity'!AA27</f>
        <v>70</v>
      </c>
      <c r="BH27">
        <f>'2_MechAdd_HighSeverity'!AB27</f>
        <v>70</v>
      </c>
      <c r="BI27">
        <f>'2_MechAdd_HighSeverity'!AC27</f>
        <v>3</v>
      </c>
    </row>
    <row r="28" spans="1:61" x14ac:dyDescent="0.25">
      <c r="A28" s="18" t="str">
        <f>'2_MechAdd_Script'!A29</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4</v>
      </c>
      <c r="AJ28">
        <f>'2_MechAdd_ModSeverity'!S28</f>
        <v>150</v>
      </c>
      <c r="AK28">
        <f>'2_MechAdd_ModSeverity'!T28</f>
        <v>150</v>
      </c>
      <c r="AL28">
        <f>'2_MechAdd_ModSeverity'!U28</f>
        <v>4</v>
      </c>
      <c r="AM28">
        <f>'2_MechAdd_HighSeverity'!S28</f>
        <v>150</v>
      </c>
      <c r="AN28">
        <f>'2_MechAdd_HighSeverity'!T28</f>
        <v>150</v>
      </c>
      <c r="AO28">
        <f>'2_MechAdd_HighSeverity'!U28</f>
        <v>4</v>
      </c>
      <c r="AP28">
        <f>'2_MechAdd_LowSeverity'!V28</f>
        <v>10</v>
      </c>
      <c r="AQ28">
        <f>'2_MechAdd_LowSeverity'!W28</f>
        <v>10</v>
      </c>
      <c r="AR28">
        <f>'2_MechAdd_LowSeverity'!X28</f>
        <v>10</v>
      </c>
      <c r="AS28">
        <f>'2_MechAdd_LowSeverity'!Y28</f>
        <v>15</v>
      </c>
      <c r="AT28">
        <f>'2_MechAdd_ModSeverity'!W28</f>
        <v>10</v>
      </c>
      <c r="AU28">
        <f>'2_MechAdd_ModSeverity'!X28</f>
        <v>10</v>
      </c>
      <c r="AV28">
        <f>'2_MechAdd_ModSeverity'!Y28</f>
        <v>15</v>
      </c>
      <c r="AW28">
        <f>'2_MechAdd_HighSeverity'!W28</f>
        <v>10</v>
      </c>
      <c r="AX28">
        <f>'2_MechAdd_HighSeverity'!X28</f>
        <v>10</v>
      </c>
      <c r="AY28">
        <f>'2_MechAdd_HighSeverity'!Y28</f>
        <v>15</v>
      </c>
      <c r="AZ28">
        <f>'2_MechAdd_LowSeverity'!Z28</f>
        <v>3</v>
      </c>
      <c r="BA28">
        <f>'2_MechAdd_LowSeverity'!AA28</f>
        <v>3</v>
      </c>
      <c r="BB28">
        <f>'2_MechAdd_LowSeverity'!AB28</f>
        <v>3</v>
      </c>
      <c r="BC28">
        <f>'2_MechAdd_LowSeverity'!AC28</f>
        <v>0</v>
      </c>
      <c r="BD28">
        <f>'2_MechAdd_ModSeverity'!AA28</f>
        <v>3</v>
      </c>
      <c r="BE28">
        <f>'2_MechAdd_ModSeverity'!AB28</f>
        <v>3</v>
      </c>
      <c r="BF28">
        <f>'2_MechAdd_ModSeverity'!AC28</f>
        <v>0</v>
      </c>
      <c r="BG28">
        <f>'2_MechAdd_HighSeverity'!AA28</f>
        <v>3</v>
      </c>
      <c r="BH28">
        <f>'2_MechAdd_HighSeverity'!AB28</f>
        <v>3</v>
      </c>
      <c r="BI28">
        <f>'2_MechAdd_HighSeverity'!AC28</f>
        <v>0</v>
      </c>
    </row>
    <row r="29" spans="1:61" x14ac:dyDescent="0.25">
      <c r="A29" s="18" t="str">
        <f>'2_MechAdd_Script'!A30</f>
        <v>eCANOPY_SNAGS_CLASS_3_DIAMETER</v>
      </c>
      <c r="B29">
        <f>'2_MechAdd_LowSeverity'!F29</f>
        <v>9</v>
      </c>
      <c r="C29">
        <f>'2_MechAdd_LowSeverity'!G29</f>
        <v>9</v>
      </c>
      <c r="D29">
        <f>'2_MechAdd_LowSeverity'!H29</f>
        <v>9</v>
      </c>
      <c r="E29">
        <f>'2_MechAdd_LowSeverity'!I29</f>
        <v>0</v>
      </c>
      <c r="F29">
        <f>'2_MechAdd_ModSeverity'!G29</f>
        <v>9</v>
      </c>
      <c r="G29">
        <f>'2_MechAdd_ModSeverity'!H29</f>
        <v>9</v>
      </c>
      <c r="H29">
        <f>'2_MechAdd_ModSeverity'!I29</f>
        <v>0</v>
      </c>
      <c r="I29">
        <f>'2_MechAdd_HighSeverity'!G29</f>
        <v>9</v>
      </c>
      <c r="J29">
        <f>'2_MechAdd_HighSeverity'!H29</f>
        <v>9</v>
      </c>
      <c r="K29">
        <f>'2_MechAdd_HighSeverity'!I29</f>
        <v>0</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0</v>
      </c>
      <c r="AJ29">
        <f>'2_MechAdd_ModSeverity'!S29</f>
        <v>3.5</v>
      </c>
      <c r="AK29">
        <f>'2_MechAdd_ModSeverity'!T29</f>
        <v>3.5</v>
      </c>
      <c r="AL29">
        <f>'2_MechAdd_ModSeverity'!U29</f>
        <v>0</v>
      </c>
      <c r="AM29">
        <f>'2_MechAdd_HighSeverity'!S29</f>
        <v>3.5</v>
      </c>
      <c r="AN29">
        <f>'2_MechAdd_HighSeverity'!T29</f>
        <v>3.5</v>
      </c>
      <c r="AO29">
        <f>'2_MechAdd_HighSeverity'!U29</f>
        <v>0</v>
      </c>
      <c r="AP29">
        <f>'2_MechAdd_LowSeverity'!V29</f>
        <v>11</v>
      </c>
      <c r="AQ29">
        <f>'2_MechAdd_LowSeverity'!W29</f>
        <v>11</v>
      </c>
      <c r="AR29">
        <f>'2_MechAdd_LowSeverity'!X29</f>
        <v>11</v>
      </c>
      <c r="AS29">
        <f>'2_MechAdd_LowSeverity'!Y29</f>
        <v>5</v>
      </c>
      <c r="AT29">
        <f>'2_MechAdd_ModSeverity'!W29</f>
        <v>11</v>
      </c>
      <c r="AU29">
        <f>'2_MechAdd_ModSeverity'!X29</f>
        <v>11</v>
      </c>
      <c r="AV29">
        <f>'2_MechAdd_ModSeverity'!Y29</f>
        <v>5</v>
      </c>
      <c r="AW29">
        <f>'2_MechAdd_HighSeverity'!W29</f>
        <v>11</v>
      </c>
      <c r="AX29">
        <f>'2_MechAdd_HighSeverity'!X29</f>
        <v>11</v>
      </c>
      <c r="AY29">
        <f>'2_MechAdd_HighSeverity'!Y29</f>
        <v>5</v>
      </c>
      <c r="AZ29">
        <f>'2_MechAdd_LowSeverity'!Z29</f>
        <v>10</v>
      </c>
      <c r="BA29">
        <f>'2_MechAdd_LowSeverity'!AA29</f>
        <v>10</v>
      </c>
      <c r="BB29">
        <f>'2_MechAdd_LowSeverity'!AB29</f>
        <v>10</v>
      </c>
      <c r="BC29">
        <f>'2_MechAdd_LowSeverity'!AC29</f>
        <v>0</v>
      </c>
      <c r="BD29">
        <f>'2_MechAdd_ModSeverity'!AA29</f>
        <v>10</v>
      </c>
      <c r="BE29">
        <f>'2_MechAdd_ModSeverity'!AB29</f>
        <v>10</v>
      </c>
      <c r="BF29">
        <f>'2_MechAdd_ModSeverity'!AC29</f>
        <v>0</v>
      </c>
      <c r="BG29">
        <f>'2_MechAdd_HighSeverity'!AA29</f>
        <v>10</v>
      </c>
      <c r="BH29">
        <f>'2_MechAdd_HighSeverity'!AB29</f>
        <v>10</v>
      </c>
      <c r="BI29">
        <f>'2_MechAdd_HighSeverity'!AC29</f>
        <v>0</v>
      </c>
    </row>
    <row r="30" spans="1:61" x14ac:dyDescent="0.25">
      <c r="A30" s="18" t="str">
        <f>'2_MechAdd_Script'!A31</f>
        <v>eCANOPY_SNAGS_CLASS_3_HEIGHT</v>
      </c>
      <c r="B30">
        <f>'2_MechAdd_LowSeverity'!F30</f>
        <v>60</v>
      </c>
      <c r="C30">
        <f>'2_MechAdd_LowSeverity'!G30</f>
        <v>60</v>
      </c>
      <c r="D30">
        <f>'2_MechAdd_LowSeverity'!H30</f>
        <v>60</v>
      </c>
      <c r="E30">
        <f>'2_MechAdd_LowSeverity'!I30</f>
        <v>2.2000000000000002</v>
      </c>
      <c r="F30">
        <f>'2_MechAdd_ModSeverity'!G30</f>
        <v>60</v>
      </c>
      <c r="G30">
        <f>'2_MechAdd_ModSeverity'!H30</f>
        <v>60</v>
      </c>
      <c r="H30">
        <f>'2_MechAdd_ModSeverity'!I30</f>
        <v>2.2000000000000002</v>
      </c>
      <c r="I30">
        <f>'2_MechAdd_HighSeverity'!G30</f>
        <v>60</v>
      </c>
      <c r="J30">
        <f>'2_MechAdd_HighSeverity'!H30</f>
        <v>60</v>
      </c>
      <c r="K30">
        <f>'2_MechAdd_HighSeverity'!I30</f>
        <v>2.2000000000000002</v>
      </c>
      <c r="L30">
        <f>'2_MechAdd_LowSeverity'!J30</f>
        <v>0</v>
      </c>
      <c r="M30">
        <f>'2_MechAdd_LowSeverity'!K30</f>
        <v>0</v>
      </c>
      <c r="N30">
        <f>'2_MechAdd_LowSeverity'!L30</f>
        <v>0</v>
      </c>
      <c r="O30">
        <f>'2_MechAdd_LowSeverity'!M30</f>
        <v>5</v>
      </c>
      <c r="P30">
        <f>'2_MechAdd_ModSeverity'!K30</f>
        <v>0</v>
      </c>
      <c r="Q30">
        <f>'2_MechAdd_ModSeverity'!L30</f>
        <v>0</v>
      </c>
      <c r="R30">
        <f>'2_MechAdd_ModSeverity'!M30</f>
        <v>5</v>
      </c>
      <c r="S30">
        <f>'2_MechAdd_HighSeverity'!K30</f>
        <v>0</v>
      </c>
      <c r="T30">
        <f>'2_MechAdd_HighSeverity'!L30</f>
        <v>0</v>
      </c>
      <c r="U30">
        <f>'2_MechAdd_HighSeverity'!M30</f>
        <v>5</v>
      </c>
      <c r="V30">
        <f>'2_MechAdd_LowSeverity'!N30</f>
        <v>0</v>
      </c>
      <c r="W30">
        <f>'2_MechAdd_LowSeverity'!O30</f>
        <v>0</v>
      </c>
      <c r="X30">
        <f>'2_MechAdd_LowSeverity'!P30</f>
        <v>0</v>
      </c>
      <c r="Y30">
        <f>'2_MechAdd_LowSeverity'!Q30</f>
        <v>3</v>
      </c>
      <c r="Z30">
        <f>'2_MechAdd_ModSeverity'!O30</f>
        <v>0</v>
      </c>
      <c r="AA30">
        <f>'2_MechAdd_ModSeverity'!P30</f>
        <v>0</v>
      </c>
      <c r="AB30">
        <f>'2_MechAdd_ModSeverity'!Q30</f>
        <v>3</v>
      </c>
      <c r="AC30">
        <f>'2_MechAdd_HighSeverity'!O30</f>
        <v>0</v>
      </c>
      <c r="AD30">
        <f>'2_MechAdd_HighSeverity'!P30</f>
        <v>0</v>
      </c>
      <c r="AE30">
        <f>'2_MechAdd_HighSeverity'!Q30</f>
        <v>3</v>
      </c>
      <c r="AF30">
        <f>'2_MechAdd_LowSeverity'!R30</f>
        <v>15</v>
      </c>
      <c r="AG30">
        <f>'2_MechAdd_LowSeverity'!S30</f>
        <v>15</v>
      </c>
      <c r="AH30">
        <f>'2_MechAdd_LowSeverity'!T30</f>
        <v>15</v>
      </c>
      <c r="AI30">
        <f>'2_MechAdd_LowSeverity'!U30</f>
        <v>5</v>
      </c>
      <c r="AJ30">
        <f>'2_MechAdd_ModSeverity'!S30</f>
        <v>15</v>
      </c>
      <c r="AK30">
        <f>'2_MechAdd_ModSeverity'!T30</f>
        <v>15</v>
      </c>
      <c r="AL30">
        <f>'2_MechAdd_ModSeverity'!U30</f>
        <v>5</v>
      </c>
      <c r="AM30">
        <f>'2_MechAdd_HighSeverity'!S30</f>
        <v>15</v>
      </c>
      <c r="AN30">
        <f>'2_MechAdd_HighSeverity'!T30</f>
        <v>15</v>
      </c>
      <c r="AO30">
        <f>'2_MechAdd_HighSeverity'!U30</f>
        <v>5</v>
      </c>
      <c r="AP30">
        <f>'2_MechAdd_LowSeverity'!V30</f>
        <v>40</v>
      </c>
      <c r="AQ30">
        <f>'2_MechAdd_LowSeverity'!W30</f>
        <v>40</v>
      </c>
      <c r="AR30">
        <f>'2_MechAdd_LowSeverity'!X30</f>
        <v>40</v>
      </c>
      <c r="AS30">
        <f>'2_MechAdd_LowSeverity'!Y30</f>
        <v>6</v>
      </c>
      <c r="AT30">
        <f>'2_MechAdd_ModSeverity'!W30</f>
        <v>40</v>
      </c>
      <c r="AU30">
        <f>'2_MechAdd_ModSeverity'!X30</f>
        <v>40</v>
      </c>
      <c r="AV30">
        <f>'2_MechAdd_ModSeverity'!Y30</f>
        <v>6</v>
      </c>
      <c r="AW30">
        <f>'2_MechAdd_HighSeverity'!W30</f>
        <v>40</v>
      </c>
      <c r="AX30">
        <f>'2_MechAdd_HighSeverity'!X30</f>
        <v>40</v>
      </c>
      <c r="AY30">
        <f>'2_MechAdd_HighSeverity'!Y30</f>
        <v>6</v>
      </c>
      <c r="AZ30">
        <f>'2_MechAdd_LowSeverity'!Z30</f>
        <v>60</v>
      </c>
      <c r="BA30">
        <f>'2_MechAdd_LowSeverity'!AA30</f>
        <v>60</v>
      </c>
      <c r="BB30">
        <f>'2_MechAdd_LowSeverity'!AB30</f>
        <v>60</v>
      </c>
      <c r="BC30">
        <f>'2_MechAdd_LowSeverity'!AC30</f>
        <v>5</v>
      </c>
      <c r="BD30">
        <f>'2_MechAdd_ModSeverity'!AA30</f>
        <v>60</v>
      </c>
      <c r="BE30">
        <f>'2_MechAdd_ModSeverity'!AB30</f>
        <v>60</v>
      </c>
      <c r="BF30">
        <f>'2_MechAdd_ModSeverity'!AC30</f>
        <v>5</v>
      </c>
      <c r="BG30">
        <f>'2_MechAdd_HighSeverity'!AA30</f>
        <v>60</v>
      </c>
      <c r="BH30">
        <f>'2_MechAdd_HighSeverity'!AB30</f>
        <v>60</v>
      </c>
      <c r="BI30">
        <f>'2_MechAdd_HighSeverity'!AC30</f>
        <v>5</v>
      </c>
    </row>
    <row r="31" spans="1:61" x14ac:dyDescent="0.25">
      <c r="A31" s="18" t="str">
        <f>'2_MechAdd_Script'!A32</f>
        <v>eCANOPY_SNAGS_CLASS_3_STEM_DENSITY</v>
      </c>
      <c r="B31">
        <f>'2_MechAdd_LowSeverity'!F31</f>
        <v>3</v>
      </c>
      <c r="C31">
        <f>'2_MechAdd_LowSeverity'!G31</f>
        <v>3</v>
      </c>
      <c r="D31">
        <f>'2_MechAdd_LowSeverity'!H31</f>
        <v>3</v>
      </c>
      <c r="E31">
        <f>'2_MechAdd_LowSeverity'!I31</f>
        <v>17.820000000000004</v>
      </c>
      <c r="F31">
        <f>'2_MechAdd_ModSeverity'!G31</f>
        <v>3</v>
      </c>
      <c r="G31">
        <f>'2_MechAdd_ModSeverity'!H31</f>
        <v>3</v>
      </c>
      <c r="H31">
        <f>'2_MechAdd_ModSeverity'!I31</f>
        <v>13.5</v>
      </c>
      <c r="I31">
        <f>'2_MechAdd_HighSeverity'!G31</f>
        <v>3</v>
      </c>
      <c r="J31">
        <f>'2_MechAdd_HighSeverity'!H31</f>
        <v>3</v>
      </c>
      <c r="K31">
        <f>'2_MechAdd_HighSeverity'!I31</f>
        <v>8.1000000000000014</v>
      </c>
      <c r="L31">
        <f>'2_MechAdd_LowSeverity'!J31</f>
        <v>0</v>
      </c>
      <c r="M31">
        <f>'2_MechAdd_LowSeverity'!K31</f>
        <v>0</v>
      </c>
      <c r="N31">
        <f>'2_MechAdd_LowSeverity'!L31</f>
        <v>0</v>
      </c>
      <c r="O31">
        <f>'2_MechAdd_LowSeverity'!M31</f>
        <v>57.750000000000007</v>
      </c>
      <c r="P31">
        <f>'2_MechAdd_ModSeverity'!K31</f>
        <v>0</v>
      </c>
      <c r="Q31">
        <f>'2_MechAdd_ModSeverity'!L31</f>
        <v>0</v>
      </c>
      <c r="R31">
        <f>'2_MechAdd_ModSeverity'!M31</f>
        <v>43.75</v>
      </c>
      <c r="S31">
        <f>'2_MechAdd_HighSeverity'!K31</f>
        <v>0</v>
      </c>
      <c r="T31">
        <f>'2_MechAdd_HighSeverity'!L31</f>
        <v>0</v>
      </c>
      <c r="U31">
        <f>'2_MechAdd_HighSeverity'!M31</f>
        <v>26.25</v>
      </c>
      <c r="V31">
        <f>'2_MechAdd_LowSeverity'!N31</f>
        <v>0</v>
      </c>
      <c r="W31">
        <f>'2_MechAdd_LowSeverity'!O31</f>
        <v>0</v>
      </c>
      <c r="X31">
        <f>'2_MechAdd_LowSeverity'!P31</f>
        <v>0</v>
      </c>
      <c r="Y31">
        <f>'2_MechAdd_LowSeverity'!Q31</f>
        <v>1.6500000000000001</v>
      </c>
      <c r="Z31">
        <f>'2_MechAdd_ModSeverity'!O31</f>
        <v>0</v>
      </c>
      <c r="AA31">
        <f>'2_MechAdd_ModSeverity'!P31</f>
        <v>0</v>
      </c>
      <c r="AB31">
        <f>'2_MechAdd_ModSeverity'!Q31</f>
        <v>1.25</v>
      </c>
      <c r="AC31">
        <f>'2_MechAdd_HighSeverity'!O31</f>
        <v>0</v>
      </c>
      <c r="AD31">
        <f>'2_MechAdd_HighSeverity'!P31</f>
        <v>0</v>
      </c>
      <c r="AE31">
        <f>'2_MechAdd_HighSeverity'!Q31</f>
        <v>0.75</v>
      </c>
      <c r="AF31">
        <f>'2_MechAdd_LowSeverity'!R31</f>
        <v>150</v>
      </c>
      <c r="AG31">
        <f>'2_MechAdd_LowSeverity'!S31</f>
        <v>150</v>
      </c>
      <c r="AH31">
        <f>'2_MechAdd_LowSeverity'!T31</f>
        <v>150</v>
      </c>
      <c r="AI31">
        <f>'2_MechAdd_LowSeverity'!U31</f>
        <v>8.25</v>
      </c>
      <c r="AJ31">
        <f>'2_MechAdd_ModSeverity'!S31</f>
        <v>150</v>
      </c>
      <c r="AK31">
        <f>'2_MechAdd_ModSeverity'!T31</f>
        <v>150</v>
      </c>
      <c r="AL31">
        <f>'2_MechAdd_ModSeverity'!U31</f>
        <v>6.25</v>
      </c>
      <c r="AM31">
        <f>'2_MechAdd_HighSeverity'!S31</f>
        <v>150</v>
      </c>
      <c r="AN31">
        <f>'2_MechAdd_HighSeverity'!T31</f>
        <v>150</v>
      </c>
      <c r="AO31">
        <f>'2_MechAdd_HighSeverity'!U31</f>
        <v>3.75</v>
      </c>
      <c r="AP31">
        <f>'2_MechAdd_LowSeverity'!V31</f>
        <v>5</v>
      </c>
      <c r="AQ31">
        <f>'2_MechAdd_LowSeverity'!W31</f>
        <v>5</v>
      </c>
      <c r="AR31">
        <f>'2_MechAdd_LowSeverity'!X31</f>
        <v>5</v>
      </c>
      <c r="AS31">
        <f>'2_MechAdd_LowSeverity'!Y31</f>
        <v>24.750000000000004</v>
      </c>
      <c r="AT31">
        <f>'2_MechAdd_ModSeverity'!W31</f>
        <v>5</v>
      </c>
      <c r="AU31">
        <f>'2_MechAdd_ModSeverity'!X31</f>
        <v>5</v>
      </c>
      <c r="AV31">
        <f>'2_MechAdd_ModSeverity'!Y31</f>
        <v>18.75</v>
      </c>
      <c r="AW31">
        <f>'2_MechAdd_HighSeverity'!W31</f>
        <v>5</v>
      </c>
      <c r="AX31">
        <f>'2_MechAdd_HighSeverity'!X31</f>
        <v>5</v>
      </c>
      <c r="AY31">
        <f>'2_MechAdd_HighSeverity'!Y31</f>
        <v>11.25</v>
      </c>
      <c r="AZ31">
        <f>'2_MechAdd_LowSeverity'!Z31</f>
        <v>3</v>
      </c>
      <c r="BA31">
        <f>'2_MechAdd_LowSeverity'!AA31</f>
        <v>3</v>
      </c>
      <c r="BB31">
        <f>'2_MechAdd_LowSeverity'!AB31</f>
        <v>3</v>
      </c>
      <c r="BC31">
        <f>'2_MechAdd_LowSeverity'!AC31</f>
        <v>66</v>
      </c>
      <c r="BD31">
        <f>'2_MechAdd_ModSeverity'!AA31</f>
        <v>3</v>
      </c>
      <c r="BE31">
        <f>'2_MechAdd_ModSeverity'!AB31</f>
        <v>3</v>
      </c>
      <c r="BF31">
        <f>'2_MechAdd_ModSeverity'!AC31</f>
        <v>50</v>
      </c>
      <c r="BG31">
        <f>'2_MechAdd_HighSeverity'!AA31</f>
        <v>3</v>
      </c>
      <c r="BH31">
        <f>'2_MechAdd_HighSeverity'!AB31</f>
        <v>3</v>
      </c>
      <c r="BI31">
        <f>'2_MechAdd_HighSeverity'!AC31</f>
        <v>30</v>
      </c>
    </row>
    <row r="32" spans="1:61" x14ac:dyDescent="0.25">
      <c r="A32" s="18" t="str">
        <f>'2_MechAdd_Script'!A33</f>
        <v>eCANOPY_LADDER_FUELS_MAXIMUM_HEIGHT</v>
      </c>
      <c r="B32">
        <f>'2_MechAdd_LowSeverity'!F32</f>
        <v>0</v>
      </c>
      <c r="C32">
        <f>'2_MechAdd_LowSeverity'!G32</f>
        <v>0</v>
      </c>
      <c r="D32">
        <f>'2_MechAdd_LowSeverity'!H32</f>
        <v>0</v>
      </c>
      <c r="E32">
        <f>'2_MechAdd_LowSeverity'!I32</f>
        <v>46.750000000000007</v>
      </c>
      <c r="F32">
        <f>'2_MechAdd_ModSeverity'!G32</f>
        <v>0</v>
      </c>
      <c r="G32">
        <f>'2_MechAdd_ModSeverity'!H32</f>
        <v>0</v>
      </c>
      <c r="H32">
        <f>'2_MechAdd_ModSeverity'!I32</f>
        <v>31.875</v>
      </c>
      <c r="I32">
        <f>'2_MechAdd_HighSeverity'!G32</f>
        <v>0</v>
      </c>
      <c r="J32">
        <f>'2_MechAdd_HighSeverity'!H32</f>
        <v>0</v>
      </c>
      <c r="K32">
        <f>'2_MechAdd_HighSeverity'!I32</f>
        <v>31.875</v>
      </c>
      <c r="L32">
        <f>'2_MechAdd_LowSeverity'!J32</f>
        <v>0</v>
      </c>
      <c r="M32">
        <f>'2_MechAdd_LowSeverity'!K32</f>
        <v>0</v>
      </c>
      <c r="N32">
        <f>'2_MechAdd_LowSeverity'!L32</f>
        <v>0</v>
      </c>
      <c r="O32">
        <f>'2_MechAdd_LowSeverity'!M32</f>
        <v>46.750000000000007</v>
      </c>
      <c r="P32">
        <f>'2_MechAdd_ModSeverity'!K32</f>
        <v>0</v>
      </c>
      <c r="Q32">
        <f>'2_MechAdd_ModSeverity'!L32</f>
        <v>0</v>
      </c>
      <c r="R32">
        <f>'2_MechAdd_ModSeverity'!M32</f>
        <v>31.875</v>
      </c>
      <c r="S32">
        <f>'2_MechAdd_HighSeverity'!K32</f>
        <v>0</v>
      </c>
      <c r="T32">
        <f>'2_MechAdd_HighSeverity'!L32</f>
        <v>0</v>
      </c>
      <c r="U32">
        <f>'2_MechAdd_HighSeverity'!M32</f>
        <v>31.875</v>
      </c>
      <c r="V32">
        <f>'2_MechAdd_LowSeverity'!N32</f>
        <v>0</v>
      </c>
      <c r="W32">
        <f>'2_MechAdd_LowSeverity'!O32</f>
        <v>0</v>
      </c>
      <c r="X32">
        <f>'2_MechAdd_LowSeverity'!P32</f>
        <v>0</v>
      </c>
      <c r="Y32">
        <f>'2_MechAdd_LowSeverity'!Q32</f>
        <v>55.000000000000007</v>
      </c>
      <c r="Z32">
        <f>'2_MechAdd_ModSeverity'!O32</f>
        <v>0</v>
      </c>
      <c r="AA32">
        <f>'2_MechAdd_ModSeverity'!P32</f>
        <v>0</v>
      </c>
      <c r="AB32">
        <f>'2_MechAdd_ModSeverity'!Q32</f>
        <v>37.5</v>
      </c>
      <c r="AC32">
        <f>'2_MechAdd_HighSeverity'!O32</f>
        <v>0</v>
      </c>
      <c r="AD32">
        <f>'2_MechAdd_HighSeverity'!P32</f>
        <v>0</v>
      </c>
      <c r="AE32">
        <f>'2_MechAdd_HighSeverity'!Q32</f>
        <v>37.5</v>
      </c>
      <c r="AF32">
        <f>'2_MechAdd_LowSeverity'!R32</f>
        <v>4</v>
      </c>
      <c r="AG32">
        <f>'2_MechAdd_LowSeverity'!S32</f>
        <v>4</v>
      </c>
      <c r="AH32">
        <f>'2_MechAdd_LowSeverity'!T32</f>
        <v>4</v>
      </c>
      <c r="AI32">
        <f>'2_MechAdd_LowSeverity'!U32</f>
        <v>49.500000000000007</v>
      </c>
      <c r="AJ32">
        <f>'2_MechAdd_ModSeverity'!S32</f>
        <v>4</v>
      </c>
      <c r="AK32">
        <f>'2_MechAdd_ModSeverity'!T32</f>
        <v>4</v>
      </c>
      <c r="AL32">
        <f>'2_MechAdd_ModSeverity'!U32</f>
        <v>33.75</v>
      </c>
      <c r="AM32">
        <f>'2_MechAdd_HighSeverity'!S32</f>
        <v>4</v>
      </c>
      <c r="AN32">
        <f>'2_MechAdd_HighSeverity'!T32</f>
        <v>4</v>
      </c>
      <c r="AO32">
        <f>'2_MechAdd_HighSeverity'!U32</f>
        <v>33.75</v>
      </c>
      <c r="AP32">
        <f>'2_MechAdd_LowSeverity'!V32</f>
        <v>15</v>
      </c>
      <c r="AQ32">
        <f>'2_MechAdd_LowSeverity'!W32</f>
        <v>15</v>
      </c>
      <c r="AR32">
        <f>'2_MechAdd_LowSeverity'!X32</f>
        <v>15</v>
      </c>
      <c r="AS32">
        <f>'2_MechAdd_LowSeverity'!Y32</f>
        <v>46.750000000000007</v>
      </c>
      <c r="AT32">
        <f>'2_MechAdd_ModSeverity'!W32</f>
        <v>15</v>
      </c>
      <c r="AU32">
        <f>'2_MechAdd_ModSeverity'!X32</f>
        <v>15</v>
      </c>
      <c r="AV32">
        <f>'2_MechAdd_ModSeverity'!Y32</f>
        <v>31.875</v>
      </c>
      <c r="AW32">
        <f>'2_MechAdd_HighSeverity'!W32</f>
        <v>15</v>
      </c>
      <c r="AX32">
        <f>'2_MechAdd_HighSeverity'!X32</f>
        <v>15</v>
      </c>
      <c r="AY32">
        <f>'2_MechAdd_HighSeverity'!Y32</f>
        <v>31.875</v>
      </c>
      <c r="AZ32">
        <f>'2_MechAdd_LowSeverity'!Z32</f>
        <v>0</v>
      </c>
      <c r="BA32">
        <f>'2_MechAdd_LowSeverity'!AA32</f>
        <v>0</v>
      </c>
      <c r="BB32">
        <f>'2_MechAdd_LowSeverity'!AB32</f>
        <v>0</v>
      </c>
      <c r="BC32">
        <f>'2_MechAdd_LowSeverity'!AC32</f>
        <v>49.500000000000007</v>
      </c>
      <c r="BD32">
        <f>'2_MechAdd_ModSeverity'!AA32</f>
        <v>0</v>
      </c>
      <c r="BE32">
        <f>'2_MechAdd_ModSeverity'!AB32</f>
        <v>0</v>
      </c>
      <c r="BF32">
        <f>'2_MechAdd_ModSeverity'!AC32</f>
        <v>33.75</v>
      </c>
      <c r="BG32">
        <f>'2_MechAdd_HighSeverity'!AA32</f>
        <v>0</v>
      </c>
      <c r="BH32">
        <f>'2_MechAdd_HighSeverity'!AB32</f>
        <v>0</v>
      </c>
      <c r="BI32">
        <f>'2_MechAdd_HighSeverity'!AC32</f>
        <v>33.75</v>
      </c>
    </row>
    <row r="33" spans="1:61" x14ac:dyDescent="0.25">
      <c r="A33" s="18" t="str">
        <f>'2_MechAdd_Script'!A34</f>
        <v>eCANOPY_LADDER_FUELS_MINIMUM_HEIGHT</v>
      </c>
      <c r="B33">
        <f>'2_MechAdd_LowSeverity'!F33</f>
        <v>0</v>
      </c>
      <c r="C33">
        <f>'2_MechAdd_LowSeverity'!G33</f>
        <v>0</v>
      </c>
      <c r="D33">
        <f>'2_MechAdd_LowSeverity'!H33</f>
        <v>0</v>
      </c>
      <c r="E33">
        <f>'2_MechAdd_LowSeverity'!I33</f>
        <v>0.3</v>
      </c>
      <c r="F33">
        <f>'2_MechAdd_ModSeverity'!G33</f>
        <v>0</v>
      </c>
      <c r="G33">
        <f>'2_MechAdd_ModSeverity'!H33</f>
        <v>0</v>
      </c>
      <c r="H33">
        <f>'2_MechAdd_ModSeverity'!I33</f>
        <v>0.3</v>
      </c>
      <c r="I33">
        <f>'2_MechAdd_HighSeverity'!G33</f>
        <v>0</v>
      </c>
      <c r="J33">
        <f>'2_MechAdd_HighSeverity'!H33</f>
        <v>0</v>
      </c>
      <c r="K33">
        <f>'2_MechAdd_HighSeverity'!I33</f>
        <v>0.3</v>
      </c>
      <c r="L33">
        <f>'2_MechAdd_LowSeverity'!J33</f>
        <v>0</v>
      </c>
      <c r="M33">
        <f>'2_MechAdd_LowSeverity'!K33</f>
        <v>0</v>
      </c>
      <c r="N33">
        <f>'2_MechAdd_LowSeverity'!L33</f>
        <v>0</v>
      </c>
      <c r="O33">
        <f>'2_MechAdd_LowSeverity'!M33</f>
        <v>2</v>
      </c>
      <c r="P33">
        <f>'2_MechAdd_ModSeverity'!K33</f>
        <v>0</v>
      </c>
      <c r="Q33">
        <f>'2_MechAdd_ModSeverity'!L33</f>
        <v>0</v>
      </c>
      <c r="R33">
        <f>'2_MechAdd_ModSeverity'!M33</f>
        <v>2</v>
      </c>
      <c r="S33">
        <f>'2_MechAdd_HighSeverity'!K33</f>
        <v>0</v>
      </c>
      <c r="T33">
        <f>'2_MechAdd_HighSeverity'!L33</f>
        <v>0</v>
      </c>
      <c r="U33">
        <f>'2_MechAdd_HighSeverity'!M33</f>
        <v>2</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1</v>
      </c>
      <c r="AJ33">
        <f>'2_MechAdd_ModSeverity'!S33</f>
        <v>0</v>
      </c>
      <c r="AK33">
        <f>'2_MechAdd_ModSeverity'!T33</f>
        <v>0</v>
      </c>
      <c r="AL33">
        <f>'2_MechAdd_ModSeverity'!U33</f>
        <v>1</v>
      </c>
      <c r="AM33">
        <f>'2_MechAdd_HighSeverity'!S33</f>
        <v>0</v>
      </c>
      <c r="AN33">
        <f>'2_MechAdd_HighSeverity'!T33</f>
        <v>0</v>
      </c>
      <c r="AO33">
        <f>'2_MechAdd_HighSeverity'!U33</f>
        <v>1</v>
      </c>
      <c r="AP33">
        <f>'2_MechAdd_LowSeverity'!V33</f>
        <v>5</v>
      </c>
      <c r="AQ33">
        <f>'2_MechAdd_LowSeverity'!W33</f>
        <v>5</v>
      </c>
      <c r="AR33">
        <f>'2_MechAdd_LowSeverity'!X33</f>
        <v>5</v>
      </c>
      <c r="AS33">
        <f>'2_MechAdd_LowSeverity'!Y33</f>
        <v>0</v>
      </c>
      <c r="AT33">
        <f>'2_MechAdd_ModSeverity'!W33</f>
        <v>5</v>
      </c>
      <c r="AU33">
        <f>'2_MechAdd_ModSeverity'!X33</f>
        <v>5</v>
      </c>
      <c r="AV33">
        <f>'2_MechAdd_ModSeverity'!Y33</f>
        <v>0</v>
      </c>
      <c r="AW33">
        <f>'2_MechAdd_HighSeverity'!W33</f>
        <v>5</v>
      </c>
      <c r="AX33">
        <f>'2_MechAdd_HighSeverity'!X33</f>
        <v>5</v>
      </c>
      <c r="AY33">
        <f>'2_MechAdd_HighSeverity'!Y33</f>
        <v>0</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'2_MechAdd_Script'!A35</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'2_MechAdd_Script'!A36</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'2_MechAdd_Script'!A37</f>
        <v>eSHRUBS_PRIMARY_LAYER_PERCENT_LIVE</v>
      </c>
      <c r="B36">
        <f>'2_MechAdd_LowSeverity'!F36</f>
        <v>85</v>
      </c>
      <c r="C36">
        <f>'2_MechAdd_LowSeverity'!G36</f>
        <v>42.5</v>
      </c>
      <c r="D36">
        <f>'2_MechAdd_LowSeverity'!H36</f>
        <v>46.750000000000007</v>
      </c>
      <c r="E36">
        <f>'2_MechAdd_LowSeverity'!I36</f>
        <v>51.425000000000011</v>
      </c>
      <c r="F36">
        <f>'2_MechAdd_ModSeverity'!G36</f>
        <v>21.25</v>
      </c>
      <c r="G36">
        <f>'2_MechAdd_ModSeverity'!H36</f>
        <v>31.875</v>
      </c>
      <c r="H36">
        <f>'2_MechAdd_ModSeverity'!I36</f>
        <v>31.875</v>
      </c>
      <c r="I36">
        <f>'2_MechAdd_HighSeverity'!G36</f>
        <v>21.25</v>
      </c>
      <c r="J36">
        <f>'2_MechAdd_HighSeverity'!H36</f>
        <v>31.875</v>
      </c>
      <c r="K36">
        <f>'2_MechAdd_HighSeverity'!I36</f>
        <v>31.875</v>
      </c>
      <c r="L36">
        <f>'2_MechAdd_LowSeverity'!J36</f>
        <v>85</v>
      </c>
      <c r="M36">
        <f>'2_MechAdd_LowSeverity'!K36</f>
        <v>42.5</v>
      </c>
      <c r="N36">
        <f>'2_MechAdd_LowSeverity'!L36</f>
        <v>46.750000000000007</v>
      </c>
      <c r="O36">
        <f>'2_MechAdd_LowSeverity'!M36</f>
        <v>51.425000000000011</v>
      </c>
      <c r="P36">
        <f>'2_MechAdd_ModSeverity'!K36</f>
        <v>21.25</v>
      </c>
      <c r="Q36">
        <f>'2_MechAdd_ModSeverity'!L36</f>
        <v>31.875</v>
      </c>
      <c r="R36">
        <f>'2_MechAdd_ModSeverity'!M36</f>
        <v>31.875</v>
      </c>
      <c r="S36">
        <f>'2_MechAdd_HighSeverity'!K36</f>
        <v>21.25</v>
      </c>
      <c r="T36">
        <f>'2_MechAdd_HighSeverity'!L36</f>
        <v>31.875</v>
      </c>
      <c r="U36">
        <f>'2_MechAdd_HighSeverity'!M36</f>
        <v>31.875</v>
      </c>
      <c r="V36">
        <f>'2_MechAdd_LowSeverity'!N36</f>
        <v>100</v>
      </c>
      <c r="W36">
        <f>'2_MechAdd_LowSeverity'!O36</f>
        <v>50</v>
      </c>
      <c r="X36">
        <f>'2_MechAdd_LowSeverity'!P36</f>
        <v>55.000000000000007</v>
      </c>
      <c r="Y36">
        <f>'2_MechAdd_LowSeverity'!Q36</f>
        <v>60.500000000000014</v>
      </c>
      <c r="Z36">
        <f>'2_MechAdd_ModSeverity'!O36</f>
        <v>25</v>
      </c>
      <c r="AA36">
        <f>'2_MechAdd_ModSeverity'!P36</f>
        <v>37.5</v>
      </c>
      <c r="AB36">
        <f>'2_MechAdd_ModSeverity'!Q36</f>
        <v>37.5</v>
      </c>
      <c r="AC36">
        <f>'2_MechAdd_HighSeverity'!O36</f>
        <v>25</v>
      </c>
      <c r="AD36">
        <f>'2_MechAdd_HighSeverity'!P36</f>
        <v>37.5</v>
      </c>
      <c r="AE36">
        <f>'2_MechAdd_HighSeverity'!Q36</f>
        <v>37.5</v>
      </c>
      <c r="AF36">
        <f>'2_MechAdd_LowSeverity'!R36</f>
        <v>90</v>
      </c>
      <c r="AG36">
        <f>'2_MechAdd_LowSeverity'!S36</f>
        <v>45</v>
      </c>
      <c r="AH36">
        <f>'2_MechAdd_LowSeverity'!T36</f>
        <v>49.500000000000007</v>
      </c>
      <c r="AI36">
        <f>'2_MechAdd_LowSeverity'!U36</f>
        <v>54.45000000000001</v>
      </c>
      <c r="AJ36">
        <f>'2_MechAdd_ModSeverity'!S36</f>
        <v>22.5</v>
      </c>
      <c r="AK36">
        <f>'2_MechAdd_ModSeverity'!T36</f>
        <v>33.75</v>
      </c>
      <c r="AL36">
        <f>'2_MechAdd_ModSeverity'!U36</f>
        <v>33.75</v>
      </c>
      <c r="AM36">
        <f>'2_MechAdd_HighSeverity'!S36</f>
        <v>22.5</v>
      </c>
      <c r="AN36">
        <f>'2_MechAdd_HighSeverity'!T36</f>
        <v>33.75</v>
      </c>
      <c r="AO36">
        <f>'2_MechAdd_HighSeverity'!U36</f>
        <v>33.75</v>
      </c>
      <c r="AP36">
        <f>'2_MechAdd_LowSeverity'!V36</f>
        <v>85</v>
      </c>
      <c r="AQ36">
        <f>'2_MechAdd_LowSeverity'!W36</f>
        <v>42.5</v>
      </c>
      <c r="AR36">
        <f>'2_MechAdd_LowSeverity'!X36</f>
        <v>46.750000000000007</v>
      </c>
      <c r="AS36">
        <f>'2_MechAdd_LowSeverity'!Y36</f>
        <v>51.425000000000011</v>
      </c>
      <c r="AT36">
        <f>'2_MechAdd_ModSeverity'!W36</f>
        <v>21.25</v>
      </c>
      <c r="AU36">
        <f>'2_MechAdd_ModSeverity'!X36</f>
        <v>31.875</v>
      </c>
      <c r="AV36">
        <f>'2_MechAdd_ModSeverity'!Y36</f>
        <v>31.875</v>
      </c>
      <c r="AW36">
        <f>'2_MechAdd_HighSeverity'!W36</f>
        <v>21.25</v>
      </c>
      <c r="AX36">
        <f>'2_MechAdd_HighSeverity'!X36</f>
        <v>31.875</v>
      </c>
      <c r="AY36">
        <f>'2_MechAdd_HighSeverity'!Y36</f>
        <v>31.875</v>
      </c>
      <c r="AZ36">
        <f>'2_MechAdd_LowSeverity'!Z36</f>
        <v>90</v>
      </c>
      <c r="BA36">
        <f>'2_MechAdd_LowSeverity'!AA36</f>
        <v>45</v>
      </c>
      <c r="BB36">
        <f>'2_MechAdd_LowSeverity'!AB36</f>
        <v>49.500000000000007</v>
      </c>
      <c r="BC36">
        <f>'2_MechAdd_LowSeverity'!AC36</f>
        <v>54.45000000000001</v>
      </c>
      <c r="BD36">
        <f>'2_MechAdd_ModSeverity'!AA36</f>
        <v>22.5</v>
      </c>
      <c r="BE36">
        <f>'2_MechAdd_ModSeverity'!AB36</f>
        <v>33.75</v>
      </c>
      <c r="BF36">
        <f>'2_MechAdd_ModSeverity'!AC36</f>
        <v>33.75</v>
      </c>
      <c r="BG36">
        <f>'2_MechAdd_HighSeverity'!AA36</f>
        <v>22.5</v>
      </c>
      <c r="BH36">
        <f>'2_MechAdd_HighSeverity'!AB36</f>
        <v>33.75</v>
      </c>
      <c r="BI36">
        <f>'2_MechAdd_HighSeverity'!AC36</f>
        <v>33.75</v>
      </c>
    </row>
    <row r="37" spans="1:61" x14ac:dyDescent="0.25">
      <c r="A37" s="18" t="str">
        <f>'2_MechAdd_Script'!A38</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'2_MechAdd_Script'!A39</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'2_MechAdd_Script'!A40</f>
        <v>eSHRUBS_SECONDARY_LAYER_PERCENT_LIVE</v>
      </c>
      <c r="B39">
        <f>'2_MechAdd_LowSeverity'!F39</f>
        <v>95</v>
      </c>
      <c r="C39">
        <f>'2_MechAdd_LowSeverity'!G39</f>
        <v>47.5</v>
      </c>
      <c r="D39">
        <f>'2_MechAdd_LowSeverity'!H39</f>
        <v>52.250000000000007</v>
      </c>
      <c r="E39">
        <f>'2_MechAdd_LowSeverity'!I39</f>
        <v>57.475000000000016</v>
      </c>
      <c r="F39">
        <f>'2_MechAdd_ModSeverity'!G39</f>
        <v>23.75</v>
      </c>
      <c r="G39">
        <f>'2_MechAdd_ModSeverity'!H39</f>
        <v>35.625</v>
      </c>
      <c r="H39">
        <f>'2_MechAdd_ModSeverity'!I39</f>
        <v>35.625</v>
      </c>
      <c r="I39">
        <f>'2_MechAdd_HighSeverity'!G39</f>
        <v>23.75</v>
      </c>
      <c r="J39">
        <f>'2_MechAdd_HighSeverity'!H39</f>
        <v>35.625</v>
      </c>
      <c r="K39">
        <f>'2_MechAdd_HighSeverity'!I39</f>
        <v>35.625</v>
      </c>
      <c r="L39">
        <f>'2_MechAdd_LowSeverity'!J39</f>
        <v>85</v>
      </c>
      <c r="M39">
        <f>'2_MechAdd_LowSeverity'!K39</f>
        <v>42.5</v>
      </c>
      <c r="N39">
        <f>'2_MechAdd_LowSeverity'!L39</f>
        <v>46.750000000000007</v>
      </c>
      <c r="O39">
        <f>'2_MechAdd_LowSeverity'!M39</f>
        <v>51.425000000000011</v>
      </c>
      <c r="P39">
        <f>'2_MechAdd_ModSeverity'!K39</f>
        <v>21.25</v>
      </c>
      <c r="Q39">
        <f>'2_MechAdd_ModSeverity'!L39</f>
        <v>31.875</v>
      </c>
      <c r="R39">
        <f>'2_MechAdd_ModSeverity'!M39</f>
        <v>31.875</v>
      </c>
      <c r="S39">
        <f>'2_MechAdd_HighSeverity'!K39</f>
        <v>21.25</v>
      </c>
      <c r="T39">
        <f>'2_MechAdd_HighSeverity'!L39</f>
        <v>31.875</v>
      </c>
      <c r="U39">
        <f>'2_MechAdd_HighSeverity'!M39</f>
        <v>31.875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49.500000000000007</v>
      </c>
      <c r="AI39">
        <f>'2_MechAdd_LowSeverity'!U39</f>
        <v>54.45000000000001</v>
      </c>
      <c r="AJ39">
        <f>'2_MechAdd_ModSeverity'!S39</f>
        <v>22.5</v>
      </c>
      <c r="AK39">
        <f>'2_MechAdd_ModSeverity'!T39</f>
        <v>33.75</v>
      </c>
      <c r="AL39">
        <f>'2_MechAdd_ModSeverity'!U39</f>
        <v>33.75</v>
      </c>
      <c r="AM39">
        <f>'2_MechAdd_HighSeverity'!S39</f>
        <v>22.5</v>
      </c>
      <c r="AN39">
        <f>'2_MechAdd_HighSeverity'!T39</f>
        <v>33.75</v>
      </c>
      <c r="AO39">
        <f>'2_MechAdd_HighSeverity'!U39</f>
        <v>33.75</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'2_MechAdd_Script'!A41</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'2_MechAdd_Script'!A42</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'2_MechAdd_Script'!A43</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105.46875</v>
      </c>
      <c r="Z42">
        <f>'2_MechAdd_ModSeverity'!O42</f>
        <v>45</v>
      </c>
      <c r="AA42">
        <f>'2_MechAdd_ModSeverity'!P42</f>
        <v>67.5</v>
      </c>
      <c r="AB42">
        <f>'2_MechAdd_ModSeverity'!Q42</f>
        <v>101.25</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'2_MechAdd_Script'!A44</f>
        <v>eHERBACEOUS_PRIMARY_LAYER_PERCENT_LIVE</v>
      </c>
      <c r="B43">
        <f>'2_MechAdd_LowSeverity'!F43</f>
        <v>95</v>
      </c>
      <c r="C43">
        <f>'2_MechAdd_LowSeverity'!G43</f>
        <v>71.25</v>
      </c>
      <c r="D43">
        <f>'2_MechAdd_LowSeverity'!H43</f>
        <v>89.0625</v>
      </c>
      <c r="E43">
        <f>'2_MechAdd_LowSeverity'!I43</f>
        <v>89.0625</v>
      </c>
      <c r="F43">
        <f>'2_MechAdd_ModSeverity'!G43</f>
        <v>47.5</v>
      </c>
      <c r="G43">
        <f>'2_MechAdd_ModSeverity'!H43</f>
        <v>71.25</v>
      </c>
      <c r="H43">
        <f>'2_MechAdd_ModSeverity'!I43</f>
        <v>71.25</v>
      </c>
      <c r="I43">
        <f>'2_MechAdd_HighSeverity'!G43</f>
        <v>23.75</v>
      </c>
      <c r="J43">
        <f>'2_MechAdd_HighSeverity'!H43</f>
        <v>35.625</v>
      </c>
      <c r="K43">
        <f>'2_MechAdd_HighSeverity'!I43</f>
        <v>35.625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79.6875</v>
      </c>
      <c r="Y43">
        <f>'2_MechAdd_LowSeverity'!Q43</f>
        <v>79.6875</v>
      </c>
      <c r="Z43">
        <f>'2_MechAdd_ModSeverity'!O43</f>
        <v>42.5</v>
      </c>
      <c r="AA43">
        <f>'2_MechAdd_ModSeverity'!P43</f>
        <v>63.75</v>
      </c>
      <c r="AB43">
        <f>'2_MechAdd_ModSeverity'!Q43</f>
        <v>63.75</v>
      </c>
      <c r="AC43">
        <f>'2_MechAdd_HighSeverity'!O43</f>
        <v>21.25</v>
      </c>
      <c r="AD43">
        <f>'2_MechAdd_HighSeverity'!P43</f>
        <v>31.875</v>
      </c>
      <c r="AE43">
        <f>'2_MechAdd_HighSeverity'!Q43</f>
        <v>31.875</v>
      </c>
      <c r="AF43">
        <f>'2_MechAdd_LowSeverity'!R43</f>
        <v>90</v>
      </c>
      <c r="AG43">
        <f>'2_MechAdd_LowSeverity'!S43</f>
        <v>67.5</v>
      </c>
      <c r="AH43">
        <f>'2_MechAdd_LowSeverity'!T43</f>
        <v>84.375</v>
      </c>
      <c r="AI43">
        <f>'2_MechAdd_LowSeverity'!U43</f>
        <v>84.375</v>
      </c>
      <c r="AJ43">
        <f>'2_MechAdd_ModSeverity'!S43</f>
        <v>45</v>
      </c>
      <c r="AK43">
        <f>'2_MechAdd_ModSeverity'!T43</f>
        <v>67.5</v>
      </c>
      <c r="AL43">
        <f>'2_MechAdd_ModSeverity'!U43</f>
        <v>67.5</v>
      </c>
      <c r="AM43">
        <f>'2_MechAdd_HighSeverity'!S43</f>
        <v>22.5</v>
      </c>
      <c r="AN43">
        <f>'2_MechAdd_HighSeverity'!T43</f>
        <v>33.75</v>
      </c>
      <c r="AO43">
        <f>'2_MechAdd_HighSeverity'!U43</f>
        <v>33.75</v>
      </c>
      <c r="AP43">
        <f>'2_MechAdd_LowSeverity'!V43</f>
        <v>80</v>
      </c>
      <c r="AQ43">
        <f>'2_MechAdd_LowSeverity'!W43</f>
        <v>60</v>
      </c>
      <c r="AR43">
        <f>'2_MechAdd_LowSeverity'!X43</f>
        <v>75</v>
      </c>
      <c r="AS43">
        <f>'2_MechAdd_LowSeverity'!Y43</f>
        <v>75</v>
      </c>
      <c r="AT43">
        <f>'2_MechAdd_ModSeverity'!W43</f>
        <v>40</v>
      </c>
      <c r="AU43">
        <f>'2_MechAdd_ModSeverity'!X43</f>
        <v>60</v>
      </c>
      <c r="AV43">
        <f>'2_MechAdd_ModSeverity'!Y43</f>
        <v>60</v>
      </c>
      <c r="AW43">
        <f>'2_MechAdd_HighSeverity'!W43</f>
        <v>20</v>
      </c>
      <c r="AX43">
        <f>'2_MechAdd_HighSeverity'!X43</f>
        <v>30</v>
      </c>
      <c r="AY43">
        <f>'2_MechAdd_HighSeverity'!Y43</f>
        <v>30</v>
      </c>
      <c r="AZ43">
        <f>'2_MechAdd_LowSeverity'!Z43</f>
        <v>60</v>
      </c>
      <c r="BA43">
        <f>'2_MechAdd_LowSeverity'!AA43</f>
        <v>45</v>
      </c>
      <c r="BB43">
        <f>'2_MechAdd_LowSeverity'!AB43</f>
        <v>56.25</v>
      </c>
      <c r="BC43">
        <f>'2_MechAdd_LowSeverity'!AC43</f>
        <v>56.25</v>
      </c>
      <c r="BD43">
        <f>'2_MechAdd_ModSeverity'!AA43</f>
        <v>30</v>
      </c>
      <c r="BE43">
        <f>'2_MechAdd_ModSeverity'!AB43</f>
        <v>45</v>
      </c>
      <c r="BF43">
        <f>'2_MechAdd_ModSeverity'!AC43</f>
        <v>45</v>
      </c>
      <c r="BG43">
        <f>'2_MechAdd_HighSeverity'!AA43</f>
        <v>15</v>
      </c>
      <c r="BH43">
        <f>'2_MechAdd_HighSeverity'!AB43</f>
        <v>22.5</v>
      </c>
      <c r="BI43">
        <f>'2_MechAdd_HighSeverity'!AC43</f>
        <v>22.5</v>
      </c>
    </row>
    <row r="44" spans="1:61" x14ac:dyDescent="0.25">
      <c r="A44" s="18" t="str">
        <f>'2_MechAdd_Script'!A45</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'2_MechAdd_Script'!A46</f>
        <v>eHERBACEOUS_SECONDARY_LAYER_LOADING</v>
      </c>
      <c r="B45">
        <f>'2_MechAdd_LowSeverity'!F45</f>
        <v>0.1</v>
      </c>
      <c r="C45">
        <f>'2_MechAdd_LowSeverity'!G45</f>
        <v>7.5000000000000011E-2</v>
      </c>
      <c r="D45">
        <f>'2_MechAdd_LowSeverity'!H45</f>
        <v>9.3750000000000014E-2</v>
      </c>
      <c r="E45">
        <f>'2_MechAdd_LowSeverity'!I45</f>
        <v>9.3750000000000014E-2</v>
      </c>
      <c r="F45">
        <f>'2_MechAdd_ModSeverity'!G45</f>
        <v>7.5000000000000011E-2</v>
      </c>
      <c r="G45">
        <f>'2_MechAdd_ModSeverity'!H45</f>
        <v>0.11250000000000002</v>
      </c>
      <c r="H45">
        <f>'2_MechAdd_ModSeverity'!I45</f>
        <v>0.16875000000000001</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9.3749999999999997E-3</v>
      </c>
      <c r="Z45">
        <f>'2_MechAdd_ModSeverity'!O45</f>
        <v>7.4999999999999997E-3</v>
      </c>
      <c r="AA45">
        <f>'2_MechAdd_ModSeverity'!P45</f>
        <v>1.125E-2</v>
      </c>
      <c r="AB45">
        <f>'2_MechAdd_ModSeverity'!Q45</f>
        <v>1.6875000000000001E-2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1.8749999999999999E-2</v>
      </c>
      <c r="AJ45">
        <f>'2_MechAdd_ModSeverity'!S45</f>
        <v>1.4999999999999999E-2</v>
      </c>
      <c r="AK45">
        <f>'2_MechAdd_ModSeverity'!T45</f>
        <v>2.2499999999999999E-2</v>
      </c>
      <c r="AL45">
        <f>'2_MechAdd_ModSeverity'!U45</f>
        <v>3.3750000000000002E-2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9.3750000000000014E-2</v>
      </c>
      <c r="BD45">
        <f>'2_MechAdd_ModSeverity'!AA45</f>
        <v>7.5000000000000011E-2</v>
      </c>
      <c r="BE45">
        <f>'2_MechAdd_ModSeverity'!AB45</f>
        <v>0.11250000000000002</v>
      </c>
      <c r="BF45">
        <f>'2_MechAdd_ModSeverity'!AC45</f>
        <v>0.16875000000000001</v>
      </c>
      <c r="BG45">
        <f>'2_MechAdd_HighSeverity'!AA45</f>
        <v>2.5000000000000001E-2</v>
      </c>
      <c r="BH45">
        <f>'2_MechAdd_HighSeverity'!AB45</f>
        <v>3.7500000000000006E-2</v>
      </c>
      <c r="BI45">
        <f>'2_MechAdd_HighSeverity'!AC45</f>
        <v>5.6250000000000008E-2</v>
      </c>
    </row>
    <row r="46" spans="1:61" x14ac:dyDescent="0.25">
      <c r="A46" s="18" t="str">
        <f>'2_MechAdd_Script'!A47</f>
        <v>eHERBACEOUS_SECONDARY_LAYER_PERCENT_COVER</v>
      </c>
      <c r="B46">
        <f>'2_MechAdd_LowSeverity'!F46</f>
        <v>0.2</v>
      </c>
      <c r="C46">
        <f>'2_MechAdd_LowSeverity'!G46</f>
        <v>0.15000000000000002</v>
      </c>
      <c r="D46">
        <f>'2_MechAdd_LowSeverity'!H46</f>
        <v>0.18750000000000003</v>
      </c>
      <c r="E46">
        <f>'2_MechAdd_LowSeverity'!I46</f>
        <v>0.18750000000000003</v>
      </c>
      <c r="F46">
        <f>'2_MechAdd_ModSeverity'!G46</f>
        <v>0.15000000000000002</v>
      </c>
      <c r="G46">
        <f>'2_MechAdd_ModSeverity'!H46</f>
        <v>0.22500000000000003</v>
      </c>
      <c r="H46">
        <f>'2_MechAdd_ModSeverity'!I46</f>
        <v>0.33750000000000002</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7.5</v>
      </c>
      <c r="Z46">
        <f>'2_MechAdd_ModSeverity'!O46</f>
        <v>6</v>
      </c>
      <c r="AA46">
        <f>'2_MechAdd_ModSeverity'!P46</f>
        <v>9</v>
      </c>
      <c r="AB46">
        <f>'2_MechAdd_ModSeverity'!Q46</f>
        <v>13.5</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4.6875</v>
      </c>
      <c r="AJ46">
        <f>'2_MechAdd_ModSeverity'!S46</f>
        <v>3.75</v>
      </c>
      <c r="AK46">
        <f>'2_MechAdd_ModSeverity'!T46</f>
        <v>5.625</v>
      </c>
      <c r="AL46">
        <f>'2_MechAdd_ModSeverity'!U46</f>
        <v>8.4375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18.75</v>
      </c>
      <c r="BD46">
        <f>'2_MechAdd_ModSeverity'!AA46</f>
        <v>15</v>
      </c>
      <c r="BE46">
        <f>'2_MechAdd_ModSeverity'!AB46</f>
        <v>22.5</v>
      </c>
      <c r="BF46">
        <f>'2_MechAdd_ModSeverity'!AC46</f>
        <v>33.75</v>
      </c>
      <c r="BG46">
        <f>'2_MechAdd_HighSeverity'!AA46</f>
        <v>5</v>
      </c>
      <c r="BH46">
        <f>'2_MechAdd_HighSeverity'!AB46</f>
        <v>7.5</v>
      </c>
      <c r="BI46">
        <f>'2_MechAdd_HighSeverity'!AC46</f>
        <v>11.25</v>
      </c>
    </row>
    <row r="47" spans="1:61" x14ac:dyDescent="0.25">
      <c r="A47" s="18" t="str">
        <f>'2_MechAdd_Script'!A48</f>
        <v>eHERBACEOUS_SECONDARY_LAYER_PERCENT_LIVE</v>
      </c>
      <c r="B47">
        <f>'2_MechAdd_LowSeverity'!F47</f>
        <v>85</v>
      </c>
      <c r="C47">
        <f>'2_MechAdd_LowSeverity'!G47</f>
        <v>63.75</v>
      </c>
      <c r="D47">
        <f>'2_MechAdd_LowSeverity'!H47</f>
        <v>79.6875</v>
      </c>
      <c r="E47">
        <f>'2_MechAdd_LowSeverity'!I47</f>
        <v>79.6875</v>
      </c>
      <c r="F47">
        <f>'2_MechAdd_ModSeverity'!G47</f>
        <v>63.75</v>
      </c>
      <c r="G47">
        <f>'2_MechAdd_ModSeverity'!H47</f>
        <v>95.625</v>
      </c>
      <c r="H47">
        <f>'2_MechAdd_ModSeverity'!I47</f>
        <v>95.625</v>
      </c>
      <c r="I47">
        <f>'2_MechAdd_HighSeverity'!G47</f>
        <v>21.25</v>
      </c>
      <c r="J47">
        <f>'2_MechAdd_HighSeverity'!H47</f>
        <v>31.875</v>
      </c>
      <c r="K47">
        <f>'2_MechAdd_HighSeverity'!I47</f>
        <v>31.875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65.625</v>
      </c>
      <c r="Y47">
        <f>'2_MechAdd_LowSeverity'!Q47</f>
        <v>65.625</v>
      </c>
      <c r="Z47">
        <f>'2_MechAdd_ModSeverity'!O47</f>
        <v>52.5</v>
      </c>
      <c r="AA47">
        <f>'2_MechAdd_ModSeverity'!P47</f>
        <v>78.75</v>
      </c>
      <c r="AB47">
        <f>'2_MechAdd_ModSeverity'!Q47</f>
        <v>78.75</v>
      </c>
      <c r="AC47">
        <f>'2_MechAdd_HighSeverity'!O47</f>
        <v>17.5</v>
      </c>
      <c r="AD47">
        <f>'2_MechAdd_HighSeverity'!P47</f>
        <v>26.25</v>
      </c>
      <c r="AE47">
        <f>'2_MechAdd_HighSeverity'!Q47</f>
        <v>26.25</v>
      </c>
      <c r="AF47">
        <f>'2_MechAdd_LowSeverity'!R47</f>
        <v>90</v>
      </c>
      <c r="AG47">
        <f>'2_MechAdd_LowSeverity'!S47</f>
        <v>67.5</v>
      </c>
      <c r="AH47">
        <f>'2_MechAdd_LowSeverity'!T47</f>
        <v>84.375</v>
      </c>
      <c r="AI47">
        <f>'2_MechAdd_LowSeverity'!U47</f>
        <v>84.375</v>
      </c>
      <c r="AJ47">
        <f>'2_MechAdd_ModSeverity'!S47</f>
        <v>67.5</v>
      </c>
      <c r="AK47">
        <f>'2_MechAdd_ModSeverity'!T47</f>
        <v>101.25</v>
      </c>
      <c r="AL47">
        <f>'2_MechAdd_ModSeverity'!U47</f>
        <v>101.25</v>
      </c>
      <c r="AM47">
        <f>'2_MechAdd_HighSeverity'!S47</f>
        <v>22.5</v>
      </c>
      <c r="AN47">
        <f>'2_MechAdd_HighSeverity'!T47</f>
        <v>33.75</v>
      </c>
      <c r="AO47">
        <f>'2_MechAdd_HighSeverity'!U47</f>
        <v>33.75</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56.25</v>
      </c>
      <c r="BC47">
        <f>'2_MechAdd_LowSeverity'!AC47</f>
        <v>56.25</v>
      </c>
      <c r="BD47">
        <f>'2_MechAdd_ModSeverity'!AA47</f>
        <v>45</v>
      </c>
      <c r="BE47">
        <f>'2_MechAdd_ModSeverity'!AB47</f>
        <v>67.5</v>
      </c>
      <c r="BF47">
        <f>'2_MechAdd_ModSeverity'!AC47</f>
        <v>67.5</v>
      </c>
      <c r="BG47">
        <f>'2_MechAdd_HighSeverity'!AA47</f>
        <v>15</v>
      </c>
      <c r="BH47">
        <f>'2_MechAdd_HighSeverity'!AB47</f>
        <v>22.5</v>
      </c>
      <c r="BI47">
        <f>'2_MechAdd_HighSeverity'!AC47</f>
        <v>22.5</v>
      </c>
    </row>
    <row r="48" spans="1:61" x14ac:dyDescent="0.25">
      <c r="A48" s="18" t="str">
        <f>'2_MechAdd_Script'!A49</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'2_MechAdd_Script'!A50</f>
        <v>eWOODY_FUEL_ALL_DOWNED_WOODY_FUEL_TOTAL_PERCENT_COVER</v>
      </c>
      <c r="B49">
        <f>'2_MechAdd_LowSeverity'!F49</f>
        <v>70</v>
      </c>
      <c r="C49">
        <f>'2_MechAdd_LowSeverity'!G49</f>
        <v>87.5</v>
      </c>
      <c r="D49">
        <f>'2_MechAdd_LowSeverity'!H49</f>
        <v>65.625</v>
      </c>
      <c r="E49">
        <f>'2_MechAdd_LowSeverity'!I49</f>
        <v>32.8125</v>
      </c>
      <c r="F49">
        <f>'2_MechAdd_ModSeverity'!G49</f>
        <v>105</v>
      </c>
      <c r="G49">
        <f>'2_MechAdd_ModSeverity'!H49</f>
        <v>78.75</v>
      </c>
      <c r="H49">
        <f>'2_MechAdd_ModSeverity'!I49</f>
        <v>39.375</v>
      </c>
      <c r="I49">
        <f>'2_MechAdd_HighSeverity'!G49</f>
        <v>140</v>
      </c>
      <c r="J49">
        <f>'2_MechAdd_HighSeverity'!H49</f>
        <v>105</v>
      </c>
      <c r="K49">
        <f>'2_MechAdd_HighSeverity'!I49</f>
        <v>52.5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'2_MechAdd_Script'!A51</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'2_MechAdd_Script'!A52</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'2_MechAdd_Script'!A53</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'2_MechAdd_Script'!A54</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'2_MechAdd_Script'!A55</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'2_MechAdd_Script'!A56</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'2_MechAdd_Script'!A57</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'2_MechAdd_Script'!A58</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'2_MechAdd_Script'!A59</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'2_MechAdd_Script'!A60</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'2_MechAdd_Script'!A61</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'2_MechAdd_Script'!A62</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'2_MechAdd_Script'!A63</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'2_MechAdd_Script'!A64</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'2_MechAdd_Script'!A65</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'2_MechAdd_Script'!A66</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'2_MechAdd_Script'!A67</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'2_MechAdd_Script'!A68</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'2_MechAdd_Script'!A69</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'2_MechAdd_Script'!A70</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'2_MechAdd_Script'!A71</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'2_MechAdd_Script'!A72</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'2_MechAdd_Script'!A73</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'2_MechAdd_Script'!A74</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'2_MechAdd_Script'!A75</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'2_MechAdd_Script'!A76</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'2_MechAdd_Script'!A77</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'2_MechAdd_Script'!A78</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'2_MechAdd_Script'!A79</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'2_MechAdd_Script'!A80</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'2_MechAdd_Script'!A81</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'2_MechAdd_Script'!A82</f>
        <v>eMOSS_LICHEN_LITTER_LITTER_PERCENT_COVER</v>
      </c>
      <c r="B81">
        <f>'2_MechAdd_LowSeverity'!F81</f>
        <v>70</v>
      </c>
      <c r="C81">
        <f>'2_MechAdd_LowSeverity'!G81</f>
        <v>87.5</v>
      </c>
      <c r="D81">
        <f>'2_MechAdd_LowSeverity'!H81</f>
        <v>87.5</v>
      </c>
      <c r="E81">
        <f>'2_MechAdd_LowSeverity'!I81</f>
        <v>87.5</v>
      </c>
      <c r="F81">
        <f>'2_MechAdd_ModSeverity'!G81</f>
        <v>105</v>
      </c>
      <c r="G81">
        <f>'2_MechAdd_ModSeverity'!H81</f>
        <v>105</v>
      </c>
      <c r="H81">
        <f>'2_MechAdd_ModSeverity'!I81</f>
        <v>105</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112.5</v>
      </c>
      <c r="AR81">
        <f>'2_MechAdd_LowSeverity'!X81</f>
        <v>112.5</v>
      </c>
      <c r="AS81">
        <f>'2_MechAdd_LowSeverity'!Y81</f>
        <v>112.5</v>
      </c>
      <c r="AT81">
        <f>'2_MechAdd_ModSeverity'!W81</f>
        <v>135</v>
      </c>
      <c r="AU81">
        <f>'2_MechAdd_ModSeverity'!X81</f>
        <v>135</v>
      </c>
      <c r="AV81">
        <f>'2_MechAdd_ModSeverity'!Y81</f>
        <v>135</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105</v>
      </c>
      <c r="BE81">
        <f>'2_MechAdd_ModSeverity'!AB81</f>
        <v>105</v>
      </c>
      <c r="BF81">
        <f>'2_MechAdd_ModSeverity'!AC81</f>
        <v>105</v>
      </c>
      <c r="BG81">
        <f>'2_MechAdd_HighSeverity'!AA81</f>
        <v>100</v>
      </c>
      <c r="BH81">
        <f>'2_MechAdd_HighSeverity'!AB81</f>
        <v>100</v>
      </c>
      <c r="BI81">
        <f>'2_MechAdd_HighSeverity'!AC81</f>
        <v>100</v>
      </c>
    </row>
    <row r="82" spans="1:61" x14ac:dyDescent="0.25">
      <c r="A82" s="18" t="str">
        <f>'2_MechAdd_Script'!A83</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'2_MechAdd_Script'!A84</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'2_MechAdd_Script'!A85</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'2_MechAdd_Script'!A86</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'2_MechAdd_Script'!A87</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'2_MechAdd_Script'!A88</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120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108</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'2_MechAdd_Script'!A89</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'2_MechAdd_Script'!A90</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'2_MechAdd_Script'!A91</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'2_MechAdd_Script'!A92</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'2_MechAdd_Script'!A93</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'2_MechAdd_Script'!A94</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2017-05-18T15:14:35Z</dcterms:modified>
</cp:coreProperties>
</file>