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cholo/Desktop/projects/Manufacturing_Downtime_Analysis/"/>
    </mc:Choice>
  </mc:AlternateContent>
  <xr:revisionPtr revIDLastSave="0" documentId="13_ncr:1_{C0EEC45A-597C-EA40-81E6-0F147295658A}" xr6:coauthVersionLast="47" xr6:coauthVersionMax="47" xr10:uidLastSave="{00000000-0000-0000-0000-000000000000}"/>
  <bookViews>
    <workbookView xWindow="2360" yWindow="4700" windowWidth="29040" windowHeight="17200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10" r:id="rId5"/>
  </sheets>
  <definedNames>
    <definedName name="_xlnm._FilterDatabase" localSheetId="2" hidden="1">'Downtime factors'!$A$1:$E$1</definedName>
    <definedName name="_xlnm._FilterDatabase" localSheetId="0" hidden="1">'Line productivity'!$A$1:$F$39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1" i="10" a="1"/>
  <c r="C21" i="10" s="1"/>
  <c r="C24" i="10" s="1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25" i="10" l="1"/>
  <c r="E25" i="10"/>
  <c r="D25" i="10"/>
  <c r="G24" i="10"/>
  <c r="F25" i="10"/>
  <c r="G23" i="10"/>
  <c r="D23" i="10"/>
  <c r="F24" i="10"/>
  <c r="E24" i="10"/>
  <c r="C26" i="10"/>
  <c r="E23" i="10"/>
  <c r="F26" i="10"/>
  <c r="D24" i="10"/>
  <c r="D26" i="10"/>
  <c r="G25" i="10"/>
  <c r="C23" i="10"/>
  <c r="F23" i="10"/>
  <c r="G26" i="10"/>
  <c r="E26" i="10"/>
  <c r="E2" i="3"/>
  <c r="E3" i="3"/>
  <c r="E13" i="3"/>
  <c r="E12" i="3"/>
  <c r="E11" i="3"/>
  <c r="E10" i="3"/>
  <c r="E9" i="3"/>
  <c r="E8" i="3"/>
  <c r="E7" i="3"/>
  <c r="E6" i="3"/>
  <c r="E5" i="3"/>
  <c r="E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<sst xmlns="http://schemas.openxmlformats.org/spreadsheetml/2006/main" count="149" uniqueCount="50">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</sst>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 Solution.xlsx]Line productivity!PivotTable1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E0-1245-B95E-A6207ABBFD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0-1245-B95E-A6207ABBF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001716319"/>
        <c:axId val="1994192463"/>
      </c:barChart>
      <c:catAx>
        <c:axId val="2001716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92463"/>
        <c:crosses val="autoZero"/>
        <c:auto val="1"/>
        <c:lblAlgn val="ctr"/>
        <c:lblOffset val="100"/>
        <c:noMultiLvlLbl val="0"/>
      </c:catAx>
      <c:valAx>
        <c:axId val="1994192463"/>
        <c:scaling>
          <c:orientation val="minMax"/>
          <c:max val="0.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20017163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D34-C045-B79E-FEA20C2C3B6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34-C045-B79E-FEA20C2C3B68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4-C045-B79E-FEA20C2C3B68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D34-C045-B79E-FEA20C2C3B68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4-C045-B79E-FEA20C2C3B6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D34-C045-B79E-FEA20C2C3B68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34-C045-B79E-FEA20C2C3B6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34-C045-B79E-FEA20C2C3B6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34-C045-B79E-FEA20C2C3B6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34-C045-B79E-FEA20C2C3B6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34-C045-B79E-FEA20C2C3B6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34-C045-B79E-FEA20C2C3B6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34-C045-B79E-FEA20C2C3B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4-C045-B79E-FEA20C2C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999209775"/>
        <c:axId val="1999608271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D34-C045-B79E-FEA20C2C3B68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34-C045-B79E-FEA20C2C3B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4-C045-B79E-FEA20C2C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979695"/>
        <c:axId val="2036828079"/>
      </c:lineChart>
      <c:catAx>
        <c:axId val="199920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608271"/>
        <c:crosses val="autoZero"/>
        <c:auto val="1"/>
        <c:lblAlgn val="ctr"/>
        <c:lblOffset val="100"/>
        <c:noMultiLvlLbl val="0"/>
      </c:catAx>
      <c:valAx>
        <c:axId val="1999608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09775"/>
        <c:crosses val="autoZero"/>
        <c:crossBetween val="between"/>
      </c:valAx>
      <c:valAx>
        <c:axId val="2036828079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79695"/>
        <c:crosses val="max"/>
        <c:crossBetween val="between"/>
      </c:valAx>
      <c:catAx>
        <c:axId val="2074979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6828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14009</xdr:colOff>
      <xdr:row>4</xdr:row>
      <xdr:rowOff>0</xdr:rowOff>
    </xdr:from>
    <xdr:to>
      <xdr:col>4</xdr:col>
      <xdr:colOff>916102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FA6C5-F3EA-F94C-ACF1-D642F9FCF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14009</xdr:colOff>
      <xdr:row>0</xdr:row>
      <xdr:rowOff>152400</xdr:rowOff>
    </xdr:from>
    <xdr:to>
      <xdr:col>4</xdr:col>
      <xdr:colOff>916102</xdr:colOff>
      <xdr:row>3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7AE029-A65F-2D38-715C-01B12EE24EEA}"/>
            </a:ext>
          </a:extLst>
        </xdr:cNvPr>
        <xdr:cNvSpPr txBox="1"/>
      </xdr:nvSpPr>
      <xdr:spPr>
        <a:xfrm>
          <a:off x="393700" y="152400"/>
          <a:ext cx="3746500" cy="596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>
                  <a:lumMod val="75000"/>
                </a:schemeClr>
              </a:solidFill>
            </a:rPr>
            <a:t>Overall line efficiency sits at 64%.</a:t>
          </a:r>
        </a:p>
        <a:p>
          <a:r>
            <a:rPr lang="en-US" sz="1400">
              <a:solidFill>
                <a:schemeClr val="bg2">
                  <a:lumMod val="25000"/>
                </a:schemeClr>
              </a:solidFill>
            </a:rPr>
            <a:t>We should place special focus on Mac.</a:t>
          </a:r>
        </a:p>
      </xdr:txBody>
    </xdr:sp>
    <xdr:clientData/>
  </xdr:twoCellAnchor>
  <xdr:twoCellAnchor editAs="absolute">
    <xdr:from>
      <xdr:col>5</xdr:col>
      <xdr:colOff>276651</xdr:colOff>
      <xdr:row>4</xdr:row>
      <xdr:rowOff>0</xdr:rowOff>
    </xdr:from>
    <xdr:to>
      <xdr:col>10</xdr:col>
      <xdr:colOff>354553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839A92-9F5A-B340-8D50-3B0F32948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274948</xdr:colOff>
      <xdr:row>0</xdr:row>
      <xdr:rowOff>152400</xdr:rowOff>
    </xdr:from>
    <xdr:to>
      <xdr:col>10</xdr:col>
      <xdr:colOff>353504</xdr:colOff>
      <xdr:row>3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8E4CC8-352C-8C4B-AA6D-45FE73D60DAC}"/>
            </a:ext>
          </a:extLst>
        </xdr:cNvPr>
        <xdr:cNvSpPr txBox="1"/>
      </xdr:nvSpPr>
      <xdr:spPr>
        <a:xfrm>
          <a:off x="4503917" y="152400"/>
          <a:ext cx="4569381" cy="614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>
                  <a:lumMod val="75000"/>
                </a:schemeClr>
              </a:solidFill>
            </a:rPr>
            <a:t>The top 5 factors account for 80% of the downtime.</a:t>
          </a:r>
        </a:p>
        <a:p>
          <a:r>
            <a:rPr lang="en-US" sz="1400">
              <a:solidFill>
                <a:schemeClr val="bg2">
                  <a:lumMod val="25000"/>
                </a:schemeClr>
              </a:solidFill>
            </a:rPr>
            <a:t>We should ignore the rest and prioritize these.</a:t>
          </a:r>
        </a:p>
      </xdr:txBody>
    </xdr:sp>
    <xdr:clientData/>
  </xdr:twoCellAnchor>
  <xdr:twoCellAnchor editAs="absolute">
    <xdr:from>
      <xdr:col>1</xdr:col>
      <xdr:colOff>22390</xdr:colOff>
      <xdr:row>16</xdr:row>
      <xdr:rowOff>173873</xdr:rowOff>
    </xdr:from>
    <xdr:to>
      <xdr:col>7</xdr:col>
      <xdr:colOff>209484</xdr:colOff>
      <xdr:row>20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C06F4FB-5CF2-AA4F-98A5-1D28E680482C}"/>
            </a:ext>
          </a:extLst>
        </xdr:cNvPr>
        <xdr:cNvSpPr txBox="1"/>
      </xdr:nvSpPr>
      <xdr:spPr>
        <a:xfrm>
          <a:off x="402081" y="3316141"/>
          <a:ext cx="6052661" cy="6116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>
                  <a:lumMod val="75000"/>
                </a:schemeClr>
              </a:solidFill>
            </a:rPr>
            <a:t>3 of the 5 main downtime factors are due to operator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 error.</a:t>
          </a:r>
          <a:endParaRPr lang="en-US" sz="1600" b="1">
            <a:solidFill>
              <a:schemeClr val="accent1">
                <a:lumMod val="75000"/>
              </a:schemeClr>
            </a:solidFill>
          </a:endParaRPr>
        </a:p>
        <a:p>
          <a:r>
            <a:rPr lang="en-US" sz="1400">
              <a:solidFill>
                <a:schemeClr val="bg2">
                  <a:lumMod val="25000"/>
                </a:schemeClr>
              </a:solidFill>
            </a:rPr>
            <a:t>We should focus on machine adjustment</a:t>
          </a:r>
          <a:r>
            <a:rPr lang="en-US" sz="1400" baseline="0">
              <a:solidFill>
                <a:schemeClr val="bg2">
                  <a:lumMod val="25000"/>
                </a:schemeClr>
              </a:solidFill>
            </a:rPr>
            <a:t> for everyone, and batch change for Mac.</a:t>
          </a:r>
          <a:endParaRPr 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992957</xdr:colOff>
      <xdr:row>25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77D815-79B9-E79A-BE0A-2F18E5B6A00D}"/>
            </a:ext>
          </a:extLst>
        </xdr:cNvPr>
        <xdr:cNvSpPr/>
      </xdr:nvSpPr>
      <xdr:spPr>
        <a:xfrm>
          <a:off x="1204536" y="4333711"/>
          <a:ext cx="992957" cy="707011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36AD1E-8269-494A-B87D-30BE82C0FF43}"/>
            </a:ext>
          </a:extLst>
        </xdr:cNvPr>
        <xdr:cNvSpPr/>
      </xdr:nvSpPr>
      <xdr:spPr>
        <a:xfrm>
          <a:off x="4228970" y="5040722"/>
          <a:ext cx="1008143" cy="235670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589170</xdr:colOff>
      <xdr:row>16</xdr:row>
      <xdr:rowOff>170206</xdr:rowOff>
    </xdr:from>
    <xdr:ext cx="2121031" cy="201628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9BB0F8-3E57-2C32-AC19-E1CB5B393410}"/>
            </a:ext>
          </a:extLst>
        </xdr:cNvPr>
        <xdr:cNvSpPr txBox="1"/>
      </xdr:nvSpPr>
      <xdr:spPr>
        <a:xfrm>
          <a:off x="6834428" y="3312474"/>
          <a:ext cx="2121031" cy="2016288"/>
        </a:xfrm>
        <a:prstGeom prst="rect">
          <a:avLst/>
        </a:prstGeom>
        <a:noFill/>
        <a:ln w="127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Recommendations:</a:t>
          </a:r>
        </a:p>
        <a:p>
          <a:endParaRPr lang="en-US" sz="1100" b="0"/>
        </a:p>
        <a:p>
          <a:r>
            <a:rPr lang="en-US" sz="1100" b="0"/>
            <a:t>1) Start with machine adjustment training for all operators.</a:t>
          </a:r>
        </a:p>
        <a:p>
          <a:endParaRPr lang="en-US" sz="1100" b="0"/>
        </a:p>
        <a:p>
          <a:r>
            <a:rPr lang="en-US" sz="1100" b="0"/>
            <a:t>2) Provide special batch change training for Mac.</a:t>
          </a:r>
        </a:p>
        <a:p>
          <a:endParaRPr lang="en-US" sz="1100" b="0"/>
        </a:p>
        <a:p>
          <a:r>
            <a:rPr lang="en-US" sz="1100" b="0"/>
            <a:t>3. Apply preventive maintenance</a:t>
          </a:r>
          <a:r>
            <a:rPr lang="en-US" sz="1100" b="0" baseline="0"/>
            <a:t> to machines and double check inventory levels.</a:t>
          </a:r>
          <a:endParaRPr lang="en-US" sz="1100" b="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cholo Tan" refreshedDate="45788.511931365741" createdVersion="8" refreshedVersion="8" minRefreshableVersion="3" recordCount="38" xr:uid="{D03F801F-9D80-7340-BE95-E966AC5EF589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5B3B9-049D-5847-8D33-A20C9F70B46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8.83203125" customWidth="1"/>
    <col min="4" max="5" width="9.5" bestFit="1" customWidth="1"/>
    <col min="6" max="6" width="8.83203125" customWidth="1"/>
    <col min="7" max="7" width="9.5" bestFit="1" customWidth="1"/>
    <col min="8" max="8" width="12.6640625" bestFit="1" customWidth="1"/>
    <col min="9" max="9" width="8.83203125" customWidth="1"/>
    <col min="10" max="10" width="12.1640625" bestFit="1" customWidth="1"/>
    <col min="11" max="11" width="14.33203125" bestFit="1" customWidth="1"/>
    <col min="13" max="13" width="8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39</v>
      </c>
      <c r="J1" s="7" t="s">
        <v>46</v>
      </c>
      <c r="K1" t="s">
        <v>45</v>
      </c>
    </row>
    <row r="2" spans="1:11" x14ac:dyDescent="0.2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 s="8" t="s">
        <v>40</v>
      </c>
      <c r="K2" s="6">
        <v>0.66839378238341973</v>
      </c>
    </row>
    <row r="3" spans="1:11" x14ac:dyDescent="0.2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8" t="s">
        <v>41</v>
      </c>
      <c r="K3" s="6">
        <v>0.64077669902912626</v>
      </c>
    </row>
    <row r="4" spans="1:11" x14ac:dyDescent="0.2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8" t="s">
        <v>42</v>
      </c>
      <c r="K4" s="6">
        <v>0.63170731707317074</v>
      </c>
    </row>
    <row r="5" spans="1:11" x14ac:dyDescent="0.2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8" t="s">
        <v>43</v>
      </c>
      <c r="K5" s="6">
        <v>0.60941176470588243</v>
      </c>
    </row>
    <row r="6" spans="1:11" x14ac:dyDescent="0.2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8" t="s">
        <v>47</v>
      </c>
      <c r="K6" s="6">
        <v>0.64022809745982379</v>
      </c>
    </row>
    <row r="7" spans="1:11" x14ac:dyDescent="0.2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</row>
    <row r="8" spans="1:11" x14ac:dyDescent="0.2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</row>
    <row r="9" spans="1:11" x14ac:dyDescent="0.2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zoomScale="107" workbookViewId="0">
      <selection activeCell="C2" sqref="C2"/>
    </sheetView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" bestFit="1" customWidth="1"/>
  </cols>
  <sheetData>
    <row r="1" spans="1:5" x14ac:dyDescent="0.2">
      <c r="A1" s="2" t="s">
        <v>6</v>
      </c>
      <c r="B1" s="2" t="s">
        <v>22</v>
      </c>
      <c r="C1" s="2" t="s">
        <v>7</v>
      </c>
      <c r="D1" s="2" t="s">
        <v>48</v>
      </c>
      <c r="E1" s="2" t="s">
        <v>49</v>
      </c>
    </row>
    <row r="2" spans="1:5" x14ac:dyDescent="0.2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9">
        <f>SUM($D$2:D2)/SUM($D$2:$D$13)</f>
        <v>0.23919308357348704</v>
      </c>
    </row>
    <row r="3" spans="1:5" x14ac:dyDescent="0.2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9">
        <f>SUM($D$2:D3)/SUM($D$2:$D$13)</f>
        <v>0.42219020172910665</v>
      </c>
    </row>
    <row r="4" spans="1:5" x14ac:dyDescent="0.2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9">
        <f>SUM($D$2:D4)/SUM($D$2:$D$13)</f>
        <v>0.58429394812680113</v>
      </c>
    </row>
    <row r="5" spans="1:5" x14ac:dyDescent="0.2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9">
        <f>SUM($D$2:D5)/SUM($D$2:$D$13)</f>
        <v>0.69956772334293948</v>
      </c>
    </row>
    <row r="6" spans="1:5" x14ac:dyDescent="0.2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9">
        <f>SUM($D$2:D6)/SUM($D$2:$D$13)</f>
        <v>0.80403458213256485</v>
      </c>
    </row>
    <row r="7" spans="1:5" x14ac:dyDescent="0.2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9">
        <f>SUM($D$2:D7)/SUM($D$2:$D$13)</f>
        <v>0.85734870317002887</v>
      </c>
    </row>
    <row r="8" spans="1:5" x14ac:dyDescent="0.2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9">
        <f>SUM($D$2:D8)/SUM($D$2:$D$13)</f>
        <v>0.89841498559077815</v>
      </c>
    </row>
    <row r="9" spans="1:5" x14ac:dyDescent="0.2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9">
        <f>SUM($D$2:D9)/SUM($D$2:$D$13)</f>
        <v>0.93371757925072041</v>
      </c>
    </row>
    <row r="10" spans="1:5" x14ac:dyDescent="0.2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9">
        <f>SUM($D$2:D10)/SUM($D$2:$D$13)</f>
        <v>0.96397694524495681</v>
      </c>
    </row>
    <row r="11" spans="1:5" x14ac:dyDescent="0.2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9">
        <f>SUM($D$2:D11)/SUM($D$2:$D$13)</f>
        <v>0.98775216138328525</v>
      </c>
    </row>
    <row r="12" spans="1:5" x14ac:dyDescent="0.2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9">
        <f>SUM($D$2:D12)/SUM($D$2:$D$13)</f>
        <v>1</v>
      </c>
    </row>
    <row r="13" spans="1:5" x14ac:dyDescent="0.2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9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26" workbookViewId="0">
      <selection activeCell="B3" sqref="B3:B40"/>
    </sheetView>
  </sheetViews>
  <sheetFormatPr baseColWidth="10" defaultColWidth="8.83203125" defaultRowHeight="15" x14ac:dyDescent="0.2"/>
  <cols>
    <col min="1" max="2" width="8.83203125" customWidth="1"/>
    <col min="3" max="14" width="5.5" customWidth="1"/>
  </cols>
  <sheetData>
    <row r="1" spans="1:14" x14ac:dyDescent="0.2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2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2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2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2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2">
      <c r="A8">
        <v>422116</v>
      </c>
      <c r="B8" t="str">
        <f>_xlfn.XLOOKUP(A8,'Line productivity'!C:C,'Line productivity'!D:D)</f>
        <v>Charlie</v>
      </c>
    </row>
    <row r="9" spans="1:14" x14ac:dyDescent="0.2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2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2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2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2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2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2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2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2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2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2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2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2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2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2">
      <c r="A24">
        <v>422132</v>
      </c>
      <c r="B24" t="str">
        <f>_xlfn.XLOOKUP(A24,'Line productivity'!C:C,'Line productivity'!D:D)</f>
        <v>Dee</v>
      </c>
    </row>
    <row r="25" spans="1:14" x14ac:dyDescent="0.2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2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2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2">
      <c r="A28">
        <v>422136</v>
      </c>
      <c r="B28" t="str">
        <f>_xlfn.XLOOKUP(A28,'Line productivity'!C:C,'Line productivity'!D:D)</f>
        <v>Mac</v>
      </c>
    </row>
    <row r="29" spans="1:14" x14ac:dyDescent="0.2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2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2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2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2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2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2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2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2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2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2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2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0D5-11C7-2641-A645-709944397E32}">
  <dimension ref="B21:G26"/>
  <sheetViews>
    <sheetView showGridLines="0" tabSelected="1" zoomScale="97" workbookViewId="0"/>
  </sheetViews>
  <sheetFormatPr baseColWidth="10" defaultRowHeight="15" x14ac:dyDescent="0.2"/>
  <cols>
    <col min="1" max="1" width="5" customWidth="1"/>
    <col min="3" max="7" width="13.1640625" customWidth="1"/>
  </cols>
  <sheetData>
    <row r="21" spans="2:7" hidden="1" x14ac:dyDescent="0.2">
      <c r="C21" s="10" cm="1">
        <f t="array" ref="C21:G22">TRANSPOSE('Downtime factors'!A2:B6)</f>
        <v>6</v>
      </c>
      <c r="D21" s="10">
        <v>7</v>
      </c>
      <c r="E21" s="10">
        <v>4</v>
      </c>
      <c r="F21" s="10">
        <v>2</v>
      </c>
      <c r="G21" s="10">
        <v>8</v>
      </c>
    </row>
    <row r="22" spans="2:7" ht="32" customHeight="1" x14ac:dyDescent="0.2">
      <c r="C22" s="14" t="str">
        <v>Machine adjustment</v>
      </c>
      <c r="D22" s="12" t="str">
        <v>Machine failure</v>
      </c>
      <c r="E22" s="12" t="str">
        <v>Inventory shortage</v>
      </c>
      <c r="F22" s="14" t="str">
        <v>Batch change</v>
      </c>
      <c r="G22" s="14" t="str">
        <v>Batch coding error</v>
      </c>
    </row>
    <row r="23" spans="2:7" ht="19" customHeight="1" x14ac:dyDescent="0.2">
      <c r="B23" s="11" t="s">
        <v>40</v>
      </c>
      <c r="C23" s="13">
        <f>SUMIFS(INDEX('Line downtime'!$C$3:$N$40,,MATCH(Dashboard!C$21,'Line downtime'!$C$2:$N$2,0)),'Line downtime'!$B$3:$B$40,Dashboard!$B23)</f>
        <v>118</v>
      </c>
      <c r="D23" s="13">
        <f>SUMIFS(INDEX('Line downtime'!$C$3:$N$40,,MATCH(Dashboard!D$21,'Line downtime'!$C$2:$N$2,0)),'Line downtime'!$B$3:$B$40,Dashboard!$B23)</f>
        <v>85</v>
      </c>
      <c r="E23" s="13">
        <f>SUMIFS(INDEX('Line downtime'!$C$3:$N$40,,MATCH(Dashboard!E$21,'Line downtime'!$C$2:$N$2,0)),'Line downtime'!$B$3:$B$40,Dashboard!$B23)</f>
        <v>17</v>
      </c>
      <c r="F23" s="13">
        <f>SUMIFS(INDEX('Line downtime'!$C$3:$N$40,,MATCH(Dashboard!F$21,'Line downtime'!$C$2:$N$2,0)),'Line downtime'!$B$3:$B$40,Dashboard!$B23)</f>
        <v>10</v>
      </c>
      <c r="G23" s="13">
        <f>SUMIFS(INDEX('Line downtime'!$C$3:$N$40,,MATCH(Dashboard!G$21,'Line downtime'!$C$2:$N$2,0)),'Line downtime'!$B$3:$B$40,Dashboard!$B23)</f>
        <v>44</v>
      </c>
    </row>
    <row r="24" spans="2:7" ht="19" customHeight="1" x14ac:dyDescent="0.2">
      <c r="B24" s="11" t="s">
        <v>41</v>
      </c>
      <c r="C24" s="13">
        <f>SUMIFS(INDEX('Line downtime'!$C$3:$N$40,,MATCH(Dashboard!C$21,'Line downtime'!$C$2:$N$2,0)),'Line downtime'!$B$3:$B$40,Dashboard!$B24)</f>
        <v>79</v>
      </c>
      <c r="D24" s="13">
        <f>SUMIFS(INDEX('Line downtime'!$C$3:$N$40,,MATCH(Dashboard!D$21,'Line downtime'!$C$2:$N$2,0)),'Line downtime'!$B$3:$B$40,Dashboard!$B24)</f>
        <v>36</v>
      </c>
      <c r="E24" s="13">
        <f>SUMIFS(INDEX('Line downtime'!$C$3:$N$40,,MATCH(Dashboard!E$21,'Line downtime'!$C$2:$N$2,0)),'Line downtime'!$B$3:$B$40,Dashboard!$B24)</f>
        <v>85</v>
      </c>
      <c r="F24" s="13">
        <f>SUMIFS(INDEX('Line downtime'!$C$3:$N$40,,MATCH(Dashboard!F$21,'Line downtime'!$C$2:$N$2,0)),'Line downtime'!$B$3:$B$40,Dashboard!$B24)</f>
        <v>20</v>
      </c>
      <c r="G24" s="13">
        <f>SUMIFS(INDEX('Line downtime'!$C$3:$N$40,,MATCH(Dashboard!G$21,'Line downtime'!$C$2:$N$2,0)),'Line downtime'!$B$3:$B$40,Dashboard!$B24)</f>
        <v>30</v>
      </c>
    </row>
    <row r="25" spans="2:7" ht="19" customHeight="1" x14ac:dyDescent="0.2">
      <c r="B25" s="11" t="s">
        <v>42</v>
      </c>
      <c r="C25" s="13">
        <f>SUMIFS(INDEX('Line downtime'!$C$3:$N$40,,MATCH(Dashboard!C$21,'Line downtime'!$C$2:$N$2,0)),'Line downtime'!$B$3:$B$40,Dashboard!$B25)</f>
        <v>120</v>
      </c>
      <c r="D25" s="13">
        <f>SUMIFS(INDEX('Line downtime'!$C$3:$N$40,,MATCH(Dashboard!D$21,'Line downtime'!$C$2:$N$2,0)),'Line downtime'!$B$3:$B$40,Dashboard!$B25)</f>
        <v>88</v>
      </c>
      <c r="E25" s="13">
        <f>SUMIFS(INDEX('Line downtime'!$C$3:$N$40,,MATCH(Dashboard!E$21,'Line downtime'!$C$2:$N$2,0)),'Line downtime'!$B$3:$B$40,Dashboard!$B25)</f>
        <v>43</v>
      </c>
      <c r="F25" s="13">
        <f>SUMIFS(INDEX('Line downtime'!$C$3:$N$40,,MATCH(Dashboard!F$21,'Line downtime'!$C$2:$N$2,0)),'Line downtime'!$B$3:$B$40,Dashboard!$B25)</f>
        <v>0</v>
      </c>
      <c r="G25" s="13">
        <f>SUMIFS(INDEX('Line downtime'!$C$3:$N$40,,MATCH(Dashboard!G$21,'Line downtime'!$C$2:$N$2,0)),'Line downtime'!$B$3:$B$40,Dashboard!$B25)</f>
        <v>24</v>
      </c>
    </row>
    <row r="26" spans="2:7" ht="19" customHeight="1" x14ac:dyDescent="0.2">
      <c r="B26" s="11" t="s">
        <v>43</v>
      </c>
      <c r="C26" s="13">
        <f>SUMIFS(INDEX('Line downtime'!$C$3:$N$40,,MATCH(Dashboard!C$21,'Line downtime'!$C$2:$N$2,0)),'Line downtime'!$B$3:$B$40,Dashboard!$B26)</f>
        <v>15</v>
      </c>
      <c r="D26" s="13">
        <f>SUMIFS(INDEX('Line downtime'!$C$3:$N$40,,MATCH(Dashboard!D$21,'Line downtime'!$C$2:$N$2,0)),'Line downtime'!$B$3:$B$40,Dashboard!$B26)</f>
        <v>45</v>
      </c>
      <c r="E26" s="13">
        <f>SUMIFS(INDEX('Line downtime'!$C$3:$N$40,,MATCH(Dashboard!E$21,'Line downtime'!$C$2:$N$2,0)),'Line downtime'!$B$3:$B$40,Dashboard!$B26)</f>
        <v>80</v>
      </c>
      <c r="F26" s="13">
        <f>SUMIFS(INDEX('Line downtime'!$C$3:$N$40,,MATCH(Dashboard!F$21,'Line downtime'!$C$2:$N$2,0)),'Line downtime'!$B$3:$B$40,Dashboard!$B26)</f>
        <v>130</v>
      </c>
      <c r="G26" s="13">
        <f>SUMIFS(INDEX('Line downtime'!$C$3:$N$40,,MATCH(Dashboard!G$21,'Line downtime'!$C$2:$N$2,0)),'Line downtime'!$B$3:$B$40,Dashboard!$B26)</f>
        <v>47</v>
      </c>
    </row>
  </sheetData>
  <conditionalFormatting sqref="C23:G26">
    <cfRule type="colorScale" priority="1">
      <colorScale>
        <cfvo type="min"/>
        <cfvo type="percentile" val="50"/>
        <cfvo type="max"/>
        <color rgb="FFFCFCFF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Pocholo Tan</cp:lastModifiedBy>
  <dcterms:created xsi:type="dcterms:W3CDTF">2024-08-19T19:52:48Z</dcterms:created>
  <dcterms:modified xsi:type="dcterms:W3CDTF">2025-05-11T22:21:23Z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2025-05-11T15:43:03Z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0c22fcab-b961-4e23-a42d-73f843b3ac2a</vt:lpwstr>
  </property>
  <property fmtid="{D5CDD505-2E9C-101B-9397-08002B2CF9AE}" pid="7" name="MSIP_Label_defa4170-0d19-0005-0004-bc88714345d2_ActionId">
    <vt:lpwstr>a4a2c281-43b4-4d4f-9294-e1c8f45c539b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