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lexander\5. Analisis de datos\Procesamiento de datos en Excel\"/>
    </mc:Choice>
  </mc:AlternateContent>
  <xr:revisionPtr revIDLastSave="0" documentId="13_ncr:1_{A870E510-9580-4722-80A4-25CF0EC6EF9F}" xr6:coauthVersionLast="47" xr6:coauthVersionMax="47" xr10:uidLastSave="{00000000-0000-0000-0000-000000000000}"/>
  <bookViews>
    <workbookView xWindow="-120" yWindow="-120" windowWidth="20730" windowHeight="11040" tabRatio="850" activeTab="6" xr2:uid="{00000000-000D-0000-FFFF-FFFF00000000}"/>
  </bookViews>
  <sheets>
    <sheet name="Introduccion-Read Me" sheetId="4" r:id="rId1"/>
    <sheet name="Datos Originales" sheetId="3" r:id="rId2"/>
    <sheet name="Base de Datos" sheetId="1" r:id="rId3"/>
    <sheet name="Preguntas y Respuestas" sheetId="2" r:id="rId4"/>
    <sheet name="Tablas" sheetId="5" r:id="rId5"/>
    <sheet name="Tablas Dinamicas y Graficos" sheetId="9" r:id="rId6"/>
    <sheet name="Dashboard" sheetId="16" r:id="rId7"/>
  </sheets>
  <definedNames>
    <definedName name="SegmentaciónDeDatos_Country">#N/A</definedName>
    <definedName name="SegmentaciónDeDatos_Country2">#N/A</definedName>
    <definedName name="SegmentaciónDeDatos_Country3">#N/A</definedName>
    <definedName name="SegmentaciónDeDatos_Region">#N/A</definedName>
    <definedName name="SegmentaciónDeDatos_Region2">#N/A</definedName>
    <definedName name="SegmentaciónDeDatos_Year1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 a="1"/>
  <c r="Q4" i="1"/>
  <c r="P994" i="1"/>
  <c r="P995" i="1"/>
  <c r="U3330" i="2" a="1"/>
  <c r="U3330" i="2" s="1"/>
  <c r="AT3341" i="2"/>
  <c r="AT3340" i="2"/>
  <c r="AT3339" i="2"/>
  <c r="AT3338" i="2"/>
  <c r="AT3337" i="2"/>
  <c r="AT3336" i="2"/>
  <c r="AT3335" i="2"/>
  <c r="AT3334" i="2"/>
  <c r="AT3333" i="2"/>
  <c r="AT3332" i="2"/>
  <c r="AL3338" i="2"/>
  <c r="AL3337" i="2"/>
  <c r="AL3336" i="2"/>
  <c r="AL3335" i="2"/>
  <c r="AL3334" i="2"/>
  <c r="AL3333" i="2"/>
  <c r="AL3332" i="2"/>
  <c r="AF3331" i="2"/>
  <c r="U3331" i="2" a="1"/>
  <c r="U3331" i="2" s="1"/>
  <c r="U3332" i="2" a="1"/>
  <c r="U3332" i="2" s="1"/>
  <c r="U3333" i="2" a="1"/>
  <c r="U3333" i="2" s="1"/>
  <c r="U3334" i="2" a="1"/>
  <c r="U3334" i="2" s="1"/>
  <c r="U3335" i="2" a="1"/>
  <c r="U3335" i="2" s="1"/>
  <c r="U3336" i="2" a="1"/>
  <c r="U3336" i="2" s="1"/>
  <c r="U3337" i="2" a="1"/>
  <c r="U3337" i="2" s="1"/>
  <c r="U3338" i="2" a="1"/>
  <c r="U3338" i="2" s="1"/>
  <c r="U3339" i="2" a="1"/>
  <c r="U3339" i="2" s="1"/>
  <c r="U3340" i="2" a="1"/>
  <c r="U3340" i="2" s="1"/>
  <c r="U3341" i="2" a="1"/>
  <c r="U3341" i="2" s="1"/>
  <c r="U3342" i="2" a="1"/>
  <c r="U3342" i="2" s="1"/>
  <c r="U3343" i="2" a="1"/>
  <c r="U3343" i="2" s="1"/>
  <c r="U3344" i="2" a="1"/>
  <c r="U3344" i="2" s="1"/>
  <c r="U3345" i="2" a="1"/>
  <c r="U3345" i="2" s="1"/>
  <c r="U3346" i="2" a="1"/>
  <c r="U3346" i="2" s="1"/>
  <c r="U3347" i="2" a="1"/>
  <c r="U3347" i="2" s="1"/>
  <c r="U3348" i="2" a="1"/>
  <c r="U3348" i="2" s="1"/>
  <c r="U3349" i="2" a="1"/>
  <c r="U3349" i="2" s="1"/>
  <c r="U3350" i="2" a="1"/>
  <c r="U3350" i="2" s="1"/>
  <c r="U3351" i="2" a="1"/>
  <c r="U3351" i="2" s="1"/>
  <c r="U3352" i="2" a="1"/>
  <c r="U3352" i="2" s="1"/>
  <c r="U3353" i="2" a="1"/>
  <c r="U3353" i="2" s="1"/>
  <c r="U3354" i="2" a="1"/>
  <c r="U3354" i="2" s="1"/>
  <c r="U3355" i="2" a="1"/>
  <c r="U3355" i="2" s="1"/>
  <c r="U3356" i="2" a="1"/>
  <c r="U3356" i="2" s="1"/>
  <c r="U3357" i="2" a="1"/>
  <c r="U3357" i="2" s="1"/>
  <c r="U3358" i="2" a="1"/>
  <c r="U3358" i="2" s="1"/>
  <c r="U3359" i="2" a="1"/>
  <c r="U3359" i="2" s="1"/>
  <c r="U3360" i="2" a="1"/>
  <c r="U3360" i="2" s="1"/>
  <c r="U3361" i="2" a="1"/>
  <c r="U3361" i="2" s="1"/>
  <c r="U3362" i="2" a="1"/>
  <c r="U3362" i="2" s="1"/>
  <c r="U3363" i="2" a="1"/>
  <c r="U3363" i="2" s="1"/>
  <c r="U3364" i="2" a="1"/>
  <c r="U3364" i="2" s="1"/>
  <c r="U3365" i="2" a="1"/>
  <c r="U3365" i="2" s="1"/>
  <c r="U3366" i="2" a="1"/>
  <c r="U3366" i="2" s="1"/>
  <c r="U3367" i="2" a="1"/>
  <c r="U3367" i="2" s="1"/>
  <c r="U3368" i="2" a="1"/>
  <c r="U3368" i="2" s="1"/>
  <c r="U3369" i="2" a="1"/>
  <c r="U3369" i="2" s="1"/>
  <c r="U3370" i="2" a="1"/>
  <c r="U3370" i="2" s="1"/>
  <c r="U3371" i="2" a="1"/>
  <c r="U3371" i="2" s="1"/>
  <c r="U3372" i="2" a="1"/>
  <c r="U3372" i="2" s="1"/>
  <c r="U3373" i="2" a="1"/>
  <c r="U3373" i="2" s="1"/>
  <c r="U3374" i="2" a="1"/>
  <c r="U3374" i="2" s="1"/>
  <c r="U3375" i="2" a="1"/>
  <c r="U3375" i="2" s="1"/>
  <c r="U3376" i="2" a="1"/>
  <c r="U3376" i="2" s="1"/>
  <c r="U3377" i="2" a="1"/>
  <c r="U3377" i="2" s="1"/>
  <c r="U3378" i="2" a="1"/>
  <c r="U3378" i="2" s="1"/>
  <c r="U3379" i="2" a="1"/>
  <c r="U3379" i="2" s="1"/>
  <c r="U3380" i="2" a="1"/>
  <c r="U3380" i="2" s="1"/>
  <c r="U3381" i="2" a="1"/>
  <c r="U3381" i="2" s="1"/>
  <c r="U3382" i="2" a="1"/>
  <c r="U3382" i="2" s="1"/>
  <c r="U3383" i="2" a="1"/>
  <c r="U3383" i="2" s="1"/>
  <c r="U3384" i="2" a="1"/>
  <c r="U3384" i="2" s="1"/>
  <c r="U3385" i="2" a="1"/>
  <c r="U3385" i="2" s="1"/>
  <c r="U3386" i="2" a="1"/>
  <c r="U3386" i="2" s="1"/>
  <c r="U3387" i="2" a="1"/>
  <c r="U3387" i="2" s="1"/>
  <c r="U3388" i="2" a="1"/>
  <c r="U3388" i="2" s="1"/>
  <c r="U3389" i="2" a="1"/>
  <c r="U3389" i="2" s="1"/>
  <c r="U3390" i="2" a="1"/>
  <c r="U3390" i="2" s="1"/>
  <c r="U3391" i="2" a="1"/>
  <c r="U3391" i="2" s="1"/>
  <c r="U3392" i="2" a="1"/>
  <c r="U3392" i="2" s="1"/>
  <c r="U3393" i="2" a="1"/>
  <c r="U3393" i="2" s="1"/>
  <c r="U3394" i="2" a="1"/>
  <c r="U3394" i="2" s="1"/>
  <c r="U3395" i="2" a="1"/>
  <c r="U3395" i="2" s="1"/>
  <c r="U3396" i="2" a="1"/>
  <c r="U3396" i="2" s="1"/>
  <c r="U3397" i="2" a="1"/>
  <c r="U3397" i="2" s="1"/>
  <c r="U3398" i="2" a="1"/>
  <c r="U3398" i="2" s="1"/>
  <c r="U3399" i="2" a="1"/>
  <c r="U3399" i="2" s="1"/>
  <c r="U3400" i="2" a="1"/>
  <c r="U3400" i="2" s="1"/>
  <c r="U3401" i="2" a="1"/>
  <c r="U3401" i="2" s="1"/>
  <c r="U3402" i="2" a="1"/>
  <c r="U3402" i="2" s="1"/>
  <c r="U3403" i="2" a="1"/>
  <c r="U3403" i="2" s="1"/>
  <c r="U3404" i="2" a="1"/>
  <c r="U3404" i="2" s="1"/>
  <c r="U3405" i="2" a="1"/>
  <c r="U3405" i="2" s="1"/>
  <c r="U3406" i="2" a="1"/>
  <c r="U3406" i="2" s="1"/>
  <c r="U3407" i="2" a="1"/>
  <c r="U3407" i="2" s="1"/>
  <c r="U3408" i="2" a="1"/>
  <c r="U3408" i="2"/>
  <c r="U3409" i="2" a="1"/>
  <c r="U3409" i="2" s="1"/>
  <c r="U3410" i="2" a="1"/>
  <c r="U3410" i="2" s="1"/>
  <c r="U3411" i="2" a="1"/>
  <c r="U3411" i="2" s="1"/>
  <c r="U3412" i="2" a="1"/>
  <c r="U3412" i="2" s="1"/>
  <c r="U3413" i="2" a="1"/>
  <c r="U3413" i="2" s="1"/>
  <c r="U3414" i="2" a="1"/>
  <c r="U3414" i="2" s="1"/>
  <c r="U3415" i="2" a="1"/>
  <c r="U3415" i="2" s="1"/>
  <c r="U3416" i="2" a="1"/>
  <c r="U3416" i="2" s="1"/>
  <c r="U3417" i="2" a="1"/>
  <c r="U3417" i="2" s="1"/>
  <c r="U3418" i="2" a="1"/>
  <c r="U3418" i="2" s="1"/>
  <c r="U3419" i="2" a="1"/>
  <c r="U3419" i="2" s="1"/>
  <c r="U3420" i="2" a="1"/>
  <c r="U3420" i="2" s="1"/>
  <c r="U3421" i="2" a="1"/>
  <c r="U3421" i="2" s="1"/>
  <c r="U3422" i="2" a="1"/>
  <c r="U3422" i="2" s="1"/>
  <c r="U3423" i="2" a="1"/>
  <c r="U3423" i="2" s="1"/>
  <c r="U3424" i="2" a="1"/>
  <c r="U3424" i="2" s="1"/>
  <c r="U3425" i="2" a="1"/>
  <c r="U3425" i="2" s="1"/>
  <c r="U3426" i="2" a="1"/>
  <c r="U3426" i="2" s="1"/>
  <c r="U3427" i="2" a="1"/>
  <c r="U3427" i="2" s="1"/>
  <c r="U3428" i="2" a="1"/>
  <c r="U3428" i="2" s="1"/>
  <c r="U3429" i="2" a="1"/>
  <c r="U3429" i="2" s="1"/>
  <c r="U3430" i="2" a="1"/>
  <c r="U3430" i="2" s="1"/>
  <c r="U3431" i="2" a="1"/>
  <c r="U3431" i="2" s="1"/>
  <c r="U3432" i="2" a="1"/>
  <c r="U3432" i="2" s="1"/>
  <c r="U3433" i="2" a="1"/>
  <c r="U3433" i="2" s="1"/>
  <c r="U3434" i="2" a="1"/>
  <c r="U3434" i="2" s="1"/>
  <c r="U3435" i="2" a="1"/>
  <c r="U3435" i="2" s="1"/>
  <c r="U3436" i="2" a="1"/>
  <c r="U3436" i="2" s="1"/>
  <c r="U3437" i="2" a="1"/>
  <c r="U3437" i="2" s="1"/>
  <c r="U3438" i="2" a="1"/>
  <c r="U3438" i="2" s="1"/>
  <c r="U3439" i="2" a="1"/>
  <c r="U3439" i="2" s="1"/>
  <c r="U3440" i="2" a="1"/>
  <c r="U3440" i="2" s="1"/>
  <c r="U3441" i="2" a="1"/>
  <c r="U3441" i="2" s="1"/>
  <c r="U3442" i="2" a="1"/>
  <c r="U3442" i="2" s="1"/>
  <c r="U3443" i="2" a="1"/>
  <c r="U3443" i="2" s="1"/>
  <c r="U3444" i="2" a="1"/>
  <c r="U3444" i="2" s="1"/>
  <c r="U3445" i="2" a="1"/>
  <c r="U3445" i="2" s="1"/>
  <c r="U3446" i="2" a="1"/>
  <c r="U3446" i="2" s="1"/>
  <c r="U3447" i="2" a="1"/>
  <c r="U3447" i="2" s="1"/>
  <c r="U3448" i="2" a="1"/>
  <c r="U3448" i="2" s="1"/>
  <c r="U3449" i="2" a="1"/>
  <c r="U3449" i="2" s="1"/>
  <c r="U3450" i="2" a="1"/>
  <c r="U3450" i="2" s="1"/>
  <c r="U3451" i="2" a="1"/>
  <c r="U3451" i="2" s="1"/>
  <c r="U3452" i="2" a="1"/>
  <c r="U3452" i="2" s="1"/>
  <c r="U3453" i="2" a="1"/>
  <c r="U3453" i="2" s="1"/>
  <c r="U3454" i="2" a="1"/>
  <c r="U3454" i="2" s="1"/>
  <c r="U3455" i="2" a="1"/>
  <c r="U3455" i="2" s="1"/>
  <c r="U3456" i="2" a="1"/>
  <c r="U3456" i="2" s="1"/>
  <c r="U3457" i="2" a="1"/>
  <c r="U3457" i="2" s="1"/>
  <c r="U3458" i="2" a="1"/>
  <c r="U3458" i="2" s="1"/>
  <c r="U3459" i="2" a="1"/>
  <c r="U3459" i="2" s="1"/>
  <c r="S3330" i="2" a="1"/>
  <c r="S3330" i="2" s="1"/>
  <c r="S3331" i="2" a="1"/>
  <c r="S3331" i="2" s="1"/>
  <c r="S3332" i="2" a="1"/>
  <c r="S3332" i="2" s="1"/>
  <c r="S3333" i="2" a="1"/>
  <c r="S3333" i="2" s="1"/>
  <c r="S3334" i="2" a="1"/>
  <c r="S3334" i="2" s="1"/>
  <c r="S3335" i="2" a="1"/>
  <c r="S3335" i="2" s="1"/>
  <c r="S3336" i="2" a="1"/>
  <c r="S3336" i="2" s="1"/>
  <c r="S3337" i="2" a="1"/>
  <c r="S3337" i="2" s="1"/>
  <c r="S3338" i="2" a="1"/>
  <c r="S3338" i="2" s="1"/>
  <c r="S3339" i="2" a="1"/>
  <c r="S3339" i="2" s="1"/>
  <c r="S3340" i="2" a="1"/>
  <c r="S3340" i="2" s="1"/>
  <c r="S3341" i="2" a="1"/>
  <c r="S3341" i="2" s="1"/>
  <c r="S3342" i="2" a="1"/>
  <c r="S3342" i="2" s="1"/>
  <c r="S3343" i="2" a="1"/>
  <c r="S3343" i="2" s="1"/>
  <c r="S3344" i="2" a="1"/>
  <c r="S3344" i="2" s="1"/>
  <c r="S3345" i="2" a="1"/>
  <c r="S3345" i="2" s="1"/>
  <c r="S3346" i="2" a="1"/>
  <c r="S3346" i="2" s="1"/>
  <c r="S3347" i="2" a="1"/>
  <c r="S3347" i="2" s="1"/>
  <c r="S3348" i="2" a="1"/>
  <c r="S3348" i="2" s="1"/>
  <c r="S3349" i="2" a="1"/>
  <c r="S3349" i="2" s="1"/>
  <c r="S3350" i="2" a="1"/>
  <c r="S3350" i="2" s="1"/>
  <c r="S3351" i="2" a="1"/>
  <c r="S3351" i="2" s="1"/>
  <c r="S3352" i="2" a="1"/>
  <c r="S3352" i="2" s="1"/>
  <c r="S3353" i="2" a="1"/>
  <c r="S3353" i="2" s="1"/>
  <c r="S3354" i="2" a="1"/>
  <c r="S3354" i="2" s="1"/>
  <c r="S3355" i="2" a="1"/>
  <c r="S3355" i="2" s="1"/>
  <c r="S3356" i="2" a="1"/>
  <c r="S3356" i="2" s="1"/>
  <c r="S3357" i="2" a="1"/>
  <c r="S3357" i="2" s="1"/>
  <c r="S3358" i="2" a="1"/>
  <c r="S3358" i="2" s="1"/>
  <c r="S3359" i="2" a="1"/>
  <c r="S3359" i="2" s="1"/>
  <c r="S3360" i="2" a="1"/>
  <c r="S3360" i="2" s="1"/>
  <c r="S3361" i="2" a="1"/>
  <c r="S3361" i="2" s="1"/>
  <c r="S3362" i="2" a="1"/>
  <c r="S3362" i="2" s="1"/>
  <c r="S3363" i="2" a="1"/>
  <c r="S3363" i="2" s="1"/>
  <c r="S3364" i="2" a="1"/>
  <c r="S3364" i="2" s="1"/>
  <c r="S3365" i="2" a="1"/>
  <c r="S3365" i="2" s="1"/>
  <c r="S3366" i="2" a="1"/>
  <c r="S3366" i="2" s="1"/>
  <c r="S3367" i="2" a="1"/>
  <c r="S3367" i="2" s="1"/>
  <c r="S3368" i="2" a="1"/>
  <c r="S3368" i="2" s="1"/>
  <c r="S3369" i="2" a="1"/>
  <c r="S3369" i="2" s="1"/>
  <c r="S3370" i="2" a="1"/>
  <c r="S3370" i="2" s="1"/>
  <c r="S3371" i="2" a="1"/>
  <c r="S3371" i="2" s="1"/>
  <c r="S3372" i="2" a="1"/>
  <c r="S3372" i="2" s="1"/>
  <c r="S3373" i="2" a="1"/>
  <c r="S3373" i="2" s="1"/>
  <c r="S3374" i="2" a="1"/>
  <c r="S3374" i="2" s="1"/>
  <c r="S3375" i="2" a="1"/>
  <c r="S3375" i="2" s="1"/>
  <c r="S3376" i="2" a="1"/>
  <c r="S3376" i="2" s="1"/>
  <c r="S3377" i="2" a="1"/>
  <c r="S3377" i="2" s="1"/>
  <c r="S3378" i="2" a="1"/>
  <c r="S3378" i="2" s="1"/>
  <c r="S3379" i="2" a="1"/>
  <c r="S3379" i="2" s="1"/>
  <c r="S3380" i="2" a="1"/>
  <c r="S3380" i="2" s="1"/>
  <c r="S3381" i="2" a="1"/>
  <c r="S3381" i="2" s="1"/>
  <c r="S3382" i="2" a="1"/>
  <c r="S3382" i="2" s="1"/>
  <c r="S3383" i="2" a="1"/>
  <c r="S3383" i="2" s="1"/>
  <c r="S3384" i="2" a="1"/>
  <c r="S3384" i="2" s="1"/>
  <c r="S3385" i="2" a="1"/>
  <c r="S3385" i="2" s="1"/>
  <c r="S3386" i="2" a="1"/>
  <c r="S3386" i="2" s="1"/>
  <c r="S3387" i="2" a="1"/>
  <c r="S3387" i="2" s="1"/>
  <c r="S3388" i="2" a="1"/>
  <c r="S3388" i="2" s="1"/>
  <c r="S3389" i="2" a="1"/>
  <c r="S3389" i="2" s="1"/>
  <c r="S3390" i="2" a="1"/>
  <c r="S3390" i="2" s="1"/>
  <c r="S3391" i="2" a="1"/>
  <c r="S3391" i="2" s="1"/>
  <c r="S3392" i="2" a="1"/>
  <c r="S3392" i="2" s="1"/>
  <c r="S3393" i="2" a="1"/>
  <c r="S3393" i="2" s="1"/>
  <c r="S3394" i="2" a="1"/>
  <c r="S3394" i="2" s="1"/>
  <c r="S3395" i="2" a="1"/>
  <c r="S3395" i="2" s="1"/>
  <c r="S3396" i="2" a="1"/>
  <c r="S3396" i="2" s="1"/>
  <c r="S3397" i="2" a="1"/>
  <c r="S3397" i="2" s="1"/>
  <c r="S3398" i="2" a="1"/>
  <c r="S3398" i="2" s="1"/>
  <c r="S3399" i="2" a="1"/>
  <c r="S3399" i="2" s="1"/>
  <c r="S3400" i="2" a="1"/>
  <c r="S3400" i="2" s="1"/>
  <c r="S3401" i="2" a="1"/>
  <c r="S3401" i="2" s="1"/>
  <c r="S3402" i="2" a="1"/>
  <c r="S3402" i="2" s="1"/>
  <c r="S3403" i="2" a="1"/>
  <c r="S3403" i="2" s="1"/>
  <c r="S3404" i="2" a="1"/>
  <c r="S3404" i="2" s="1"/>
  <c r="S3405" i="2" a="1"/>
  <c r="S3405" i="2" s="1"/>
  <c r="S3406" i="2" a="1"/>
  <c r="S3406" i="2" s="1"/>
  <c r="S3407" i="2" a="1"/>
  <c r="S3407" i="2" s="1"/>
  <c r="S3408" i="2" a="1"/>
  <c r="S3408" i="2" s="1"/>
  <c r="S3409" i="2" a="1"/>
  <c r="S3409" i="2" s="1"/>
  <c r="S3410" i="2" a="1"/>
  <c r="S3410" i="2" s="1"/>
  <c r="S3411" i="2" a="1"/>
  <c r="S3411" i="2" s="1"/>
  <c r="S3412" i="2" a="1"/>
  <c r="S3412" i="2" s="1"/>
  <c r="S3413" i="2" a="1"/>
  <c r="S3413" i="2" s="1"/>
  <c r="S3414" i="2" a="1"/>
  <c r="S3414" i="2" s="1"/>
  <c r="S3415" i="2" a="1"/>
  <c r="S3415" i="2" s="1"/>
  <c r="S3416" i="2" a="1"/>
  <c r="S3416" i="2" s="1"/>
  <c r="S3417" i="2" a="1"/>
  <c r="S3417" i="2" s="1"/>
  <c r="S3418" i="2" a="1"/>
  <c r="S3418" i="2" s="1"/>
  <c r="S3419" i="2" a="1"/>
  <c r="S3419" i="2" s="1"/>
  <c r="S3420" i="2" a="1"/>
  <c r="S3420" i="2" s="1"/>
  <c r="S3421" i="2" a="1"/>
  <c r="S3421" i="2" s="1"/>
  <c r="S3422" i="2" a="1"/>
  <c r="S3422" i="2" s="1"/>
  <c r="S3423" i="2" a="1"/>
  <c r="S3423" i="2" s="1"/>
  <c r="S3424" i="2" a="1"/>
  <c r="S3424" i="2" s="1"/>
  <c r="S3425" i="2" a="1"/>
  <c r="S3425" i="2" s="1"/>
  <c r="S3426" i="2" a="1"/>
  <c r="S3426" i="2" s="1"/>
  <c r="S3427" i="2" a="1"/>
  <c r="S3427" i="2" s="1"/>
  <c r="S3428" i="2" a="1"/>
  <c r="S3428" i="2" s="1"/>
  <c r="S3429" i="2" a="1"/>
  <c r="S3429" i="2" s="1"/>
  <c r="S3430" i="2" a="1"/>
  <c r="S3430" i="2" s="1"/>
  <c r="S3431" i="2" a="1"/>
  <c r="S3431" i="2" s="1"/>
  <c r="S3432" i="2" a="1"/>
  <c r="S3432" i="2" s="1"/>
  <c r="S3433" i="2" a="1"/>
  <c r="S3433" i="2" s="1"/>
  <c r="S3434" i="2" a="1"/>
  <c r="S3434" i="2" s="1"/>
  <c r="S3435" i="2" a="1"/>
  <c r="S3435" i="2" s="1"/>
  <c r="S3436" i="2" a="1"/>
  <c r="S3436" i="2" s="1"/>
  <c r="S3437" i="2" a="1"/>
  <c r="S3437" i="2" s="1"/>
  <c r="S3438" i="2" a="1"/>
  <c r="S3438" i="2" s="1"/>
  <c r="S3439" i="2" a="1"/>
  <c r="S3439" i="2" s="1"/>
  <c r="S3440" i="2" a="1"/>
  <c r="S3440" i="2" s="1"/>
  <c r="S3441" i="2" a="1"/>
  <c r="S3441" i="2" s="1"/>
  <c r="S3442" i="2" a="1"/>
  <c r="S3442" i="2" s="1"/>
  <c r="S3443" i="2" a="1"/>
  <c r="S3443" i="2" s="1"/>
  <c r="S3444" i="2" a="1"/>
  <c r="S3444" i="2" s="1"/>
  <c r="S3445" i="2" a="1"/>
  <c r="S3445" i="2" s="1"/>
  <c r="S3446" i="2" a="1"/>
  <c r="S3446" i="2" s="1"/>
  <c r="S3447" i="2" a="1"/>
  <c r="S3447" i="2" s="1"/>
  <c r="S3448" i="2" a="1"/>
  <c r="S3448" i="2" s="1"/>
  <c r="S3449" i="2" a="1"/>
  <c r="S3449" i="2" s="1"/>
  <c r="S3450" i="2" a="1"/>
  <c r="S3450" i="2" s="1"/>
  <c r="S3451" i="2" a="1"/>
  <c r="S3451" i="2" s="1"/>
  <c r="S3452" i="2" a="1"/>
  <c r="S3452" i="2" s="1"/>
  <c r="S3453" i="2" a="1"/>
  <c r="S3453" i="2" s="1"/>
  <c r="S3454" i="2" a="1"/>
  <c r="S3454" i="2" s="1"/>
  <c r="S3455" i="2" a="1"/>
  <c r="S3455" i="2" s="1"/>
  <c r="S3456" i="2" a="1"/>
  <c r="S3456" i="2" s="1"/>
  <c r="S3457" i="2" a="1"/>
  <c r="S3457" i="2" s="1"/>
  <c r="S3458" i="2" a="1"/>
  <c r="S3458" i="2" s="1"/>
  <c r="S3459" i="2" a="1"/>
  <c r="S3459" i="2" s="1"/>
  <c r="J3332" i="2"/>
  <c r="J3331" i="2"/>
  <c r="J3330" i="2"/>
  <c r="D3330" i="2"/>
  <c r="E3330" i="2" s="1"/>
  <c r="C1674" i="2"/>
  <c r="C19" i="2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 s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 s="1"/>
  <c r="R107" i="1" a="1"/>
  <c r="R107" i="1" s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 s="1"/>
  <c r="R138" i="1" a="1"/>
  <c r="R138" i="1" s="1"/>
  <c r="R139" i="1" a="1"/>
  <c r="R139" i="1" s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 s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 s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 s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 s="1"/>
  <c r="R178" i="1" a="1"/>
  <c r="R178" i="1" s="1"/>
  <c r="R179" i="1" a="1"/>
  <c r="R179" i="1" s="1"/>
  <c r="R180" i="1" a="1"/>
  <c r="R180" i="1" s="1"/>
  <c r="R181" i="1" a="1"/>
  <c r="R181" i="1" s="1"/>
  <c r="R182" i="1" a="1"/>
  <c r="R182" i="1" s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 s="1"/>
  <c r="R190" i="1" a="1"/>
  <c r="R190" i="1" s="1"/>
  <c r="R191" i="1" a="1"/>
  <c r="R191" i="1" s="1"/>
  <c r="R192" i="1" a="1"/>
  <c r="R192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 s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 s="1"/>
  <c r="R214" i="1" a="1"/>
  <c r="R214" i="1" s="1"/>
  <c r="R215" i="1" a="1"/>
  <c r="R215" i="1" s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 s="1"/>
  <c r="R229" i="1" a="1"/>
  <c r="R229" i="1" s="1"/>
  <c r="R230" i="1" a="1"/>
  <c r="R230" i="1" s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 s="1"/>
  <c r="R238" i="1" a="1"/>
  <c r="R238" i="1" s="1"/>
  <c r="R239" i="1" a="1"/>
  <c r="R239" i="1" s="1"/>
  <c r="R240" i="1" a="1"/>
  <c r="R240" i="1" s="1"/>
  <c r="R241" i="1" a="1"/>
  <c r="R241" i="1" s="1"/>
  <c r="R242" i="1" a="1"/>
  <c r="R242" i="1" s="1"/>
  <c r="R243" i="1" a="1"/>
  <c r="R243" i="1" s="1"/>
  <c r="R244" i="1" a="1"/>
  <c r="R244" i="1" s="1"/>
  <c r="R245" i="1" a="1"/>
  <c r="R245" i="1" s="1"/>
  <c r="R246" i="1" a="1"/>
  <c r="R246" i="1" s="1"/>
  <c r="R247" i="1" a="1"/>
  <c r="R247" i="1" s="1"/>
  <c r="R248" i="1" a="1"/>
  <c r="R248" i="1" s="1"/>
  <c r="R249" i="1" a="1"/>
  <c r="R249" i="1" s="1"/>
  <c r="R250" i="1" a="1"/>
  <c r="R250" i="1" s="1"/>
  <c r="R251" i="1" a="1"/>
  <c r="R251" i="1" s="1"/>
  <c r="R252" i="1" a="1"/>
  <c r="R252" i="1" s="1"/>
  <c r="R253" i="1" a="1"/>
  <c r="R253" i="1" s="1"/>
  <c r="R254" i="1" a="1"/>
  <c r="R254" i="1" s="1"/>
  <c r="R255" i="1" a="1"/>
  <c r="R255" i="1" s="1"/>
  <c r="R256" i="1" a="1"/>
  <c r="R256" i="1" s="1"/>
  <c r="R257" i="1" a="1"/>
  <c r="R257" i="1" s="1"/>
  <c r="R258" i="1" a="1"/>
  <c r="R258" i="1" s="1"/>
  <c r="R259" i="1" a="1"/>
  <c r="R259" i="1" s="1"/>
  <c r="R260" i="1" a="1"/>
  <c r="R260" i="1" s="1"/>
  <c r="R261" i="1" a="1"/>
  <c r="R261" i="1" s="1"/>
  <c r="R262" i="1" a="1"/>
  <c r="R262" i="1" s="1"/>
  <c r="R263" i="1" a="1"/>
  <c r="R263" i="1" s="1"/>
  <c r="R264" i="1" a="1"/>
  <c r="R264" i="1" s="1"/>
  <c r="R265" i="1" a="1"/>
  <c r="R265" i="1" s="1"/>
  <c r="R266" i="1" a="1"/>
  <c r="R266" i="1" s="1"/>
  <c r="R267" i="1" a="1"/>
  <c r="R267" i="1" s="1"/>
  <c r="R268" i="1" a="1"/>
  <c r="R268" i="1" s="1"/>
  <c r="R269" i="1" a="1"/>
  <c r="R269" i="1" s="1"/>
  <c r="R270" i="1" a="1"/>
  <c r="R270" i="1" s="1"/>
  <c r="R271" i="1" a="1"/>
  <c r="R271" i="1" s="1"/>
  <c r="R272" i="1" a="1"/>
  <c r="R272" i="1" s="1"/>
  <c r="R273" i="1" a="1"/>
  <c r="R273" i="1" s="1"/>
  <c r="R274" i="1" a="1"/>
  <c r="R274" i="1" s="1"/>
  <c r="R275" i="1" a="1"/>
  <c r="R275" i="1" s="1"/>
  <c r="R276" i="1" a="1"/>
  <c r="R276" i="1" s="1"/>
  <c r="R277" i="1" a="1"/>
  <c r="R277" i="1" s="1"/>
  <c r="R278" i="1" a="1"/>
  <c r="R278" i="1" s="1"/>
  <c r="R279" i="1" a="1"/>
  <c r="R279" i="1" s="1"/>
  <c r="R280" i="1" a="1"/>
  <c r="R280" i="1" s="1"/>
  <c r="R281" i="1" a="1"/>
  <c r="R281" i="1" s="1"/>
  <c r="R282" i="1" a="1"/>
  <c r="R282" i="1" s="1"/>
  <c r="R283" i="1" a="1"/>
  <c r="R283" i="1" s="1"/>
  <c r="R284" i="1" a="1"/>
  <c r="R284" i="1" s="1"/>
  <c r="R285" i="1" a="1"/>
  <c r="R285" i="1" s="1"/>
  <c r="R286" i="1" a="1"/>
  <c r="R286" i="1" s="1"/>
  <c r="R287" i="1" a="1"/>
  <c r="R287" i="1" s="1"/>
  <c r="R288" i="1" a="1"/>
  <c r="R288" i="1" s="1"/>
  <c r="R289" i="1" a="1"/>
  <c r="R289" i="1" s="1"/>
  <c r="R290" i="1" a="1"/>
  <c r="R290" i="1" s="1"/>
  <c r="R291" i="1" a="1"/>
  <c r="R291" i="1" s="1"/>
  <c r="R292" i="1" a="1"/>
  <c r="R292" i="1" s="1"/>
  <c r="R293" i="1" a="1"/>
  <c r="R293" i="1" s="1"/>
  <c r="R294" i="1" a="1"/>
  <c r="R294" i="1" s="1"/>
  <c r="R295" i="1" a="1"/>
  <c r="R295" i="1" s="1"/>
  <c r="R296" i="1" a="1"/>
  <c r="R296" i="1" s="1"/>
  <c r="R297" i="1" a="1"/>
  <c r="R297" i="1" s="1"/>
  <c r="R298" i="1" a="1"/>
  <c r="R298" i="1" s="1"/>
  <c r="R299" i="1" a="1"/>
  <c r="R299" i="1" s="1"/>
  <c r="R300" i="1" a="1"/>
  <c r="R300" i="1" s="1"/>
  <c r="R301" i="1" a="1"/>
  <c r="R301" i="1" s="1"/>
  <c r="R302" i="1" a="1"/>
  <c r="R302" i="1" s="1"/>
  <c r="R303" i="1" a="1"/>
  <c r="R303" i="1" s="1"/>
  <c r="R304" i="1" a="1"/>
  <c r="R304" i="1" s="1"/>
  <c r="R305" i="1" a="1"/>
  <c r="R305" i="1" s="1"/>
  <c r="R306" i="1" a="1"/>
  <c r="R306" i="1" s="1"/>
  <c r="R307" i="1" a="1"/>
  <c r="R307" i="1" s="1"/>
  <c r="R308" i="1" a="1"/>
  <c r="R308" i="1" s="1"/>
  <c r="R309" i="1" a="1"/>
  <c r="R309" i="1" s="1"/>
  <c r="R310" i="1" a="1"/>
  <c r="R310" i="1" s="1"/>
  <c r="R311" i="1" a="1"/>
  <c r="R311" i="1" s="1"/>
  <c r="R312" i="1" a="1"/>
  <c r="R312" i="1" s="1"/>
  <c r="R313" i="1" a="1"/>
  <c r="R313" i="1" s="1"/>
  <c r="R314" i="1" a="1"/>
  <c r="R314" i="1" s="1"/>
  <c r="R315" i="1" a="1"/>
  <c r="R315" i="1" s="1"/>
  <c r="R316" i="1" a="1"/>
  <c r="R316" i="1" s="1"/>
  <c r="R317" i="1" a="1"/>
  <c r="R317" i="1" s="1"/>
  <c r="R318" i="1" a="1"/>
  <c r="R318" i="1" s="1"/>
  <c r="R319" i="1" a="1"/>
  <c r="R319" i="1" s="1"/>
  <c r="R320" i="1" a="1"/>
  <c r="R320" i="1" s="1"/>
  <c r="R321" i="1" a="1"/>
  <c r="R321" i="1" s="1"/>
  <c r="R322" i="1" a="1"/>
  <c r="R322" i="1" s="1"/>
  <c r="R323" i="1" a="1"/>
  <c r="R323" i="1" s="1"/>
  <c r="R324" i="1" a="1"/>
  <c r="R324" i="1" s="1"/>
  <c r="R325" i="1" a="1"/>
  <c r="R325" i="1" s="1"/>
  <c r="R326" i="1" a="1"/>
  <c r="R326" i="1" s="1"/>
  <c r="R327" i="1" a="1"/>
  <c r="R327" i="1" s="1"/>
  <c r="R328" i="1" a="1"/>
  <c r="R328" i="1" s="1"/>
  <c r="R329" i="1" a="1"/>
  <c r="R329" i="1" s="1"/>
  <c r="R330" i="1" a="1"/>
  <c r="R330" i="1" s="1"/>
  <c r="R331" i="1" a="1"/>
  <c r="R331" i="1" s="1"/>
  <c r="R332" i="1" a="1"/>
  <c r="R332" i="1" s="1"/>
  <c r="R333" i="1" a="1"/>
  <c r="R333" i="1" s="1"/>
  <c r="R334" i="1" a="1"/>
  <c r="R334" i="1" s="1"/>
  <c r="R335" i="1" a="1"/>
  <c r="R335" i="1" s="1"/>
  <c r="R336" i="1" a="1"/>
  <c r="R336" i="1" s="1"/>
  <c r="R337" i="1" a="1"/>
  <c r="R337" i="1" s="1"/>
  <c r="R338" i="1" a="1"/>
  <c r="R338" i="1" s="1"/>
  <c r="R339" i="1" a="1"/>
  <c r="R339" i="1" s="1"/>
  <c r="R340" i="1" a="1"/>
  <c r="R340" i="1" s="1"/>
  <c r="R341" i="1" a="1"/>
  <c r="R341" i="1" s="1"/>
  <c r="R342" i="1" a="1"/>
  <c r="R342" i="1" s="1"/>
  <c r="R343" i="1" a="1"/>
  <c r="R343" i="1" s="1"/>
  <c r="R344" i="1" a="1"/>
  <c r="R344" i="1" s="1"/>
  <c r="R345" i="1" a="1"/>
  <c r="R345" i="1" s="1"/>
  <c r="R346" i="1" a="1"/>
  <c r="R346" i="1" s="1"/>
  <c r="R347" i="1" a="1"/>
  <c r="R347" i="1" s="1"/>
  <c r="R348" i="1" a="1"/>
  <c r="R348" i="1" s="1"/>
  <c r="R349" i="1" a="1"/>
  <c r="R349" i="1" s="1"/>
  <c r="R350" i="1" a="1"/>
  <c r="R350" i="1" s="1"/>
  <c r="R351" i="1" a="1"/>
  <c r="R351" i="1" s="1"/>
  <c r="R352" i="1" a="1"/>
  <c r="R352" i="1" s="1"/>
  <c r="R353" i="1" a="1"/>
  <c r="R353" i="1" s="1"/>
  <c r="R354" i="1" a="1"/>
  <c r="R354" i="1" s="1"/>
  <c r="R355" i="1" a="1"/>
  <c r="R355" i="1" s="1"/>
  <c r="R356" i="1" a="1"/>
  <c r="R356" i="1" s="1"/>
  <c r="R357" i="1" a="1"/>
  <c r="R357" i="1" s="1"/>
  <c r="R358" i="1" a="1"/>
  <c r="R358" i="1" s="1"/>
  <c r="R359" i="1" a="1"/>
  <c r="R359" i="1" s="1"/>
  <c r="R360" i="1" a="1"/>
  <c r="R360" i="1" s="1"/>
  <c r="R361" i="1" a="1"/>
  <c r="R361" i="1" s="1"/>
  <c r="R362" i="1" a="1"/>
  <c r="R362" i="1" s="1"/>
  <c r="R363" i="1" a="1"/>
  <c r="R363" i="1" s="1"/>
  <c r="R364" i="1" a="1"/>
  <c r="R364" i="1" s="1"/>
  <c r="R365" i="1" a="1"/>
  <c r="R365" i="1" s="1"/>
  <c r="R366" i="1" a="1"/>
  <c r="R366" i="1" s="1"/>
  <c r="R367" i="1" a="1"/>
  <c r="R367" i="1" s="1"/>
  <c r="R368" i="1" a="1"/>
  <c r="R368" i="1" s="1"/>
  <c r="R369" i="1" a="1"/>
  <c r="R369" i="1" s="1"/>
  <c r="R370" i="1" a="1"/>
  <c r="R370" i="1" s="1"/>
  <c r="R371" i="1" a="1"/>
  <c r="R371" i="1" s="1"/>
  <c r="R372" i="1" a="1"/>
  <c r="R372" i="1" s="1"/>
  <c r="R373" i="1" a="1"/>
  <c r="R373" i="1" s="1"/>
  <c r="R374" i="1" a="1"/>
  <c r="R374" i="1" s="1"/>
  <c r="R375" i="1" a="1"/>
  <c r="R375" i="1" s="1"/>
  <c r="R376" i="1" a="1"/>
  <c r="R376" i="1" s="1"/>
  <c r="R377" i="1" a="1"/>
  <c r="R377" i="1" s="1"/>
  <c r="R378" i="1" a="1"/>
  <c r="R378" i="1" s="1"/>
  <c r="R379" i="1" a="1"/>
  <c r="R379" i="1" s="1"/>
  <c r="R380" i="1" a="1"/>
  <c r="R380" i="1" s="1"/>
  <c r="R381" i="1" a="1"/>
  <c r="R381" i="1" s="1"/>
  <c r="R382" i="1" a="1"/>
  <c r="R382" i="1" s="1"/>
  <c r="R383" i="1" a="1"/>
  <c r="R383" i="1" s="1"/>
  <c r="R384" i="1" a="1"/>
  <c r="R384" i="1" s="1"/>
  <c r="R385" i="1" a="1"/>
  <c r="R385" i="1" s="1"/>
  <c r="R386" i="1" a="1"/>
  <c r="R386" i="1" s="1"/>
  <c r="R387" i="1" a="1"/>
  <c r="R387" i="1" s="1"/>
  <c r="R388" i="1" a="1"/>
  <c r="R388" i="1" s="1"/>
  <c r="R389" i="1" a="1"/>
  <c r="R389" i="1" s="1"/>
  <c r="R390" i="1" a="1"/>
  <c r="R390" i="1" s="1"/>
  <c r="R391" i="1" a="1"/>
  <c r="R391" i="1" s="1"/>
  <c r="R392" i="1" a="1"/>
  <c r="R392" i="1" s="1"/>
  <c r="R393" i="1" a="1"/>
  <c r="R393" i="1" s="1"/>
  <c r="R394" i="1" a="1"/>
  <c r="R394" i="1" s="1"/>
  <c r="R395" i="1" a="1"/>
  <c r="R395" i="1" s="1"/>
  <c r="R396" i="1" a="1"/>
  <c r="R396" i="1" s="1"/>
  <c r="R397" i="1" a="1"/>
  <c r="R397" i="1" s="1"/>
  <c r="R398" i="1" a="1"/>
  <c r="R398" i="1" s="1"/>
  <c r="R399" i="1" a="1"/>
  <c r="R399" i="1" s="1"/>
  <c r="R400" i="1" a="1"/>
  <c r="R400" i="1" s="1"/>
  <c r="R401" i="1" a="1"/>
  <c r="R401" i="1" s="1"/>
  <c r="R402" i="1" a="1"/>
  <c r="R402" i="1" s="1"/>
  <c r="R403" i="1" a="1"/>
  <c r="R403" i="1" s="1"/>
  <c r="R404" i="1" a="1"/>
  <c r="R404" i="1" s="1"/>
  <c r="R405" i="1" a="1"/>
  <c r="R405" i="1" s="1"/>
  <c r="R406" i="1" a="1"/>
  <c r="R406" i="1" s="1"/>
  <c r="R407" i="1" a="1"/>
  <c r="R407" i="1" s="1"/>
  <c r="R408" i="1" a="1"/>
  <c r="R408" i="1" s="1"/>
  <c r="R409" i="1" a="1"/>
  <c r="R409" i="1" s="1"/>
  <c r="R410" i="1" a="1"/>
  <c r="R410" i="1" s="1"/>
  <c r="R411" i="1" a="1"/>
  <c r="R411" i="1" s="1"/>
  <c r="R412" i="1" a="1"/>
  <c r="R412" i="1" s="1"/>
  <c r="R413" i="1" a="1"/>
  <c r="R413" i="1" s="1"/>
  <c r="R414" i="1" a="1"/>
  <c r="R414" i="1" s="1"/>
  <c r="R415" i="1" a="1"/>
  <c r="R415" i="1" s="1"/>
  <c r="R416" i="1" a="1"/>
  <c r="R416" i="1" s="1"/>
  <c r="R417" i="1" a="1"/>
  <c r="R417" i="1" s="1"/>
  <c r="R418" i="1" a="1"/>
  <c r="R418" i="1" s="1"/>
  <c r="R419" i="1" a="1"/>
  <c r="R419" i="1" s="1"/>
  <c r="R420" i="1" a="1"/>
  <c r="R420" i="1" s="1"/>
  <c r="R421" i="1" a="1"/>
  <c r="R421" i="1" s="1"/>
  <c r="R422" i="1" a="1"/>
  <c r="R422" i="1" s="1"/>
  <c r="R423" i="1" a="1"/>
  <c r="R423" i="1" s="1"/>
  <c r="R424" i="1" a="1"/>
  <c r="R424" i="1" s="1"/>
  <c r="R425" i="1" a="1"/>
  <c r="R425" i="1" s="1"/>
  <c r="R426" i="1" a="1"/>
  <c r="R426" i="1" s="1"/>
  <c r="R427" i="1" a="1"/>
  <c r="R427" i="1" s="1"/>
  <c r="R428" i="1" a="1"/>
  <c r="R428" i="1" s="1"/>
  <c r="R429" i="1" a="1"/>
  <c r="R429" i="1" s="1"/>
  <c r="R430" i="1" a="1"/>
  <c r="R430" i="1" s="1"/>
  <c r="R431" i="1" a="1"/>
  <c r="R431" i="1" s="1"/>
  <c r="R432" i="1" a="1"/>
  <c r="R432" i="1" s="1"/>
  <c r="R433" i="1" a="1"/>
  <c r="R433" i="1" s="1"/>
  <c r="R434" i="1" a="1"/>
  <c r="R434" i="1" s="1"/>
  <c r="R435" i="1" a="1"/>
  <c r="R435" i="1" s="1"/>
  <c r="R436" i="1" a="1"/>
  <c r="R436" i="1" s="1"/>
  <c r="R437" i="1" a="1"/>
  <c r="R437" i="1" s="1"/>
  <c r="R438" i="1" a="1"/>
  <c r="R438" i="1" s="1"/>
  <c r="R439" i="1" a="1"/>
  <c r="R439" i="1" s="1"/>
  <c r="R440" i="1" a="1"/>
  <c r="R440" i="1" s="1"/>
  <c r="R441" i="1" a="1"/>
  <c r="R441" i="1" s="1"/>
  <c r="R442" i="1" a="1"/>
  <c r="R442" i="1" s="1"/>
  <c r="R443" i="1" a="1"/>
  <c r="R443" i="1" s="1"/>
  <c r="R444" i="1" a="1"/>
  <c r="R444" i="1" s="1"/>
  <c r="R445" i="1" a="1"/>
  <c r="R445" i="1" s="1"/>
  <c r="R446" i="1" a="1"/>
  <c r="R446" i="1" s="1"/>
  <c r="R447" i="1" a="1"/>
  <c r="R447" i="1" s="1"/>
  <c r="R448" i="1" a="1"/>
  <c r="R448" i="1" s="1"/>
  <c r="R449" i="1" a="1"/>
  <c r="R449" i="1" s="1"/>
  <c r="R450" i="1" a="1"/>
  <c r="R450" i="1" s="1"/>
  <c r="R451" i="1" a="1"/>
  <c r="R451" i="1" s="1"/>
  <c r="R452" i="1" a="1"/>
  <c r="R452" i="1" s="1"/>
  <c r="R453" i="1" a="1"/>
  <c r="R453" i="1" s="1"/>
  <c r="R454" i="1" a="1"/>
  <c r="R454" i="1" s="1"/>
  <c r="R455" i="1" a="1"/>
  <c r="R455" i="1" s="1"/>
  <c r="R456" i="1" a="1"/>
  <c r="R456" i="1" s="1"/>
  <c r="R457" i="1" a="1"/>
  <c r="R457" i="1" s="1"/>
  <c r="R458" i="1" a="1"/>
  <c r="R458" i="1" s="1"/>
  <c r="R459" i="1" a="1"/>
  <c r="R459" i="1" s="1"/>
  <c r="R460" i="1" a="1"/>
  <c r="R460" i="1" s="1"/>
  <c r="R461" i="1" a="1"/>
  <c r="R461" i="1" s="1"/>
  <c r="R462" i="1" a="1"/>
  <c r="R462" i="1" s="1"/>
  <c r="R463" i="1" a="1"/>
  <c r="R463" i="1" s="1"/>
  <c r="R464" i="1" a="1"/>
  <c r="R464" i="1" s="1"/>
  <c r="R465" i="1" a="1"/>
  <c r="R465" i="1" s="1"/>
  <c r="R466" i="1" a="1"/>
  <c r="R466" i="1" s="1"/>
  <c r="R467" i="1" a="1"/>
  <c r="R467" i="1" s="1"/>
  <c r="R468" i="1" a="1"/>
  <c r="R468" i="1" s="1"/>
  <c r="R469" i="1" a="1"/>
  <c r="R469" i="1" s="1"/>
  <c r="R470" i="1" a="1"/>
  <c r="R470" i="1" s="1"/>
  <c r="R471" i="1" a="1"/>
  <c r="R471" i="1" s="1"/>
  <c r="R472" i="1" a="1"/>
  <c r="R472" i="1" s="1"/>
  <c r="R473" i="1" a="1"/>
  <c r="R473" i="1" s="1"/>
  <c r="R474" i="1" a="1"/>
  <c r="R474" i="1" s="1"/>
  <c r="R475" i="1" a="1"/>
  <c r="R475" i="1" s="1"/>
  <c r="R476" i="1" a="1"/>
  <c r="R476" i="1" s="1"/>
  <c r="R477" i="1" a="1"/>
  <c r="R477" i="1" s="1"/>
  <c r="R478" i="1" a="1"/>
  <c r="R478" i="1" s="1"/>
  <c r="R479" i="1" a="1"/>
  <c r="R479" i="1" s="1"/>
  <c r="R480" i="1" a="1"/>
  <c r="R480" i="1" s="1"/>
  <c r="R481" i="1" a="1"/>
  <c r="R481" i="1" s="1"/>
  <c r="R482" i="1" a="1"/>
  <c r="R482" i="1" s="1"/>
  <c r="R483" i="1" a="1"/>
  <c r="R483" i="1" s="1"/>
  <c r="R484" i="1" a="1"/>
  <c r="R484" i="1" s="1"/>
  <c r="R485" i="1" a="1"/>
  <c r="R485" i="1" s="1"/>
  <c r="R486" i="1" a="1"/>
  <c r="R486" i="1" s="1"/>
  <c r="R487" i="1" a="1"/>
  <c r="R487" i="1" s="1"/>
  <c r="R488" i="1" a="1"/>
  <c r="R488" i="1" s="1"/>
  <c r="R489" i="1" a="1"/>
  <c r="R489" i="1" s="1"/>
  <c r="R490" i="1" a="1"/>
  <c r="R490" i="1" s="1"/>
  <c r="R491" i="1" a="1"/>
  <c r="R491" i="1" s="1"/>
  <c r="R492" i="1" a="1"/>
  <c r="R492" i="1" s="1"/>
  <c r="R493" i="1" a="1"/>
  <c r="R493" i="1" s="1"/>
  <c r="R494" i="1" a="1"/>
  <c r="R494" i="1" s="1"/>
  <c r="R495" i="1" a="1"/>
  <c r="R495" i="1" s="1"/>
  <c r="R496" i="1" a="1"/>
  <c r="R496" i="1" s="1"/>
  <c r="R497" i="1" a="1"/>
  <c r="R497" i="1" s="1"/>
  <c r="R498" i="1" a="1"/>
  <c r="R498" i="1" s="1"/>
  <c r="R499" i="1" a="1"/>
  <c r="R499" i="1" s="1"/>
  <c r="R500" i="1" a="1"/>
  <c r="R500" i="1" s="1"/>
  <c r="R501" i="1" a="1"/>
  <c r="R501" i="1" s="1"/>
  <c r="R502" i="1" a="1"/>
  <c r="R502" i="1" s="1"/>
  <c r="R503" i="1" a="1"/>
  <c r="R503" i="1" s="1"/>
  <c r="R504" i="1" a="1"/>
  <c r="R504" i="1" s="1"/>
  <c r="R505" i="1" a="1"/>
  <c r="R505" i="1" s="1"/>
  <c r="R506" i="1" a="1"/>
  <c r="R506" i="1" s="1"/>
  <c r="R507" i="1" a="1"/>
  <c r="R507" i="1" s="1"/>
  <c r="R508" i="1" a="1"/>
  <c r="R508" i="1" s="1"/>
  <c r="R509" i="1" a="1"/>
  <c r="R509" i="1" s="1"/>
  <c r="R510" i="1" a="1"/>
  <c r="R510" i="1" s="1"/>
  <c r="R511" i="1" a="1"/>
  <c r="R511" i="1" s="1"/>
  <c r="R512" i="1" a="1"/>
  <c r="R512" i="1" s="1"/>
  <c r="R513" i="1" a="1"/>
  <c r="R513" i="1" s="1"/>
  <c r="R514" i="1" a="1"/>
  <c r="R514" i="1" s="1"/>
  <c r="R515" i="1" a="1"/>
  <c r="R515" i="1" s="1"/>
  <c r="R516" i="1" a="1"/>
  <c r="R516" i="1" s="1"/>
  <c r="R517" i="1" a="1"/>
  <c r="R517" i="1" s="1"/>
  <c r="R518" i="1" a="1"/>
  <c r="R518" i="1" s="1"/>
  <c r="R519" i="1" a="1"/>
  <c r="R519" i="1" s="1"/>
  <c r="R520" i="1" a="1"/>
  <c r="R520" i="1" s="1"/>
  <c r="R521" i="1" a="1"/>
  <c r="R521" i="1" s="1"/>
  <c r="R522" i="1" a="1"/>
  <c r="R522" i="1" s="1"/>
  <c r="R523" i="1" a="1"/>
  <c r="R523" i="1" s="1"/>
  <c r="R524" i="1" a="1"/>
  <c r="R524" i="1" s="1"/>
  <c r="R525" i="1" a="1"/>
  <c r="R525" i="1" s="1"/>
  <c r="R526" i="1" a="1"/>
  <c r="R526" i="1" s="1"/>
  <c r="R527" i="1" a="1"/>
  <c r="R527" i="1" s="1"/>
  <c r="R528" i="1" a="1"/>
  <c r="R528" i="1" s="1"/>
  <c r="R529" i="1" a="1"/>
  <c r="R529" i="1" s="1"/>
  <c r="R530" i="1" a="1"/>
  <c r="R530" i="1" s="1"/>
  <c r="R531" i="1" a="1"/>
  <c r="R531" i="1" s="1"/>
  <c r="R532" i="1" a="1"/>
  <c r="R532" i="1" s="1"/>
  <c r="R533" i="1" a="1"/>
  <c r="R533" i="1" s="1"/>
  <c r="R534" i="1" a="1"/>
  <c r="R534" i="1" s="1"/>
  <c r="R535" i="1" a="1"/>
  <c r="R535" i="1" s="1"/>
  <c r="R536" i="1" a="1"/>
  <c r="R536" i="1" s="1"/>
  <c r="R537" i="1" a="1"/>
  <c r="R537" i="1" s="1"/>
  <c r="R538" i="1" a="1"/>
  <c r="R538" i="1" s="1"/>
  <c r="R539" i="1" a="1"/>
  <c r="R539" i="1" s="1"/>
  <c r="R540" i="1" a="1"/>
  <c r="R540" i="1" s="1"/>
  <c r="R541" i="1" a="1"/>
  <c r="R541" i="1" s="1"/>
  <c r="R542" i="1" a="1"/>
  <c r="R542" i="1" s="1"/>
  <c r="R543" i="1" a="1"/>
  <c r="R543" i="1" s="1"/>
  <c r="R544" i="1" a="1"/>
  <c r="R544" i="1" s="1"/>
  <c r="R545" i="1" a="1"/>
  <c r="R545" i="1" s="1"/>
  <c r="R546" i="1" a="1"/>
  <c r="R546" i="1" s="1"/>
  <c r="R547" i="1" a="1"/>
  <c r="R547" i="1" s="1"/>
  <c r="R548" i="1" a="1"/>
  <c r="R548" i="1" s="1"/>
  <c r="R549" i="1" a="1"/>
  <c r="R549" i="1" s="1"/>
  <c r="R550" i="1" a="1"/>
  <c r="R550" i="1" s="1"/>
  <c r="R551" i="1" a="1"/>
  <c r="R551" i="1" s="1"/>
  <c r="R552" i="1" a="1"/>
  <c r="R552" i="1" s="1"/>
  <c r="R553" i="1" a="1"/>
  <c r="R553" i="1" s="1"/>
  <c r="R554" i="1" a="1"/>
  <c r="R554" i="1" s="1"/>
  <c r="R555" i="1" a="1"/>
  <c r="R555" i="1" s="1"/>
  <c r="R556" i="1" a="1"/>
  <c r="R556" i="1" s="1"/>
  <c r="R557" i="1" a="1"/>
  <c r="R557" i="1" s="1"/>
  <c r="R558" i="1" a="1"/>
  <c r="R558" i="1" s="1"/>
  <c r="R559" i="1" a="1"/>
  <c r="R559" i="1" s="1"/>
  <c r="R560" i="1" a="1"/>
  <c r="R560" i="1" s="1"/>
  <c r="R561" i="1" a="1"/>
  <c r="R561" i="1" s="1"/>
  <c r="R562" i="1" a="1"/>
  <c r="R562" i="1" s="1"/>
  <c r="R563" i="1" a="1"/>
  <c r="R563" i="1" s="1"/>
  <c r="R564" i="1" a="1"/>
  <c r="R564" i="1" s="1"/>
  <c r="R565" i="1" a="1"/>
  <c r="R565" i="1" s="1"/>
  <c r="R566" i="1" a="1"/>
  <c r="R566" i="1" s="1"/>
  <c r="R567" i="1" a="1"/>
  <c r="R567" i="1" s="1"/>
  <c r="R568" i="1" a="1"/>
  <c r="R568" i="1" s="1"/>
  <c r="R569" i="1" a="1"/>
  <c r="R569" i="1" s="1"/>
  <c r="R570" i="1" a="1"/>
  <c r="R570" i="1" s="1"/>
  <c r="R571" i="1" a="1"/>
  <c r="R571" i="1" s="1"/>
  <c r="R572" i="1" a="1"/>
  <c r="R572" i="1" s="1"/>
  <c r="R573" i="1" a="1"/>
  <c r="R573" i="1" s="1"/>
  <c r="R574" i="1" a="1"/>
  <c r="R574" i="1" s="1"/>
  <c r="R575" i="1" a="1"/>
  <c r="R575" i="1" s="1"/>
  <c r="R576" i="1" a="1"/>
  <c r="R576" i="1" s="1"/>
  <c r="R577" i="1" a="1"/>
  <c r="R577" i="1" s="1"/>
  <c r="R578" i="1" a="1"/>
  <c r="R578" i="1" s="1"/>
  <c r="R579" i="1" a="1"/>
  <c r="R579" i="1" s="1"/>
  <c r="R580" i="1" a="1"/>
  <c r="R580" i="1" s="1"/>
  <c r="R581" i="1" a="1"/>
  <c r="R581" i="1" s="1"/>
  <c r="R582" i="1" a="1"/>
  <c r="R582" i="1" s="1"/>
  <c r="R583" i="1" a="1"/>
  <c r="R583" i="1" s="1"/>
  <c r="R584" i="1" a="1"/>
  <c r="R584" i="1" s="1"/>
  <c r="R585" i="1" a="1"/>
  <c r="R585" i="1" s="1"/>
  <c r="R586" i="1" a="1"/>
  <c r="R586" i="1" s="1"/>
  <c r="R587" i="1" a="1"/>
  <c r="R587" i="1" s="1"/>
  <c r="R588" i="1" a="1"/>
  <c r="R588" i="1" s="1"/>
  <c r="R589" i="1" a="1"/>
  <c r="R589" i="1" s="1"/>
  <c r="R590" i="1" a="1"/>
  <c r="R590" i="1" s="1"/>
  <c r="R591" i="1" a="1"/>
  <c r="R591" i="1" s="1"/>
  <c r="R592" i="1" a="1"/>
  <c r="R592" i="1" s="1"/>
  <c r="R593" i="1" a="1"/>
  <c r="R593" i="1" s="1"/>
  <c r="R594" i="1" a="1"/>
  <c r="R594" i="1" s="1"/>
  <c r="R595" i="1" a="1"/>
  <c r="R595" i="1" s="1"/>
  <c r="R596" i="1" a="1"/>
  <c r="R596" i="1" s="1"/>
  <c r="R597" i="1" a="1"/>
  <c r="R597" i="1" s="1"/>
  <c r="R598" i="1" a="1"/>
  <c r="R598" i="1" s="1"/>
  <c r="R599" i="1" a="1"/>
  <c r="R599" i="1" s="1"/>
  <c r="R600" i="1" a="1"/>
  <c r="R600" i="1" s="1"/>
  <c r="R601" i="1" a="1"/>
  <c r="R601" i="1" s="1"/>
  <c r="R602" i="1" a="1"/>
  <c r="R602" i="1" s="1"/>
  <c r="R603" i="1" a="1"/>
  <c r="R603" i="1" s="1"/>
  <c r="R604" i="1" a="1"/>
  <c r="R604" i="1" s="1"/>
  <c r="R605" i="1" a="1"/>
  <c r="R605" i="1" s="1"/>
  <c r="R606" i="1" a="1"/>
  <c r="R606" i="1" s="1"/>
  <c r="R607" i="1" a="1"/>
  <c r="R607" i="1" s="1"/>
  <c r="R608" i="1" a="1"/>
  <c r="R608" i="1" s="1"/>
  <c r="R609" i="1" a="1"/>
  <c r="R609" i="1" s="1"/>
  <c r="R610" i="1" a="1"/>
  <c r="R610" i="1" s="1"/>
  <c r="R611" i="1" a="1"/>
  <c r="R611" i="1" s="1"/>
  <c r="R612" i="1" a="1"/>
  <c r="R612" i="1" s="1"/>
  <c r="R613" i="1" a="1"/>
  <c r="R613" i="1" s="1"/>
  <c r="R614" i="1" a="1"/>
  <c r="R614" i="1" s="1"/>
  <c r="R615" i="1" a="1"/>
  <c r="R615" i="1" s="1"/>
  <c r="R616" i="1" a="1"/>
  <c r="R616" i="1" s="1"/>
  <c r="R617" i="1" a="1"/>
  <c r="R617" i="1" s="1"/>
  <c r="R618" i="1" a="1"/>
  <c r="R618" i="1" s="1"/>
  <c r="R619" i="1" a="1"/>
  <c r="R619" i="1" s="1"/>
  <c r="R620" i="1" a="1"/>
  <c r="R620" i="1" s="1"/>
  <c r="R621" i="1" a="1"/>
  <c r="R621" i="1" s="1"/>
  <c r="R622" i="1" a="1"/>
  <c r="R622" i="1" s="1"/>
  <c r="R623" i="1" a="1"/>
  <c r="R623" i="1" s="1"/>
  <c r="R624" i="1" a="1"/>
  <c r="R624" i="1" s="1"/>
  <c r="R625" i="1" a="1"/>
  <c r="R625" i="1" s="1"/>
  <c r="R626" i="1" a="1"/>
  <c r="R626" i="1" s="1"/>
  <c r="R627" i="1" a="1"/>
  <c r="R627" i="1" s="1"/>
  <c r="R628" i="1" a="1"/>
  <c r="R628" i="1" s="1"/>
  <c r="R629" i="1" a="1"/>
  <c r="R629" i="1" s="1"/>
  <c r="R630" i="1" a="1"/>
  <c r="R630" i="1" s="1"/>
  <c r="R631" i="1" a="1"/>
  <c r="R631" i="1" s="1"/>
  <c r="R632" i="1" a="1"/>
  <c r="R632" i="1" s="1"/>
  <c r="R633" i="1" a="1"/>
  <c r="R633" i="1" s="1"/>
  <c r="R634" i="1" a="1"/>
  <c r="R634" i="1" s="1"/>
  <c r="R635" i="1" a="1"/>
  <c r="R635" i="1" s="1"/>
  <c r="R636" i="1" a="1"/>
  <c r="R636" i="1" s="1"/>
  <c r="R637" i="1" a="1"/>
  <c r="R637" i="1" s="1"/>
  <c r="R638" i="1" a="1"/>
  <c r="R638" i="1" s="1"/>
  <c r="R639" i="1" a="1"/>
  <c r="R639" i="1" s="1"/>
  <c r="R640" i="1" a="1"/>
  <c r="R640" i="1" s="1"/>
  <c r="R641" i="1" a="1"/>
  <c r="R641" i="1" s="1"/>
  <c r="R642" i="1" a="1"/>
  <c r="R642" i="1" s="1"/>
  <c r="R643" i="1" a="1"/>
  <c r="R643" i="1" s="1"/>
  <c r="R644" i="1" a="1"/>
  <c r="R644" i="1" s="1"/>
  <c r="R645" i="1" a="1"/>
  <c r="R645" i="1" s="1"/>
  <c r="R646" i="1" a="1"/>
  <c r="R646" i="1" s="1"/>
  <c r="R647" i="1" a="1"/>
  <c r="R647" i="1" s="1"/>
  <c r="R648" i="1" a="1"/>
  <c r="R648" i="1" s="1"/>
  <c r="R649" i="1" a="1"/>
  <c r="R649" i="1" s="1"/>
  <c r="R650" i="1" a="1"/>
  <c r="R650" i="1" s="1"/>
  <c r="R651" i="1" a="1"/>
  <c r="R651" i="1" s="1"/>
  <c r="R652" i="1" a="1"/>
  <c r="R652" i="1" s="1"/>
  <c r="R653" i="1" a="1"/>
  <c r="R653" i="1" s="1"/>
  <c r="R654" i="1" a="1"/>
  <c r="R654" i="1" s="1"/>
  <c r="R655" i="1" a="1"/>
  <c r="R655" i="1" s="1"/>
  <c r="R656" i="1" a="1"/>
  <c r="R656" i="1" s="1"/>
  <c r="R657" i="1" a="1"/>
  <c r="R657" i="1" s="1"/>
  <c r="R658" i="1" a="1"/>
  <c r="R658" i="1" s="1"/>
  <c r="R659" i="1" a="1"/>
  <c r="R659" i="1" s="1"/>
  <c r="R660" i="1" a="1"/>
  <c r="R660" i="1" s="1"/>
  <c r="R661" i="1" a="1"/>
  <c r="R661" i="1" s="1"/>
  <c r="R662" i="1" a="1"/>
  <c r="R662" i="1" s="1"/>
  <c r="R663" i="1" a="1"/>
  <c r="R663" i="1" s="1"/>
  <c r="R664" i="1" a="1"/>
  <c r="R664" i="1" s="1"/>
  <c r="R665" i="1" a="1"/>
  <c r="R665" i="1" s="1"/>
  <c r="R666" i="1" a="1"/>
  <c r="R666" i="1" s="1"/>
  <c r="R667" i="1" a="1"/>
  <c r="R667" i="1" s="1"/>
  <c r="R668" i="1" a="1"/>
  <c r="R668" i="1" s="1"/>
  <c r="R669" i="1" a="1"/>
  <c r="R669" i="1" s="1"/>
  <c r="R670" i="1" a="1"/>
  <c r="R670" i="1" s="1"/>
  <c r="R671" i="1" a="1"/>
  <c r="R671" i="1" s="1"/>
  <c r="R672" i="1" a="1"/>
  <c r="R672" i="1" s="1"/>
  <c r="R673" i="1" a="1"/>
  <c r="R673" i="1" s="1"/>
  <c r="R674" i="1" a="1"/>
  <c r="R674" i="1" s="1"/>
  <c r="R675" i="1" a="1"/>
  <c r="R675" i="1" s="1"/>
  <c r="R676" i="1" a="1"/>
  <c r="R676" i="1" s="1"/>
  <c r="R677" i="1" a="1"/>
  <c r="R677" i="1" s="1"/>
  <c r="R678" i="1" a="1"/>
  <c r="R678" i="1" s="1"/>
  <c r="R679" i="1" a="1"/>
  <c r="R679" i="1" s="1"/>
  <c r="R680" i="1" a="1"/>
  <c r="R680" i="1" s="1"/>
  <c r="R681" i="1" a="1"/>
  <c r="R681" i="1" s="1"/>
  <c r="R682" i="1" a="1"/>
  <c r="R682" i="1" s="1"/>
  <c r="R683" i="1" a="1"/>
  <c r="R683" i="1" s="1"/>
  <c r="R684" i="1" a="1"/>
  <c r="R684" i="1" s="1"/>
  <c r="R685" i="1" a="1"/>
  <c r="R685" i="1" s="1"/>
  <c r="R686" i="1" a="1"/>
  <c r="R686" i="1" s="1"/>
  <c r="R687" i="1" a="1"/>
  <c r="R687" i="1" s="1"/>
  <c r="R688" i="1" a="1"/>
  <c r="R688" i="1" s="1"/>
  <c r="R689" i="1" a="1"/>
  <c r="R689" i="1" s="1"/>
  <c r="R690" i="1" a="1"/>
  <c r="R690" i="1" s="1"/>
  <c r="R691" i="1" a="1"/>
  <c r="R691" i="1" s="1"/>
  <c r="R692" i="1" a="1"/>
  <c r="R692" i="1" s="1"/>
  <c r="R693" i="1" a="1"/>
  <c r="R693" i="1" s="1"/>
  <c r="R694" i="1" a="1"/>
  <c r="R694" i="1" s="1"/>
  <c r="R695" i="1" a="1"/>
  <c r="R695" i="1" s="1"/>
  <c r="R696" i="1" a="1"/>
  <c r="R696" i="1" s="1"/>
  <c r="R697" i="1" a="1"/>
  <c r="R697" i="1" s="1"/>
  <c r="R698" i="1" a="1"/>
  <c r="R698" i="1" s="1"/>
  <c r="R699" i="1" a="1"/>
  <c r="R699" i="1" s="1"/>
  <c r="R700" i="1" a="1"/>
  <c r="R700" i="1" s="1"/>
  <c r="R701" i="1" a="1"/>
  <c r="R701" i="1" s="1"/>
  <c r="R702" i="1" a="1"/>
  <c r="R702" i="1" s="1"/>
  <c r="R703" i="1" a="1"/>
  <c r="R703" i="1" s="1"/>
  <c r="R704" i="1" a="1"/>
  <c r="R704" i="1" s="1"/>
  <c r="R705" i="1" a="1"/>
  <c r="R705" i="1" s="1"/>
  <c r="R706" i="1" a="1"/>
  <c r="R706" i="1" s="1"/>
  <c r="R707" i="1" a="1"/>
  <c r="R707" i="1" s="1"/>
  <c r="R708" i="1" a="1"/>
  <c r="R708" i="1" s="1"/>
  <c r="R709" i="1" a="1"/>
  <c r="R709" i="1" s="1"/>
  <c r="R710" i="1" a="1"/>
  <c r="R710" i="1" s="1"/>
  <c r="R711" i="1" a="1"/>
  <c r="R711" i="1" s="1"/>
  <c r="R712" i="1" a="1"/>
  <c r="R712" i="1" s="1"/>
  <c r="R713" i="1" a="1"/>
  <c r="R713" i="1" s="1"/>
  <c r="R714" i="1" a="1"/>
  <c r="R714" i="1" s="1"/>
  <c r="R715" i="1" a="1"/>
  <c r="R715" i="1" s="1"/>
  <c r="R716" i="1" a="1"/>
  <c r="R716" i="1" s="1"/>
  <c r="R717" i="1" a="1"/>
  <c r="R717" i="1" s="1"/>
  <c r="R718" i="1" a="1"/>
  <c r="R718" i="1" s="1"/>
  <c r="R719" i="1" a="1"/>
  <c r="R719" i="1" s="1"/>
  <c r="R720" i="1" a="1"/>
  <c r="R720" i="1" s="1"/>
  <c r="R721" i="1" a="1"/>
  <c r="R721" i="1" s="1"/>
  <c r="R722" i="1" a="1"/>
  <c r="R722" i="1" s="1"/>
  <c r="R723" i="1" a="1"/>
  <c r="R723" i="1" s="1"/>
  <c r="R724" i="1" a="1"/>
  <c r="R724" i="1" s="1"/>
  <c r="R725" i="1" a="1"/>
  <c r="R725" i="1" s="1"/>
  <c r="R726" i="1" a="1"/>
  <c r="R726" i="1" s="1"/>
  <c r="R727" i="1" a="1"/>
  <c r="R727" i="1" s="1"/>
  <c r="R728" i="1" a="1"/>
  <c r="R728" i="1" s="1"/>
  <c r="R729" i="1" a="1"/>
  <c r="R729" i="1" s="1"/>
  <c r="R730" i="1" a="1"/>
  <c r="R730" i="1" s="1"/>
  <c r="R731" i="1" a="1"/>
  <c r="R731" i="1" s="1"/>
  <c r="R732" i="1" a="1"/>
  <c r="R732" i="1" s="1"/>
  <c r="R733" i="1" a="1"/>
  <c r="R733" i="1" s="1"/>
  <c r="R734" i="1" a="1"/>
  <c r="R734" i="1" s="1"/>
  <c r="R735" i="1" a="1"/>
  <c r="R735" i="1" s="1"/>
  <c r="R736" i="1" a="1"/>
  <c r="R736" i="1" s="1"/>
  <c r="R737" i="1" a="1"/>
  <c r="R737" i="1" s="1"/>
  <c r="R738" i="1" a="1"/>
  <c r="R738" i="1" s="1"/>
  <c r="R739" i="1" a="1"/>
  <c r="R739" i="1" s="1"/>
  <c r="R740" i="1" a="1"/>
  <c r="R740" i="1" s="1"/>
  <c r="R741" i="1" a="1"/>
  <c r="R741" i="1" s="1"/>
  <c r="R742" i="1" a="1"/>
  <c r="R742" i="1" s="1"/>
  <c r="R743" i="1" a="1"/>
  <c r="R743" i="1" s="1"/>
  <c r="R744" i="1" a="1"/>
  <c r="R744" i="1" s="1"/>
  <c r="R745" i="1" a="1"/>
  <c r="R745" i="1" s="1"/>
  <c r="R746" i="1" a="1"/>
  <c r="R746" i="1" s="1"/>
  <c r="R747" i="1" a="1"/>
  <c r="R747" i="1" s="1"/>
  <c r="R748" i="1" a="1"/>
  <c r="R748" i="1" s="1"/>
  <c r="R749" i="1" a="1"/>
  <c r="R749" i="1" s="1"/>
  <c r="R750" i="1" a="1"/>
  <c r="R750" i="1" s="1"/>
  <c r="R751" i="1" a="1"/>
  <c r="R751" i="1" s="1"/>
  <c r="R752" i="1" a="1"/>
  <c r="R752" i="1" s="1"/>
  <c r="R753" i="1" a="1"/>
  <c r="R753" i="1" s="1"/>
  <c r="R754" i="1" a="1"/>
  <c r="R754" i="1" s="1"/>
  <c r="R755" i="1" a="1"/>
  <c r="R755" i="1" s="1"/>
  <c r="R756" i="1" a="1"/>
  <c r="R756" i="1" s="1"/>
  <c r="R757" i="1" a="1"/>
  <c r="R757" i="1" s="1"/>
  <c r="R758" i="1" a="1"/>
  <c r="R758" i="1" s="1"/>
  <c r="R759" i="1" a="1"/>
  <c r="R759" i="1" s="1"/>
  <c r="R760" i="1" a="1"/>
  <c r="R760" i="1" s="1"/>
  <c r="R761" i="1" a="1"/>
  <c r="R761" i="1" s="1"/>
  <c r="R762" i="1" a="1"/>
  <c r="R762" i="1" s="1"/>
  <c r="R763" i="1" a="1"/>
  <c r="R763" i="1" s="1"/>
  <c r="R764" i="1" a="1"/>
  <c r="R764" i="1" s="1"/>
  <c r="R765" i="1" a="1"/>
  <c r="R765" i="1" s="1"/>
  <c r="R766" i="1" a="1"/>
  <c r="R766" i="1" s="1"/>
  <c r="R767" i="1" a="1"/>
  <c r="R767" i="1" s="1"/>
  <c r="R768" i="1" a="1"/>
  <c r="R768" i="1" s="1"/>
  <c r="R769" i="1" a="1"/>
  <c r="R769" i="1" s="1"/>
  <c r="R770" i="1" a="1"/>
  <c r="R770" i="1" s="1"/>
  <c r="R771" i="1" a="1"/>
  <c r="R771" i="1" s="1"/>
  <c r="R772" i="1" a="1"/>
  <c r="R772" i="1" s="1"/>
  <c r="R773" i="1" a="1"/>
  <c r="R773" i="1" s="1"/>
  <c r="R774" i="1" a="1"/>
  <c r="R774" i="1" s="1"/>
  <c r="R775" i="1" a="1"/>
  <c r="R775" i="1" s="1"/>
  <c r="R776" i="1" a="1"/>
  <c r="R776" i="1" s="1"/>
  <c r="R777" i="1" a="1"/>
  <c r="R777" i="1" s="1"/>
  <c r="R778" i="1" a="1"/>
  <c r="R778" i="1" s="1"/>
  <c r="R779" i="1" a="1"/>
  <c r="R779" i="1" s="1"/>
  <c r="R780" i="1" a="1"/>
  <c r="R780" i="1" s="1"/>
  <c r="R781" i="1" a="1"/>
  <c r="R781" i="1" s="1"/>
  <c r="R782" i="1" a="1"/>
  <c r="R782" i="1" s="1"/>
  <c r="R783" i="1" a="1"/>
  <c r="R783" i="1" s="1"/>
  <c r="R784" i="1" a="1"/>
  <c r="R784" i="1" s="1"/>
  <c r="R785" i="1" a="1"/>
  <c r="R785" i="1" s="1"/>
  <c r="R786" i="1" a="1"/>
  <c r="R786" i="1" s="1"/>
  <c r="R787" i="1" a="1"/>
  <c r="R787" i="1" s="1"/>
  <c r="R788" i="1" a="1"/>
  <c r="R788" i="1" s="1"/>
  <c r="R789" i="1" a="1"/>
  <c r="R789" i="1" s="1"/>
  <c r="R790" i="1" a="1"/>
  <c r="R790" i="1" s="1"/>
  <c r="R791" i="1" a="1"/>
  <c r="R791" i="1" s="1"/>
  <c r="R792" i="1" a="1"/>
  <c r="R792" i="1" s="1"/>
  <c r="R793" i="1" a="1"/>
  <c r="R793" i="1" s="1"/>
  <c r="R794" i="1" a="1"/>
  <c r="R794" i="1" s="1"/>
  <c r="R795" i="1" a="1"/>
  <c r="R795" i="1" s="1"/>
  <c r="R796" i="1" a="1"/>
  <c r="R796" i="1" s="1"/>
  <c r="R797" i="1" a="1"/>
  <c r="R797" i="1" s="1"/>
  <c r="R798" i="1" a="1"/>
  <c r="R798" i="1" s="1"/>
  <c r="R799" i="1" a="1"/>
  <c r="R799" i="1" s="1"/>
  <c r="R800" i="1" a="1"/>
  <c r="R800" i="1" s="1"/>
  <c r="R801" i="1" a="1"/>
  <c r="R801" i="1" s="1"/>
  <c r="R802" i="1" a="1"/>
  <c r="R802" i="1" s="1"/>
  <c r="R803" i="1" a="1"/>
  <c r="R803" i="1" s="1"/>
  <c r="R804" i="1" a="1"/>
  <c r="R804" i="1" s="1"/>
  <c r="R805" i="1" a="1"/>
  <c r="R805" i="1" s="1"/>
  <c r="R806" i="1" a="1"/>
  <c r="R806" i="1" s="1"/>
  <c r="R807" i="1" a="1"/>
  <c r="R807" i="1" s="1"/>
  <c r="R808" i="1" a="1"/>
  <c r="R808" i="1" s="1"/>
  <c r="R809" i="1" a="1"/>
  <c r="R809" i="1" s="1"/>
  <c r="R810" i="1" a="1"/>
  <c r="R810" i="1" s="1"/>
  <c r="R811" i="1" a="1"/>
  <c r="R811" i="1" s="1"/>
  <c r="R812" i="1" a="1"/>
  <c r="R812" i="1" s="1"/>
  <c r="R813" i="1" a="1"/>
  <c r="R813" i="1" s="1"/>
  <c r="R814" i="1" a="1"/>
  <c r="R814" i="1" s="1"/>
  <c r="R815" i="1" a="1"/>
  <c r="R815" i="1" s="1"/>
  <c r="R816" i="1" a="1"/>
  <c r="R816" i="1" s="1"/>
  <c r="R817" i="1" a="1"/>
  <c r="R817" i="1" s="1"/>
  <c r="R818" i="1" a="1"/>
  <c r="R818" i="1" s="1"/>
  <c r="R819" i="1" a="1"/>
  <c r="R819" i="1" s="1"/>
  <c r="R820" i="1" a="1"/>
  <c r="R820" i="1" s="1"/>
  <c r="R821" i="1" a="1"/>
  <c r="R821" i="1" s="1"/>
  <c r="R822" i="1" a="1"/>
  <c r="R822" i="1" s="1"/>
  <c r="R823" i="1" a="1"/>
  <c r="R823" i="1" s="1"/>
  <c r="R824" i="1" a="1"/>
  <c r="R824" i="1" s="1"/>
  <c r="R825" i="1" a="1"/>
  <c r="R825" i="1" s="1"/>
  <c r="R826" i="1" a="1"/>
  <c r="R826" i="1" s="1"/>
  <c r="R827" i="1" a="1"/>
  <c r="R827" i="1" s="1"/>
  <c r="R828" i="1" a="1"/>
  <c r="R828" i="1" s="1"/>
  <c r="R829" i="1" a="1"/>
  <c r="R829" i="1" s="1"/>
  <c r="R830" i="1" a="1"/>
  <c r="R830" i="1" s="1"/>
  <c r="R831" i="1" a="1"/>
  <c r="R831" i="1" s="1"/>
  <c r="R832" i="1" a="1"/>
  <c r="R832" i="1" s="1"/>
  <c r="R833" i="1" a="1"/>
  <c r="R833" i="1" s="1"/>
  <c r="R834" i="1" a="1"/>
  <c r="R834" i="1" s="1"/>
  <c r="R835" i="1" a="1"/>
  <c r="R835" i="1" s="1"/>
  <c r="R836" i="1" a="1"/>
  <c r="R836" i="1" s="1"/>
  <c r="R837" i="1" a="1"/>
  <c r="R837" i="1" s="1"/>
  <c r="R838" i="1" a="1"/>
  <c r="R838" i="1" s="1"/>
  <c r="R839" i="1" a="1"/>
  <c r="R839" i="1" s="1"/>
  <c r="R840" i="1" a="1"/>
  <c r="R840" i="1" s="1"/>
  <c r="R841" i="1" a="1"/>
  <c r="R841" i="1" s="1"/>
  <c r="R842" i="1" a="1"/>
  <c r="R842" i="1" s="1"/>
  <c r="R843" i="1" a="1"/>
  <c r="R843" i="1" s="1"/>
  <c r="R844" i="1" a="1"/>
  <c r="R844" i="1" s="1"/>
  <c r="R845" i="1" a="1"/>
  <c r="R845" i="1" s="1"/>
  <c r="R846" i="1" a="1"/>
  <c r="R846" i="1" s="1"/>
  <c r="R847" i="1" a="1"/>
  <c r="R847" i="1" s="1"/>
  <c r="R848" i="1" a="1"/>
  <c r="R848" i="1" s="1"/>
  <c r="R849" i="1" a="1"/>
  <c r="R849" i="1" s="1"/>
  <c r="R850" i="1" a="1"/>
  <c r="R850" i="1" s="1"/>
  <c r="R851" i="1" a="1"/>
  <c r="R851" i="1" s="1"/>
  <c r="R852" i="1" a="1"/>
  <c r="R852" i="1" s="1"/>
  <c r="R853" i="1" a="1"/>
  <c r="R853" i="1" s="1"/>
  <c r="R854" i="1" a="1"/>
  <c r="R854" i="1" s="1"/>
  <c r="R855" i="1" a="1"/>
  <c r="R855" i="1" s="1"/>
  <c r="R856" i="1" a="1"/>
  <c r="R856" i="1" s="1"/>
  <c r="R857" i="1" a="1"/>
  <c r="R857" i="1" s="1"/>
  <c r="R858" i="1" a="1"/>
  <c r="R858" i="1" s="1"/>
  <c r="R859" i="1" a="1"/>
  <c r="R859" i="1" s="1"/>
  <c r="R860" i="1" a="1"/>
  <c r="R860" i="1" s="1"/>
  <c r="R861" i="1" a="1"/>
  <c r="R861" i="1" s="1"/>
  <c r="R862" i="1" a="1"/>
  <c r="R862" i="1" s="1"/>
  <c r="R863" i="1" a="1"/>
  <c r="R863" i="1" s="1"/>
  <c r="R864" i="1" a="1"/>
  <c r="R864" i="1" s="1"/>
  <c r="R865" i="1" a="1"/>
  <c r="R865" i="1" s="1"/>
  <c r="R866" i="1" a="1"/>
  <c r="R866" i="1" s="1"/>
  <c r="R867" i="1" a="1"/>
  <c r="R867" i="1" s="1"/>
  <c r="R868" i="1" a="1"/>
  <c r="R868" i="1" s="1"/>
  <c r="R869" i="1" a="1"/>
  <c r="R869" i="1" s="1"/>
  <c r="R870" i="1" a="1"/>
  <c r="R870" i="1" s="1"/>
  <c r="R871" i="1" a="1"/>
  <c r="R871" i="1" s="1"/>
  <c r="R872" i="1" a="1"/>
  <c r="R872" i="1" s="1"/>
  <c r="R873" i="1" a="1"/>
  <c r="R873" i="1" s="1"/>
  <c r="R874" i="1" a="1"/>
  <c r="R874" i="1" s="1"/>
  <c r="R875" i="1" a="1"/>
  <c r="R875" i="1" s="1"/>
  <c r="R876" i="1" a="1"/>
  <c r="R876" i="1" s="1"/>
  <c r="R877" i="1" a="1"/>
  <c r="R877" i="1" s="1"/>
  <c r="R878" i="1" a="1"/>
  <c r="R878" i="1" s="1"/>
  <c r="R879" i="1" a="1"/>
  <c r="R879" i="1" s="1"/>
  <c r="R880" i="1" a="1"/>
  <c r="R880" i="1" s="1"/>
  <c r="R881" i="1" a="1"/>
  <c r="R881" i="1" s="1"/>
  <c r="R882" i="1" a="1"/>
  <c r="R882" i="1" s="1"/>
  <c r="R883" i="1" a="1"/>
  <c r="R883" i="1" s="1"/>
  <c r="R884" i="1" a="1"/>
  <c r="R884" i="1" s="1"/>
  <c r="R885" i="1" a="1"/>
  <c r="R885" i="1" s="1"/>
  <c r="R886" i="1" a="1"/>
  <c r="R886" i="1" s="1"/>
  <c r="R887" i="1" a="1"/>
  <c r="R887" i="1" s="1"/>
  <c r="R888" i="1" a="1"/>
  <c r="R888" i="1" s="1"/>
  <c r="R889" i="1" a="1"/>
  <c r="R889" i="1" s="1"/>
  <c r="R890" i="1" a="1"/>
  <c r="R890" i="1" s="1"/>
  <c r="R891" i="1" a="1"/>
  <c r="R891" i="1" s="1"/>
  <c r="R892" i="1" a="1"/>
  <c r="R892" i="1" s="1"/>
  <c r="R893" i="1" a="1"/>
  <c r="R893" i="1" s="1"/>
  <c r="R894" i="1" a="1"/>
  <c r="R894" i="1" s="1"/>
  <c r="R895" i="1" a="1"/>
  <c r="R895" i="1" s="1"/>
  <c r="R896" i="1" a="1"/>
  <c r="R896" i="1" s="1"/>
  <c r="R897" i="1" a="1"/>
  <c r="R897" i="1" s="1"/>
  <c r="R898" i="1" a="1"/>
  <c r="R898" i="1" s="1"/>
  <c r="R899" i="1" a="1"/>
  <c r="R899" i="1" s="1"/>
  <c r="R900" i="1" a="1"/>
  <c r="R900" i="1" s="1"/>
  <c r="R901" i="1" a="1"/>
  <c r="R901" i="1" s="1"/>
  <c r="R902" i="1" a="1"/>
  <c r="R902" i="1" s="1"/>
  <c r="R903" i="1" a="1"/>
  <c r="R903" i="1" s="1"/>
  <c r="R904" i="1" a="1"/>
  <c r="R904" i="1" s="1"/>
  <c r="R905" i="1" a="1"/>
  <c r="R905" i="1" s="1"/>
  <c r="R906" i="1" a="1"/>
  <c r="R906" i="1" s="1"/>
  <c r="R907" i="1" a="1"/>
  <c r="R907" i="1" s="1"/>
  <c r="R908" i="1" a="1"/>
  <c r="R908" i="1" s="1"/>
  <c r="R909" i="1" a="1"/>
  <c r="R909" i="1" s="1"/>
  <c r="R910" i="1" a="1"/>
  <c r="R910" i="1" s="1"/>
  <c r="R911" i="1" a="1"/>
  <c r="R911" i="1" s="1"/>
  <c r="R912" i="1" a="1"/>
  <c r="R912" i="1" s="1"/>
  <c r="R913" i="1" a="1"/>
  <c r="R913" i="1" s="1"/>
  <c r="R914" i="1" a="1"/>
  <c r="R914" i="1" s="1"/>
  <c r="R915" i="1" a="1"/>
  <c r="R915" i="1" s="1"/>
  <c r="R916" i="1" a="1"/>
  <c r="R916" i="1" s="1"/>
  <c r="R917" i="1" a="1"/>
  <c r="R917" i="1" s="1"/>
  <c r="R918" i="1" a="1"/>
  <c r="R918" i="1" s="1"/>
  <c r="R919" i="1" a="1"/>
  <c r="R919" i="1" s="1"/>
  <c r="R920" i="1" a="1"/>
  <c r="R920" i="1" s="1"/>
  <c r="R921" i="1" a="1"/>
  <c r="R921" i="1" s="1"/>
  <c r="R922" i="1" a="1"/>
  <c r="R922" i="1" s="1"/>
  <c r="R923" i="1" a="1"/>
  <c r="R923" i="1" s="1"/>
  <c r="R924" i="1" a="1"/>
  <c r="R924" i="1" s="1"/>
  <c r="R925" i="1" a="1"/>
  <c r="R925" i="1" s="1"/>
  <c r="R926" i="1" a="1"/>
  <c r="R926" i="1" s="1"/>
  <c r="R927" i="1" a="1"/>
  <c r="R927" i="1" s="1"/>
  <c r="R928" i="1" a="1"/>
  <c r="R928" i="1" s="1"/>
  <c r="R929" i="1" a="1"/>
  <c r="R929" i="1" s="1"/>
  <c r="R930" i="1" a="1"/>
  <c r="R930" i="1" s="1"/>
  <c r="R931" i="1" a="1"/>
  <c r="R931" i="1" s="1"/>
  <c r="R932" i="1" a="1"/>
  <c r="R932" i="1" s="1"/>
  <c r="R933" i="1" a="1"/>
  <c r="R933" i="1" s="1"/>
  <c r="R934" i="1" a="1"/>
  <c r="R934" i="1" s="1"/>
  <c r="R935" i="1" a="1"/>
  <c r="R935" i="1" s="1"/>
  <c r="R936" i="1" a="1"/>
  <c r="R936" i="1" s="1"/>
  <c r="R937" i="1" a="1"/>
  <c r="R937" i="1" s="1"/>
  <c r="R938" i="1" a="1"/>
  <c r="R938" i="1" s="1"/>
  <c r="R939" i="1" a="1"/>
  <c r="R939" i="1" s="1"/>
  <c r="R940" i="1" a="1"/>
  <c r="R940" i="1" s="1"/>
  <c r="R941" i="1" a="1"/>
  <c r="R941" i="1" s="1"/>
  <c r="R942" i="1" a="1"/>
  <c r="R942" i="1" s="1"/>
  <c r="R943" i="1" a="1"/>
  <c r="R943" i="1" s="1"/>
  <c r="R944" i="1" a="1"/>
  <c r="R944" i="1" s="1"/>
  <c r="R945" i="1" a="1"/>
  <c r="R945" i="1" s="1"/>
  <c r="R946" i="1" a="1"/>
  <c r="R946" i="1" s="1"/>
  <c r="R947" i="1" a="1"/>
  <c r="R947" i="1" s="1"/>
  <c r="R948" i="1" a="1"/>
  <c r="R948" i="1" s="1"/>
  <c r="R949" i="1" a="1"/>
  <c r="R949" i="1" s="1"/>
  <c r="R950" i="1" a="1"/>
  <c r="R950" i="1" s="1"/>
  <c r="R951" i="1" a="1"/>
  <c r="R951" i="1" s="1"/>
  <c r="R952" i="1" a="1"/>
  <c r="R952" i="1" s="1"/>
  <c r="R953" i="1" a="1"/>
  <c r="R953" i="1" s="1"/>
  <c r="R954" i="1" a="1"/>
  <c r="R954" i="1" s="1"/>
  <c r="R955" i="1" a="1"/>
  <c r="R955" i="1" s="1"/>
  <c r="R956" i="1" a="1"/>
  <c r="R956" i="1" s="1"/>
  <c r="R957" i="1" a="1"/>
  <c r="R957" i="1" s="1"/>
  <c r="R958" i="1" a="1"/>
  <c r="R958" i="1" s="1"/>
  <c r="R959" i="1" a="1"/>
  <c r="R959" i="1" s="1"/>
  <c r="R960" i="1" a="1"/>
  <c r="R960" i="1" s="1"/>
  <c r="R961" i="1" a="1"/>
  <c r="R961" i="1" s="1"/>
  <c r="R962" i="1" a="1"/>
  <c r="R962" i="1" s="1"/>
  <c r="R963" i="1" a="1"/>
  <c r="R963" i="1" s="1"/>
  <c r="R964" i="1" a="1"/>
  <c r="R964" i="1" s="1"/>
  <c r="R965" i="1" a="1"/>
  <c r="R965" i="1" s="1"/>
  <c r="R966" i="1" a="1"/>
  <c r="R966" i="1" s="1"/>
  <c r="R967" i="1" a="1"/>
  <c r="R967" i="1" s="1"/>
  <c r="R968" i="1" a="1"/>
  <c r="R968" i="1" s="1"/>
  <c r="R969" i="1" a="1"/>
  <c r="R969" i="1" s="1"/>
  <c r="R970" i="1" a="1"/>
  <c r="R970" i="1" s="1"/>
  <c r="R971" i="1" a="1"/>
  <c r="R971" i="1" s="1"/>
  <c r="R972" i="1" a="1"/>
  <c r="R972" i="1" s="1"/>
  <c r="R973" i="1" a="1"/>
  <c r="R973" i="1" s="1"/>
  <c r="R974" i="1" a="1"/>
  <c r="R974" i="1" s="1"/>
  <c r="R975" i="1" a="1"/>
  <c r="R975" i="1" s="1"/>
  <c r="R976" i="1" a="1"/>
  <c r="R976" i="1" s="1"/>
  <c r="R977" i="1" a="1"/>
  <c r="R977" i="1" s="1"/>
  <c r="R978" i="1" a="1"/>
  <c r="R978" i="1" s="1"/>
  <c r="R979" i="1" a="1"/>
  <c r="R979" i="1" s="1"/>
  <c r="R980" i="1" a="1"/>
  <c r="R980" i="1" s="1"/>
  <c r="R981" i="1" a="1"/>
  <c r="R981" i="1" s="1"/>
  <c r="R982" i="1" a="1"/>
  <c r="R982" i="1" s="1"/>
  <c r="R983" i="1" a="1"/>
  <c r="R983" i="1" s="1"/>
  <c r="R984" i="1" a="1"/>
  <c r="R984" i="1" s="1"/>
  <c r="R985" i="1" a="1"/>
  <c r="R985" i="1" s="1"/>
  <c r="R986" i="1" a="1"/>
  <c r="R986" i="1" s="1"/>
  <c r="R987" i="1" a="1"/>
  <c r="R987" i="1" s="1"/>
  <c r="R988" i="1" a="1"/>
  <c r="R988" i="1" s="1"/>
  <c r="R989" i="1" a="1"/>
  <c r="R989" i="1" s="1"/>
  <c r="R990" i="1" a="1"/>
  <c r="R990" i="1" s="1"/>
  <c r="R991" i="1" a="1"/>
  <c r="R991" i="1" s="1"/>
  <c r="R992" i="1" a="1"/>
  <c r="R992" i="1" s="1"/>
  <c r="R993" i="1" a="1"/>
  <c r="R993" i="1" s="1"/>
  <c r="R994" i="1" a="1"/>
  <c r="R994" i="1" s="1"/>
  <c r="R995" i="1" a="1"/>
  <c r="R995" i="1" s="1"/>
  <c r="R996" i="1" a="1"/>
  <c r="R996" i="1" s="1"/>
  <c r="R997" i="1" a="1"/>
  <c r="R997" i="1" s="1"/>
  <c r="R998" i="1" a="1"/>
  <c r="R998" i="1" s="1"/>
  <c r="R999" i="1" a="1"/>
  <c r="R999" i="1" s="1"/>
  <c r="R1000" i="1" a="1"/>
  <c r="R1000" i="1" s="1"/>
  <c r="R1001" i="1" a="1"/>
  <c r="R1001" i="1" s="1"/>
  <c r="R1002" i="1" a="1"/>
  <c r="R1002" i="1" s="1"/>
  <c r="R1003" i="1" a="1"/>
  <c r="R1003" i="1" s="1"/>
  <c r="R1004" i="1" a="1"/>
  <c r="R1004" i="1" s="1"/>
  <c r="R1005" i="1" a="1"/>
  <c r="R1005" i="1" s="1"/>
  <c r="R1006" i="1" a="1"/>
  <c r="R1006" i="1" s="1"/>
  <c r="R1007" i="1" a="1"/>
  <c r="R1007" i="1" s="1"/>
  <c r="R1008" i="1" a="1"/>
  <c r="R1008" i="1" s="1"/>
  <c r="R1009" i="1" a="1"/>
  <c r="R1009" i="1" s="1"/>
  <c r="R1010" i="1" a="1"/>
  <c r="R1010" i="1" s="1"/>
  <c r="R1011" i="1" a="1"/>
  <c r="R1011" i="1" s="1"/>
  <c r="R1012" i="1" a="1"/>
  <c r="R1012" i="1" s="1"/>
  <c r="R1013" i="1" a="1"/>
  <c r="R1013" i="1" s="1"/>
  <c r="R1014" i="1" a="1"/>
  <c r="R1014" i="1" s="1"/>
  <c r="R1015" i="1" a="1"/>
  <c r="R1015" i="1" s="1"/>
  <c r="R1016" i="1" a="1"/>
  <c r="R1016" i="1" s="1"/>
  <c r="R1017" i="1" a="1"/>
  <c r="R1017" i="1" s="1"/>
  <c r="R1018" i="1" a="1"/>
  <c r="R1018" i="1" s="1"/>
  <c r="R1019" i="1" a="1"/>
  <c r="R1019" i="1" s="1"/>
  <c r="R1020" i="1" a="1"/>
  <c r="R1020" i="1" s="1"/>
  <c r="R1021" i="1" a="1"/>
  <c r="R1021" i="1" s="1"/>
  <c r="R1022" i="1" a="1"/>
  <c r="R1022" i="1" s="1"/>
  <c r="R1023" i="1" a="1"/>
  <c r="R1023" i="1" s="1"/>
  <c r="R1024" i="1" a="1"/>
  <c r="R1024" i="1" s="1"/>
  <c r="R1025" i="1" a="1"/>
  <c r="R1025" i="1" s="1"/>
  <c r="R1026" i="1" a="1"/>
  <c r="R1026" i="1" s="1"/>
  <c r="R1027" i="1" a="1"/>
  <c r="R1027" i="1" s="1"/>
  <c r="R1028" i="1" a="1"/>
  <c r="R1028" i="1" s="1"/>
  <c r="R1029" i="1" a="1"/>
  <c r="R1029" i="1" s="1"/>
  <c r="R1030" i="1" a="1"/>
  <c r="R1030" i="1" s="1"/>
  <c r="R1031" i="1" a="1"/>
  <c r="R1031" i="1" s="1"/>
  <c r="R1032" i="1" a="1"/>
  <c r="R1032" i="1" s="1"/>
  <c r="R1033" i="1" a="1"/>
  <c r="R1033" i="1" s="1"/>
  <c r="R1034" i="1" a="1"/>
  <c r="R1034" i="1" s="1"/>
  <c r="R1035" i="1" a="1"/>
  <c r="R1035" i="1" s="1"/>
  <c r="R1036" i="1" a="1"/>
  <c r="R1036" i="1" s="1"/>
  <c r="R1037" i="1" a="1"/>
  <c r="R1037" i="1" s="1"/>
  <c r="R1038" i="1" a="1"/>
  <c r="R1038" i="1" s="1"/>
  <c r="R1039" i="1" a="1"/>
  <c r="R1039" i="1" s="1"/>
  <c r="R1040" i="1" a="1"/>
  <c r="R1040" i="1" s="1"/>
  <c r="R1041" i="1" a="1"/>
  <c r="R1041" i="1" s="1"/>
  <c r="R1042" i="1" a="1"/>
  <c r="R1042" i="1" s="1"/>
  <c r="R1043" i="1" a="1"/>
  <c r="R1043" i="1" s="1"/>
  <c r="R1044" i="1" a="1"/>
  <c r="R1044" i="1" s="1"/>
  <c r="R1045" i="1" a="1"/>
  <c r="R1045" i="1" s="1"/>
  <c r="R1046" i="1" a="1"/>
  <c r="R1046" i="1" s="1"/>
  <c r="R1047" i="1" a="1"/>
  <c r="R1047" i="1" s="1"/>
  <c r="R1048" i="1" a="1"/>
  <c r="R1048" i="1" s="1"/>
  <c r="R1049" i="1" a="1"/>
  <c r="R1049" i="1" s="1"/>
  <c r="R1050" i="1" a="1"/>
  <c r="R1050" i="1" s="1"/>
  <c r="R1051" i="1" a="1"/>
  <c r="R1051" i="1" s="1"/>
  <c r="R1052" i="1" a="1"/>
  <c r="R1052" i="1" s="1"/>
  <c r="R1053" i="1" a="1"/>
  <c r="R1053" i="1" s="1"/>
  <c r="R1054" i="1" a="1"/>
  <c r="R1054" i="1" s="1"/>
  <c r="R1055" i="1" a="1"/>
  <c r="R1055" i="1" s="1"/>
  <c r="R1056" i="1" a="1"/>
  <c r="R1056" i="1" s="1"/>
  <c r="R1057" i="1" a="1"/>
  <c r="R1057" i="1" s="1"/>
  <c r="R1058" i="1" a="1"/>
  <c r="R1058" i="1" s="1"/>
  <c r="R1059" i="1" a="1"/>
  <c r="R1059" i="1" s="1"/>
  <c r="R1060" i="1" a="1"/>
  <c r="R1060" i="1" s="1"/>
  <c r="R1061" i="1" a="1"/>
  <c r="R1061" i="1" s="1"/>
  <c r="R1062" i="1" a="1"/>
  <c r="R1062" i="1" s="1"/>
  <c r="R1063" i="1" a="1"/>
  <c r="R1063" i="1" s="1"/>
  <c r="R1064" i="1" a="1"/>
  <c r="R1064" i="1" s="1"/>
  <c r="R1065" i="1" a="1"/>
  <c r="R1065" i="1" s="1"/>
  <c r="R1066" i="1" a="1"/>
  <c r="R1066" i="1" s="1"/>
  <c r="R1067" i="1" a="1"/>
  <c r="R1067" i="1" s="1"/>
  <c r="R1068" i="1" a="1"/>
  <c r="R1068" i="1" s="1"/>
  <c r="R1069" i="1" a="1"/>
  <c r="R1069" i="1" s="1"/>
  <c r="R1070" i="1" a="1"/>
  <c r="R1070" i="1" s="1"/>
  <c r="R1071" i="1" a="1"/>
  <c r="R1071" i="1" s="1"/>
  <c r="R1072" i="1" a="1"/>
  <c r="R1072" i="1" s="1"/>
  <c r="R1073" i="1" a="1"/>
  <c r="R1073" i="1" s="1"/>
  <c r="R1074" i="1" a="1"/>
  <c r="R1074" i="1" s="1"/>
  <c r="R1075" i="1" a="1"/>
  <c r="R1075" i="1" s="1"/>
  <c r="R1076" i="1" a="1"/>
  <c r="R1076" i="1" s="1"/>
  <c r="R1077" i="1" a="1"/>
  <c r="R1077" i="1" s="1"/>
  <c r="R1078" i="1" a="1"/>
  <c r="R1078" i="1" s="1"/>
  <c r="R1079" i="1" a="1"/>
  <c r="R1079" i="1" s="1"/>
  <c r="R1080" i="1" a="1"/>
  <c r="R1080" i="1" s="1"/>
  <c r="R1081" i="1" a="1"/>
  <c r="R1081" i="1" s="1"/>
  <c r="R1082" i="1" a="1"/>
  <c r="R1082" i="1" s="1"/>
  <c r="R1083" i="1" a="1"/>
  <c r="R1083" i="1" s="1"/>
  <c r="R1084" i="1" a="1"/>
  <c r="R1084" i="1" s="1"/>
  <c r="R1085" i="1" a="1"/>
  <c r="R1085" i="1" s="1"/>
  <c r="R1086" i="1" a="1"/>
  <c r="R1086" i="1" s="1"/>
  <c r="R1087" i="1" a="1"/>
  <c r="R1087" i="1" s="1"/>
  <c r="R1088" i="1" a="1"/>
  <c r="R1088" i="1" s="1"/>
  <c r="R1089" i="1" a="1"/>
  <c r="R1089" i="1" s="1"/>
  <c r="R1090" i="1" a="1"/>
  <c r="R1090" i="1" s="1"/>
  <c r="R1091" i="1" a="1"/>
  <c r="R1091" i="1" s="1"/>
  <c r="R1092" i="1" a="1"/>
  <c r="R1092" i="1" s="1"/>
  <c r="R1093" i="1" a="1"/>
  <c r="R1093" i="1" s="1"/>
  <c r="R1094" i="1" a="1"/>
  <c r="R1094" i="1" s="1"/>
  <c r="R1095" i="1" a="1"/>
  <c r="R1095" i="1" s="1"/>
  <c r="R1096" i="1" a="1"/>
  <c r="R1096" i="1" s="1"/>
  <c r="R1097" i="1" a="1"/>
  <c r="R1097" i="1" s="1"/>
  <c r="R1098" i="1" a="1"/>
  <c r="R1098" i="1" s="1"/>
  <c r="R1099" i="1" a="1"/>
  <c r="R1099" i="1" s="1"/>
  <c r="R1100" i="1" a="1"/>
  <c r="R1100" i="1" s="1"/>
  <c r="R1101" i="1" a="1"/>
  <c r="R1101" i="1" s="1"/>
  <c r="R1102" i="1" a="1"/>
  <c r="R1102" i="1" s="1"/>
  <c r="R1103" i="1" a="1"/>
  <c r="R1103" i="1" s="1"/>
  <c r="R1104" i="1" a="1"/>
  <c r="R1104" i="1" s="1"/>
  <c r="R1105" i="1" a="1"/>
  <c r="R1105" i="1" s="1"/>
  <c r="R1106" i="1" a="1"/>
  <c r="R1106" i="1" s="1"/>
  <c r="R1107" i="1" a="1"/>
  <c r="R1107" i="1" s="1"/>
  <c r="R1108" i="1" a="1"/>
  <c r="R1108" i="1" s="1"/>
  <c r="R1109" i="1" a="1"/>
  <c r="R1109" i="1" s="1"/>
  <c r="R1110" i="1" a="1"/>
  <c r="R1110" i="1" s="1"/>
  <c r="R1111" i="1" a="1"/>
  <c r="R1111" i="1" s="1"/>
  <c r="R1112" i="1" a="1"/>
  <c r="R1112" i="1" s="1"/>
  <c r="R1113" i="1" a="1"/>
  <c r="R1113" i="1" s="1"/>
  <c r="R1114" i="1" a="1"/>
  <c r="R1114" i="1" s="1"/>
  <c r="R1115" i="1" a="1"/>
  <c r="R1115" i="1" s="1"/>
  <c r="R1116" i="1" a="1"/>
  <c r="R1116" i="1" s="1"/>
  <c r="R1117" i="1" a="1"/>
  <c r="R1117" i="1" s="1"/>
  <c r="R1118" i="1" a="1"/>
  <c r="R1118" i="1" s="1"/>
  <c r="R1119" i="1" a="1"/>
  <c r="R1119" i="1" s="1"/>
  <c r="R1120" i="1" a="1"/>
  <c r="R1120" i="1" s="1"/>
  <c r="R1121" i="1" a="1"/>
  <c r="R1121" i="1" s="1"/>
  <c r="R1122" i="1" a="1"/>
  <c r="R1122" i="1" s="1"/>
  <c r="R1123" i="1" a="1"/>
  <c r="R1123" i="1" s="1"/>
  <c r="R1124" i="1" a="1"/>
  <c r="R1124" i="1" s="1"/>
  <c r="R1125" i="1" a="1"/>
  <c r="R1125" i="1" s="1"/>
  <c r="R1126" i="1" a="1"/>
  <c r="R1126" i="1" s="1"/>
  <c r="R1127" i="1" a="1"/>
  <c r="R1127" i="1" s="1"/>
  <c r="R1128" i="1" a="1"/>
  <c r="R1128" i="1" s="1"/>
  <c r="R1129" i="1" a="1"/>
  <c r="R1129" i="1" s="1"/>
  <c r="R1130" i="1" a="1"/>
  <c r="R1130" i="1" s="1"/>
  <c r="R1131" i="1" a="1"/>
  <c r="R1131" i="1" s="1"/>
  <c r="R1132" i="1" a="1"/>
  <c r="R1132" i="1" s="1"/>
  <c r="R1133" i="1" a="1"/>
  <c r="R1133" i="1" s="1"/>
  <c r="R1134" i="1" a="1"/>
  <c r="R1134" i="1" s="1"/>
  <c r="R1135" i="1" a="1"/>
  <c r="R1135" i="1" s="1"/>
  <c r="R1136" i="1" a="1"/>
  <c r="R1136" i="1" s="1"/>
  <c r="R1137" i="1" a="1"/>
  <c r="R1137" i="1" s="1"/>
  <c r="R1138" i="1" a="1"/>
  <c r="R1138" i="1" s="1"/>
  <c r="R1139" i="1" a="1"/>
  <c r="R1139" i="1" s="1"/>
  <c r="R1140" i="1" a="1"/>
  <c r="R1140" i="1" s="1"/>
  <c r="R1141" i="1" a="1"/>
  <c r="R1141" i="1" s="1"/>
  <c r="R1142" i="1" a="1"/>
  <c r="R1142" i="1" s="1"/>
  <c r="R1143" i="1" a="1"/>
  <c r="R1143" i="1" s="1"/>
  <c r="R1144" i="1" a="1"/>
  <c r="R1144" i="1" s="1"/>
  <c r="R1145" i="1" a="1"/>
  <c r="R1145" i="1" s="1"/>
  <c r="R1146" i="1" a="1"/>
  <c r="R1146" i="1" s="1"/>
  <c r="R1147" i="1" a="1"/>
  <c r="R1147" i="1" s="1"/>
  <c r="R1148" i="1" a="1"/>
  <c r="R1148" i="1" s="1"/>
  <c r="R1149" i="1" a="1"/>
  <c r="R1149" i="1" s="1"/>
  <c r="R1150" i="1" a="1"/>
  <c r="R1150" i="1" s="1"/>
  <c r="R1151" i="1" a="1"/>
  <c r="R1151" i="1" s="1"/>
  <c r="R1152" i="1" a="1"/>
  <c r="R1152" i="1" s="1"/>
  <c r="R1153" i="1" a="1"/>
  <c r="R1153" i="1" s="1"/>
  <c r="R1154" i="1" a="1"/>
  <c r="R1154" i="1" s="1"/>
  <c r="R1155" i="1" a="1"/>
  <c r="R1155" i="1" s="1"/>
  <c r="R1156" i="1" a="1"/>
  <c r="R1156" i="1" s="1"/>
  <c r="R1157" i="1" a="1"/>
  <c r="R1157" i="1" s="1"/>
  <c r="R1158" i="1" a="1"/>
  <c r="R1158" i="1" s="1"/>
  <c r="R1159" i="1" a="1"/>
  <c r="R1159" i="1" s="1"/>
  <c r="R1160" i="1" a="1"/>
  <c r="R1160" i="1" s="1"/>
  <c r="R1161" i="1" a="1"/>
  <c r="R1161" i="1" s="1"/>
  <c r="R1162" i="1" a="1"/>
  <c r="R1162" i="1" s="1"/>
  <c r="R1163" i="1" a="1"/>
  <c r="R1163" i="1" s="1"/>
  <c r="R1164" i="1" a="1"/>
  <c r="R1164" i="1" s="1"/>
  <c r="R1165" i="1" a="1"/>
  <c r="R1165" i="1" s="1"/>
  <c r="R1166" i="1" a="1"/>
  <c r="R1166" i="1" s="1"/>
  <c r="R1167" i="1" a="1"/>
  <c r="R1167" i="1" s="1"/>
  <c r="R1168" i="1" a="1"/>
  <c r="R1168" i="1" s="1"/>
  <c r="R1169" i="1" a="1"/>
  <c r="R1169" i="1" s="1"/>
  <c r="R1170" i="1" a="1"/>
  <c r="R1170" i="1" s="1"/>
  <c r="R1171" i="1" a="1"/>
  <c r="R1171" i="1" s="1"/>
  <c r="R1172" i="1" a="1"/>
  <c r="R1172" i="1" s="1"/>
  <c r="R1173" i="1" a="1"/>
  <c r="R1173" i="1" s="1"/>
  <c r="R1174" i="1" a="1"/>
  <c r="R1174" i="1" s="1"/>
  <c r="R1175" i="1" a="1"/>
  <c r="R1175" i="1" s="1"/>
  <c r="R1176" i="1" a="1"/>
  <c r="R1176" i="1" s="1"/>
  <c r="R1177" i="1" a="1"/>
  <c r="R1177" i="1" s="1"/>
  <c r="R1178" i="1" a="1"/>
  <c r="R1178" i="1" s="1"/>
  <c r="R1179" i="1" a="1"/>
  <c r="R1179" i="1" s="1"/>
  <c r="R1180" i="1" a="1"/>
  <c r="R1180" i="1" s="1"/>
  <c r="R1181" i="1" a="1"/>
  <c r="R1181" i="1" s="1"/>
  <c r="R1182" i="1" a="1"/>
  <c r="R1182" i="1" s="1"/>
  <c r="R1183" i="1" a="1"/>
  <c r="R1183" i="1" s="1"/>
  <c r="R1184" i="1" a="1"/>
  <c r="R1184" i="1" s="1"/>
  <c r="R1185" i="1" a="1"/>
  <c r="R1185" i="1" s="1"/>
  <c r="R1186" i="1" a="1"/>
  <c r="R1186" i="1" s="1"/>
  <c r="R1187" i="1" a="1"/>
  <c r="R1187" i="1" s="1"/>
  <c r="R1188" i="1" a="1"/>
  <c r="R1188" i="1" s="1"/>
  <c r="R1189" i="1" a="1"/>
  <c r="R1189" i="1" s="1"/>
  <c r="R1190" i="1" a="1"/>
  <c r="R1190" i="1" s="1"/>
  <c r="R1191" i="1" a="1"/>
  <c r="R1191" i="1" s="1"/>
  <c r="R1192" i="1" a="1"/>
  <c r="R1192" i="1" s="1"/>
  <c r="R1193" i="1" a="1"/>
  <c r="R1193" i="1" s="1"/>
  <c r="R1194" i="1" a="1"/>
  <c r="R1194" i="1" s="1"/>
  <c r="R1195" i="1" a="1"/>
  <c r="R1195" i="1" s="1"/>
  <c r="R1196" i="1" a="1"/>
  <c r="R1196" i="1" s="1"/>
  <c r="R1197" i="1" a="1"/>
  <c r="R1197" i="1" s="1"/>
  <c r="R1198" i="1" a="1"/>
  <c r="R1198" i="1" s="1"/>
  <c r="R1199" i="1" a="1"/>
  <c r="R1199" i="1" s="1"/>
  <c r="R1200" i="1" a="1"/>
  <c r="R1200" i="1" s="1"/>
  <c r="R1201" i="1" a="1"/>
  <c r="R1201" i="1" s="1"/>
  <c r="R1202" i="1" a="1"/>
  <c r="R1202" i="1" s="1"/>
  <c r="R1203" i="1" a="1"/>
  <c r="R1203" i="1" s="1"/>
  <c r="R1204" i="1" a="1"/>
  <c r="R1204" i="1" s="1"/>
  <c r="R1205" i="1" a="1"/>
  <c r="R1205" i="1" s="1"/>
  <c r="R1206" i="1" a="1"/>
  <c r="R1206" i="1" s="1"/>
  <c r="R1207" i="1" a="1"/>
  <c r="R1207" i="1" s="1"/>
  <c r="R1208" i="1" a="1"/>
  <c r="R1208" i="1" s="1"/>
  <c r="R1209" i="1" a="1"/>
  <c r="R1209" i="1" s="1"/>
  <c r="R1210" i="1" a="1"/>
  <c r="R1210" i="1" s="1"/>
  <c r="R1211" i="1" a="1"/>
  <c r="R1211" i="1" s="1"/>
  <c r="R1212" i="1" a="1"/>
  <c r="R1212" i="1" s="1"/>
  <c r="R1213" i="1" a="1"/>
  <c r="R1213" i="1" s="1"/>
  <c r="R1214" i="1" a="1"/>
  <c r="R1214" i="1" s="1"/>
  <c r="R1215" i="1" a="1"/>
  <c r="R1215" i="1" s="1"/>
  <c r="R1216" i="1" a="1"/>
  <c r="R1216" i="1" s="1"/>
  <c r="R1217" i="1" a="1"/>
  <c r="R1217" i="1" s="1"/>
  <c r="R1218" i="1" a="1"/>
  <c r="R1218" i="1" s="1"/>
  <c r="R1219" i="1" a="1"/>
  <c r="R1219" i="1" s="1"/>
  <c r="R1220" i="1" a="1"/>
  <c r="R1220" i="1" s="1"/>
  <c r="R1221" i="1" a="1"/>
  <c r="R1221" i="1" s="1"/>
  <c r="R1222" i="1" a="1"/>
  <c r="R1222" i="1" s="1"/>
  <c r="R1223" i="1" a="1"/>
  <c r="R1223" i="1" s="1"/>
  <c r="R1224" i="1" a="1"/>
  <c r="R1224" i="1" s="1"/>
  <c r="R1225" i="1" a="1"/>
  <c r="R1225" i="1" s="1"/>
  <c r="R1226" i="1" a="1"/>
  <c r="R1226" i="1" s="1"/>
  <c r="R1227" i="1" a="1"/>
  <c r="R1227" i="1" s="1"/>
  <c r="R1228" i="1" a="1"/>
  <c r="R1228" i="1" s="1"/>
  <c r="R1229" i="1" a="1"/>
  <c r="R1229" i="1" s="1"/>
  <c r="R1230" i="1" a="1"/>
  <c r="R1230" i="1" s="1"/>
  <c r="R1231" i="1" a="1"/>
  <c r="R1231" i="1" s="1"/>
  <c r="R1232" i="1" a="1"/>
  <c r="R1232" i="1" s="1"/>
  <c r="R1233" i="1" a="1"/>
  <c r="R1233" i="1" s="1"/>
  <c r="R1234" i="1" a="1"/>
  <c r="R1234" i="1" s="1"/>
  <c r="R1235" i="1" a="1"/>
  <c r="R1235" i="1" s="1"/>
  <c r="R1236" i="1" a="1"/>
  <c r="R1236" i="1" s="1"/>
  <c r="R1237" i="1" a="1"/>
  <c r="R1237" i="1" s="1"/>
  <c r="R1238" i="1" a="1"/>
  <c r="R1238" i="1" s="1"/>
  <c r="R1239" i="1" a="1"/>
  <c r="R1239" i="1" s="1"/>
  <c r="R1240" i="1" a="1"/>
  <c r="R1240" i="1" s="1"/>
  <c r="R1241" i="1" a="1"/>
  <c r="R1241" i="1" s="1"/>
  <c r="R1242" i="1" a="1"/>
  <c r="R1242" i="1" s="1"/>
  <c r="R1243" i="1" a="1"/>
  <c r="R1243" i="1" s="1"/>
  <c r="R1244" i="1" a="1"/>
  <c r="R1244" i="1" s="1"/>
  <c r="R1245" i="1" a="1"/>
  <c r="R1245" i="1" s="1"/>
  <c r="R1246" i="1" a="1"/>
  <c r="R1246" i="1" s="1"/>
  <c r="R1247" i="1" a="1"/>
  <c r="R1247" i="1" s="1"/>
  <c r="R1248" i="1" a="1"/>
  <c r="R1248" i="1" s="1"/>
  <c r="R1249" i="1" a="1"/>
  <c r="R1249" i="1" s="1"/>
  <c r="R1250" i="1" a="1"/>
  <c r="R1250" i="1" s="1"/>
  <c r="R1251" i="1" a="1"/>
  <c r="R1251" i="1" s="1"/>
  <c r="R1252" i="1" a="1"/>
  <c r="R1252" i="1" s="1"/>
  <c r="R1253" i="1" a="1"/>
  <c r="R1253" i="1" s="1"/>
  <c r="R1254" i="1" a="1"/>
  <c r="R1254" i="1" s="1"/>
  <c r="R1255" i="1" a="1"/>
  <c r="R1255" i="1" s="1"/>
  <c r="R1256" i="1" a="1"/>
  <c r="R1256" i="1" s="1"/>
  <c r="R1257" i="1" a="1"/>
  <c r="R1257" i="1" s="1"/>
  <c r="R1258" i="1" a="1"/>
  <c r="R1258" i="1" s="1"/>
  <c r="R1259" i="1" a="1"/>
  <c r="R1259" i="1" s="1"/>
  <c r="R1260" i="1" a="1"/>
  <c r="R1260" i="1" s="1"/>
  <c r="R1261" i="1" a="1"/>
  <c r="R1261" i="1" s="1"/>
  <c r="R1262" i="1" a="1"/>
  <c r="R1262" i="1" s="1"/>
  <c r="R1263" i="1" a="1"/>
  <c r="R1263" i="1" s="1"/>
  <c r="R1264" i="1" a="1"/>
  <c r="R1264" i="1" s="1"/>
  <c r="R1265" i="1" a="1"/>
  <c r="R1265" i="1" s="1"/>
  <c r="R1266" i="1" a="1"/>
  <c r="R1266" i="1" s="1"/>
  <c r="R1267" i="1" a="1"/>
  <c r="R1267" i="1" s="1"/>
  <c r="R1268" i="1" a="1"/>
  <c r="R1268" i="1" s="1"/>
  <c r="R1269" i="1" a="1"/>
  <c r="R1269" i="1" s="1"/>
  <c r="R1270" i="1" a="1"/>
  <c r="R1270" i="1" s="1"/>
  <c r="R1271" i="1" a="1"/>
  <c r="R1271" i="1" s="1"/>
  <c r="R1272" i="1" a="1"/>
  <c r="R1272" i="1" s="1"/>
  <c r="R1273" i="1" a="1"/>
  <c r="R1273" i="1" s="1"/>
  <c r="R1274" i="1" a="1"/>
  <c r="R1274" i="1" s="1"/>
  <c r="R1275" i="1" a="1"/>
  <c r="R1275" i="1" s="1"/>
  <c r="R1276" i="1" a="1"/>
  <c r="R1276" i="1" s="1"/>
  <c r="R1277" i="1" a="1"/>
  <c r="R1277" i="1" s="1"/>
  <c r="R1278" i="1" a="1"/>
  <c r="R1278" i="1" s="1"/>
  <c r="R1279" i="1" a="1"/>
  <c r="R1279" i="1" s="1"/>
  <c r="R1280" i="1" a="1"/>
  <c r="R1280" i="1" s="1"/>
  <c r="R1281" i="1" a="1"/>
  <c r="R1281" i="1" s="1"/>
  <c r="R1282" i="1" a="1"/>
  <c r="R1282" i="1" s="1"/>
  <c r="R1283" i="1" a="1"/>
  <c r="R1283" i="1" s="1"/>
  <c r="R1284" i="1" a="1"/>
  <c r="R1284" i="1" s="1"/>
  <c r="R1285" i="1" a="1"/>
  <c r="R1285" i="1" s="1"/>
  <c r="R1286" i="1" a="1"/>
  <c r="R1286" i="1" s="1"/>
  <c r="R1287" i="1" a="1"/>
  <c r="R1287" i="1" s="1"/>
  <c r="R1288" i="1" a="1"/>
  <c r="R1288" i="1" s="1"/>
  <c r="R1289" i="1" a="1"/>
  <c r="R1289" i="1" s="1"/>
  <c r="R1290" i="1" a="1"/>
  <c r="R1290" i="1" s="1"/>
  <c r="R1291" i="1" a="1"/>
  <c r="R1291" i="1" s="1"/>
  <c r="R1292" i="1" a="1"/>
  <c r="R1292" i="1" s="1"/>
  <c r="R1293" i="1" a="1"/>
  <c r="R1293" i="1" s="1"/>
  <c r="R1294" i="1" a="1"/>
  <c r="R1294" i="1" s="1"/>
  <c r="R1295" i="1" a="1"/>
  <c r="R1295" i="1" s="1"/>
  <c r="R1296" i="1" a="1"/>
  <c r="R1296" i="1" s="1"/>
  <c r="R1297" i="1" a="1"/>
  <c r="R1297" i="1" s="1"/>
  <c r="R1298" i="1" a="1"/>
  <c r="R1298" i="1" s="1"/>
  <c r="R1299" i="1" a="1"/>
  <c r="R1299" i="1" s="1"/>
  <c r="R1300" i="1" a="1"/>
  <c r="R1300" i="1" s="1"/>
  <c r="R1301" i="1" a="1"/>
  <c r="R1301" i="1" s="1"/>
  <c r="R1302" i="1" a="1"/>
  <c r="R1302" i="1" s="1"/>
  <c r="R1303" i="1" a="1"/>
  <c r="R1303" i="1" s="1"/>
  <c r="R1304" i="1" a="1"/>
  <c r="R1304" i="1" s="1"/>
  <c r="R1305" i="1" a="1"/>
  <c r="R1305" i="1" s="1"/>
  <c r="R1306" i="1" a="1"/>
  <c r="R1306" i="1" s="1"/>
  <c r="R1307" i="1" a="1"/>
  <c r="R1307" i="1" s="1"/>
  <c r="R1308" i="1" a="1"/>
  <c r="R1308" i="1" s="1"/>
  <c r="R1309" i="1" a="1"/>
  <c r="R1309" i="1" s="1"/>
  <c r="R1310" i="1" a="1"/>
  <c r="R1310" i="1" s="1"/>
  <c r="R1311" i="1" a="1"/>
  <c r="R1311" i="1" s="1"/>
  <c r="R1312" i="1" a="1"/>
  <c r="R1312" i="1" s="1"/>
  <c r="R1313" i="1" a="1"/>
  <c r="R1313" i="1" s="1"/>
  <c r="R1314" i="1" a="1"/>
  <c r="R1314" i="1" s="1"/>
  <c r="R1315" i="1" a="1"/>
  <c r="R1315" i="1" s="1"/>
  <c r="R1316" i="1" a="1"/>
  <c r="R1316" i="1" s="1"/>
  <c r="R1317" i="1" a="1"/>
  <c r="R1317" i="1" s="1"/>
  <c r="R1318" i="1" a="1"/>
  <c r="R1318" i="1" s="1"/>
  <c r="R1319" i="1" a="1"/>
  <c r="R1319" i="1" s="1"/>
  <c r="R1320" i="1" a="1"/>
  <c r="R1320" i="1" s="1"/>
  <c r="R1321" i="1" a="1"/>
  <c r="R1321" i="1" s="1"/>
  <c r="R1322" i="1" a="1"/>
  <c r="R1322" i="1" s="1"/>
  <c r="R1323" i="1" a="1"/>
  <c r="R1323" i="1" s="1"/>
  <c r="R1324" i="1" a="1"/>
  <c r="R1324" i="1" s="1"/>
  <c r="R1325" i="1" a="1"/>
  <c r="R1325" i="1" s="1"/>
  <c r="R1326" i="1" a="1"/>
  <c r="R1326" i="1" s="1"/>
  <c r="R1327" i="1" a="1"/>
  <c r="R1327" i="1" s="1"/>
  <c r="R1328" i="1" a="1"/>
  <c r="R1328" i="1" s="1"/>
  <c r="R1329" i="1" a="1"/>
  <c r="R1329" i="1" s="1"/>
  <c r="R1330" i="1" a="1"/>
  <c r="R1330" i="1" s="1"/>
  <c r="R1331" i="1" a="1"/>
  <c r="R1331" i="1" s="1"/>
  <c r="R1332" i="1" a="1"/>
  <c r="R1332" i="1" s="1"/>
  <c r="R1333" i="1" a="1"/>
  <c r="R1333" i="1" s="1"/>
  <c r="R1334" i="1" a="1"/>
  <c r="R1334" i="1" s="1"/>
  <c r="R1335" i="1" a="1"/>
  <c r="R1335" i="1" s="1"/>
  <c r="R1336" i="1" a="1"/>
  <c r="R1336" i="1" s="1"/>
  <c r="R1337" i="1" a="1"/>
  <c r="R1337" i="1" s="1"/>
  <c r="R1338" i="1" a="1"/>
  <c r="R1338" i="1" s="1"/>
  <c r="R1339" i="1" a="1"/>
  <c r="R1339" i="1" s="1"/>
  <c r="R1340" i="1" a="1"/>
  <c r="R1340" i="1" s="1"/>
  <c r="R1341" i="1" a="1"/>
  <c r="R1341" i="1" s="1"/>
  <c r="R1342" i="1" a="1"/>
  <c r="R1342" i="1" s="1"/>
  <c r="R1343" i="1" a="1"/>
  <c r="R1343" i="1" s="1"/>
  <c r="R1344" i="1" a="1"/>
  <c r="R1344" i="1" s="1"/>
  <c r="R1345" i="1" a="1"/>
  <c r="R1345" i="1" s="1"/>
  <c r="R1346" i="1" a="1"/>
  <c r="R1346" i="1" s="1"/>
  <c r="R1347" i="1" a="1"/>
  <c r="R1347" i="1" s="1"/>
  <c r="R1348" i="1" a="1"/>
  <c r="R1348" i="1" s="1"/>
  <c r="R1349" i="1" a="1"/>
  <c r="R1349" i="1" s="1"/>
  <c r="R1350" i="1" a="1"/>
  <c r="R1350" i="1" s="1"/>
  <c r="R1351" i="1" a="1"/>
  <c r="R1351" i="1" s="1"/>
  <c r="R1352" i="1" a="1"/>
  <c r="R1352" i="1" s="1"/>
  <c r="R1353" i="1" a="1"/>
  <c r="R1353" i="1" s="1"/>
  <c r="R1354" i="1" a="1"/>
  <c r="R1354" i="1" s="1"/>
  <c r="R1355" i="1" a="1"/>
  <c r="R1355" i="1" s="1"/>
  <c r="R1356" i="1" a="1"/>
  <c r="R1356" i="1" s="1"/>
  <c r="R1357" i="1" a="1"/>
  <c r="R1357" i="1" s="1"/>
  <c r="R1358" i="1" a="1"/>
  <c r="R1358" i="1" s="1"/>
  <c r="R1359" i="1" a="1"/>
  <c r="R1359" i="1" s="1"/>
  <c r="R1360" i="1" a="1"/>
  <c r="R1360" i="1" s="1"/>
  <c r="R1361" i="1" a="1"/>
  <c r="R1361" i="1" s="1"/>
  <c r="R1362" i="1" a="1"/>
  <c r="R1362" i="1" s="1"/>
  <c r="R1363" i="1" a="1"/>
  <c r="R1363" i="1" s="1"/>
  <c r="R1364" i="1" a="1"/>
  <c r="R1364" i="1" s="1"/>
  <c r="R1365" i="1" a="1"/>
  <c r="R1365" i="1" s="1"/>
  <c r="R1366" i="1" a="1"/>
  <c r="R1366" i="1" s="1"/>
  <c r="R1367" i="1" a="1"/>
  <c r="R1367" i="1" s="1"/>
  <c r="R1368" i="1" a="1"/>
  <c r="R1368" i="1" s="1"/>
  <c r="R1369" i="1" a="1"/>
  <c r="R1369" i="1" s="1"/>
  <c r="R1370" i="1" a="1"/>
  <c r="R1370" i="1" s="1"/>
  <c r="R1371" i="1" a="1"/>
  <c r="R1371" i="1" s="1"/>
  <c r="R1372" i="1" a="1"/>
  <c r="R1372" i="1" s="1"/>
  <c r="R1373" i="1" a="1"/>
  <c r="R1373" i="1" s="1"/>
  <c r="R1374" i="1" a="1"/>
  <c r="R1374" i="1" s="1"/>
  <c r="R1375" i="1" a="1"/>
  <c r="R1375" i="1" s="1"/>
  <c r="R1376" i="1" a="1"/>
  <c r="R1376" i="1" s="1"/>
  <c r="R1377" i="1" a="1"/>
  <c r="R1377" i="1" s="1"/>
  <c r="R1378" i="1" a="1"/>
  <c r="R1378" i="1" s="1"/>
  <c r="R1379" i="1" a="1"/>
  <c r="R1379" i="1" s="1"/>
  <c r="R1380" i="1" a="1"/>
  <c r="R1380" i="1" s="1"/>
  <c r="R1381" i="1" a="1"/>
  <c r="R1381" i="1" s="1"/>
  <c r="R1382" i="1" a="1"/>
  <c r="R1382" i="1" s="1"/>
  <c r="R1383" i="1" a="1"/>
  <c r="R1383" i="1" s="1"/>
  <c r="R1384" i="1" a="1"/>
  <c r="R1384" i="1" s="1"/>
  <c r="R1385" i="1" a="1"/>
  <c r="R1385" i="1" s="1"/>
  <c r="R1386" i="1" a="1"/>
  <c r="R1386" i="1" s="1"/>
  <c r="R1387" i="1" a="1"/>
  <c r="R1387" i="1" s="1"/>
  <c r="R1388" i="1" a="1"/>
  <c r="R1388" i="1" s="1"/>
  <c r="R1389" i="1" a="1"/>
  <c r="R1389" i="1" s="1"/>
  <c r="R1390" i="1" a="1"/>
  <c r="R1390" i="1" s="1"/>
  <c r="R1391" i="1" a="1"/>
  <c r="R1391" i="1" s="1"/>
  <c r="R1392" i="1" a="1"/>
  <c r="R1392" i="1" s="1"/>
  <c r="R1393" i="1" a="1"/>
  <c r="R1393" i="1" s="1"/>
  <c r="R1394" i="1" a="1"/>
  <c r="R1394" i="1" s="1"/>
  <c r="R1395" i="1" a="1"/>
  <c r="R1395" i="1" s="1"/>
  <c r="R1396" i="1" a="1"/>
  <c r="R1396" i="1" s="1"/>
  <c r="R1397" i="1" a="1"/>
  <c r="R1397" i="1" s="1"/>
  <c r="R1398" i="1" a="1"/>
  <c r="R1398" i="1" s="1"/>
  <c r="R1399" i="1" a="1"/>
  <c r="R1399" i="1" s="1"/>
  <c r="R1400" i="1" a="1"/>
  <c r="R1400" i="1" s="1"/>
  <c r="R1401" i="1" a="1"/>
  <c r="R1401" i="1" s="1"/>
  <c r="R1402" i="1" a="1"/>
  <c r="R1402" i="1" s="1"/>
  <c r="R1403" i="1" a="1"/>
  <c r="R1403" i="1" s="1"/>
  <c r="R1404" i="1" a="1"/>
  <c r="R1404" i="1" s="1"/>
  <c r="R1405" i="1" a="1"/>
  <c r="R1405" i="1" s="1"/>
  <c r="R1406" i="1" a="1"/>
  <c r="R1406" i="1" s="1"/>
  <c r="R1407" i="1" a="1"/>
  <c r="R1407" i="1" s="1"/>
  <c r="R1408" i="1" a="1"/>
  <c r="R1408" i="1" s="1"/>
  <c r="R1409" i="1" a="1"/>
  <c r="R1409" i="1" s="1"/>
  <c r="R1410" i="1" a="1"/>
  <c r="R1410" i="1" s="1"/>
  <c r="R1411" i="1" a="1"/>
  <c r="R1411" i="1" s="1"/>
  <c r="R1412" i="1" a="1"/>
  <c r="R1412" i="1" s="1"/>
  <c r="R1413" i="1" a="1"/>
  <c r="R1413" i="1" s="1"/>
  <c r="R1414" i="1" a="1"/>
  <c r="R1414" i="1" s="1"/>
  <c r="R1415" i="1" a="1"/>
  <c r="R1415" i="1" s="1"/>
  <c r="R1416" i="1" a="1"/>
  <c r="R1416" i="1" s="1"/>
  <c r="R1417" i="1" a="1"/>
  <c r="R1417" i="1" s="1"/>
  <c r="R1418" i="1" a="1"/>
  <c r="R1418" i="1" s="1"/>
  <c r="R1419" i="1" a="1"/>
  <c r="R1419" i="1" s="1"/>
  <c r="R1420" i="1" a="1"/>
  <c r="R1420" i="1" s="1"/>
  <c r="R1421" i="1" a="1"/>
  <c r="R1421" i="1" s="1"/>
  <c r="R1422" i="1" a="1"/>
  <c r="R1422" i="1" s="1"/>
  <c r="R1423" i="1" a="1"/>
  <c r="R1423" i="1" s="1"/>
  <c r="R1424" i="1" a="1"/>
  <c r="R1424" i="1" s="1"/>
  <c r="R1425" i="1" a="1"/>
  <c r="R1425" i="1" s="1"/>
  <c r="R1426" i="1" a="1"/>
  <c r="R1426" i="1" s="1"/>
  <c r="R1427" i="1" a="1"/>
  <c r="R1427" i="1" s="1"/>
  <c r="R1428" i="1" a="1"/>
  <c r="R1428" i="1" s="1"/>
  <c r="R1429" i="1" a="1"/>
  <c r="R1429" i="1" s="1"/>
  <c r="R1430" i="1" a="1"/>
  <c r="R1430" i="1" s="1"/>
  <c r="R1431" i="1" a="1"/>
  <c r="R1431" i="1" s="1"/>
  <c r="R1432" i="1" a="1"/>
  <c r="R1432" i="1" s="1"/>
  <c r="R1433" i="1" a="1"/>
  <c r="R1433" i="1" s="1"/>
  <c r="R1434" i="1" a="1"/>
  <c r="R1434" i="1" s="1"/>
  <c r="R1435" i="1" a="1"/>
  <c r="R1435" i="1" s="1"/>
  <c r="R1436" i="1" a="1"/>
  <c r="R1436" i="1" s="1"/>
  <c r="R1437" i="1" a="1"/>
  <c r="R1437" i="1" s="1"/>
  <c r="R1438" i="1" a="1"/>
  <c r="R1438" i="1" s="1"/>
  <c r="R1439" i="1" a="1"/>
  <c r="R1439" i="1" s="1"/>
  <c r="R1440" i="1" a="1"/>
  <c r="R1440" i="1" s="1"/>
  <c r="R1441" i="1" a="1"/>
  <c r="R1441" i="1" s="1"/>
  <c r="R1442" i="1" a="1"/>
  <c r="R1442" i="1" s="1"/>
  <c r="R1443" i="1" a="1"/>
  <c r="R1443" i="1" s="1"/>
  <c r="R1444" i="1" a="1"/>
  <c r="R1444" i="1" s="1"/>
  <c r="R1445" i="1" a="1"/>
  <c r="R1445" i="1" s="1"/>
  <c r="R1446" i="1" a="1"/>
  <c r="R1446" i="1" s="1"/>
  <c r="R1447" i="1" a="1"/>
  <c r="R1447" i="1" s="1"/>
  <c r="R1448" i="1" a="1"/>
  <c r="R1448" i="1" s="1"/>
  <c r="R1449" i="1" a="1"/>
  <c r="R1449" i="1" s="1"/>
  <c r="R1450" i="1" a="1"/>
  <c r="R1450" i="1" s="1"/>
  <c r="R1451" i="1" a="1"/>
  <c r="R1451" i="1" s="1"/>
  <c r="R1452" i="1" a="1"/>
  <c r="R1452" i="1" s="1"/>
  <c r="R1453" i="1" a="1"/>
  <c r="R1453" i="1" s="1"/>
  <c r="R1454" i="1" a="1"/>
  <c r="R1454" i="1" s="1"/>
  <c r="R1455" i="1" a="1"/>
  <c r="R1455" i="1" s="1"/>
  <c r="R1456" i="1" a="1"/>
  <c r="R1456" i="1" s="1"/>
  <c r="R1457" i="1" a="1"/>
  <c r="R1457" i="1" s="1"/>
  <c r="R1458" i="1" a="1"/>
  <c r="R1458" i="1" s="1"/>
  <c r="R1459" i="1" a="1"/>
  <c r="R1459" i="1" s="1"/>
  <c r="R1460" i="1" a="1"/>
  <c r="R1460" i="1" s="1"/>
  <c r="R1461" i="1" a="1"/>
  <c r="R1461" i="1" s="1"/>
  <c r="R1462" i="1" a="1"/>
  <c r="R1462" i="1" s="1"/>
  <c r="R1463" i="1" a="1"/>
  <c r="R1463" i="1" s="1"/>
  <c r="R1464" i="1" a="1"/>
  <c r="R1464" i="1" s="1"/>
  <c r="R1465" i="1" a="1"/>
  <c r="R1465" i="1" s="1"/>
  <c r="R1466" i="1" a="1"/>
  <c r="R1466" i="1" s="1"/>
  <c r="R1467" i="1" a="1"/>
  <c r="R1467" i="1" s="1"/>
  <c r="R1468" i="1" a="1"/>
  <c r="R1468" i="1" s="1"/>
  <c r="R1469" i="1" a="1"/>
  <c r="R1469" i="1" s="1"/>
  <c r="R1470" i="1" a="1"/>
  <c r="R1470" i="1" s="1"/>
  <c r="R1471" i="1" a="1"/>
  <c r="R1471" i="1" s="1"/>
  <c r="R1472" i="1" a="1"/>
  <c r="R1472" i="1" s="1"/>
  <c r="R1473" i="1" a="1"/>
  <c r="R1473" i="1" s="1"/>
  <c r="R1474" i="1" a="1"/>
  <c r="R1474" i="1" s="1"/>
  <c r="R1475" i="1" a="1"/>
  <c r="R1475" i="1" s="1"/>
  <c r="R1476" i="1" a="1"/>
  <c r="R1476" i="1" s="1"/>
  <c r="R1477" i="1" a="1"/>
  <c r="R1477" i="1" s="1"/>
  <c r="R1478" i="1" a="1"/>
  <c r="R1478" i="1" s="1"/>
  <c r="R1479" i="1" a="1"/>
  <c r="R1479" i="1" s="1"/>
  <c r="R1480" i="1" a="1"/>
  <c r="R1480" i="1" s="1"/>
  <c r="R1481" i="1" a="1"/>
  <c r="R1481" i="1" s="1"/>
  <c r="R1482" i="1" a="1"/>
  <c r="R1482" i="1" s="1"/>
  <c r="R1483" i="1" a="1"/>
  <c r="R1483" i="1" s="1"/>
  <c r="R1484" i="1" a="1"/>
  <c r="R1484" i="1" s="1"/>
  <c r="R1485" i="1" a="1"/>
  <c r="R1485" i="1" s="1"/>
  <c r="R1486" i="1" a="1"/>
  <c r="R1486" i="1" s="1"/>
  <c r="R1487" i="1" a="1"/>
  <c r="R1487" i="1" s="1"/>
  <c r="R1488" i="1" a="1"/>
  <c r="R1488" i="1" s="1"/>
  <c r="R1489" i="1" a="1"/>
  <c r="R1489" i="1" s="1"/>
  <c r="R1490" i="1" a="1"/>
  <c r="R1490" i="1" s="1"/>
  <c r="R1491" i="1" a="1"/>
  <c r="R1491" i="1" s="1"/>
  <c r="R1492" i="1" a="1"/>
  <c r="R1492" i="1" s="1"/>
  <c r="R1493" i="1" a="1"/>
  <c r="R1493" i="1" s="1"/>
  <c r="R1494" i="1" a="1"/>
  <c r="R1494" i="1" s="1"/>
  <c r="R1495" i="1" a="1"/>
  <c r="R1495" i="1" s="1"/>
  <c r="R1496" i="1" a="1"/>
  <c r="R1496" i="1" s="1"/>
  <c r="R1497" i="1" a="1"/>
  <c r="R1497" i="1" s="1"/>
  <c r="R1498" i="1" a="1"/>
  <c r="R1498" i="1" s="1"/>
  <c r="R1499" i="1" a="1"/>
  <c r="R1499" i="1" s="1"/>
  <c r="R1500" i="1" a="1"/>
  <c r="R1500" i="1" s="1"/>
  <c r="R1501" i="1" a="1"/>
  <c r="R1501" i="1" s="1"/>
  <c r="R1502" i="1" a="1"/>
  <c r="R1502" i="1" s="1"/>
  <c r="R1503" i="1" a="1"/>
  <c r="R1503" i="1" s="1"/>
  <c r="R1504" i="1" a="1"/>
  <c r="R1504" i="1" s="1"/>
  <c r="R1505" i="1" a="1"/>
  <c r="R1505" i="1" s="1"/>
  <c r="R1506" i="1" a="1"/>
  <c r="R1506" i="1" s="1"/>
  <c r="R1507" i="1" a="1"/>
  <c r="R1507" i="1" s="1"/>
  <c r="R1508" i="1" a="1"/>
  <c r="R1508" i="1" s="1"/>
  <c r="R1509" i="1" a="1"/>
  <c r="R1509" i="1" s="1"/>
  <c r="R1510" i="1" a="1"/>
  <c r="R1510" i="1" s="1"/>
  <c r="R1511" i="1" a="1"/>
  <c r="R1511" i="1" s="1"/>
  <c r="R1512" i="1" a="1"/>
  <c r="R1512" i="1" s="1"/>
  <c r="R1513" i="1" a="1"/>
  <c r="R1513" i="1" s="1"/>
  <c r="R1514" i="1" a="1"/>
  <c r="R1514" i="1" s="1"/>
  <c r="R1515" i="1" a="1"/>
  <c r="R1515" i="1" s="1"/>
  <c r="R1516" i="1" a="1"/>
  <c r="R1516" i="1" s="1"/>
  <c r="R1517" i="1" a="1"/>
  <c r="R1517" i="1" s="1"/>
  <c r="R1518" i="1" a="1"/>
  <c r="R1518" i="1" s="1"/>
  <c r="R1519" i="1" a="1"/>
  <c r="R1519" i="1" s="1"/>
  <c r="R1520" i="1" a="1"/>
  <c r="R1520" i="1" s="1"/>
  <c r="R1521" i="1" a="1"/>
  <c r="R1521" i="1" s="1"/>
  <c r="R1522" i="1" a="1"/>
  <c r="R1522" i="1" s="1"/>
  <c r="R1523" i="1" a="1"/>
  <c r="R1523" i="1" s="1"/>
  <c r="R1524" i="1" a="1"/>
  <c r="R1524" i="1" s="1"/>
  <c r="R1525" i="1" a="1"/>
  <c r="R1525" i="1" s="1"/>
  <c r="R1526" i="1" a="1"/>
  <c r="R1526" i="1" s="1"/>
  <c r="R1527" i="1" a="1"/>
  <c r="R1527" i="1" s="1"/>
  <c r="R1528" i="1" a="1"/>
  <c r="R1528" i="1" s="1"/>
  <c r="R1529" i="1" a="1"/>
  <c r="R1529" i="1" s="1"/>
  <c r="R1530" i="1" a="1"/>
  <c r="R1530" i="1" s="1"/>
  <c r="R1531" i="1" a="1"/>
  <c r="R1531" i="1" s="1"/>
  <c r="R1532" i="1" a="1"/>
  <c r="R1532" i="1" s="1"/>
  <c r="R1533" i="1" a="1"/>
  <c r="R1533" i="1" s="1"/>
  <c r="R1534" i="1" a="1"/>
  <c r="R1534" i="1" s="1"/>
  <c r="R1535" i="1" a="1"/>
  <c r="R1535" i="1" s="1"/>
  <c r="R1536" i="1" a="1"/>
  <c r="R1536" i="1" s="1"/>
  <c r="R1537" i="1" a="1"/>
  <c r="R1537" i="1" s="1"/>
  <c r="R1538" i="1" a="1"/>
  <c r="R1538" i="1" s="1"/>
  <c r="R1539" i="1" a="1"/>
  <c r="R1539" i="1" s="1"/>
  <c r="R1540" i="1" a="1"/>
  <c r="R1540" i="1" s="1"/>
  <c r="R1541" i="1" a="1"/>
  <c r="R1541" i="1" s="1"/>
  <c r="R1542" i="1" a="1"/>
  <c r="R1542" i="1" s="1"/>
  <c r="R1543" i="1" a="1"/>
  <c r="R1543" i="1" s="1"/>
  <c r="R1544" i="1" a="1"/>
  <c r="R1544" i="1" s="1"/>
  <c r="R1545" i="1" a="1"/>
  <c r="R1545" i="1" s="1"/>
  <c r="R1546" i="1" a="1"/>
  <c r="R1546" i="1" s="1"/>
  <c r="R1547" i="1" a="1"/>
  <c r="R1547" i="1" s="1"/>
  <c r="R1548" i="1" a="1"/>
  <c r="R1548" i="1" s="1"/>
  <c r="R1549" i="1" a="1"/>
  <c r="R1549" i="1" s="1"/>
  <c r="R1550" i="1" a="1"/>
  <c r="R1550" i="1" s="1"/>
  <c r="R1551" i="1" a="1"/>
  <c r="R1551" i="1" s="1"/>
  <c r="R1552" i="1" a="1"/>
  <c r="R1552" i="1" s="1"/>
  <c r="R1553" i="1" a="1"/>
  <c r="R1553" i="1" s="1"/>
  <c r="R1554" i="1" a="1"/>
  <c r="R1554" i="1" s="1"/>
  <c r="R1555" i="1" a="1"/>
  <c r="R1555" i="1" s="1"/>
  <c r="R1556" i="1" a="1"/>
  <c r="R1556" i="1" s="1"/>
  <c r="R1557" i="1" a="1"/>
  <c r="R1557" i="1" s="1"/>
  <c r="R1558" i="1" a="1"/>
  <c r="R1558" i="1" s="1"/>
  <c r="R1559" i="1" a="1"/>
  <c r="R1559" i="1" s="1"/>
  <c r="R1560" i="1" a="1"/>
  <c r="R1560" i="1" s="1"/>
  <c r="R1561" i="1" a="1"/>
  <c r="R1561" i="1" s="1"/>
  <c r="R1562" i="1" a="1"/>
  <c r="R1562" i="1" s="1"/>
  <c r="R1563" i="1" a="1"/>
  <c r="R1563" i="1" s="1"/>
  <c r="R1564" i="1" a="1"/>
  <c r="R1564" i="1" s="1"/>
  <c r="R1565" i="1" a="1"/>
  <c r="R1565" i="1" s="1"/>
  <c r="R1566" i="1" a="1"/>
  <c r="R1566" i="1" s="1"/>
  <c r="R1567" i="1" a="1"/>
  <c r="R1567" i="1" s="1"/>
  <c r="R1568" i="1" a="1"/>
  <c r="R1568" i="1" s="1"/>
  <c r="R1569" i="1" a="1"/>
  <c r="R1569" i="1" s="1"/>
  <c r="R1570" i="1" a="1"/>
  <c r="R1570" i="1" s="1"/>
  <c r="R1571" i="1" a="1"/>
  <c r="R1571" i="1" s="1"/>
  <c r="R1572" i="1" a="1"/>
  <c r="R1572" i="1" s="1"/>
  <c r="R1573" i="1" a="1"/>
  <c r="R1573" i="1" s="1"/>
  <c r="R1574" i="1" a="1"/>
  <c r="R1574" i="1" s="1"/>
  <c r="R1575" i="1" a="1"/>
  <c r="R1575" i="1" s="1"/>
  <c r="R1576" i="1" a="1"/>
  <c r="R1576" i="1" s="1"/>
  <c r="R1577" i="1" a="1"/>
  <c r="R1577" i="1" s="1"/>
  <c r="R1578" i="1" a="1"/>
  <c r="R1578" i="1" s="1"/>
  <c r="R1579" i="1" a="1"/>
  <c r="R1579" i="1" s="1"/>
  <c r="R1580" i="1" a="1"/>
  <c r="R1580" i="1" s="1"/>
  <c r="R1581" i="1" a="1"/>
  <c r="R1581" i="1" s="1"/>
  <c r="R1582" i="1" a="1"/>
  <c r="R1582" i="1" s="1"/>
  <c r="R1583" i="1" a="1"/>
  <c r="R1583" i="1" s="1"/>
  <c r="R1584" i="1" a="1"/>
  <c r="R1584" i="1" s="1"/>
  <c r="R1585" i="1" a="1"/>
  <c r="R1585" i="1" s="1"/>
  <c r="R1586" i="1" a="1"/>
  <c r="R1586" i="1" s="1"/>
  <c r="R1587" i="1" a="1"/>
  <c r="R1587" i="1" s="1"/>
  <c r="R1588" i="1" a="1"/>
  <c r="R1588" i="1" s="1"/>
  <c r="R1589" i="1" a="1"/>
  <c r="R1589" i="1" s="1"/>
  <c r="R1590" i="1" a="1"/>
  <c r="R1590" i="1" s="1"/>
  <c r="R1591" i="1" a="1"/>
  <c r="R1591" i="1" s="1"/>
  <c r="R1592" i="1" a="1"/>
  <c r="R1592" i="1" s="1"/>
  <c r="R1593" i="1" a="1"/>
  <c r="R1593" i="1" s="1"/>
  <c r="R1594" i="1" a="1"/>
  <c r="R1594" i="1" s="1"/>
  <c r="R1595" i="1" a="1"/>
  <c r="R1595" i="1" s="1"/>
  <c r="R1596" i="1" a="1"/>
  <c r="R1596" i="1" s="1"/>
  <c r="R1597" i="1" a="1"/>
  <c r="R1597" i="1" s="1"/>
  <c r="R1598" i="1" a="1"/>
  <c r="R1598" i="1" s="1"/>
  <c r="R1599" i="1" a="1"/>
  <c r="R1599" i="1" s="1"/>
  <c r="R1600" i="1" a="1"/>
  <c r="R1600" i="1" s="1"/>
  <c r="R1601" i="1" a="1"/>
  <c r="R1601" i="1" s="1"/>
  <c r="R1602" i="1" a="1"/>
  <c r="R1602" i="1" s="1"/>
  <c r="R1603" i="1" a="1"/>
  <c r="R1603" i="1" s="1"/>
  <c r="R1604" i="1" a="1"/>
  <c r="R1604" i="1" s="1"/>
  <c r="R1605" i="1" a="1"/>
  <c r="R1605" i="1" s="1"/>
  <c r="R1606" i="1" a="1"/>
  <c r="R1606" i="1" s="1"/>
  <c r="R1607" i="1" a="1"/>
  <c r="R1607" i="1" s="1"/>
  <c r="R1608" i="1" a="1"/>
  <c r="R1608" i="1" s="1"/>
  <c r="R1609" i="1" a="1"/>
  <c r="R1609" i="1" s="1"/>
  <c r="R1610" i="1" a="1"/>
  <c r="R1610" i="1" s="1"/>
  <c r="R1611" i="1" a="1"/>
  <c r="R1611" i="1" s="1"/>
  <c r="R1612" i="1" a="1"/>
  <c r="R1612" i="1" s="1"/>
  <c r="R1613" i="1" a="1"/>
  <c r="R1613" i="1" s="1"/>
  <c r="R1614" i="1" a="1"/>
  <c r="R1614" i="1" s="1"/>
  <c r="R1615" i="1" a="1"/>
  <c r="R1615" i="1" s="1"/>
  <c r="R1616" i="1" a="1"/>
  <c r="R1616" i="1" s="1"/>
  <c r="R1617" i="1" a="1"/>
  <c r="R1617" i="1" s="1"/>
  <c r="R1618" i="1" a="1"/>
  <c r="R1618" i="1" s="1"/>
  <c r="R1619" i="1" a="1"/>
  <c r="R1619" i="1" s="1"/>
  <c r="R1620" i="1" a="1"/>
  <c r="R1620" i="1" s="1"/>
  <c r="R1621" i="1" a="1"/>
  <c r="R1621" i="1" s="1"/>
  <c r="R1622" i="1" a="1"/>
  <c r="R1622" i="1" s="1"/>
  <c r="R1623" i="1" a="1"/>
  <c r="R1623" i="1" s="1"/>
  <c r="R1624" i="1" a="1"/>
  <c r="R1624" i="1" s="1"/>
  <c r="R1625" i="1" a="1"/>
  <c r="R1625" i="1" s="1"/>
  <c r="R1626" i="1" a="1"/>
  <c r="R1626" i="1" s="1"/>
  <c r="R1627" i="1" a="1"/>
  <c r="R1627" i="1" s="1"/>
  <c r="R1628" i="1" a="1"/>
  <c r="R1628" i="1" s="1"/>
  <c r="R1629" i="1" a="1"/>
  <c r="R1629" i="1" s="1"/>
  <c r="R1630" i="1" a="1"/>
  <c r="R1630" i="1" s="1"/>
  <c r="R1631" i="1" a="1"/>
  <c r="R1631" i="1" s="1"/>
  <c r="R1632" i="1" a="1"/>
  <c r="R1632" i="1" s="1"/>
  <c r="R1633" i="1" a="1"/>
  <c r="R1633" i="1" s="1"/>
  <c r="R1634" i="1" a="1"/>
  <c r="R1634" i="1" s="1"/>
  <c r="R1635" i="1" a="1"/>
  <c r="R1635" i="1" s="1"/>
  <c r="R1636" i="1" a="1"/>
  <c r="R1636" i="1" s="1"/>
  <c r="R1637" i="1" a="1"/>
  <c r="R1637" i="1" s="1"/>
  <c r="R1638" i="1" a="1"/>
  <c r="R1638" i="1" s="1"/>
  <c r="R1639" i="1" a="1"/>
  <c r="R1639" i="1" s="1"/>
  <c r="R1640" i="1" a="1"/>
  <c r="R1640" i="1" s="1"/>
  <c r="R1641" i="1" a="1"/>
  <c r="R1641" i="1" s="1"/>
  <c r="R1642" i="1" a="1"/>
  <c r="R1642" i="1" s="1"/>
  <c r="R1643" i="1" a="1"/>
  <c r="R1643" i="1" s="1"/>
  <c r="R1644" i="1" a="1"/>
  <c r="R1644" i="1" s="1"/>
  <c r="R1645" i="1" a="1"/>
  <c r="R1645" i="1" s="1"/>
  <c r="R1646" i="1" a="1"/>
  <c r="R1646" i="1" s="1"/>
  <c r="R1647" i="1" a="1"/>
  <c r="R1647" i="1" s="1"/>
  <c r="R1648" i="1" a="1"/>
  <c r="R1648" i="1" s="1"/>
  <c r="R1649" i="1" a="1"/>
  <c r="R1649" i="1" s="1"/>
  <c r="R1650" i="1" a="1"/>
  <c r="R1650" i="1" s="1"/>
  <c r="R1651" i="1" a="1"/>
  <c r="R1651" i="1" s="1"/>
  <c r="R1652" i="1" a="1"/>
  <c r="R1652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1002" i="1" a="1"/>
  <c r="Q1002" i="1" s="1"/>
  <c r="Q1003" i="1" a="1"/>
  <c r="Q1003" i="1" s="1"/>
  <c r="Q1004" i="1" a="1"/>
  <c r="Q1004" i="1" s="1"/>
  <c r="Q1005" i="1" a="1"/>
  <c r="Q1005" i="1" s="1"/>
  <c r="Q1006" i="1" a="1"/>
  <c r="Q1006" i="1" s="1"/>
  <c r="Q1007" i="1" a="1"/>
  <c r="Q1007" i="1" s="1"/>
  <c r="Q1008" i="1" a="1"/>
  <c r="Q1008" i="1" s="1"/>
  <c r="Q1009" i="1" a="1"/>
  <c r="Q1009" i="1" s="1"/>
  <c r="Q1010" i="1" a="1"/>
  <c r="Q1010" i="1" s="1"/>
  <c r="Q1011" i="1" a="1"/>
  <c r="Q1011" i="1" s="1"/>
  <c r="Q1012" i="1" a="1"/>
  <c r="Q1012" i="1" s="1"/>
  <c r="Q1013" i="1" a="1"/>
  <c r="Q1013" i="1" s="1"/>
  <c r="Q1014" i="1" a="1"/>
  <c r="Q1014" i="1" s="1"/>
  <c r="Q1015" i="1" a="1"/>
  <c r="Q1015" i="1" s="1"/>
  <c r="Q1016" i="1" a="1"/>
  <c r="Q1016" i="1" s="1"/>
  <c r="Q1017" i="1" a="1"/>
  <c r="Q1017" i="1" s="1"/>
  <c r="Q1018" i="1" a="1"/>
  <c r="Q1018" i="1" s="1"/>
  <c r="Q1019" i="1" a="1"/>
  <c r="Q1019" i="1" s="1"/>
  <c r="Q1020" i="1" a="1"/>
  <c r="Q1020" i="1" s="1"/>
  <c r="Q1021" i="1" a="1"/>
  <c r="Q1021" i="1" s="1"/>
  <c r="Q1022" i="1" a="1"/>
  <c r="Q1022" i="1" s="1"/>
  <c r="Q1023" i="1" a="1"/>
  <c r="Q1023" i="1" s="1"/>
  <c r="Q1024" i="1" a="1"/>
  <c r="Q1024" i="1" s="1"/>
  <c r="Q1025" i="1" a="1"/>
  <c r="Q1025" i="1" s="1"/>
  <c r="Q1026" i="1" a="1"/>
  <c r="Q1026" i="1" s="1"/>
  <c r="Q1027" i="1" a="1"/>
  <c r="Q1027" i="1" s="1"/>
  <c r="Q1028" i="1" a="1"/>
  <c r="Q1028" i="1" s="1"/>
  <c r="Q1029" i="1" a="1"/>
  <c r="Q1029" i="1" s="1"/>
  <c r="Q1030" i="1" a="1"/>
  <c r="Q1030" i="1" s="1"/>
  <c r="Q1031" i="1" a="1"/>
  <c r="Q1031" i="1" s="1"/>
  <c r="Q1032" i="1" a="1"/>
  <c r="Q1032" i="1" s="1"/>
  <c r="Q1033" i="1" a="1"/>
  <c r="Q1033" i="1" s="1"/>
  <c r="Q1034" i="1" a="1"/>
  <c r="Q1034" i="1" s="1"/>
  <c r="Q1035" i="1" a="1"/>
  <c r="Q1035" i="1" s="1"/>
  <c r="Q1036" i="1" a="1"/>
  <c r="Q1036" i="1" s="1"/>
  <c r="Q1037" i="1" a="1"/>
  <c r="Q1037" i="1" s="1"/>
  <c r="Q1038" i="1" a="1"/>
  <c r="Q1038" i="1" s="1"/>
  <c r="Q1039" i="1" a="1"/>
  <c r="Q1039" i="1" s="1"/>
  <c r="Q1040" i="1" a="1"/>
  <c r="Q1040" i="1" s="1"/>
  <c r="Q1041" i="1" a="1"/>
  <c r="Q1041" i="1" s="1"/>
  <c r="Q1042" i="1" a="1"/>
  <c r="Q1042" i="1" s="1"/>
  <c r="Q1043" i="1" a="1"/>
  <c r="Q1043" i="1" s="1"/>
  <c r="Q1044" i="1" a="1"/>
  <c r="Q1044" i="1" s="1"/>
  <c r="Q1045" i="1" a="1"/>
  <c r="Q1045" i="1" s="1"/>
  <c r="Q1046" i="1" a="1"/>
  <c r="Q1046" i="1" s="1"/>
  <c r="Q1047" i="1" a="1"/>
  <c r="Q1047" i="1" s="1"/>
  <c r="Q1048" i="1" a="1"/>
  <c r="Q1048" i="1" s="1"/>
  <c r="Q1049" i="1" a="1"/>
  <c r="Q1049" i="1" s="1"/>
  <c r="Q1050" i="1" a="1"/>
  <c r="Q1050" i="1" s="1"/>
  <c r="Q1051" i="1" a="1"/>
  <c r="Q1051" i="1" s="1"/>
  <c r="Q1052" i="1" a="1"/>
  <c r="Q1052" i="1" s="1"/>
  <c r="Q1053" i="1" a="1"/>
  <c r="Q1053" i="1" s="1"/>
  <c r="Q1054" i="1" a="1"/>
  <c r="Q1054" i="1" s="1"/>
  <c r="Q1055" i="1" a="1"/>
  <c r="Q1055" i="1" s="1"/>
  <c r="Q1056" i="1" a="1"/>
  <c r="Q1056" i="1" s="1"/>
  <c r="Q1057" i="1" a="1"/>
  <c r="Q1057" i="1" s="1"/>
  <c r="Q1058" i="1" a="1"/>
  <c r="Q1058" i="1" s="1"/>
  <c r="Q1059" i="1" a="1"/>
  <c r="Q1059" i="1" s="1"/>
  <c r="Q1060" i="1" a="1"/>
  <c r="Q1060" i="1" s="1"/>
  <c r="Q1061" i="1" a="1"/>
  <c r="Q1061" i="1" s="1"/>
  <c r="Q1062" i="1" a="1"/>
  <c r="Q1062" i="1" s="1"/>
  <c r="Q1063" i="1" a="1"/>
  <c r="Q1063" i="1" s="1"/>
  <c r="Q1064" i="1" a="1"/>
  <c r="Q1064" i="1" s="1"/>
  <c r="Q1065" i="1" a="1"/>
  <c r="Q1065" i="1" s="1"/>
  <c r="Q1066" i="1" a="1"/>
  <c r="Q1066" i="1" s="1"/>
  <c r="Q1067" i="1" a="1"/>
  <c r="Q1067" i="1" s="1"/>
  <c r="Q1068" i="1" a="1"/>
  <c r="Q1068" i="1" s="1"/>
  <c r="Q1069" i="1" a="1"/>
  <c r="Q1069" i="1" s="1"/>
  <c r="Q1070" i="1" a="1"/>
  <c r="Q1070" i="1" s="1"/>
  <c r="Q1071" i="1" a="1"/>
  <c r="Q1071" i="1" s="1"/>
  <c r="Q1072" i="1" a="1"/>
  <c r="Q1072" i="1" s="1"/>
  <c r="Q1073" i="1" a="1"/>
  <c r="Q1073" i="1" s="1"/>
  <c r="Q1074" i="1" a="1"/>
  <c r="Q1074" i="1" s="1"/>
  <c r="Q1075" i="1" a="1"/>
  <c r="Q1075" i="1" s="1"/>
  <c r="Q1076" i="1" a="1"/>
  <c r="Q1076" i="1" s="1"/>
  <c r="Q1077" i="1" a="1"/>
  <c r="Q1077" i="1" s="1"/>
  <c r="Q1078" i="1" a="1"/>
  <c r="Q1078" i="1" s="1"/>
  <c r="Q1079" i="1" a="1"/>
  <c r="Q1079" i="1" s="1"/>
  <c r="Q1080" i="1" a="1"/>
  <c r="Q1080" i="1" s="1"/>
  <c r="Q1081" i="1" a="1"/>
  <c r="Q1081" i="1" s="1"/>
  <c r="Q1082" i="1" a="1"/>
  <c r="Q1082" i="1" s="1"/>
  <c r="Q1083" i="1" a="1"/>
  <c r="Q1083" i="1" s="1"/>
  <c r="Q1084" i="1" a="1"/>
  <c r="Q1084" i="1" s="1"/>
  <c r="Q1085" i="1" a="1"/>
  <c r="Q1085" i="1" s="1"/>
  <c r="Q1086" i="1" a="1"/>
  <c r="Q1086" i="1" s="1"/>
  <c r="Q1087" i="1" a="1"/>
  <c r="Q1087" i="1" s="1"/>
  <c r="Q1088" i="1" a="1"/>
  <c r="Q1088" i="1" s="1"/>
  <c r="Q1089" i="1" a="1"/>
  <c r="Q1089" i="1" s="1"/>
  <c r="Q1090" i="1" a="1"/>
  <c r="Q1090" i="1" s="1"/>
  <c r="Q1091" i="1" a="1"/>
  <c r="Q1091" i="1" s="1"/>
  <c r="Q1092" i="1" a="1"/>
  <c r="Q1092" i="1" s="1"/>
  <c r="Q1093" i="1" a="1"/>
  <c r="Q1093" i="1" s="1"/>
  <c r="Q1094" i="1" a="1"/>
  <c r="Q1094" i="1" s="1"/>
  <c r="Q1095" i="1" a="1"/>
  <c r="Q1095" i="1" s="1"/>
  <c r="Q1096" i="1" a="1"/>
  <c r="Q1096" i="1" s="1"/>
  <c r="Q1097" i="1" a="1"/>
  <c r="Q1097" i="1" s="1"/>
  <c r="Q1098" i="1" a="1"/>
  <c r="Q1098" i="1" s="1"/>
  <c r="Q1099" i="1" a="1"/>
  <c r="Q1099" i="1" s="1"/>
  <c r="Q1100" i="1" a="1"/>
  <c r="Q1100" i="1" s="1"/>
  <c r="Q1101" i="1" a="1"/>
  <c r="Q1101" i="1" s="1"/>
  <c r="Q1102" i="1" a="1"/>
  <c r="Q1102" i="1" s="1"/>
  <c r="Q1103" i="1" a="1"/>
  <c r="Q1103" i="1" s="1"/>
  <c r="Q1104" i="1" a="1"/>
  <c r="Q1104" i="1" s="1"/>
  <c r="Q1105" i="1" a="1"/>
  <c r="Q1105" i="1" s="1"/>
  <c r="Q1106" i="1" a="1"/>
  <c r="Q1106" i="1" s="1"/>
  <c r="Q1107" i="1" a="1"/>
  <c r="Q1107" i="1" s="1"/>
  <c r="Q1108" i="1" a="1"/>
  <c r="Q1108" i="1" s="1"/>
  <c r="Q1109" i="1" a="1"/>
  <c r="Q1109" i="1" s="1"/>
  <c r="Q1110" i="1" a="1"/>
  <c r="Q1110" i="1" s="1"/>
  <c r="Q1111" i="1" a="1"/>
  <c r="Q1111" i="1" s="1"/>
  <c r="Q1112" i="1" a="1"/>
  <c r="Q1112" i="1" s="1"/>
  <c r="Q1113" i="1" a="1"/>
  <c r="Q1113" i="1" s="1"/>
  <c r="Q1114" i="1" a="1"/>
  <c r="Q1114" i="1" s="1"/>
  <c r="Q1115" i="1" a="1"/>
  <c r="Q1115" i="1" s="1"/>
  <c r="Q1116" i="1" a="1"/>
  <c r="Q1116" i="1" s="1"/>
  <c r="Q1117" i="1" a="1"/>
  <c r="Q1117" i="1" s="1"/>
  <c r="Q1118" i="1" a="1"/>
  <c r="Q1118" i="1" s="1"/>
  <c r="Q1119" i="1" a="1"/>
  <c r="Q1119" i="1" s="1"/>
  <c r="Q1120" i="1" a="1"/>
  <c r="Q1120" i="1" s="1"/>
  <c r="Q1121" i="1" a="1"/>
  <c r="Q1121" i="1" s="1"/>
  <c r="Q1122" i="1" a="1"/>
  <c r="Q1122" i="1" s="1"/>
  <c r="Q1123" i="1" a="1"/>
  <c r="Q1123" i="1" s="1"/>
  <c r="Q1124" i="1" a="1"/>
  <c r="Q1124" i="1" s="1"/>
  <c r="Q1125" i="1" a="1"/>
  <c r="Q1125" i="1" s="1"/>
  <c r="Q1126" i="1" a="1"/>
  <c r="Q1126" i="1" s="1"/>
  <c r="Q1127" i="1" a="1"/>
  <c r="Q1127" i="1" s="1"/>
  <c r="Q1128" i="1" a="1"/>
  <c r="Q1128" i="1" s="1"/>
  <c r="Q1129" i="1" a="1"/>
  <c r="Q1129" i="1" s="1"/>
  <c r="Q1130" i="1" a="1"/>
  <c r="Q1130" i="1" s="1"/>
  <c r="Q1131" i="1" a="1"/>
  <c r="Q1131" i="1" s="1"/>
  <c r="Q1132" i="1" a="1"/>
  <c r="Q1132" i="1" s="1"/>
  <c r="Q1133" i="1" a="1"/>
  <c r="Q1133" i="1" s="1"/>
  <c r="Q1134" i="1" a="1"/>
  <c r="Q1134" i="1" s="1"/>
  <c r="Q1135" i="1" a="1"/>
  <c r="Q1135" i="1" s="1"/>
  <c r="Q1136" i="1" a="1"/>
  <c r="Q1136" i="1" s="1"/>
  <c r="Q1137" i="1" a="1"/>
  <c r="Q1137" i="1" s="1"/>
  <c r="Q1138" i="1" a="1"/>
  <c r="Q1138" i="1" s="1"/>
  <c r="Q1139" i="1" a="1"/>
  <c r="Q1139" i="1" s="1"/>
  <c r="Q1140" i="1" a="1"/>
  <c r="Q1140" i="1" s="1"/>
  <c r="Q1141" i="1" a="1"/>
  <c r="Q1141" i="1" s="1"/>
  <c r="Q1142" i="1" a="1"/>
  <c r="Q1142" i="1" s="1"/>
  <c r="Q1143" i="1" a="1"/>
  <c r="Q1143" i="1" s="1"/>
  <c r="Q1144" i="1" a="1"/>
  <c r="Q1144" i="1" s="1"/>
  <c r="Q1145" i="1" a="1"/>
  <c r="Q1145" i="1" s="1"/>
  <c r="Q1146" i="1" a="1"/>
  <c r="Q1146" i="1" s="1"/>
  <c r="Q1147" i="1" a="1"/>
  <c r="Q1147" i="1" s="1"/>
  <c r="Q1148" i="1" a="1"/>
  <c r="Q1148" i="1" s="1"/>
  <c r="Q1149" i="1" a="1"/>
  <c r="Q1149" i="1" s="1"/>
  <c r="Q1150" i="1" a="1"/>
  <c r="Q1150" i="1" s="1"/>
  <c r="Q1151" i="1" a="1"/>
  <c r="Q1151" i="1" s="1"/>
  <c r="Q1152" i="1" a="1"/>
  <c r="Q1152" i="1" s="1"/>
  <c r="Q1153" i="1" a="1"/>
  <c r="Q1153" i="1" s="1"/>
  <c r="Q1154" i="1" a="1"/>
  <c r="Q1154" i="1" s="1"/>
  <c r="Q1155" i="1" a="1"/>
  <c r="Q1155" i="1" s="1"/>
  <c r="Q1156" i="1" a="1"/>
  <c r="Q1156" i="1" s="1"/>
  <c r="Q1157" i="1" a="1"/>
  <c r="Q1157" i="1" s="1"/>
  <c r="Q1158" i="1" a="1"/>
  <c r="Q1158" i="1" s="1"/>
  <c r="Q1159" i="1" a="1"/>
  <c r="Q1159" i="1" s="1"/>
  <c r="Q1160" i="1" a="1"/>
  <c r="Q1160" i="1" s="1"/>
  <c r="Q1161" i="1" a="1"/>
  <c r="Q1161" i="1" s="1"/>
  <c r="Q1162" i="1" a="1"/>
  <c r="Q1162" i="1" s="1"/>
  <c r="Q1163" i="1" a="1"/>
  <c r="Q1163" i="1" s="1"/>
  <c r="Q1164" i="1" a="1"/>
  <c r="Q1164" i="1" s="1"/>
  <c r="Q1165" i="1" a="1"/>
  <c r="Q1165" i="1" s="1"/>
  <c r="Q1166" i="1" a="1"/>
  <c r="Q1166" i="1" s="1"/>
  <c r="Q1167" i="1" a="1"/>
  <c r="Q1167" i="1" s="1"/>
  <c r="Q1168" i="1" a="1"/>
  <c r="Q1168" i="1" s="1"/>
  <c r="Q1169" i="1" a="1"/>
  <c r="Q1169" i="1" s="1"/>
  <c r="Q1170" i="1" a="1"/>
  <c r="Q1170" i="1" s="1"/>
  <c r="Q1171" i="1" a="1"/>
  <c r="Q1171" i="1" s="1"/>
  <c r="Q1172" i="1" a="1"/>
  <c r="Q1172" i="1" s="1"/>
  <c r="Q1173" i="1" a="1"/>
  <c r="Q1173" i="1" s="1"/>
  <c r="Q1174" i="1" a="1"/>
  <c r="Q1174" i="1" s="1"/>
  <c r="Q1175" i="1" a="1"/>
  <c r="Q1175" i="1" s="1"/>
  <c r="Q1176" i="1" a="1"/>
  <c r="Q1176" i="1" s="1"/>
  <c r="Q1177" i="1" a="1"/>
  <c r="Q1177" i="1" s="1"/>
  <c r="Q1178" i="1" a="1"/>
  <c r="Q1178" i="1" s="1"/>
  <c r="Q1179" i="1" a="1"/>
  <c r="Q1179" i="1" s="1"/>
  <c r="Q1180" i="1" a="1"/>
  <c r="Q1180" i="1" s="1"/>
  <c r="Q1181" i="1" a="1"/>
  <c r="Q1181" i="1" s="1"/>
  <c r="Q1182" i="1" a="1"/>
  <c r="Q1182" i="1" s="1"/>
  <c r="Q1183" i="1" a="1"/>
  <c r="Q1183" i="1" s="1"/>
  <c r="Q1184" i="1" a="1"/>
  <c r="Q1184" i="1" s="1"/>
  <c r="Q1185" i="1" a="1"/>
  <c r="Q1185" i="1" s="1"/>
  <c r="Q1186" i="1" a="1"/>
  <c r="Q1186" i="1" s="1"/>
  <c r="Q1187" i="1" a="1"/>
  <c r="Q1187" i="1" s="1"/>
  <c r="Q1188" i="1" a="1"/>
  <c r="Q1188" i="1" s="1"/>
  <c r="Q1189" i="1" a="1"/>
  <c r="Q1189" i="1" s="1"/>
  <c r="Q1190" i="1" a="1"/>
  <c r="Q1190" i="1" s="1"/>
  <c r="Q1191" i="1" a="1"/>
  <c r="Q1191" i="1" s="1"/>
  <c r="Q1192" i="1" a="1"/>
  <c r="Q1192" i="1" s="1"/>
  <c r="Q1193" i="1" a="1"/>
  <c r="Q1193" i="1" s="1"/>
  <c r="Q1194" i="1" a="1"/>
  <c r="Q1194" i="1" s="1"/>
  <c r="Q1195" i="1" a="1"/>
  <c r="Q1195" i="1" s="1"/>
  <c r="Q1196" i="1" a="1"/>
  <c r="Q1196" i="1" s="1"/>
  <c r="Q1197" i="1" a="1"/>
  <c r="Q1197" i="1" s="1"/>
  <c r="Q1198" i="1" a="1"/>
  <c r="Q1198" i="1" s="1"/>
  <c r="Q1199" i="1" a="1"/>
  <c r="Q1199" i="1" s="1"/>
  <c r="Q1200" i="1" a="1"/>
  <c r="Q1200" i="1" s="1"/>
  <c r="Q1201" i="1" a="1"/>
  <c r="Q1201" i="1" s="1"/>
  <c r="Q1202" i="1" a="1"/>
  <c r="Q1202" i="1" s="1"/>
  <c r="Q1203" i="1" a="1"/>
  <c r="Q1203" i="1" s="1"/>
  <c r="Q1204" i="1" a="1"/>
  <c r="Q1204" i="1" s="1"/>
  <c r="Q1205" i="1" a="1"/>
  <c r="Q1205" i="1" s="1"/>
  <c r="Q1206" i="1" a="1"/>
  <c r="Q1206" i="1" s="1"/>
  <c r="Q1207" i="1" a="1"/>
  <c r="Q1207" i="1" s="1"/>
  <c r="Q1208" i="1" a="1"/>
  <c r="Q1208" i="1" s="1"/>
  <c r="Q1209" i="1" a="1"/>
  <c r="Q1209" i="1" s="1"/>
  <c r="Q1210" i="1" a="1"/>
  <c r="Q1210" i="1" s="1"/>
  <c r="Q1211" i="1" a="1"/>
  <c r="Q1211" i="1" s="1"/>
  <c r="Q1212" i="1" a="1"/>
  <c r="Q1212" i="1" s="1"/>
  <c r="Q1213" i="1" a="1"/>
  <c r="Q1213" i="1" s="1"/>
  <c r="Q1214" i="1" a="1"/>
  <c r="Q1214" i="1" s="1"/>
  <c r="Q1215" i="1" a="1"/>
  <c r="Q1215" i="1" s="1"/>
  <c r="Q1216" i="1" a="1"/>
  <c r="Q1216" i="1" s="1"/>
  <c r="Q1217" i="1" a="1"/>
  <c r="Q1217" i="1" s="1"/>
  <c r="Q1218" i="1" a="1"/>
  <c r="Q1218" i="1" s="1"/>
  <c r="Q1219" i="1" a="1"/>
  <c r="Q1219" i="1" s="1"/>
  <c r="Q1220" i="1" a="1"/>
  <c r="Q1220" i="1" s="1"/>
  <c r="Q1221" i="1" a="1"/>
  <c r="Q1221" i="1" s="1"/>
  <c r="Q1222" i="1" a="1"/>
  <c r="Q1222" i="1" s="1"/>
  <c r="Q1223" i="1" a="1"/>
  <c r="Q1223" i="1" s="1"/>
  <c r="Q1224" i="1" a="1"/>
  <c r="Q1224" i="1" s="1"/>
  <c r="Q1225" i="1" a="1"/>
  <c r="Q1225" i="1" s="1"/>
  <c r="Q1226" i="1" a="1"/>
  <c r="Q1226" i="1" s="1"/>
  <c r="Q1227" i="1" a="1"/>
  <c r="Q1227" i="1" s="1"/>
  <c r="Q1228" i="1" a="1"/>
  <c r="Q1228" i="1" s="1"/>
  <c r="Q1229" i="1" a="1"/>
  <c r="Q1229" i="1" s="1"/>
  <c r="Q1230" i="1" a="1"/>
  <c r="Q1230" i="1" s="1"/>
  <c r="Q1231" i="1" a="1"/>
  <c r="Q1231" i="1" s="1"/>
  <c r="Q1232" i="1" a="1"/>
  <c r="Q1232" i="1" s="1"/>
  <c r="Q1233" i="1" a="1"/>
  <c r="Q1233" i="1" s="1"/>
  <c r="Q1234" i="1" a="1"/>
  <c r="Q1234" i="1" s="1"/>
  <c r="Q1235" i="1" a="1"/>
  <c r="Q1235" i="1" s="1"/>
  <c r="Q1236" i="1" a="1"/>
  <c r="Q1236" i="1" s="1"/>
  <c r="Q1237" i="1" a="1"/>
  <c r="Q1237" i="1" s="1"/>
  <c r="Q1238" i="1" a="1"/>
  <c r="Q1238" i="1" s="1"/>
  <c r="Q1239" i="1" a="1"/>
  <c r="Q1239" i="1" s="1"/>
  <c r="Q1240" i="1" a="1"/>
  <c r="Q1240" i="1" s="1"/>
  <c r="Q1241" i="1" a="1"/>
  <c r="Q1241" i="1" s="1"/>
  <c r="Q1242" i="1" a="1"/>
  <c r="Q1242" i="1" s="1"/>
  <c r="Q1243" i="1" a="1"/>
  <c r="Q1243" i="1" s="1"/>
  <c r="Q1244" i="1" a="1"/>
  <c r="Q1244" i="1" s="1"/>
  <c r="Q1245" i="1" a="1"/>
  <c r="Q1245" i="1" s="1"/>
  <c r="Q1246" i="1" a="1"/>
  <c r="Q1246" i="1" s="1"/>
  <c r="Q1247" i="1" a="1"/>
  <c r="Q1247" i="1" s="1"/>
  <c r="Q1248" i="1" a="1"/>
  <c r="Q1248" i="1" s="1"/>
  <c r="Q1249" i="1" a="1"/>
  <c r="Q1249" i="1" s="1"/>
  <c r="Q1250" i="1" a="1"/>
  <c r="Q1250" i="1" s="1"/>
  <c r="Q1251" i="1" a="1"/>
  <c r="Q1251" i="1" s="1"/>
  <c r="Q1252" i="1" a="1"/>
  <c r="Q1252" i="1" s="1"/>
  <c r="Q1253" i="1" a="1"/>
  <c r="Q1253" i="1" s="1"/>
  <c r="Q1254" i="1" a="1"/>
  <c r="Q1254" i="1" s="1"/>
  <c r="Q1255" i="1" a="1"/>
  <c r="Q1255" i="1" s="1"/>
  <c r="Q1256" i="1" a="1"/>
  <c r="Q1256" i="1" s="1"/>
  <c r="Q1257" i="1" a="1"/>
  <c r="Q1257" i="1" s="1"/>
  <c r="Q1258" i="1" a="1"/>
  <c r="Q1258" i="1" s="1"/>
  <c r="Q1259" i="1" a="1"/>
  <c r="Q1259" i="1" s="1"/>
  <c r="Q1260" i="1" a="1"/>
  <c r="Q1260" i="1" s="1"/>
  <c r="Q1261" i="1" a="1"/>
  <c r="Q1261" i="1" s="1"/>
  <c r="Q1262" i="1" a="1"/>
  <c r="Q1262" i="1" s="1"/>
  <c r="Q1263" i="1" a="1"/>
  <c r="Q1263" i="1" s="1"/>
  <c r="Q1264" i="1" a="1"/>
  <c r="Q1264" i="1" s="1"/>
  <c r="Q1265" i="1" a="1"/>
  <c r="Q1265" i="1" s="1"/>
  <c r="Q1266" i="1" a="1"/>
  <c r="Q1266" i="1" s="1"/>
  <c r="Q1267" i="1" a="1"/>
  <c r="Q1267" i="1" s="1"/>
  <c r="Q1268" i="1" a="1"/>
  <c r="Q1268" i="1" s="1"/>
  <c r="Q1269" i="1" a="1"/>
  <c r="Q1269" i="1" s="1"/>
  <c r="Q1270" i="1" a="1"/>
  <c r="Q1270" i="1" s="1"/>
  <c r="Q1271" i="1" a="1"/>
  <c r="Q1271" i="1" s="1"/>
  <c r="Q1272" i="1" a="1"/>
  <c r="Q1272" i="1" s="1"/>
  <c r="Q1273" i="1" a="1"/>
  <c r="Q1273" i="1" s="1"/>
  <c r="Q1274" i="1" a="1"/>
  <c r="Q1274" i="1" s="1"/>
  <c r="Q1275" i="1" a="1"/>
  <c r="Q1275" i="1" s="1"/>
  <c r="Q1276" i="1" a="1"/>
  <c r="Q1276" i="1" s="1"/>
  <c r="Q1277" i="1" a="1"/>
  <c r="Q1277" i="1" s="1"/>
  <c r="Q1278" i="1" a="1"/>
  <c r="Q1278" i="1" s="1"/>
  <c r="Q1279" i="1" a="1"/>
  <c r="Q1279" i="1" s="1"/>
  <c r="Q1280" i="1" a="1"/>
  <c r="Q1280" i="1" s="1"/>
  <c r="Q1281" i="1" a="1"/>
  <c r="Q1281" i="1" s="1"/>
  <c r="Q1282" i="1" a="1"/>
  <c r="Q1282" i="1" s="1"/>
  <c r="Q1283" i="1" a="1"/>
  <c r="Q1283" i="1" s="1"/>
  <c r="Q1284" i="1" a="1"/>
  <c r="Q1284" i="1" s="1"/>
  <c r="Q1285" i="1" a="1"/>
  <c r="Q1285" i="1" s="1"/>
  <c r="Q1286" i="1" a="1"/>
  <c r="Q1286" i="1" s="1"/>
  <c r="Q1287" i="1" a="1"/>
  <c r="Q1287" i="1" s="1"/>
  <c r="Q1288" i="1" a="1"/>
  <c r="Q1288" i="1" s="1"/>
  <c r="Q1289" i="1" a="1"/>
  <c r="Q1289" i="1" s="1"/>
  <c r="Q1290" i="1" a="1"/>
  <c r="Q1290" i="1" s="1"/>
  <c r="Q1291" i="1" a="1"/>
  <c r="Q1291" i="1" s="1"/>
  <c r="Q1292" i="1" a="1"/>
  <c r="Q1292" i="1" s="1"/>
  <c r="Q1293" i="1" a="1"/>
  <c r="Q1293" i="1" s="1"/>
  <c r="Q1294" i="1" a="1"/>
  <c r="Q1294" i="1" s="1"/>
  <c r="Q1295" i="1" a="1"/>
  <c r="Q1295" i="1" s="1"/>
  <c r="Q1296" i="1" a="1"/>
  <c r="Q1296" i="1" s="1"/>
  <c r="Q1297" i="1" a="1"/>
  <c r="Q1297" i="1" s="1"/>
  <c r="Q1298" i="1" a="1"/>
  <c r="Q1298" i="1" s="1"/>
  <c r="Q1299" i="1" a="1"/>
  <c r="Q1299" i="1" s="1"/>
  <c r="Q1300" i="1" a="1"/>
  <c r="Q1300" i="1" s="1"/>
  <c r="Q1301" i="1" a="1"/>
  <c r="Q1301" i="1" s="1"/>
  <c r="Q1302" i="1" a="1"/>
  <c r="Q1302" i="1" s="1"/>
  <c r="Q1303" i="1" a="1"/>
  <c r="Q1303" i="1" s="1"/>
  <c r="Q1304" i="1" a="1"/>
  <c r="Q1304" i="1" s="1"/>
  <c r="Q1305" i="1" a="1"/>
  <c r="Q1305" i="1" s="1"/>
  <c r="Q1306" i="1" a="1"/>
  <c r="Q1306" i="1" s="1"/>
  <c r="Q1307" i="1" a="1"/>
  <c r="Q1307" i="1" s="1"/>
  <c r="Q1308" i="1" a="1"/>
  <c r="Q1308" i="1" s="1"/>
  <c r="Q1309" i="1" a="1"/>
  <c r="Q1309" i="1" s="1"/>
  <c r="Q1310" i="1" a="1"/>
  <c r="Q1310" i="1" s="1"/>
  <c r="Q1311" i="1" a="1"/>
  <c r="Q1311" i="1" s="1"/>
  <c r="Q1312" i="1" a="1"/>
  <c r="Q1312" i="1" s="1"/>
  <c r="Q1313" i="1" a="1"/>
  <c r="Q1313" i="1" s="1"/>
  <c r="Q1314" i="1" a="1"/>
  <c r="Q1314" i="1" s="1"/>
  <c r="Q1315" i="1" a="1"/>
  <c r="Q1315" i="1" s="1"/>
  <c r="Q1316" i="1" a="1"/>
  <c r="Q1316" i="1" s="1"/>
  <c r="Q1317" i="1" a="1"/>
  <c r="Q1317" i="1" s="1"/>
  <c r="Q1318" i="1" a="1"/>
  <c r="Q1318" i="1" s="1"/>
  <c r="Q1319" i="1" a="1"/>
  <c r="Q1319" i="1" s="1"/>
  <c r="Q1320" i="1" a="1"/>
  <c r="Q1320" i="1" s="1"/>
  <c r="Q1321" i="1" a="1"/>
  <c r="Q1321" i="1" s="1"/>
  <c r="Q1322" i="1" a="1"/>
  <c r="Q1322" i="1" s="1"/>
  <c r="Q1323" i="1" a="1"/>
  <c r="Q1323" i="1" s="1"/>
  <c r="Q1324" i="1" a="1"/>
  <c r="Q1324" i="1" s="1"/>
  <c r="Q1325" i="1" a="1"/>
  <c r="Q1325" i="1" s="1"/>
  <c r="Q1326" i="1" a="1"/>
  <c r="Q1326" i="1" s="1"/>
  <c r="Q1327" i="1" a="1"/>
  <c r="Q1327" i="1" s="1"/>
  <c r="Q1328" i="1" a="1"/>
  <c r="Q1328" i="1" s="1"/>
  <c r="Q1329" i="1" a="1"/>
  <c r="Q1329" i="1" s="1"/>
  <c r="Q1330" i="1" a="1"/>
  <c r="Q1330" i="1" s="1"/>
  <c r="Q1331" i="1" a="1"/>
  <c r="Q1331" i="1" s="1"/>
  <c r="Q1332" i="1" a="1"/>
  <c r="Q1332" i="1" s="1"/>
  <c r="Q1333" i="1" a="1"/>
  <c r="Q1333" i="1" s="1"/>
  <c r="Q1334" i="1" a="1"/>
  <c r="Q1334" i="1" s="1"/>
  <c r="Q1335" i="1" a="1"/>
  <c r="Q1335" i="1" s="1"/>
  <c r="Q1336" i="1" a="1"/>
  <c r="Q1336" i="1" s="1"/>
  <c r="Q1337" i="1" a="1"/>
  <c r="Q1337" i="1" s="1"/>
  <c r="Q1338" i="1" a="1"/>
  <c r="Q1338" i="1" s="1"/>
  <c r="Q1339" i="1" a="1"/>
  <c r="Q1339" i="1" s="1"/>
  <c r="Q1340" i="1" a="1"/>
  <c r="Q1340" i="1" s="1"/>
  <c r="Q1341" i="1" a="1"/>
  <c r="Q1341" i="1" s="1"/>
  <c r="Q1342" i="1" a="1"/>
  <c r="Q1342" i="1" s="1"/>
  <c r="Q1343" i="1" a="1"/>
  <c r="Q1343" i="1" s="1"/>
  <c r="Q1344" i="1" a="1"/>
  <c r="Q1344" i="1" s="1"/>
  <c r="Q1345" i="1" a="1"/>
  <c r="Q1345" i="1" s="1"/>
  <c r="Q1346" i="1" a="1"/>
  <c r="Q1346" i="1" s="1"/>
  <c r="Q1347" i="1" a="1"/>
  <c r="Q1347" i="1" s="1"/>
  <c r="Q1348" i="1" a="1"/>
  <c r="Q1348" i="1" s="1"/>
  <c r="Q1349" i="1" a="1"/>
  <c r="Q1349" i="1" s="1"/>
  <c r="Q1350" i="1" a="1"/>
  <c r="Q1350" i="1" s="1"/>
  <c r="Q1351" i="1" a="1"/>
  <c r="Q1351" i="1" s="1"/>
  <c r="Q1352" i="1" a="1"/>
  <c r="Q1352" i="1" s="1"/>
  <c r="Q1353" i="1" a="1"/>
  <c r="Q1353" i="1" s="1"/>
  <c r="Q1354" i="1" a="1"/>
  <c r="Q1354" i="1" s="1"/>
  <c r="Q1355" i="1" a="1"/>
  <c r="Q1355" i="1" s="1"/>
  <c r="Q1356" i="1" a="1"/>
  <c r="Q1356" i="1" s="1"/>
  <c r="Q1357" i="1" a="1"/>
  <c r="Q1357" i="1" s="1"/>
  <c r="Q1358" i="1" a="1"/>
  <c r="Q1358" i="1" s="1"/>
  <c r="Q1359" i="1" a="1"/>
  <c r="Q1359" i="1" s="1"/>
  <c r="Q1360" i="1" a="1"/>
  <c r="Q1360" i="1" s="1"/>
  <c r="Q1361" i="1" a="1"/>
  <c r="Q1361" i="1" s="1"/>
  <c r="Q1362" i="1" a="1"/>
  <c r="Q1362" i="1" s="1"/>
  <c r="Q1363" i="1" a="1"/>
  <c r="Q1363" i="1" s="1"/>
  <c r="Q1364" i="1" a="1"/>
  <c r="Q1364" i="1" s="1"/>
  <c r="Q1365" i="1" a="1"/>
  <c r="Q1365" i="1" s="1"/>
  <c r="Q1366" i="1" a="1"/>
  <c r="Q1366" i="1" s="1"/>
  <c r="Q1367" i="1" a="1"/>
  <c r="Q1367" i="1" s="1"/>
  <c r="Q1368" i="1" a="1"/>
  <c r="Q1368" i="1" s="1"/>
  <c r="Q1369" i="1" a="1"/>
  <c r="Q1369" i="1" s="1"/>
  <c r="Q1370" i="1" a="1"/>
  <c r="Q1370" i="1" s="1"/>
  <c r="Q1371" i="1" a="1"/>
  <c r="Q1371" i="1" s="1"/>
  <c r="Q1372" i="1" a="1"/>
  <c r="Q1372" i="1" s="1"/>
  <c r="Q1373" i="1" a="1"/>
  <c r="Q1373" i="1" s="1"/>
  <c r="Q1374" i="1" a="1"/>
  <c r="Q1374" i="1" s="1"/>
  <c r="Q1375" i="1" a="1"/>
  <c r="Q1375" i="1" s="1"/>
  <c r="Q1376" i="1" a="1"/>
  <c r="Q1376" i="1" s="1"/>
  <c r="Q1377" i="1" a="1"/>
  <c r="Q1377" i="1" s="1"/>
  <c r="Q1378" i="1" a="1"/>
  <c r="Q1378" i="1" s="1"/>
  <c r="Q1379" i="1" a="1"/>
  <c r="Q1379" i="1" s="1"/>
  <c r="Q1380" i="1" a="1"/>
  <c r="Q1380" i="1" s="1"/>
  <c r="Q1381" i="1" a="1"/>
  <c r="Q1381" i="1" s="1"/>
  <c r="Q1382" i="1" a="1"/>
  <c r="Q1382" i="1" s="1"/>
  <c r="Q1383" i="1" a="1"/>
  <c r="Q1383" i="1" s="1"/>
  <c r="Q1384" i="1" a="1"/>
  <c r="Q1384" i="1" s="1"/>
  <c r="Q1385" i="1" a="1"/>
  <c r="Q1385" i="1" s="1"/>
  <c r="Q1386" i="1" a="1"/>
  <c r="Q1386" i="1" s="1"/>
  <c r="Q1387" i="1" a="1"/>
  <c r="Q1387" i="1" s="1"/>
  <c r="Q1388" i="1" a="1"/>
  <c r="Q1388" i="1" s="1"/>
  <c r="Q1389" i="1" a="1"/>
  <c r="Q1389" i="1" s="1"/>
  <c r="Q1390" i="1" a="1"/>
  <c r="Q1390" i="1" s="1"/>
  <c r="Q1391" i="1" a="1"/>
  <c r="Q1391" i="1" s="1"/>
  <c r="Q1392" i="1" a="1"/>
  <c r="Q1392" i="1" s="1"/>
  <c r="Q1393" i="1" a="1"/>
  <c r="Q1393" i="1" s="1"/>
  <c r="Q1394" i="1" a="1"/>
  <c r="Q1394" i="1" s="1"/>
  <c r="Q1395" i="1" a="1"/>
  <c r="Q1395" i="1" s="1"/>
  <c r="Q1396" i="1" a="1"/>
  <c r="Q1396" i="1" s="1"/>
  <c r="Q1397" i="1" a="1"/>
  <c r="Q1397" i="1" s="1"/>
  <c r="Q1398" i="1" a="1"/>
  <c r="Q1398" i="1" s="1"/>
  <c r="Q1399" i="1" a="1"/>
  <c r="Q1399" i="1" s="1"/>
  <c r="Q1400" i="1" a="1"/>
  <c r="Q1400" i="1" s="1"/>
  <c r="Q1401" i="1" a="1"/>
  <c r="Q1401" i="1" s="1"/>
  <c r="Q1402" i="1" a="1"/>
  <c r="Q1402" i="1" s="1"/>
  <c r="Q1403" i="1" a="1"/>
  <c r="Q1403" i="1" s="1"/>
  <c r="Q1404" i="1" a="1"/>
  <c r="Q1404" i="1" s="1"/>
  <c r="Q1405" i="1" a="1"/>
  <c r="Q1405" i="1" s="1"/>
  <c r="Q1406" i="1" a="1"/>
  <c r="Q1406" i="1" s="1"/>
  <c r="Q1407" i="1" a="1"/>
  <c r="Q1407" i="1" s="1"/>
  <c r="Q1408" i="1" a="1"/>
  <c r="Q1408" i="1" s="1"/>
  <c r="Q1409" i="1" a="1"/>
  <c r="Q1409" i="1" s="1"/>
  <c r="Q1410" i="1" a="1"/>
  <c r="Q1410" i="1" s="1"/>
  <c r="Q1411" i="1" a="1"/>
  <c r="Q1411" i="1" s="1"/>
  <c r="Q1412" i="1" a="1"/>
  <c r="Q1412" i="1" s="1"/>
  <c r="Q1413" i="1" a="1"/>
  <c r="Q1413" i="1" s="1"/>
  <c r="Q1414" i="1" a="1"/>
  <c r="Q1414" i="1" s="1"/>
  <c r="Q1415" i="1" a="1"/>
  <c r="Q1415" i="1" s="1"/>
  <c r="Q1416" i="1" a="1"/>
  <c r="Q1416" i="1" s="1"/>
  <c r="Q1417" i="1" a="1"/>
  <c r="Q1417" i="1" s="1"/>
  <c r="Q1418" i="1" a="1"/>
  <c r="Q1418" i="1" s="1"/>
  <c r="Q1419" i="1" a="1"/>
  <c r="Q1419" i="1" s="1"/>
  <c r="Q1420" i="1" a="1"/>
  <c r="Q1420" i="1" s="1"/>
  <c r="Q1421" i="1" a="1"/>
  <c r="Q1421" i="1" s="1"/>
  <c r="Q1422" i="1" a="1"/>
  <c r="Q1422" i="1" s="1"/>
  <c r="Q1423" i="1" a="1"/>
  <c r="Q1423" i="1" s="1"/>
  <c r="Q1424" i="1" a="1"/>
  <c r="Q1424" i="1" s="1"/>
  <c r="Q1425" i="1" a="1"/>
  <c r="Q1425" i="1" s="1"/>
  <c r="Q1426" i="1" a="1"/>
  <c r="Q1426" i="1" s="1"/>
  <c r="Q1427" i="1" a="1"/>
  <c r="Q1427" i="1" s="1"/>
  <c r="Q1428" i="1" a="1"/>
  <c r="Q1428" i="1" s="1"/>
  <c r="Q1429" i="1" a="1"/>
  <c r="Q1429" i="1" s="1"/>
  <c r="Q1430" i="1" a="1"/>
  <c r="Q1430" i="1" s="1"/>
  <c r="Q1431" i="1" a="1"/>
  <c r="Q1431" i="1" s="1"/>
  <c r="Q1432" i="1" a="1"/>
  <c r="Q1432" i="1" s="1"/>
  <c r="Q1433" i="1" a="1"/>
  <c r="Q1433" i="1" s="1"/>
  <c r="Q1434" i="1" a="1"/>
  <c r="Q1434" i="1" s="1"/>
  <c r="Q1435" i="1" a="1"/>
  <c r="Q1435" i="1" s="1"/>
  <c r="Q1436" i="1" a="1"/>
  <c r="Q1436" i="1" s="1"/>
  <c r="Q1437" i="1" a="1"/>
  <c r="Q1437" i="1" s="1"/>
  <c r="Q1438" i="1" a="1"/>
  <c r="Q1438" i="1" s="1"/>
  <c r="Q1439" i="1" a="1"/>
  <c r="Q1439" i="1" s="1"/>
  <c r="Q1440" i="1" a="1"/>
  <c r="Q1440" i="1" s="1"/>
  <c r="Q1441" i="1" a="1"/>
  <c r="Q1441" i="1" s="1"/>
  <c r="Q1442" i="1" a="1"/>
  <c r="Q1442" i="1" s="1"/>
  <c r="Q1443" i="1" a="1"/>
  <c r="Q1443" i="1" s="1"/>
  <c r="Q1444" i="1" a="1"/>
  <c r="Q1444" i="1" s="1"/>
  <c r="Q1445" i="1" a="1"/>
  <c r="Q1445" i="1" s="1"/>
  <c r="Q1446" i="1" a="1"/>
  <c r="Q1446" i="1" s="1"/>
  <c r="Q1447" i="1" a="1"/>
  <c r="Q1447" i="1" s="1"/>
  <c r="Q1448" i="1" a="1"/>
  <c r="Q1448" i="1" s="1"/>
  <c r="Q1449" i="1" a="1"/>
  <c r="Q1449" i="1" s="1"/>
  <c r="Q1450" i="1" a="1"/>
  <c r="Q1450" i="1" s="1"/>
  <c r="Q1451" i="1" a="1"/>
  <c r="Q1451" i="1" s="1"/>
  <c r="Q1452" i="1" a="1"/>
  <c r="Q1452" i="1" s="1"/>
  <c r="Q1453" i="1" a="1"/>
  <c r="Q1453" i="1" s="1"/>
  <c r="Q1454" i="1" a="1"/>
  <c r="Q1454" i="1" s="1"/>
  <c r="Q1455" i="1" a="1"/>
  <c r="Q1455" i="1" s="1"/>
  <c r="Q1456" i="1" a="1"/>
  <c r="Q1456" i="1" s="1"/>
  <c r="Q1457" i="1" a="1"/>
  <c r="Q1457" i="1" s="1"/>
  <c r="Q1458" i="1" a="1"/>
  <c r="Q1458" i="1" s="1"/>
  <c r="Q1459" i="1" a="1"/>
  <c r="Q1459" i="1" s="1"/>
  <c r="Q1460" i="1" a="1"/>
  <c r="Q1460" i="1" s="1"/>
  <c r="Q1461" i="1" a="1"/>
  <c r="Q1461" i="1" s="1"/>
  <c r="Q1462" i="1" a="1"/>
  <c r="Q1462" i="1" s="1"/>
  <c r="Q1463" i="1" a="1"/>
  <c r="Q1463" i="1" s="1"/>
  <c r="Q1464" i="1" a="1"/>
  <c r="Q1464" i="1" s="1"/>
  <c r="Q1465" i="1" a="1"/>
  <c r="Q1465" i="1" s="1"/>
  <c r="Q1466" i="1" a="1"/>
  <c r="Q1466" i="1" s="1"/>
  <c r="Q1467" i="1" a="1"/>
  <c r="Q1467" i="1" s="1"/>
  <c r="Q1468" i="1" a="1"/>
  <c r="Q1468" i="1" s="1"/>
  <c r="Q1469" i="1" a="1"/>
  <c r="Q1469" i="1" s="1"/>
  <c r="Q1470" i="1" a="1"/>
  <c r="Q1470" i="1" s="1"/>
  <c r="Q1471" i="1" a="1"/>
  <c r="Q1471" i="1" s="1"/>
  <c r="Q1472" i="1" a="1"/>
  <c r="Q1472" i="1" s="1"/>
  <c r="Q1473" i="1" a="1"/>
  <c r="Q1473" i="1" s="1"/>
  <c r="Q1474" i="1" a="1"/>
  <c r="Q1474" i="1" s="1"/>
  <c r="Q1475" i="1" a="1"/>
  <c r="Q1475" i="1" s="1"/>
  <c r="Q1476" i="1" a="1"/>
  <c r="Q1476" i="1" s="1"/>
  <c r="Q1477" i="1" a="1"/>
  <c r="Q1477" i="1" s="1"/>
  <c r="Q1478" i="1" a="1"/>
  <c r="Q1478" i="1" s="1"/>
  <c r="Q1479" i="1" a="1"/>
  <c r="Q1479" i="1" s="1"/>
  <c r="Q1480" i="1" a="1"/>
  <c r="Q1480" i="1" s="1"/>
  <c r="Q1481" i="1" a="1"/>
  <c r="Q1481" i="1" s="1"/>
  <c r="Q1482" i="1" a="1"/>
  <c r="Q1482" i="1" s="1"/>
  <c r="Q1483" i="1" a="1"/>
  <c r="Q1483" i="1" s="1"/>
  <c r="Q1484" i="1" a="1"/>
  <c r="Q1484" i="1" s="1"/>
  <c r="Q1485" i="1" a="1"/>
  <c r="Q1485" i="1" s="1"/>
  <c r="Q1486" i="1" a="1"/>
  <c r="Q1486" i="1" s="1"/>
  <c r="Q1487" i="1" a="1"/>
  <c r="Q1487" i="1" s="1"/>
  <c r="Q1488" i="1" a="1"/>
  <c r="Q1488" i="1" s="1"/>
  <c r="Q1489" i="1" a="1"/>
  <c r="Q1489" i="1" s="1"/>
  <c r="Q1490" i="1" a="1"/>
  <c r="Q1490" i="1" s="1"/>
  <c r="Q1491" i="1" a="1"/>
  <c r="Q1491" i="1" s="1"/>
  <c r="Q1492" i="1" a="1"/>
  <c r="Q1492" i="1" s="1"/>
  <c r="Q1493" i="1" a="1"/>
  <c r="Q1493" i="1" s="1"/>
  <c r="Q1494" i="1" a="1"/>
  <c r="Q1494" i="1" s="1"/>
  <c r="Q1495" i="1" a="1"/>
  <c r="Q1495" i="1" s="1"/>
  <c r="Q1496" i="1" a="1"/>
  <c r="Q1496" i="1" s="1"/>
  <c r="Q1497" i="1" a="1"/>
  <c r="Q1497" i="1" s="1"/>
  <c r="Q1498" i="1" a="1"/>
  <c r="Q1498" i="1" s="1"/>
  <c r="Q1499" i="1" a="1"/>
  <c r="Q1499" i="1" s="1"/>
  <c r="Q1500" i="1" a="1"/>
  <c r="Q1500" i="1" s="1"/>
  <c r="Q1501" i="1" a="1"/>
  <c r="Q1501" i="1" s="1"/>
  <c r="Q1502" i="1" a="1"/>
  <c r="Q1502" i="1" s="1"/>
  <c r="Q1503" i="1" a="1"/>
  <c r="Q1503" i="1" s="1"/>
  <c r="Q1504" i="1" a="1"/>
  <c r="Q1504" i="1" s="1"/>
  <c r="Q1505" i="1" a="1"/>
  <c r="Q1505" i="1" s="1"/>
  <c r="Q1506" i="1" a="1"/>
  <c r="Q1506" i="1" s="1"/>
  <c r="Q1507" i="1" a="1"/>
  <c r="Q1507" i="1" s="1"/>
  <c r="Q1508" i="1" a="1"/>
  <c r="Q1508" i="1" s="1"/>
  <c r="Q1509" i="1" a="1"/>
  <c r="Q1509" i="1" s="1"/>
  <c r="Q1510" i="1" a="1"/>
  <c r="Q1510" i="1" s="1"/>
  <c r="Q1511" i="1" a="1"/>
  <c r="Q1511" i="1" s="1"/>
  <c r="Q1512" i="1" a="1"/>
  <c r="Q1512" i="1" s="1"/>
  <c r="Q1513" i="1" a="1"/>
  <c r="Q1513" i="1" s="1"/>
  <c r="Q1514" i="1" a="1"/>
  <c r="Q1514" i="1" s="1"/>
  <c r="Q1515" i="1" a="1"/>
  <c r="Q1515" i="1" s="1"/>
  <c r="Q1516" i="1" a="1"/>
  <c r="Q1516" i="1" s="1"/>
  <c r="Q1517" i="1" a="1"/>
  <c r="Q1517" i="1" s="1"/>
  <c r="Q1518" i="1" a="1"/>
  <c r="Q1518" i="1" s="1"/>
  <c r="Q1519" i="1" a="1"/>
  <c r="Q1519" i="1" s="1"/>
  <c r="Q1520" i="1" a="1"/>
  <c r="Q1520" i="1" s="1"/>
  <c r="Q1521" i="1" a="1"/>
  <c r="Q1521" i="1" s="1"/>
  <c r="Q1522" i="1" a="1"/>
  <c r="Q1522" i="1" s="1"/>
  <c r="Q1523" i="1" a="1"/>
  <c r="Q1523" i="1" s="1"/>
  <c r="Q1524" i="1" a="1"/>
  <c r="Q1524" i="1" s="1"/>
  <c r="Q1525" i="1" a="1"/>
  <c r="Q1525" i="1" s="1"/>
  <c r="Q1526" i="1" a="1"/>
  <c r="Q1526" i="1" s="1"/>
  <c r="Q1527" i="1" a="1"/>
  <c r="Q1527" i="1" s="1"/>
  <c r="Q1528" i="1" a="1"/>
  <c r="Q1528" i="1" s="1"/>
  <c r="Q1529" i="1" a="1"/>
  <c r="Q1529" i="1" s="1"/>
  <c r="Q1530" i="1" a="1"/>
  <c r="Q1530" i="1" s="1"/>
  <c r="Q1531" i="1" a="1"/>
  <c r="Q1531" i="1" s="1"/>
  <c r="Q1532" i="1" a="1"/>
  <c r="Q1532" i="1" s="1"/>
  <c r="Q1533" i="1" a="1"/>
  <c r="Q1533" i="1" s="1"/>
  <c r="Q1534" i="1" a="1"/>
  <c r="Q1534" i="1" s="1"/>
  <c r="Q1535" i="1" a="1"/>
  <c r="Q1535" i="1" s="1"/>
  <c r="Q1536" i="1" a="1"/>
  <c r="Q1536" i="1" s="1"/>
  <c r="Q1537" i="1" a="1"/>
  <c r="Q1537" i="1" s="1"/>
  <c r="Q1538" i="1" a="1"/>
  <c r="Q1538" i="1" s="1"/>
  <c r="Q1539" i="1" a="1"/>
  <c r="Q1539" i="1" s="1"/>
  <c r="Q1540" i="1" a="1"/>
  <c r="Q1540" i="1" s="1"/>
  <c r="Q1541" i="1" a="1"/>
  <c r="Q1541" i="1" s="1"/>
  <c r="Q1542" i="1" a="1"/>
  <c r="Q1542" i="1" s="1"/>
  <c r="Q1543" i="1" a="1"/>
  <c r="Q1543" i="1" s="1"/>
  <c r="Q1544" i="1" a="1"/>
  <c r="Q1544" i="1" s="1"/>
  <c r="Q1545" i="1" a="1"/>
  <c r="Q1545" i="1" s="1"/>
  <c r="Q1546" i="1" a="1"/>
  <c r="Q1546" i="1" s="1"/>
  <c r="Q1547" i="1" a="1"/>
  <c r="Q1547" i="1" s="1"/>
  <c r="Q1548" i="1" a="1"/>
  <c r="Q1548" i="1" s="1"/>
  <c r="Q1549" i="1" a="1"/>
  <c r="Q1549" i="1" s="1"/>
  <c r="Q1550" i="1" a="1"/>
  <c r="Q1550" i="1" s="1"/>
  <c r="Q1551" i="1" a="1"/>
  <c r="Q1551" i="1" s="1"/>
  <c r="Q1552" i="1" a="1"/>
  <c r="Q1552" i="1" s="1"/>
  <c r="Q1553" i="1" a="1"/>
  <c r="Q1553" i="1" s="1"/>
  <c r="Q1554" i="1" a="1"/>
  <c r="Q1554" i="1" s="1"/>
  <c r="Q1555" i="1" a="1"/>
  <c r="Q1555" i="1" s="1"/>
  <c r="Q1556" i="1" a="1"/>
  <c r="Q1556" i="1" s="1"/>
  <c r="Q1557" i="1" a="1"/>
  <c r="Q1557" i="1" s="1"/>
  <c r="Q1558" i="1" a="1"/>
  <c r="Q1558" i="1" s="1"/>
  <c r="Q1559" i="1" a="1"/>
  <c r="Q1559" i="1" s="1"/>
  <c r="Q1560" i="1" a="1"/>
  <c r="Q1560" i="1" s="1"/>
  <c r="Q1561" i="1" a="1"/>
  <c r="Q1561" i="1" s="1"/>
  <c r="Q1562" i="1" a="1"/>
  <c r="Q1562" i="1" s="1"/>
  <c r="Q1563" i="1" a="1"/>
  <c r="Q1563" i="1" s="1"/>
  <c r="Q1564" i="1" a="1"/>
  <c r="Q1564" i="1" s="1"/>
  <c r="Q1565" i="1" a="1"/>
  <c r="Q1565" i="1" s="1"/>
  <c r="Q1566" i="1" a="1"/>
  <c r="Q1566" i="1" s="1"/>
  <c r="Q1567" i="1" a="1"/>
  <c r="Q1567" i="1" s="1"/>
  <c r="Q1568" i="1" a="1"/>
  <c r="Q1568" i="1" s="1"/>
  <c r="Q1569" i="1" a="1"/>
  <c r="Q1569" i="1" s="1"/>
  <c r="Q1570" i="1" a="1"/>
  <c r="Q1570" i="1" s="1"/>
  <c r="Q1571" i="1" a="1"/>
  <c r="Q1571" i="1" s="1"/>
  <c r="Q1572" i="1" a="1"/>
  <c r="Q1572" i="1" s="1"/>
  <c r="Q1573" i="1" a="1"/>
  <c r="Q1573" i="1" s="1"/>
  <c r="Q1574" i="1" a="1"/>
  <c r="Q1574" i="1" s="1"/>
  <c r="Q1575" i="1" a="1"/>
  <c r="Q1575" i="1" s="1"/>
  <c r="Q1576" i="1" a="1"/>
  <c r="Q1576" i="1" s="1"/>
  <c r="Q1577" i="1" a="1"/>
  <c r="Q1577" i="1" s="1"/>
  <c r="Q1578" i="1" a="1"/>
  <c r="Q1578" i="1" s="1"/>
  <c r="Q1579" i="1" a="1"/>
  <c r="Q1579" i="1" s="1"/>
  <c r="Q1580" i="1" a="1"/>
  <c r="Q1580" i="1" s="1"/>
  <c r="Q1581" i="1" a="1"/>
  <c r="Q1581" i="1" s="1"/>
  <c r="Q1582" i="1" a="1"/>
  <c r="Q1582" i="1" s="1"/>
  <c r="Q1583" i="1" a="1"/>
  <c r="Q1583" i="1" s="1"/>
  <c r="Q1584" i="1" a="1"/>
  <c r="Q1584" i="1" s="1"/>
  <c r="Q1585" i="1" a="1"/>
  <c r="Q1585" i="1" s="1"/>
  <c r="Q1586" i="1" a="1"/>
  <c r="Q1586" i="1" s="1"/>
  <c r="Q1587" i="1" a="1"/>
  <c r="Q1587" i="1" s="1"/>
  <c r="Q1588" i="1" a="1"/>
  <c r="Q1588" i="1" s="1"/>
  <c r="Q1589" i="1" a="1"/>
  <c r="Q1589" i="1" s="1"/>
  <c r="Q1590" i="1" a="1"/>
  <c r="Q1590" i="1" s="1"/>
  <c r="Q1591" i="1" a="1"/>
  <c r="Q1591" i="1" s="1"/>
  <c r="Q1592" i="1" a="1"/>
  <c r="Q1592" i="1" s="1"/>
  <c r="Q1593" i="1" a="1"/>
  <c r="Q1593" i="1" s="1"/>
  <c r="Q1594" i="1" a="1"/>
  <c r="Q1594" i="1" s="1"/>
  <c r="Q1595" i="1" a="1"/>
  <c r="Q1595" i="1" s="1"/>
  <c r="Q1596" i="1" a="1"/>
  <c r="Q1596" i="1" s="1"/>
  <c r="Q1597" i="1" a="1"/>
  <c r="Q1597" i="1" s="1"/>
  <c r="Q1598" i="1" a="1"/>
  <c r="Q1598" i="1" s="1"/>
  <c r="Q1599" i="1" a="1"/>
  <c r="Q1599" i="1" s="1"/>
  <c r="Q1600" i="1" a="1"/>
  <c r="Q1600" i="1" s="1"/>
  <c r="Q1601" i="1" a="1"/>
  <c r="Q1601" i="1" s="1"/>
  <c r="Q1602" i="1" a="1"/>
  <c r="Q1602" i="1" s="1"/>
  <c r="Q1603" i="1" a="1"/>
  <c r="Q1603" i="1" s="1"/>
  <c r="Q1604" i="1" a="1"/>
  <c r="Q1604" i="1" s="1"/>
  <c r="Q1605" i="1" a="1"/>
  <c r="Q1605" i="1" s="1"/>
  <c r="Q1606" i="1" a="1"/>
  <c r="Q1606" i="1" s="1"/>
  <c r="Q1607" i="1" a="1"/>
  <c r="Q1607" i="1" s="1"/>
  <c r="Q1608" i="1" a="1"/>
  <c r="Q1608" i="1" s="1"/>
  <c r="Q1609" i="1" a="1"/>
  <c r="Q1609" i="1" s="1"/>
  <c r="Q1610" i="1" a="1"/>
  <c r="Q1610" i="1" s="1"/>
  <c r="Q1611" i="1" a="1"/>
  <c r="Q1611" i="1" s="1"/>
  <c r="Q1612" i="1" a="1"/>
  <c r="Q1612" i="1" s="1"/>
  <c r="Q1613" i="1" a="1"/>
  <c r="Q1613" i="1" s="1"/>
  <c r="Q1614" i="1" a="1"/>
  <c r="Q1614" i="1" s="1"/>
  <c r="Q1615" i="1" a="1"/>
  <c r="Q1615" i="1" s="1"/>
  <c r="Q1616" i="1" a="1"/>
  <c r="Q1616" i="1" s="1"/>
  <c r="Q1617" i="1" a="1"/>
  <c r="Q1617" i="1" s="1"/>
  <c r="Q1618" i="1" a="1"/>
  <c r="Q1618" i="1" s="1"/>
  <c r="Q1619" i="1" a="1"/>
  <c r="Q1619" i="1" s="1"/>
  <c r="Q1620" i="1" a="1"/>
  <c r="Q1620" i="1" s="1"/>
  <c r="Q1621" i="1" a="1"/>
  <c r="Q1621" i="1" s="1"/>
  <c r="Q1622" i="1" a="1"/>
  <c r="Q1622" i="1" s="1"/>
  <c r="Q1623" i="1" a="1"/>
  <c r="Q1623" i="1" s="1"/>
  <c r="Q1624" i="1" a="1"/>
  <c r="Q1624" i="1" s="1"/>
  <c r="Q1625" i="1" a="1"/>
  <c r="Q1625" i="1" s="1"/>
  <c r="Q1626" i="1" a="1"/>
  <c r="Q1626" i="1" s="1"/>
  <c r="Q1627" i="1" a="1"/>
  <c r="Q1627" i="1" s="1"/>
  <c r="Q1628" i="1" a="1"/>
  <c r="Q1628" i="1" s="1"/>
  <c r="Q1629" i="1" a="1"/>
  <c r="Q1629" i="1" s="1"/>
  <c r="Q1630" i="1" a="1"/>
  <c r="Q1630" i="1" s="1"/>
  <c r="Q1631" i="1" a="1"/>
  <c r="Q1631" i="1" s="1"/>
  <c r="Q1632" i="1" a="1"/>
  <c r="Q1632" i="1" s="1"/>
  <c r="Q1633" i="1" a="1"/>
  <c r="Q1633" i="1" s="1"/>
  <c r="Q1634" i="1" a="1"/>
  <c r="Q1634" i="1" s="1"/>
  <c r="Q1635" i="1" a="1"/>
  <c r="Q1635" i="1" s="1"/>
  <c r="Q1636" i="1" a="1"/>
  <c r="Q1636" i="1" s="1"/>
  <c r="Q1637" i="1" a="1"/>
  <c r="Q1637" i="1" s="1"/>
  <c r="Q1638" i="1" a="1"/>
  <c r="Q1638" i="1" s="1"/>
  <c r="Q1639" i="1" a="1"/>
  <c r="Q1639" i="1" s="1"/>
  <c r="Q1640" i="1" a="1"/>
  <c r="Q1640" i="1" s="1"/>
  <c r="Q1641" i="1" a="1"/>
  <c r="Q1641" i="1" s="1"/>
  <c r="Q1642" i="1" a="1"/>
  <c r="Q1642" i="1" s="1"/>
  <c r="Q1643" i="1" a="1"/>
  <c r="Q1643" i="1" s="1"/>
  <c r="Q1644" i="1" a="1"/>
  <c r="Q1644" i="1" s="1"/>
  <c r="Q1645" i="1" a="1"/>
  <c r="Q1645" i="1" s="1"/>
  <c r="Q1646" i="1" a="1"/>
  <c r="Q1646" i="1" s="1"/>
  <c r="Q1647" i="1" a="1"/>
  <c r="Q1647" i="1" s="1"/>
  <c r="Q1648" i="1" a="1"/>
  <c r="Q1648" i="1" s="1"/>
  <c r="Q1649" i="1" a="1"/>
  <c r="Q1649" i="1" s="1"/>
  <c r="Q1650" i="1" a="1"/>
  <c r="Q1650" i="1" s="1"/>
  <c r="Q1651" i="1" a="1"/>
  <c r="Q1651" i="1" s="1"/>
  <c r="Q1652" i="1" a="1"/>
  <c r="Q1652" i="1" s="1"/>
  <c r="C146" i="5"/>
  <c r="C145" i="5"/>
  <c r="C144" i="5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C158" i="5" l="1"/>
  <c r="C157" i="5"/>
  <c r="C15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<sst xmlns="http://schemas.openxmlformats.org/spreadsheetml/2006/main" count="15788" uniqueCount="1957">
  <si>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</si>
  <si>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</si>
  <si>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</si>
  <si>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</si>
  <si>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</si>
  <si>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</si>
  <si>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</si>
  <si>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 xml:space="preserve"> BMI </t>
  </si>
  <si>
    <t xml:space="preserve">under-five deaths </t>
  </si>
  <si>
    <t xml:space="preserve"> thinness  1-19 years</t>
  </si>
  <si>
    <t xml:space="preserve"> thinness 5-9 years</t>
  </si>
  <si>
    <t>Afghanistan</t>
  </si>
  <si>
    <t>Developing</t>
  </si>
  <si>
    <t>Albania</t>
  </si>
  <si>
    <t>Algeria</t>
  </si>
  <si>
    <t>Angola</t>
  </si>
  <si>
    <t>Argentina</t>
  </si>
  <si>
    <t>Armenia</t>
  </si>
  <si>
    <t>Australia</t>
  </si>
  <si>
    <t>Developed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</si>
  <si>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</si>
  <si>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</si>
  <si>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</si>
  <si>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</si>
  <si>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</si>
  <si>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</si>
  <si>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</si>
  <si>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</si>
  <si>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</si>
  <si>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</si>
  <si>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</si>
  <si>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</si>
  <si>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</si>
  <si>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</si>
  <si>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</si>
  <si>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</si>
  <si>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</si>
  <si>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</si>
  <si>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</si>
  <si>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</si>
  <si>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</si>
  <si>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</si>
  <si>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</si>
  <si>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</si>
  <si>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</si>
  <si>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</si>
  <si>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</si>
  <si>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</si>
  <si>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</si>
  <si>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</si>
  <si>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</si>
  <si>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</si>
  <si>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</si>
  <si>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</si>
  <si>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</si>
  <si>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</si>
  <si>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</si>
  <si>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</si>
  <si>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</si>
  <si>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</si>
  <si>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</si>
  <si>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</si>
  <si>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</si>
  <si>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</si>
  <si>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</si>
  <si>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</si>
  <si>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</si>
  <si>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</si>
  <si>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</si>
  <si>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</si>
  <si>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</si>
  <si>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</si>
  <si>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</si>
  <si>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</si>
  <si>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</si>
  <si>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</si>
  <si>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</si>
  <si>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</si>
  <si>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</si>
  <si>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</si>
  <si>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</si>
  <si>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</si>
  <si>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</si>
  <si>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</si>
  <si>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</si>
  <si>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</si>
  <si>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</si>
  <si>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</si>
  <si>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</si>
  <si>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</si>
  <si>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</si>
  <si>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</si>
  <si>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</si>
  <si>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</si>
  <si>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</si>
  <si>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</si>
  <si>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</si>
  <si>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</si>
  <si>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</si>
  <si>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</si>
  <si>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</si>
  <si>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</si>
  <si>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</si>
  <si>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</si>
  <si>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</si>
  <si>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</si>
  <si>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</si>
  <si>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</si>
  <si>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</si>
  <si>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</si>
  <si>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</si>
  <si>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</si>
  <si>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</si>
  <si>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</si>
  <si>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</si>
  <si>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</si>
  <si>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</si>
  <si>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</si>
  <si>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</si>
  <si>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</si>
  <si>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</si>
  <si>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</si>
  <si>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</si>
  <si>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</si>
  <si>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</si>
  <si>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</si>
  <si>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</si>
  <si>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</si>
  <si>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</si>
  <si>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</si>
  <si>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</si>
  <si>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</si>
  <si>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</si>
  <si>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</si>
  <si>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</si>
  <si>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</si>
  <si>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</si>
  <si>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</si>
  <si>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</si>
  <si>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</si>
  <si>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</si>
  <si>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</si>
  <si>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</si>
  <si>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</si>
  <si>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Zambia</t>
  </si>
  <si>
    <t>Zimbabwe</t>
  </si>
  <si>
    <t>INDICADORES DE SALUD Y DESARROLLO: PERSPECTIVAS GLOBALES</t>
  </si>
  <si>
    <t>Probabilidad de morir entre 15 y 60 años por 1000 habitantes.</t>
  </si>
  <si>
    <t>Número de muertes infantiles por cada 1.000 nacimientos.</t>
  </si>
  <si>
    <t>Consumo de alcohol per cápita (en litros de alcohol puro).</t>
  </si>
  <si>
    <t>Cobertura de vacunación contra la hepatitis B entre niños de 1 año (porcentaje).</t>
  </si>
  <si>
    <t>Delgadez 1-19 años</t>
  </si>
  <si>
    <t>PREGUNTAS:</t>
  </si>
  <si>
    <t>1. Cual es el pais que tiene mayor expectativa de vida?</t>
  </si>
  <si>
    <t>2. Cual es el pais que tiene menor expectativa de vida?</t>
  </si>
  <si>
    <t>3. En que año se registro la mayor cantidad de muertes de menores de 5 años?</t>
  </si>
  <si>
    <t>Hepatitis B* (%)</t>
  </si>
  <si>
    <t>Polio*  (%)</t>
  </si>
  <si>
    <t>Diphtheria*  (%)</t>
  </si>
  <si>
    <t>Alcohol  (L)</t>
  </si>
  <si>
    <t>Measles*  (%)</t>
  </si>
  <si>
    <t>Country,Year,Status,Life expectancy ,Adult Mortality,infant deaths,Alcohol,percentage expenditure,Hepatitis B,Measles , BMI ,under-five deaths ,Polio,Total expenditure,Diphtheria , HIV/AIDS,GDP,Population, thinness  1-19 years, thinness 5-9 years,Income composition of resources,Schooling</t>
  </si>
  <si>
    <t>Afghanistan,2015,Developing,65.0,263,62,0.01,71.27962362,65,1154,19.1,83,6,8.16,65,0.1,584.25921,3.3736494e7,17.2,17.3,0.479,10.1</t>
  </si>
  <si>
    <t>Afghanistan,2014,Developing,59.9,271,64,0.01,73.52358168,62,492,18.6,86,58,8.18,62,0.1,612.696514,327582.0,17.5,17.5,0.476,10.0</t>
  </si>
  <si>
    <t>Afghanistan,2013,Developing,59.9,268,66,0.01,73.21924272,64,430,18.1,89,62,8.13,64,0.1,631.744976,3.1731688e7,17.7,17.7,0.47,9.9</t>
  </si>
  <si>
    <t>Afghanistan,2012,Developing,59.5,272,69,0.01,78.1842153,67,2787,17.6,93,67,8.52,67,0.1,669.959,3.696958e6,17.9,18.0,0.463,9.8</t>
  </si>
  <si>
    <t>Afghanistan,2011,Developing,59.2,275,71,0.01,7.097108703,68,3013,17.2,97,68,7.87,68,0.1,63.537231,2.978599e6,18.2,18.2,0.454,9.5</t>
  </si>
  <si>
    <t>Afghanistan,2010,Developing,58.8,279,74,0.01,79.67936736,66,1989,16.7,102,66,9.2,66,0.1,553.32894,2.883167e6,18.4,18.4,0.448,9.2</t>
  </si>
  <si>
    <t>Afghanistan,2009,Developing,58.6,281,77,0.01,56.76221682,63,2861,16.2,106,63,9.42,63,0.1,445.8932979,284331.0,18.6,18.7,0.434,8.9</t>
  </si>
  <si>
    <t>Afghanistan,2008,Developing,58.1,287,80,0.03,25.87392536,64,1599,15.7,110,64,8.33,64,0.1,373.3611163,2.729431e6,18.8,18.9,0.433,8.7</t>
  </si>
  <si>
    <t>Afghanistan,2007,Developing,57.5,295,82,0.02,10.91015598,63,1141,15.2,113,63,6.73,63,0.1,369.835796,2.6616792e7,19.0,19.1,0.415,8.4</t>
  </si>
  <si>
    <t>Afghanistan,2006,Developing,57.3,295,84,0.03,17.17151751,64,1990,14.7,116,58,7.43,58,0.1,272.56377,2.589345e6,19.2,19.3,0.405,8.1</t>
  </si>
  <si>
    <t>Afghanistan,2005,Developing,57.3,291,85,0.02,1.388647732,66,1296,14.2,118,58,8.7,58,0.1,25.2941299,257798.0,19.3,19.5,0.396,7.9</t>
  </si>
  <si>
    <t>Afghanistan,2004,Developing,57.0,293,87,0.02,15.29606643,67,466,13.8,120,5,8.79,5,0.1,219.1413528,2.4118979e7,19.5,19.7,0.381,6.8</t>
  </si>
  <si>
    <t>Afghanistan,2003,Developing,56.7,295,87,0.01,11.08905273,65,798,13.4,122,41,8.82,41,0.1,198.7285436,2.364851e6,19.7,19.9,0.373,6.5</t>
  </si>
  <si>
    <t>Afghanistan,2002,Developing,56.2,3,88,0.01,16.88735091,64,2486,13.0,122,36,7.76,36,0.1,187.84595,2.1979923e7,19.9,2.2,0.341,6.2</t>
  </si>
  <si>
    <t>Afghanistan,2001,Developing,55.3,316,88,0.01,10.5747282,63,8762,12.6,122,35,7.8,33,0.1,117.49698,2.966463e6,2.1,2.4,0.34,5.9</t>
  </si>
  <si>
    <t>Afghanistan,2000,Developing,54.8,321,88,0.01,10.42496,62,6532,12.2,122,24,8.2,24,0.1,114.56,293756.0,2.3,2.5,0.338,5.5</t>
  </si>
  <si>
    <t>Albania,2015,Developing,77.8,74,0,4.6,364.9752287,99,0,58.0,0,99,6.0,99,0.1,3954.22783,28873.0,1.2,1.3,0.762,14.2</t>
  </si>
  <si>
    <t>Albania,2014,Developing,77.5,8,0,4.51,428.7490668,98,0,57.2,1,98,5.88,98,0.1,4575.763787,288914.0,1.2,1.3,0.761,14.2</t>
  </si>
  <si>
    <t>Albania,2013,Developing,77.2,84,0,4.76,430.8769785,99,0,56.5,1,99,5.66,99,0.1,4414.72314,289592.0,1.3,1.4,0.759,14.2</t>
  </si>
  <si>
    <t>Albania,2012,Developing,76.9,86,0,5.14,412.4433563,99,9,55.8,1,99,5.59,99,0.1,4247.61438,2941.0,1.3,1.4,0.752,14.2</t>
  </si>
  <si>
    <t>Albania,2011,Developing,76.6,88,0,5.37,437.0621,99,28,55.1,1,99,5.71,99,0.1,4437.17868,295195.0,1.4,1.5,0.738,13.3</t>
  </si>
  <si>
    <t>Albania,2010,Developing,76.2,91,1,5.28,41.82275719,99,10,54.3,1,99,5.34,99,0.1,494.358832,291321.0,1.4,1.5,0.725,12.5</t>
  </si>
  <si>
    <t>Albania,2009,Developing,76.1,91,1,5.79,348.0559517,98,0,53.5,1,98,5.79,98,0.1,4114.136545,2.927519e6,1.5,1.6,0.721,12.2</t>
  </si>
  <si>
    <t>Albania,2008,Developing,75.3,1,1,5.61,36.62206845,99,0,52.6,1,99,5.87,99,0.1,437.539647,2.947314e6,1.6,1.6,0.713,12.0</t>
  </si>
  <si>
    <t>Albania,2007,Developing,75.9,9,1,5.58,32.24655228,98,22,51.7,1,99,6.1,98,0.1,363.13685,29717.0,1.6,1.7,0.703,11.6</t>
  </si>
  <si>
    <t>Albania,2006,Developing,74.2,99,1,5.31,3.3021542,98,68,5.8,1,97,5.86,97,0.1,35.1293,2.992547e6,1.7,1.8,0.696,11.4</t>
  </si>
  <si>
    <t>Albania,2005,Developing,73.5,15,1,5.16,26.99312143,98,6,49.9,1,97,6.12,98,0.1,279.142931,311487.0,1.8,1.8,0.685,10.8</t>
  </si>
  <si>
    <t>Albania,2004,Developing,73.0,17,1,4.54,221.8428,99,7,48.9,1,98,6.38,97,0.1,2416.588235,326939.0,1.8,1.9,0.681,10.9</t>
  </si>
  <si>
    <t>Albania,2003,Developing,72.8,18,1,4.29,14.71928882,97,8,47.9,1,97,6.27,97,0.1,189.681557,339616.0,1.9,2.0,0.674,10.7</t>
  </si>
  <si>
    <t>Albania,2002,Developing,73.3,15,1,3.73,104.5169157,96,16,46.9,1,98,6.3,98,0.1,1453.642777,3511.0,2.0,2.1,0.67,10.7</t>
  </si>
  <si>
    <t>Albania,2001,Developing,73.6,14,1,4.25,96.20557078,96,18,46.0,1,97,6.0,97,0.1,1326.97339,36173.0,2.1,2.1,0.662,10.6</t>
  </si>
  <si>
    <t>Albania,2000,Developing,72.6,11,1,3.66,91.71154052,96,662,45.0,1,97,6.26,97,0.1,1175.788981,38927.0,2.1,2.2,0.656,10.7</t>
  </si>
  <si>
    <t>Algeria,2014,Developing,75.4,11,21,0.01,54.2373183,95,0,58.4,24,95,7.21,95,0.1,547.8517,3.9113313e7,6.0,5.8,0.741,14.4</t>
  </si>
  <si>
    <t>Algeria,2013,Developing,75.3,112,21,0.53,544.4507432,95,25,57.2,24,95,7.12,95,0.1,5471.866766,3.8338562e7,5.9,5.8,0.737,14.4</t>
  </si>
  <si>
    <t>Algeria,2012,Developing,75.1,113,21,0.66,555.9260834,95,18,56.1,24,95,6.14,95,0.1,5564.82566,3.7565847e7,5.9,5.8,0.732,14.4</t>
  </si>
  <si>
    <t>Algeria,2011,Developing,74.9,116,21,0.56,509.0020405,95,112,55.0,24,95,5.29,95,0.1,5432.2523,3.6819558e7,5.9,5.8,0.724,14.0</t>
  </si>
  <si>
    <t>Algeria,2010,Developing,74.7,119,21,0.45,430.7175861,95,103,53.9,24,95,5.12,95,0.1,4463.394675,3.6117637e7,5.9,5.8,0.714,13.6</t>
  </si>
  <si>
    <t>Algeria,2009,Developing,74.4,123,20,0.5,352.0636419,94,107,52.8,23,94,5.36,95,0.1,3868.83123,3.546576e6,6.0,5.9,0.705,13.1</t>
  </si>
  <si>
    <t>Algeria,2008,Developing,74.1,126,20,0.46,43.08717334,91,217,51.8,23,92,4.2,93,0.1,495.254866,3.486715e6,6.0,5.9,0.697,12.6</t>
  </si>
  <si>
    <t>Algeria,2007,Developing,73.8,129,20,0.44,320.3239241,9,0,5.8,23,95,3.82,95,0.1,3935.183343,34376.0,6.0,5.9,0.69,12.3</t>
  </si>
  <si>
    <t>Algeria,2006,Developing,73.4,132,20,0.36,270.2401962,8,944,49.8,23,95,3.36,95,0.1,3464.6179,3.3777915e7,6.1,6.0,0.686,12.3</t>
  </si>
  <si>
    <t>Algeria,2005,Developing,72.9,136,19,0.5,2.548922758,83,2302,48.9,22,88,3.24,88,0.1,31.122378,3.3288437e7,6.1,6.0,0.68,12.0</t>
  </si>
  <si>
    <t>Algeria,2004,Developing,72.3,14,19,0.45,220.393699,81,3289,47.9,23,86,3.54,86,0.1,2598.9823,3.283196e6,6.2,6.1,0.673,11.7</t>
  </si>
  <si>
    <t>Angola,2014,Developing,51.7,348,67,8.33,23.965612,64,11699,22.7,101,68,3.31,64,2.0,479.31224,2.692466e6,8.5,8.3,0.527,11.4</t>
  </si>
  <si>
    <t>Angola,2013,Developing,51.1,355,69,8.1,35.95857279,77,8523,22.1,105,67,4.26,77,2.3,484.616884,2.599834e6,8.6,8.5,0.523,11.4</t>
  </si>
  <si>
    <t>Angola,2012,Developing,56.0,358,72,8.24,256.1225243,75,4458,21.5,110,75,3.3,75,2.6,4598.249988,259615.0,8.8,8.6,0.508,10.3</t>
  </si>
  <si>
    <t>Angola,2011,Developing,51.0,361,75,8.06,239.8913921,72,1449,21.0,115,73,3.38,71,2.5,4299.12889,2.4218565e7,8.9,8.8,0.495,9.4</t>
  </si>
  <si>
    <t>Angola,2010,Developing,49.6,365,78,7.8,191.6537407,77,1190,2.4,121,81,3.39,77,2.5,3529.53482,2.3369131e7,9.1,9.0,0.488,9.0</t>
  </si>
  <si>
    <t>Angola,2009,Developing,49.1,369,81,7.01,212.9229325,61,2807,19.8,127,63,4.37,6,2.5,3347.84485,2.2549547e7,9.3,9.2,0.48,8.5</t>
  </si>
  <si>
    <t>Angola,2008,Developing,48.7,371,84,7.07,249.9101958,69,265,19.3,133,65,3.84,69,2.6,3868.578883,2.175942e6,9.5,9.4,0.468,8.1</t>
  </si>
  <si>
    <t>Angola,2007,Developing,48.2,375,87,6.35,184.8213446,73,1014,18.8,138,75,3.38,73,2.6,2878.837144,2.997687e6,9.6,9.6,0.454,7.7</t>
  </si>
  <si>
    <t>Argentina,2014,Developing,76.2,118,8,7.93,847.3717463,94,1,62.2,9,92,4.79,94,0.1,12245.25645,4.2981515e7,1.0,0.9,0.825,17.3</t>
  </si>
  <si>
    <t>Argentina,2013,Developing,76.0,119,8,8.28,1001.796332,94,0,61.6,10,99,4.99,94,0.1,12976.63642,4.2539925e7,1.0,0.9,0.823,17.3</t>
  </si>
  <si>
    <t>Argentina,2012,Developing,75.9,12,9,8.35,1133.558003,91,2,61.0,10,99,5.2,91,0.1,12969.7712,4.296739e6,1.0,0.9,0.822,17.2</t>
  </si>
  <si>
    <t>Argentina,2011,Developing,75.7,12,9,8.11,1504.329462,91,3,6.4,10,93,5.89,91,0.1,12726.9836,4.1656879e7,1.0,0.9,0.816,17.1</t>
  </si>
  <si>
    <t>Argentina,2010,Developing,75.5,121,10,8.15,187.610955,94,17,59.8,11,95,6.55,94,0.1,1276.265,4.1223889e7,1.0,0.9,0.802,16.8</t>
  </si>
  <si>
    <t>Argentina,2009,Developing,75.6,126,10,8.33,1398.042623,94,3,59.2,11,97,7.63,94,0.1,8161.36966,479947.0,1.0,0.9,0.794,16.5</t>
  </si>
  <si>
    <t>Argentina,2008,Developing,75.4,126,10,8.41,1413.73543,9,0,58.6,11,94,6.66,93,0.1,8953.359275,4.382389e6,1.0,0.9,0.792,16.3</t>
  </si>
  <si>
    <t>Argentina,2007,Developing,74.8,129,10,8.16,1105.659031,85,0,58.0,12,92,6.49,91,0.1,7193.61764,3.997224e6,1.1,0.9,0.788,16.3</t>
  </si>
  <si>
    <t>Argentina,2006,Developing,75.2,127,11,7.75,961.1774676,84,0,57.5,12,92,6.68,91,0.1,5878.76127,3.955889e6,1.1,0.9,0.782,16.1</t>
  </si>
  <si>
    <t>Argentina,2005,Developing,74.9,127,11,7.53,96.16653429,88,0,56.9,12,95,6.85,98,0.1,576.883829,3.9145488e7,1.1,1.0,0.78,16.3</t>
  </si>
  <si>
    <t>Argentina,2004,Developing,74.7,13,11,7.63,719.3663797,81,0,56.3,12,91,6.84,98,0.1,4251.574348,3.8728696e7,1.1,1.0,0.775,16.3</t>
  </si>
  <si>
    <t>Argentina,2003,Developing,74.1,137,11,7.62,57.58467352,73,0,55.7,13,95,8.22,96,0.1,333.4376,3.839379e6,1.2,1.0,0.77,16.4</t>
  </si>
  <si>
    <t>Argentina,2002,Developing,74.1,138,12,7.81,470.1869145,66,0,55.1,13,94,8.31,93,0.1,2579.193168,3.788937e6,1.2,1.0,0.776,16.3</t>
  </si>
  <si>
    <t>Armenia,2014,Developing,74.6,12,1,3.91,295.6087143,93,13,54.1,1,95,4.48,93,0.1,3994.712355,29622.0,2.1,2.1,0.739,12.7</t>
  </si>
  <si>
    <t>Armenia,2013,Developing,74.4,123,1,3.79,279.4290812,95,10,53.3,1,96,4.55,95,0.1,3843.591213,289359.0,2.1,2.1,0.736,12.7</t>
  </si>
  <si>
    <t>Armenia,2012,Developing,74.4,121,1,3.89,274.1526986,95,0,52.6,1,96,4.48,95,0.1,3684.8481,2.881922e6,2.0,2.1,0.732,12.7</t>
  </si>
  <si>
    <t>Armenia,2011,Developing,73.9,128,1,4.09,260.9963826,95,0,51.9,1,96,3.71,95,0.1,3526.978143,2.875581e6,2.0,2.1,0.729,12.7</t>
  </si>
  <si>
    <t>Armenia,2010,Developing,73.5,132,1,4.23,224.3212014,94,2,51.2,1,96,4.56,94,0.1,3218.381655,2.877311e6,2.0,2.1,0.72,12.3</t>
  </si>
  <si>
    <t>Armenia,2009,Developing,73.3,137,1,3.96,201.1855461,93,0,5.7,1,94,4.55,93,0.1,2993.832531,2.888584e6,2.0,2.1,0.725,11.9</t>
  </si>
  <si>
    <t>Armenia,2008,Developing,73.2,14,1,3.96,2.8888979,89,0,5.1,1,91,3.8,89,0.1,41.26997,29822.0,2.0,2.1,0.721,12.3</t>
  </si>
  <si>
    <t>Armenia,2007,Developing,73.5,132,1,3.99,44.57219966,85,1,49.7,1,9,4.31,88,0.1,3138.8873,293356.0,2.0,2.1,0.707,11.7</t>
  </si>
  <si>
    <t>Armenia,2006,Developing,72.9,141,1,4.01,244.5352767,78,137,49.2,1,87,4.58,87,0.1,2158.299,29585.0,2.0,2.1,0.692,11.2</t>
  </si>
  <si>
    <t>Armenia,2005,Developing,73.0,137,1,4.25,20.21822828,91,2281,48.8,1,92,5.25,9,0.1,1643.758397,2.981259e6,2.0,2.1,0.679,10.9</t>
  </si>
  <si>
    <t>Armenia,2004,Developing,73.0,132,1,3.81,97.74087744,91,1783,48.4,1,93,5.5,91,0.1,1191.96192,3612.0,2.0,2.1,0.668,10.9</t>
  </si>
  <si>
    <t>Armenia,2003,Developing,72.7,134,1,3.03,7.341493148,93,4,48.1,1,96,5.56,94,0.1,93.1661567,31786.0,2.0,2.1,0.657,10.8</t>
  </si>
  <si>
    <t>Armenia,2002,Developing,72.6,134,1,2.86,57.17810403,91,40,47.8,1,96,5.4,94,0.1,783.261699,333897.0,2.1,2.1,0.645,10.8</t>
  </si>
  <si>
    <t>Armenia,2001,Developing,72.6,141,1,2.86,53.19373012,69,69,47.4,1,97,5.94,94,0.1,694.435119,35655.0,2.1,2.1,0.644,11.1</t>
  </si>
  <si>
    <t>Armenia,2000,Developing,72.0,142,1,2.9,32.75626853,55,15,47.1,1,96,6.25,93,0.1,622.7427477,369588.0,2.1,2.2,0.639,11.2</t>
  </si>
  <si>
    <t>Australia,2014,Developed,82.7,6,1,9.71,10769.36305,91,340,66.1,1,92,9.42,92,0.1,62214.6912,2.346694e6,0.6,0.6,0.936,20.4</t>
  </si>
  <si>
    <t>Australia,2013,Developed,82.5,61,1,9.87,11734.85381,91,158,65.5,1,91,9.36,91,0.1,67792.3386,2.3117353e7,0.6,0.6,0.933,20.3</t>
  </si>
  <si>
    <t>Australia,2012,Developed,82.3,61,1,10.03,11714.99858,91,199,65.0,1,92,9.36,92,0.1,67677.63477,2.2728254e7,0.6,0.6,0.93,20.1</t>
  </si>
  <si>
    <t>Australia,2011,Developed,82.0,63,1,10.3,10986.26527,92,190,64.4,1,92,9.2,92,0.1,62245.129,223424.0,0.6,0.6,0.927,19.8</t>
  </si>
  <si>
    <t>Australia,2010,Developed,81.9,64,1,10.52,8875.786493,92,70,63.9,1,92,9.2,92,0.1,51874.848,223175.0,0.7,0.6,0.927,19.5</t>
  </si>
  <si>
    <t>Australia,2009,Developed,81.7,66,1,10.62,7172.275229,94,104,63.4,1,92,9.5,92,0.1,42742.99898,216917.0,0.7,0.6,0.925,19.1</t>
  </si>
  <si>
    <t>Australia,2008,Developed,81.3,66,1,10.76,8547.292357,94,65,62.9,1,92,8.78,92,0.1,49664.6854,212492.0,0.7,0.6,0.921,19.1</t>
  </si>
  <si>
    <t>Australia,2007,Developed,81.3,66,1,10.56,872.5986092,94,11,62.5,2,92,8.53,92,0.1,4991.98289,28276.0,0.7,0.6,0.918,19.0</t>
  </si>
  <si>
    <t>Australia,2006,Developed,81.2,66,1,10.31,6187.062017,95,0,62.0,2,92,8.49,92,0.1,36118.28381,26979.0,0.7,0.6,0.915,20.3</t>
  </si>
  <si>
    <t>Australia,2005,Developed,81.0,67,1,10.3,579.1331637,95,10,61.5,2,92,8.45,92,0.1,3416.71483,23948.0,0.7,0.6,0.91,20.3</t>
  </si>
  <si>
    <t>Australia,2004,Developed,86.0,69,1,9.84,588.568371,95,70,6.9,1,92,8.57,92,0.1,3472.37977,21274.0,0.7,0.6,0.908,20.7</t>
  </si>
  <si>
    <t>Australia,2003,Developed,83.0,71,1,9.97,3829.550928,95,91,6.3,1,92,8.32,93,0.1,23465.38559,198954.0,0.7,0.7,0.905,20.6</t>
  </si>
  <si>
    <t>Australia,2002,Developed,79.9,73,1,9.84,46.3871819,95,32,59.6,2,92,8.39,92,0.1,281.81763,196514.0,0.7,0.7,0.902,20.1</t>
  </si>
  <si>
    <t>Australia,2001,Developed,79.9,75,1,9.53,3064.301144,94,141,59.0,2,91,8.18,92,0.1,19517.84168,19413.0,0.7,0.7,0.899,20.5</t>
  </si>
  <si>
    <t>Austria,2014,Developed,81.4,66,0,12.32,8350.193523,98,117,57.1,0,98,11.21,98,0.1,51322.63997,8.541575e6,1.8,2.0,0.892,15.9</t>
  </si>
  <si>
    <t>Austria,2013,Developed,81.1,68,0,11.82,90.58501176,95,0,56.6,0,95,11.14,95,0.1,554.71532,8.479375e6,1.8,2.0,0.887,15.7</t>
  </si>
  <si>
    <t>Austria,2012,Developed,88.0,7,0,12.26,7878.372355,92,36,56.1,0,92,11.17,92,0.1,48333.57273,8.429991e6,1.8,2.0,0.884,15.7</t>
  </si>
  <si>
    <t>Austria,2011,Developed,88.0,73,0,12.04,8272.306757,89,68,55.7,0,89,1.94,89,0.1,51126.74139,8.391643e6,1.7,2.0,0.88,15.7</t>
  </si>
  <si>
    <t>Austria,2010,Developed,84.0,75,0,12.1,7423.228774,86,52,55.2,0,86,11.17,86,0.1,46657.629,836344.0,1.7,1.9,0.872,15.4</t>
  </si>
  <si>
    <t>Austria,2009,Developed,82.0,77,0,11.3,8053.557638,83,49,54.7,0,83,11.19,83,0.1,47654.18721,8.343323e6,1.7,1.9,0.87,15.3</t>
  </si>
  <si>
    <t>Austria,2008,Developed,84.0,76,0,12.0,8329.731655,83,448,54.2,0,83,1.6,83,0.1,51386.37665,8.321496e6,1.7,1.9,0.864,15.1</t>
  </si>
  <si>
    <t>Austria,2007,Developed,81.0,8,0,12.5,7453.8644,85,20,53.7,0,85,1.4,85,0.1,46586.6525,8.295487e6,1.7,1.9,0.86,15.2</t>
  </si>
  <si>
    <t>Austria,2006,Developed,79.8,81,0,12.4,69.92899358,83,23,53.2,0,83,1.35,83,0.1,443.99361,8.268641e6,1.7,1.9,0.854,15.0</t>
  </si>
  <si>
    <t>Austria,2005,Developed,79.4,85,0,12.4,5992.588029,86,9,52.7,0,86,1.53,86,0.1,38242.4252,8.227829e6,1.7,1.9,0.848,14.9</t>
  </si>
  <si>
    <t>Austria,2004,Developed,79.3,86,0,12.1,5316.877456,83,15,52.2,0,83,1.56,83,0.1,36693.4262,8.171966e6,1.7,1.9,0.841,14.7</t>
  </si>
  <si>
    <t>Austria,2003,Developed,78.8,88,0,12.2,504.4308735,83,90,51.7,0,84,1.48,84,0.1,3212.9355,8.121423e6,1.7,1.9,0.837,14.7</t>
  </si>
  <si>
    <t>Austria,2002,Developed,78.7,9,0,12.5,3979.057728,81,0,51.2,0,82,1.27,83,0.1,26351.37568,881957.0,1.7,1.9,0.847,16.1</t>
  </si>
  <si>
    <t>Austria,2001,Developed,78.6,92,0,12.4,3582.848308,44,0,5.6,0,83,1.12,84,0.1,24489.73553,842293.0,1.7,1.9,0.837,15.5</t>
  </si>
  <si>
    <t>Austria,2000,Developed,78.1,96,0,13.2,3557.455507,33,0,5.1,0,71,1.6,81,0.1,24517.26745,811566.0,1.7,1.9,0.833,15.4</t>
  </si>
  <si>
    <t>Azerbaijan,2014,Developing,72.5,119,5,0.01,306.1824313,94,0,51.5,6,97,6.4,94,0.1,7891.299776,953579.0,2.8,2.9,0.752,12.2</t>
  </si>
  <si>
    <t>Azerbaijan,2013,Developing,72.2,121,5,2.14,275.6514934,93,164,5.6,6,96,5.54,93,0.1,7875.756953,941681.0,2.8,2.8,0.745,11.9</t>
  </si>
  <si>
    <t>Azerbaijan,2012,Developing,71.9,123,5,0.01,285.6103912,88,0,49.7,6,92,5.37,89,0.1,7496.335728,9.295784e6,2.8,2.8,0.742,11.8</t>
  </si>
  <si>
    <t>Azerbaijan,2011,Developing,71.6,125,5,1.98,263.142699,84,0,48.8,6,91,5.1,87,0.1,7189.691229,917382.0,2.8,2.9,0.741,11.7</t>
  </si>
  <si>
    <t>Azerbaijan,2010,Developing,71.1,13,5,1.98,246.5686008,8,0,48.0,6,85,5.33,81,0.1,5842.85784,954332.0,2.8,2.9,0.737,11.7</t>
  </si>
  <si>
    <t>Azerbaijan,2009,Developing,78.0,132,6,2.1,22.48638351,74,0,47.3,6,84,5.85,81,0.1,495.294791,8.947243e6,2.8,2.9,0.728,11.6</t>
  </si>
  <si>
    <t>Azerbaijan,2008,Developing,73.0,141,6,1.18,206.2616134,68,5,46.6,6,85,4.37,81,0.1,5574.6382,87634.0,2.8,2.9,0.719,11.6</t>
  </si>
  <si>
    <t>Azerbaijan,2007,Developing,73.0,14,6,1.02,176.0107106,62,0,45.9,7,81,5.1,79,0.1,3851.437869,85813.0,2.8,2.9,0.708,11.6</t>
  </si>
  <si>
    <t>Azerbaijan,2006,Developing,69.2,154,6,0.85,105.6337264,52,222,45.3,7,8,6.17,78,0.1,2473.85776,848455.0,2.9,2.9,0.682,10.7</t>
  </si>
  <si>
    <t>Azerbaijan,2005,Developing,68.4,162,6,0.73,81.28883085,49,1238,44.7,7,79,7.86,75,0.1,1578.4239,839185.0,2.9,3.0,0.675,11.2</t>
  </si>
  <si>
    <t>Azerbaijan,2004,Developing,68.4,154,6,0.62,8.59680496,5,827,44.2,8,78,7.92,77,0.1,145.2163,8365.0,3.0,3.0,0.668,11.0</t>
  </si>
  <si>
    <t>Azerbaijan,2003,Developing,67.8,154,7,0.55,42.41491183,51,1978,43.6,8,79,6.56,77,0.1,883.6439965,82341.0,3.0,3.0,0.659,10.8</t>
  </si>
  <si>
    <t>Azerbaijan,2002,Developing,67.8,146,7,0.55,39.33253687,5,4353,43.1,9,8,4.47,76,0.1,763.73858,817195.0,3.1,3.1,0.651,10.6</t>
  </si>
  <si>
    <t>Bangladesh,2014,Developing,71.4,132,98,0.01,10.44640334,97,289,17.7,121,97,2.82,97,0.1,184.56543,1.5945279e7,18.1,18.6,0.57,10.0</t>
  </si>
  <si>
    <t>Bangladesh,2013,Developing,71.0,135,104,0.01,52.82986467,96,237,17.0,130,96,2.88,96,0.1,951.8894535,1.57571292e8,18.3,18.8,0.565,10.0</t>
  </si>
  <si>
    <t>Bangladesh,2012,Developing,77.0,137,111,0.01,59.2589257,94,1986,16.4,139,94,3.8,94,0.1,856.342857,1.5572753e7,18.5,19.0,0.557,9.9</t>
  </si>
  <si>
    <t>Bangladesh,2011,Developing,73.0,14,118,0.01,62.34988484,96,5625,15.8,150,96,3.16,96,0.1,835.789341,1.53911916e8,18.7,19.2,0.545,9.4</t>
  </si>
  <si>
    <t>Bangladesh,2010,Developing,69.9,142,126,0.01,62.65945432,94,788,15.2,161,94,3.6,94,0.1,757.6717572,1.5214912e7,18.9,19.4,0.535,8.9</t>
  </si>
  <si>
    <t>Bangladesh,2009,Developing,69.5,144,135,0.01,53.26400378,97,718,14.6,173,97,2.91,97,0.1,681.125368,1.545478e6,19.1,19.7,0.523,8.4</t>
  </si>
  <si>
    <t>Bangladesh,2008,Developing,69.1,147,144,0.01,42.48865034,96,2660,14.0,186,96,2.85,96,0.1,615.7775411,1.4885814e7,19.3,19.9,0.52,8.6</t>
  </si>
  <si>
    <t>Bangladesh,2007,Developing,68.6,151,154,0.01,46.36536703,95,2924,13.5,201,96,2.8,94,0.1,541.651484,1.47139191e8,19.5,2.1,0.513,8.6</t>
  </si>
  <si>
    <t>Bangladesh,2006,Developing,68.2,152,164,0.01,42.3304549,86,6192,13.0,215,95,2.8,94,0.1,494.51466,1.453684e6,19.7,2.3,0.506,8.4</t>
  </si>
  <si>
    <t>Bangladesh,2005,Developing,67.8,155,174,0.01,38.05462002,45,25934,12.5,231,94,2.68,93,0.1,484.155471,1.4343111e7,19.9,2.5,0.499,8.2</t>
  </si>
  <si>
    <t>Bangladesh,2004,Developing,67.3,158,185,0.01,4.11469667,11,9743,12.0,247,88,2.62,99,0.1,46.7579167,1.4137489e7,2.1,2.7,0.491,8.1</t>
  </si>
  <si>
    <t>Bangladesh,2003,Developing,66.8,161,196,0.01,35.48458957,5,4067,11.6,264,9,2.51,87,0.1,432.7388972,139191.0,2.3,2.9,0.484,7.9</t>
  </si>
  <si>
    <t>Belarus,2014,Developing,72.0,199,0,13.94,1147.1114,97,64,61.7,0,97,5.69,97,0.1,8318.429294,9.474511e6,1.9,2.0,0.796,15.7</t>
  </si>
  <si>
    <t>Belarus,2013,Developing,71.7,23,0,14.66,1109.854619,98,16,61.1,1,98,6.7,98,0.1,7978.825443,9.465997e6,2.0,2.0,0.796,15.7</t>
  </si>
  <si>
    <t>Belarus,2012,Developing,71.9,194,0,16.35,91.70962117,97,10,6.5,1,98,5.1,98,0.1,694.243915,9.464495e6,2.0,2.1,0.793,15.6</t>
  </si>
  <si>
    <t>Belarus,2011,Developing,72.0,232,0,17.31,846.9113071,98,50,59.9,1,98,4.92,98,0.1,6519.71753,9.473172e6,2.0,2.1,0.787,15.5</t>
  </si>
  <si>
    <t>Belarus,2010,Developing,73.0,222,0,14.44,8.49409518,96,1,59.3,1,99,5.55,98,0.1,63.38877,949583.0,2.0,2.2,0.78,15.5</t>
  </si>
  <si>
    <t>Belarus,2009,Developing,70.0,226,0,14.09,434.7985025,98,0,58.7,1,98,6.9,96,0.1,5176.172649,956765.0,2.1,2.2,0.771,15.4</t>
  </si>
  <si>
    <t>Belarus,2008,Developing,70.0,224,1,14.67,501.8056141,98,0,58.2,1,98,5.95,97,0.1,6376.183153,9.527985e6,2.1,2.3,0.755,15.1</t>
  </si>
  <si>
    <t>Belarus,2007,Developing,69.8,226,1,14.22,464.077513,91,1,57.7,1,9,6.44,95,0.1,4735.484827,956953.0,2.2,2.3,0.739,14.9</t>
  </si>
  <si>
    <t>Belarus,2006,Developing,68.9,243,1,12.6,364.426052,98,149,57.2,1,97,6.34,99,0.1,3848.215966,964924.0,2.2,2.4,0.723,14.6</t>
  </si>
  <si>
    <t>Belarus,2005,Developing,68.1,252,1,11.01,45.65007798,99,1,56.7,1,98,6.89,99,0.1,3126.71767,9.663915e6,2.3,2.5,0.713,14.4</t>
  </si>
  <si>
    <t>Belarus,2004,Developing,68.2,247,1,12.05,42.33443901,99,2,56.2,1,99,6.59,99,0.1,2378.33927,973146.0,2.4,2.5,0.703,14.1</t>
  </si>
  <si>
    <t>Belarus,2003,Developing,67.7,253,1,11.17,23.83578594,56,21,55.8,1,53,6.59,5,0.1,1819.525644,9.796749e6,2.5,2.6,0.695,13.9</t>
  </si>
  <si>
    <t>Belarus,2002,Developing,67.2,262,1,12.23,145.4233629,99,14,55.3,1,99,6.47,99,0.1,1479.383142,9.865548e6,2.5,2.7,0.687,13.6</t>
  </si>
  <si>
    <t>Belarus,2001,Developing,67.7,254,1,10.74,14.06141699,93,45,54.9,1,99,6.62,99,0.1,1244.373185,9.928549e6,2.6,2.7,0.681,13.3</t>
  </si>
  <si>
    <t>Belarus,2000,Developing,68.0,247,1,12.98,24.24947846,7,21,54.4,1,99,6.13,99,0.1,1276.28834,997961.0,2.7,2.8,0.675,13.1</t>
  </si>
  <si>
    <t>Belgium,2014,Developed,89.0,76,0,12.6,7163.348923,98,70,63.4,1,99,1.59,99,0.1,47439.39684,112957.0,1.0,1.0,0.89,16.3</t>
  </si>
  <si>
    <t>Belgium,2013,Developed,87.0,77,0,11.77,702.359357,98,39,63.0,1,99,1.57,99,0.1,4651.38647,1.1182817e7,1.0,0.9,0.889,16.3</t>
  </si>
  <si>
    <t>Belgium,2012,Developed,83.0,78,0,10.08,664.4738975,98,109,62.6,1,99,1.54,99,0.1,4474.5717,1.1128246e7,0.9,0.9,0.886,16.2</t>
  </si>
  <si>
    <t>Belgium,2011,Developed,83.0,8,0,10.11,713.5297354,97,576,62.3,1,98,1.42,98,0.1,4772.77415,1.147744e6,0.9,0.9,0.884,16.1</t>
  </si>
  <si>
    <t>Belgium,2010,Developed,80.0,81,0,10.22,665.7356115,97,40,61.9,1,98,1.17,98,0.1,4438.23741,1.895586e6,0.9,0.9,0.878,15.9</t>
  </si>
  <si>
    <t>Belgium,2009,Developed,79.8,85,0,10.05,671.9376566,97,33,61.6,1,98,1.39,98,0.1,4488.5615,1.796493e6,0.9,0.9,0.876,15.8</t>
  </si>
  <si>
    <t>Belgium,2008,Developed,79.5,87,0,10.47,7191.051507,98,98,61.3,1,99,9.6,99,0.1,48424.58927,179973.0,0.8,0.8,0.874,15.8</t>
  </si>
  <si>
    <t>Belgium,2007,Developed,79.5,86,0,10.25,640.3560918,94,64,6.9,1,99,9.25,98,0.1,4443.83131,16257.0,0.8,0.8,0.871,15.8</t>
  </si>
  <si>
    <t>Belgium,2006,Developed,79.4,85,0,10.98,5579.199083,94,15,6.6,1,99,9.17,98,0.1,38852.3613,1.547958e6,0.8,0.8,0.865,15.7</t>
  </si>
  <si>
    <t>Belgium,2005,Developed,78.9,89,0,12.27,5068.214488,77,26,6.2,1,97,9.24,97,0.1,36967.28292,1.478617e6,0.8,0.8,0.861,15.7</t>
  </si>
  <si>
    <t>Belgium,2004,Developed,78.8,91,1,12.05,5160.508378,64,61,59.8,1,96,9.32,95,0.1,35589.71295,1.421137e6,0.8,0.8,0.88,18.8</t>
  </si>
  <si>
    <t>Belgium,2003,Developed,78.3,95,0,11.28,507.306164,64,44,59.4,1,96,9.3,95,0.1,3743.95693,1.376133e6,0.8,0.8,0.878,18.6</t>
  </si>
  <si>
    <t>Belgium,2002,Developed,78.0,99,1,11.29,320.3177664,6,0,59.0,1,96,8.46,95,0.1,2552.3328,1.332785e6,0.8,0.8,0.875,18.8</t>
  </si>
  <si>
    <t>Belgium,2001,Developed,78.0,1,1,11.01,2943.375396,6,83,58.5,1,96,8.29,95,0.1,23121.56635,128657.0,0.8,0.8,0.873,18.2</t>
  </si>
  <si>
    <t>Belgium,2000,Developed,77.6,11,1,11.21,287.2084529,6,0,58.1,1,96,8.12,95,0.1,2327.4591,125125.0,0.8,0.8,0.869,18.0</t>
  </si>
  <si>
    <t>Belize,2014,Developing,70.0,177,0,6.58,670.0920883,95,0,5.1,0,95,5.79,95,0.2,4852.223666,351694.0,3.4,3.4,0.705,12.8</t>
  </si>
  <si>
    <t>Belize,2013,Developing,69.8,18,0,6.56,629.2018591,95,0,49.3,0,95,5.79,95,0.2,4688.538443,344181.0,3.4,3.4,0.706,12.9</t>
  </si>
  <si>
    <t>Belize,2012,Developing,69.4,189,0,6.66,582.8027185,98,0,48.5,0,98,5.45,98,0.1,4673.63848,33671.0,3.5,3.4,0.702,12.5</t>
  </si>
  <si>
    <t>Belize,2011,Developing,69.4,188,0,6.64,605.6286892,95,0,47.8,0,95,5.61,95,0.5,4516.24675,329192.0,3.5,3.4,0.7,12.4</t>
  </si>
  <si>
    <t>Belize,2010,Developing,69.5,186,0,6.76,569.9527122,96,0,47.0,0,96,5.85,96,0.2,4344.15177,32168.0,3.5,3.4,0.7,12.4</t>
  </si>
  <si>
    <t>Belize,2009,Developing,69.5,184,0,6.85,549.8096097,97,0,46.3,0,98,5.81,97,0.3,4258.788611,313929.0,3.5,3.4,0.7,12.7</t>
  </si>
  <si>
    <t>Belize,2008,Developing,69.6,181,0,7.22,51.25232422,94,0,45.7,0,94,5.9,94,0.1,447.22796,36165.0,3.5,3.4,0.699,12.8</t>
  </si>
  <si>
    <t>Belize,2007,Developing,69.6,181,0,7.24,69.63051047,96,0,45.0,0,97,4.76,96,0.6,4324.876427,29847.0,3.5,3.5,0.7,12.8</t>
  </si>
  <si>
    <t>Belize,2006,Developing,69.4,184,0,6.48,387.3324928,98,0,44.4,0,98,4.4,98,0.6,4187.3783,29747.0,3.6,3.5,0.692,12.3</t>
  </si>
  <si>
    <t>Belize,2005,Developing,69.0,191,0,6.25,365.799896,96,0,43.8,0,96,4.45,96,0.8,3933.332215,283277.0,3.6,3.5,0.695,12.8</t>
  </si>
  <si>
    <t>Belize,2004,Developing,68.7,197,0,6.2,325.6807462,97,0,43.2,0,97,4.39,97,0.8,3831.53819,27689.0,3.6,3.5,0.691,12.5</t>
  </si>
  <si>
    <t>Belize,2003,Developing,68.4,21,0,5.67,312.7995946,96,0,42.6,0,95,4.53,96,1.5,3679.99523,26913.0,3.6,3.6,0.684,12.2</t>
  </si>
  <si>
    <t>Belize,2002,Developing,68.5,199,0,4.99,262.8299189,97,0,42.0,0,93,4.38,89,0.1,3556.561825,26226.0,3.7,3.6,0.678,11.9</t>
  </si>
  <si>
    <t>Belize,2001,Developing,68.2,21,0,4.9,251.6586929,96,0,41.4,0,96,4.5,96,0.4,3419.275719,254984.0,3.7,3.7,0.677,11.8</t>
  </si>
  <si>
    <t>Belize,2000,Developing,68.3,196,0,4.79,219.0239836,76,0,4.8,0,91,3.98,91,0.3,3364.423711,247315.0,3.8,3.7,0.668,11.7</t>
  </si>
  <si>
    <t>Benin,2014,Developing,59.7,252,25,0.01,90.12206791,78,786,25.2,39,74,4.59,78,1.1,943.686575,1.286712e6,7.1,6.9,0.475,10.7</t>
  </si>
  <si>
    <t>Benin,2013,Developing,59.5,251,25,0.01,87.4080423,77,637,24.6,39,73,4.59,77,1.2,915.2674586,14451.0,7.2,7.1,0.466,10.3</t>
  </si>
  <si>
    <t>Benin,2012,Developing,59.3,251,25,0.01,9.80407467,8,288,24.1,39,8,4.86,8,1.3,837.9551,972916.0,7.4,7.3,0.458,10.0</t>
  </si>
  <si>
    <t>Benin,2011,Developing,59.1,251,25,1.4,110.2633619,75,426,23.5,39,77,5.37,75,1.4,825.9427854,94682.0,7.6,7.5,0.454,9.8</t>
  </si>
  <si>
    <t>Benin,2010,Developing,58.7,254,25,1.33,94.25737917,76,392,23.0,39,77,4.95,76,1.4,757.695974,9.199259e6,7.8,7.6,0.451,9.5</t>
  </si>
  <si>
    <t>Benin,2009,Developing,58.4,259,25,1.16,71.01399249,79,1461,22.5,39,8,4.46,79,1.6,793.45243,894476.0,7.9,7.8,0.448,9.3</t>
  </si>
  <si>
    <t>Benin,2008,Developing,57.6,278,25,1.28,7.615430126,75,928,22.0,39,77,4.2,75,1.8,82.1513498,8.696916e6,8.1,8.0,0.444,9.1</t>
  </si>
  <si>
    <t>Benin,2007,Developing,57.1,283,25,1.12,7.49281752,82,341,21.5,39,82,4.55,82,2.0,76.535419,8.454791e6,8.3,8.2,0.438,8.9</t>
  </si>
  <si>
    <t>Benin,2006,Developing,56.8,284,25,1.19,75.91429496,74,176,21.0,39,76,4.75,74,2.0,625.8392,8.216896e6,8.5,8.4,0.434,8.7</t>
  </si>
  <si>
    <t>Benin,2005,Developing,56.5,285,25,1.13,7.106997355,7,210,2.5,39,73,4.73,7,2.1,61.799977,7.982225e6,8.7,8.6,0.43,8.5</t>
  </si>
  <si>
    <t>Benin,2004,Developing,56.1,285,25,1.15,10.73628066,75,262,2.1,39,74,4.56,72,2.1,583.493514,7754.0,8.9,8.8,0.423,8.1</t>
  </si>
  <si>
    <t>Benin,2003,Developing,55.8,285,25,1.35,8.931827297,73,217,19.7,40,75,4.63,73,2.1,519.2922847,752555.0,9.1,9.0,0.416,7.7</t>
  </si>
  <si>
    <t>Benin,2002,Developing,55.6,283,25,1.23,40.48815233,15,1588,19.2,40,76,4.27,75,2.1,418.6985763,7.295394e6,9.3,9.2,0.407,7.3</t>
  </si>
  <si>
    <t>Bhutan,2014,Developing,69.4,216,0,0.01,209.3921344,99,0,23.6,1,98,3.57,99,0.5,2522.7968,776448.0,15.7,16.2,0.596,12.5</t>
  </si>
  <si>
    <t>Bhutan,2013,Developing,69.1,219,0,0.01,19.79057439,97,0,22.7,1,97,3.83,97,0.6,235.882889,764961.0,15.9,16.5,0.589,12.6</t>
  </si>
  <si>
    <t>Bhutan,2012,Developing,68.7,223,0,0.01,188.7373664,97,1,21.9,1,97,3.7,97,0.6,2422.816,752967.0,16.1,16.7,0.581,12.3</t>
  </si>
  <si>
    <t>Bhutan,2011,Developing,68.3,225,0,0.23,289.8524057,95,10,21.1,1,95,4.73,95,0.5,2458.45976,7451.0,16.3,17.0,0.572,11.9</t>
  </si>
  <si>
    <t>Bhutan,2010,Developing,67.9,228,1,0.28,244.0391949,91,21,2.3,1,92,5.17,91,0.5,2178.921383,727641.0,16.6,17.3,0.0,11.4</t>
  </si>
  <si>
    <t>Bhutan,2009,Developing,67.4,232,1,0.17,27.48907048,93,6,19.5,1,93,6.3,93,0.4,177.234497,714458.0,16.8,17.5,0.0,10.9</t>
  </si>
  <si>
    <t>Bhutan,2008,Developing,67.0,234,1,0.21,302.667579,96,7,18.8,1,96,6.58,96,0.4,1795.18137,795.0,17.1,17.8,0.0,10.5</t>
  </si>
  <si>
    <t>Bhutan,2007,Developing,66.5,238,1,0.16,283.806236,95,11,18.0,1,93,5.88,95,0.3,1741.142552,686958.0,17.3,18.1,0.0,10.1</t>
  </si>
  <si>
    <t>Bhutan,2006,Developing,65.8,245,1,0.29,169.2023968,95,2,17.4,1,96,5.27,95,0.3,1335.45696,672228.0,17.5,18.3,0.0,9.6</t>
  </si>
  <si>
    <t>Bhutan,2005,Developing,65.0,254,1,0.73,145.5965445,95,11,16.7,1,95,5.28,95,0.3,1247.61392,656639.0,17.8,18.6,0.0,9.2</t>
  </si>
  <si>
    <t>Bhutan,2004,Developing,64.2,263,1,0.96,2.586698228,89,3,16.1,1,9,4.41,89,0.3,197.45788,64282.0,18.0,18.8,0.0,8.8</t>
  </si>
  <si>
    <t>Bhutan,2003,Developing,63.3,273,1,0.52,19.15664091,95,0,15.5,1,96,4.9,95,0.2,997.7417141,623434.0,18.3,19.1,0.0,8.4</t>
  </si>
  <si>
    <t>Bhutan,2002,Developing,62.5,282,1,0.29,151.9755193,83,27,14.9,1,89,7.75,86,0.1,885.6382245,66399.0,18.6,19.4,0.0,8.0</t>
  </si>
  <si>
    <t>Bhutan,2001,Developing,61.7,29,1,0.14,8.574029812,89,756,14.4,1,88,5.91,88,0.1,87.9387673,5896.0,18.9,19.6,0.0,7.6</t>
  </si>
  <si>
    <t>Bhutan,2000,Developing,62.0,312,1,0.17,93.35872844,98,418,13.9,1,98,6.91,92,0.1,765.8632358,573416.0,19.2,19.9,0.0,7.3</t>
  </si>
  <si>
    <t>Bosnia and Herzegovina,2014,Developing,77.2,89,0,4.03,732.8662491,89,3000,55.3,0,86,9.57,86,0.1,5193.94932,35662.0,2.4,2.4,0.742,14.2</t>
  </si>
  <si>
    <t>Bosnia and Herzegovina,2013,Developing,77.0,9,0,4.12,75.61062911,91,0,54.7,0,87,9.46,89,0.1,535.86555,364999.0,2.4,2.4,0.735,14.2</t>
  </si>
  <si>
    <t>Bosnia and Herzegovina,2012,Developing,76.8,92,0,4.61,693.8226461,92,22,54.2,0,87,9.94,92,0.1,4716.673325,36482.0,2.5,2.5,0.728,13.9</t>
  </si>
  <si>
    <t>Bosnia and Herzegovina,2011,Developing,76.9,92,0,4.64,7.959131146,88,10,53.7,0,89,9.71,88,0.1,55.156834,3.688865e6,2.6,2.5,0.711,13.4</t>
  </si>
  <si>
    <t>Bosnia and Herzegovina,2010,Developing,76.4,94,0,4.54,630.3883564,89,45,53.1,0,9,9.58,89,0.1,4611.47298,372284.0,2.6,2.6,0.717,13.3</t>
  </si>
  <si>
    <t>Bosnia and Herzegovina,2009,Developing,76.1,97,0,4.75,645.021302,9,22,52.6,0,9,9.64,9,0.1,4697.89732,3.746561e6,2.7,2.7,0.716,13.3</t>
  </si>
  <si>
    <t>Bosnia and Herzegovina,2008,Developing,76.0,98,0,5.13,66.04635027,88,8,52.1,0,92,8.58,91,0.1,575.31664,3.763599e6,2.8,2.7,0.71,13.1</t>
  </si>
  <si>
    <t>Bosnia and Herzegovina,2007,Developing,75.4,16,0,5.16,8.240355867,94,166,51.5,0,95,8.37,95,0.1,418.292176,3774.0,2.8,2.8,0.703,12.9</t>
  </si>
  <si>
    <t>Bosnia and Herzegovina,2006,Developing,75.7,1,0,4.82,38.25414065,9,17,51.0,0,91,8.28,87,0.1,344.321698,3.779468e6,2.9,2.8,0.697,12.7</t>
  </si>
  <si>
    <t>Bosnia and Herzegovina,2005,Developing,75.0,12,0,4.56,45.71354264,93,23,5.5,0,95,8.5,93,0.1,2968.41186,378153.0,2.9,2.9,0.0,12.5</t>
  </si>
  <si>
    <t>Bosnia and Herzegovina,2004,Developing,75.5,99,0,4.25,3.479918859,36,28,49.9,0,87,9.4,84,0.1,265.642661,3.781287e6,3.0,3.0,0.0,12.3</t>
  </si>
  <si>
    <t>Botswana,2014,Developing,65.1,268,2,0.01,662.802194,95,1,37.3,2,96,5.41,95,2.3,7497.762376,2.168573e6,6.7,6.4,0.697,12.6</t>
  </si>
  <si>
    <t>Botswana,2013,Developing,64.2,286,2,0.01,1.117811275,95,1,36.8,2,96,5.84,95,2.8,77.625783,212857.0,7.0,6.7,0.693,12.6</t>
  </si>
  <si>
    <t>Botswana,2012,Developing,63.4,3,2,0.01,12.83447357,95,7,36.2,3,96,6.27,95,4.4,729.231453,289315.0,7.3,7.0,0.687,12.5</t>
  </si>
  <si>
    <t>Botswana,2011,Developing,62.2,325,2,5.76,668.9562854,95,8,35.7,3,96,5.25,95,5.5,7645.21469,251339.0,7.7,7.4,0.678,12.4</t>
  </si>
  <si>
    <t>Botswana,2010,Developing,61.1,349,2,5.99,547.0386679,95,853,35.2,3,96,5.64,95,6.2,6346.15624,214866.0,8.0,7.8,0.669,12.3</t>
  </si>
  <si>
    <t>Botswana,2009,Developing,59.2,393,2,5.01,426.7855662,94,184,34.7,3,96,6.39,96,9.0,5185.729845,1.979882e6,8.4,8.2,0.661,12.2</t>
  </si>
  <si>
    <t>Botswana,2008,Developing,57.5,427,2,6.56,476.8625872,94,0,34.2,3,96,5.55,96,12.7,5623.379566,1.946351e6,8.8,8.6,0.646,12.1</t>
  </si>
  <si>
    <t>Botswana,2007,Developing,56.9,436,2,6.21,512.5887995,93,1,33.7,3,96,4.71,96,13.4,5714.47937,1.914414e6,9.2,9.0,0.63,12.1</t>
  </si>
  <si>
    <t>Botswana,2006,Developing,54.8,491,2,6.45,76.31867911,93,6,33.2,3,96,4.93,96,14.4,5374.554867,1.884238e6,9.6,9.4,0.61,11.9</t>
  </si>
  <si>
    <t>Botswana,2005,Developing,51.7,566,2,6.37,629.8425643,92,5,32.7,3,96,5.62,96,20.6,5351.253732,1.855852e6,1.0,9.9,0.593,11.9</t>
  </si>
  <si>
    <t>Botswana,2004,Developing,48.1,652,2,4.9,469.5823898,91,1,32.2,4,96,5.56,96,28.4,4896.583835,182933.0,1.5,1.4,0.58,11.8</t>
  </si>
  <si>
    <t>Botswana,2003,Developing,46.4,693,2,5.51,299.3671252,9,59,31.6,4,96,4.65,96,31.9,4163.6596,184339.0,1.9,1.8,0.567,11.8</t>
  </si>
  <si>
    <t>Botswana,2002,Developing,46.0,699,2,6.41,6.3300072,88,7,31.1,4,97,6.47,97,34.6,355.618382,1.779953e6,11.4,11.3,0.558,11.9</t>
  </si>
  <si>
    <t>Botswana,2001,Developing,46.7,679,2,5.48,306.9527349,87,1,3.5,4,97,5.73,97,37.2,3128.97793,1.754935e6,11.8,11.8,0.56,11.8</t>
  </si>
  <si>
    <t>Botswana,2000,Developing,47.8,647,2,5.37,250.8916484,86,2672,29.9,4,97,4.64,97,38.8,3349.68823,172834.0,12.3,12.2,0.559,11.7</t>
  </si>
  <si>
    <t>Brazil,2014,Developing,74.8,144,44,7.32,83.16465362,96,876,55.3,49,96,8.32,93,0.1,1226.61731,2.4213133e7,2.7,2.7,0.747,15.2</t>
  </si>
  <si>
    <t>Brazil,2013,Developing,74.7,146,46,7.24,916.270845,96,220,54.5,52,96,8.48,97,0.1,12216.9446,2.248632e6,2.8,2.7,0.734,14.2</t>
  </si>
  <si>
    <t>Brazil,2012,Developing,74.5,148,49,7.55,843.1946259,96,2,53.6,54,96,8.26,95,0.1,12291.46685,256983.0,2.8,2.8,0.73,14.2</t>
  </si>
  <si>
    <t>Brazil,2011,Developing,74.1,152,51,7.58,1084.999766,98,43,52.8,57,98,8.9,99,0.1,13167.47289,1.98686688e8,2.9,2.8,0.724,14.0</t>
  </si>
  <si>
    <t>Brazil,2010,Developing,73.8,154,54,7.52,1111.191325,96,68,52.0,61,99,8.27,99,0.1,11224.1548,1.96796269e8,2.9,2.9,0.716,13.8</t>
  </si>
  <si>
    <t>Brazil,2009,Developing,73.6,157,57,7.33,564.5233902,99,0,51.1,64,99,8.65,99,0.1,8553.3847,1.94895996e8,3.0,2.9,0.714,13.8</t>
  </si>
  <si>
    <t>Brazil,2008,Developing,73.4,158,61,7.21,526.3780636,96,0,5.3,68,99,8.24,99,0.1,8787.61375,1.9297929e7,3.0,3.0,0.704,13.3</t>
  </si>
  <si>
    <t>Brazil,2007,Developing,73.3,159,65,7.19,394.9321299,99,0,49.4,73,99,8.28,99,0.1,7313.557962,1.9126637e7,3.1,3.0,0.7,13.5</t>
  </si>
  <si>
    <t>Brazil,2006,Developing,73.0,161,70,7.1,30.30374691,99,57,48.6,79,99,8.36,99,0.1,586.145975,1.8912412e7,3.1,3.1,0.698,13.8</t>
  </si>
  <si>
    <t>Brazil,2005,Developing,72.7,163,75,6.97,23.76370075,98,6,47.8,85,99,8.27,99,0.1,477.182746,1.86917361e8,3.2,3.1,0.694,13.8</t>
  </si>
  <si>
    <t>Brazil,2004,Developing,72.0,17,81,6.85,186.6090485,96,0,46.9,93,99,7.7,99,0.1,3623.47667,1.84738458e8,3.2,3.2,0.695,14.0</t>
  </si>
  <si>
    <t>Brazil,2003,Developing,71.8,172,88,6.95,15.85781237,97,2,46.1,100,99,6.94,99,0.1,359.587582,1.82482149e8,3.3,3.3,0.699,14.8</t>
  </si>
  <si>
    <t>Brazil,2002,Developing,71.4,176,95,7.0,140.9824766,92,1,45.3,109,99,7.13,99,0.1,2819.649531,1.815121e6,3.3,3.3,0.692,14.6</t>
  </si>
  <si>
    <t>Brazil,2001,Developing,71.0,179,103,7.13,149.4802091,91,1,44.5,118,99,7.19,98,0.1,3146.95177,1.777567e6,3.4,3.4,0.685,14.3</t>
  </si>
  <si>
    <t>Brazil,2000,Developing,75.0,183,111,7.26,179.4777293,94,36,43.7,127,99,7.3,98,0.1,3739.11936,1.75287587e8,3.4,3.4,0.677,14.1</t>
  </si>
  <si>
    <t>Bulgaria,2014,Developed,74.3,138,1,12.03,153.1400362,95,0,65.1,1,88,8.44,88,0.1,7853.335191,7.223938e6,1.9,1.9,0.787,14.8</t>
  </si>
  <si>
    <t>Bulgaria,2013,Developed,74.1,14,1,12.06,149.659879,95,14,64.5,1,95,7.93,95,0.1,7674.86559,7.265115e6,1.9,1.9,0.781,14.4</t>
  </si>
  <si>
    <t>Bulgaria,2012,Developed,73.9,139,1,10.99,851.450672,95,1,63.9,1,95,7.11,95,0.1,7378.25539,735888.0,1.9,1.9,0.778,14.3</t>
  </si>
  <si>
    <t>Bulgaria,2011,Developed,73.7,144,1,10.67,875.1495189,96,157,63.3,1,95,6.88,95,0.1,7813.83499,7.348328e6,2.0,2.0,0.775,14.2</t>
  </si>
  <si>
    <t>Bulgaria,2010,Developed,73.4,147,1,10.8,766.4454884,95,22004,62.7,1,94,7.24,94,0.1,6843.263289,7.395599e6,2.0,2.0,0.77,13.9</t>
  </si>
  <si>
    <t>Bulgaria,2009,Developed,73.2,152,1,10.93,661.5144334,96,2249,62.1,1,94,6.78,94,0.1,6955.987733,7.444443e6,2.0,2.1,0.768,13.8</t>
  </si>
  <si>
    <t>Bulgaria,2008,Developed,72.9,155,1,10.98,107.9826127,96,1,61.5,1,96,6.61,95,0.1,7296.122479,7.492561e6,2.1,2.1,0.761,13.8</t>
  </si>
  <si>
    <t>Bulgaria,2007,Developed,72.6,157,1,10.89,591.5100978,95,1,6.9,1,95,6.41,95,0.1,5932.899677,7.545338e6,2.1,2.2,0.755,13.5</t>
  </si>
  <si>
    <t>Bulgaria,2006,Developed,72.2,161,1,10.39,508.6304588,96,1,6.3,1,96,6.67,95,0.1,4513.13628,76122.0,2.2,2.2,0.75,13.5</t>
  </si>
  <si>
    <t>Bulgaria,2005,Developed,72.1,16,1,10.48,456.3404657,96,3,59.7,1,97,7.8,96,0.1,3893.68998,7.658972e6,2.2,2.3,0.745,13.5</t>
  </si>
  <si>
    <t>Bulgaria,2004,Developed,72.2,157,1,10.96,384.1473028,94,0,59.1,1,94,7.9,95,0.1,3381.57837,771686.0,2.3,2.3,0.738,13.3</t>
  </si>
  <si>
    <t>Bulgaria,2003,Developed,72.0,155,1,11.19,32.38616103,96,0,58.6,1,96,7.43,96,0.1,271.46824,7.775327e6,2.3,2.4,0.729,12.9</t>
  </si>
  <si>
    <t>Bulgaria,2002,Developed,71.8,157,1,10.2,33.26778134,88,0,58.1,1,94,7.41,93,0.1,287.534843,7.837161e6,2.4,2.4,0.723,12.9</t>
  </si>
  <si>
    <t>Bulgaria,2001,Developed,71.6,16,1,10.72,25.06262895,93,8,57.5,1,94,7.23,94,0.1,1764.97387,89142.0,2.4,2.5,0.713,12.9</t>
  </si>
  <si>
    <t>Bulgaria,2000,Developed,71.1,163,1,9.69,15.2357274,94,46,57.0,1,94,6.7,93,0.1,169.28586,817172.0,2.5,2.5,0.709,12.9</t>
  </si>
  <si>
    <t>Burkina Faso,2014,Developing,59.3,268,39,0.01,8.386339501,91,343,18.8,63,91,4.96,91,0.6,75.1464113,1.7585977e7,8.2,7.7,0.398,7.7</t>
  </si>
  <si>
    <t>Burkina Faso,2013,Developing,59.0,27,40,4.64,88.97040214,88,375,18.2,66,89,5.91,88,0.7,699.452847,1.772723e6,8.4,7.9,0.392,7.5</t>
  </si>
  <si>
    <t>Burkina Faso,2012,Developing,58.6,271,41,4.75,78.76987363,9,7362,17.7,68,9,5.33,9,0.8,673.8227,1.6571216e7,8.6,8.1,0.384,7.2</t>
  </si>
  <si>
    <t>Burkina Faso,2011,Developing,58.1,275,42,4.51,85.55592906,91,860,17.1,71,9,5.17,91,0.9,666.842783,168194.0,8.8,8.4,0.377,6.7</t>
  </si>
  <si>
    <t>Burkina Faso,2010,Developing,57.5,279,43,4.55,90.46018236,91,2511,16.6,74,9,7.17,91,1.0,575.4464527,1.565217e6,9.0,8.6,0.365,6.3</t>
  </si>
  <si>
    <t>Burkina Faso,2009,Developing,56.9,283,44,4.55,81.14304705,92,54118,16.1,77,91,7.41,92,1.1,552.7455521,1.514199e6,9.3,8.8,0.356,5.9</t>
  </si>
  <si>
    <t>Burkina Faso,2008,Developing,56.1,288,45,4.5,107.7988339,93,395,15.6,80,92,6.77,93,1.5,569.7612784,1.4689726e7,9.5,9.1,0.345,5.4</t>
  </si>
  <si>
    <t>Burkina Faso,2007,Developing,55.3,293,46,4.58,73.92730583,89,12,15.1,83,93,6.63,89,1.7,475.11122,1.425221e6,9.8,9.3,0.334,4.9</t>
  </si>
  <si>
    <t>Burkina Faso,2006,Developing,54.3,32,47,4.73,64.24025208,76,125,14.6,86,94,6.58,86,2.0,422.6332374,1.3829177e7,1.0,9.6,0.325,4.7</t>
  </si>
  <si>
    <t>Burundi,2014,Developing,59.1,297,22,0.01,41.25159038,95,0,18.2,32,95,7.54,95,0.7,312.7489794,989179.0,7.4,7.3,0.404,10.6</t>
  </si>
  <si>
    <t>Burundi,2013,Developing,58.6,33,22,0.01,40.15128458,96,0,17.6,32,96,8.3,96,1.0,282.7555252,96186.0,7.4,7.4,0.398,10.5</t>
  </si>
  <si>
    <t>Burundi,2012,Developing,58.0,312,22,0.01,38.73170505,96,49,17.1,33,96,8.21,96,1.2,265.285651,931971.0,7.5,7.5,0.393,10.3</t>
  </si>
  <si>
    <t>Burundi,2011,Developing,57.4,321,22,4.16,3.595980333,96,129,16.6,33,95,8.58,96,1.5,26.479973,94358.0,7.6,7.6,0.385,9.9</t>
  </si>
  <si>
    <t>Burundi,2010,Developing,56.8,33,23,4.16,31.14187566,96,495,16.1,34,94,8.82,96,1.9,231.1943256,876693.0,7.7,7.7,0.361,9.3</t>
  </si>
  <si>
    <t>Burundi,2009,Developing,56.2,338,23,4.05,2.030494673,94,305,15.7,34,96,6.96,94,2.4,24.944652,848931.0,7.8,7.8,0.336,8.6</t>
  </si>
  <si>
    <t>Burundi,2008,Developing,55.3,35,23,4.33,15.99415192,92,173,15.2,35,89,7.86,92,2.9,196.2472628,8.212264e6,7.9,7.9,0.319,7.9</t>
  </si>
  <si>
    <t>Burundi,2007,Developing,54.8,355,24,4.54,1.72659515,99,43,14.8,36,93,1.3,99,3.4,17.79995,7.939573e6,8.0,8.0,0.309,7.2</t>
  </si>
  <si>
    <t>Burundi,2006,Developing,54.1,361,24,4.5,21.24915339,92,784,14.5,36,88,11.49,92,3.8,165.8794176,7.675338e6,8.1,8.2,0.29,5.9</t>
  </si>
  <si>
    <t>Burundi,2005,Developing,53.4,369,24,5.54,1.747440948,87,0,14.1,37,82,9.84,87,4.3,15.57434,7.423289e6,8.2,8.3,0.286,5.6</t>
  </si>
  <si>
    <t>Burundi,2004,Developing,52.6,378,24,5.72,11.22655347,83,2,13.8,38,76,7.1,83,4.8,127.4296648,7.182451e6,8.4,8.4,0.279,5.2</t>
  </si>
  <si>
    <t>Cabo Verde,2014,Developing,73.0,117,0,0.01,414.0242418,97,0,3.5,0,95,4.76,95,0.2,3529.61843,526437.0,6.8,6.7,0.643,13.5</t>
  </si>
  <si>
    <t>Cabo Verde,2013,Developing,72.8,12,0,0.01,325.6298627,94,0,29.7,0,93,4.29,93,0.2,3558.796314,5216.0,6.9,6.9,0.643,13.6</t>
  </si>
  <si>
    <t>Cabo Verde,2012,Developing,72.7,121,0,0.01,33.55888998,94,0,29.0,0,94,4.61,94,0.3,348.482762,513979.0,7.1,7.1,0.636,13.2</t>
  </si>
  <si>
    <t>Cabo Verde,2011,Developing,72.6,122,0,5.07,4.409153436,9,0,28.2,0,9,4.6,9,0.3,367.429453,5867.0,7.3,7.2,0.632,13.1</t>
  </si>
  <si>
    <t>Cabo Verde,2010,Developing,72.5,123,0,4.75,286.8907303,98,0,27.5,0,99,4.83,99,0.4,3312.825985,52384.0,7.4,7.4,0.627,12.7</t>
  </si>
  <si>
    <t>Cabo Verde,2009,Developing,72.4,124,0,4.45,339.9777364,98,0,26.8,0,99,4.24,99,0.4,3444.5566,496963.0,7.6,7.6,0.621,12.4</t>
  </si>
  <si>
    <t>Cabo Verde,2008,Developing,72.4,124,0,4.16,360.6208825,98,0,26.2,0,99,3.96,99,0.4,3638.95946,491723.0,7.8,7.8,0.615,12.2</t>
  </si>
  <si>
    <t>Cabo Verde,2007,Developing,72.3,126,0,5.28,345.463714,96,0,25.5,0,98,4.3,98,0.6,3112.285712,486438.0,8.1,8.0,0.602,11.9</t>
  </si>
  <si>
    <t>Cabo Verde,2006,Developing,72.1,129,0,4.25,26.45133197,95,0,24.9,0,97,5.11,96,0.6,234.28992,48795.0,8.3,8.3,0.596,11.9</t>
  </si>
  <si>
    <t>Cabo Verde,2005,Developing,71.8,134,0,4.26,3.349816965,93,0,24.3,0,95,4.86,95,0.8,248.13459,474567.0,8.5,8.5,0.582,11.2</t>
  </si>
  <si>
    <t>Cabo Verde,2004,Developing,71.4,14,0,4.19,240.139715,91,0,23.7,0,94,5.6,93,0.8,1976.45856,467664.0,8.7,8.7,0.574,11.1</t>
  </si>
  <si>
    <t>Cabo Verde,2003,Developing,71.1,144,0,4.16,209.0865,66,0,23.2,0,93,5.0,92,0.9,1768.92132,46147.0,8.9,8.9,0.572,11.3</t>
  </si>
  <si>
    <t>Cabo Verde,2002,Developing,77.0,148,0,3.82,155.2072669,4,0,22.6,0,92,5.17,91,0.8,1373.515636,45216.0,9.2,9.1,0.569,11.3</t>
  </si>
  <si>
    <t>Cambodia,2014,Developing,68.3,179,11,0.01,12.17952064,88,0,18.9,12,87,5.68,88,0.2,198.687123,152779.0,1.9,11.0,0.553,10.9</t>
  </si>
  <si>
    <t>Cambodia,2013,Developing,67.8,183,11,0.01,8.758214538,83,0,18.2,13,66,5.93,83,0.2,128.419568,1.522692e6,11.0,11.1,0.546,10.8</t>
  </si>
  <si>
    <t>Cambodia,2012,Developing,67.4,186,12,0.01,6.914723983,86,15,17.6,14,84,6.24,86,0.3,95.244132,1.4776866e7,11.0,11.2,0.54,10.7</t>
  </si>
  <si>
    <t>Cambodia,2011,Developing,67.0,19,13,2.12,60.18591771,88,722,17.0,15,87,5.64,88,0.3,882.491462,1.4537886e7,11.0,11.2,0.533,10.7</t>
  </si>
  <si>
    <t>Cambodia,2010,Developing,66.6,192,14,2.2,56.88416481,89,1156,16.4,16,88,5.95,89,0.5,785.6928841,143874.0,11.0,11.3,0.519,10.6</t>
  </si>
  <si>
    <t>Cambodia,2009,Developing,66.1,195,15,2.13,48.35423978,92,4779,15.9,17,95,6.36,94,0.6,738.2326684,14928.0,11.1,11.4,0.52,10.5</t>
  </si>
  <si>
    <t>Cambodia,2008,Developing,65.6,199,16,2.24,53.10009046,91,4211,15.3,18,91,5.55,91,0.7,745.7877873,138859.0,11.2,11.4,0.511,10.5</t>
  </si>
  <si>
    <t>Cambodia,2007,Developing,65.0,24,16,2.08,57.73516711,82,394,14.8,20,82,3.75,82,0.9,631.675789,1.3676693e7,11.3,11.5,0.495,10.3</t>
  </si>
  <si>
    <t>Cambodia,2006,Developing,64.1,216,17,2.03,51.50447119,8,188,14.3,21,8,4.48,8,1.1,539.8791529,1.3474489e7,11.4,11.6,0.483,10.1</t>
  </si>
  <si>
    <t>Cameroon,2014,Developing,56.7,366,47,0.01,61.39263642,87,831,28.4,71,86,4.1,87,3.7,1441.1417,2.223994e6,5.7,5.7,0.507,10.4</t>
  </si>
  <si>
    <t>Cameroon,2013,Developing,56.4,364,48,0.01,63.07890158,89,760,27.8,73,88,4.29,89,4.0,1365.34419,2.1655715e7,5.8,5.8,0.501,10.4</t>
  </si>
  <si>
    <t>Cameroon,2012,Developing,55.9,369,50,0.01,68.55839112,85,609,27.2,76,85,4.34,85,4.6,1255.648189,2.182383e6,5.9,5.9,0.496,10.4</t>
  </si>
  <si>
    <t>Cameroon,2011,Developing,55.6,371,51,6.19,83.18071241,82,504,26.6,79,8,3.96,82,4.9,1295.649726,252447.0,6.0,6.0,0.486,10.0</t>
  </si>
  <si>
    <t>Cameroon,2010,Developing,55.3,37,53,6.15,100.8987451,84,240,26.0,82,83,5.28,84,5.5,1182.869227,1.997495e6,6.1,6.2,0.48,9.7</t>
  </si>
  <si>
    <t>Cameroon,2009,Developing,54.8,373,54,5.89,9.042540892,8,251,25.4,85,79,5.7,8,6.3,123.19538,1.9432541e7,6.3,6.3,0.473,9.2</t>
  </si>
  <si>
    <t>Cameroon,2008,Developing,54.2,382,56,5.9,68.7073044,84,495,24.9,87,82,5.18,84,6.7,1233.524316,18978.0,6.4,6.5,0.466,8.8</t>
  </si>
  <si>
    <t>Cameroon,2007,Developing,53.6,395,57,5.44,7.562892922,82,100,24.4,89,81,4.76,82,7.0,111.71186,1.8395389e7,6.6,6.6,0.456,8.0</t>
  </si>
  <si>
    <t>Cameroon,2006,Developing,53.3,394,58,5.22,0.962497052,81,196,23.8,91,78,4.69,81,7.2,12.989164,1.7899562e7,6.7,6.8,0.456,8.2</t>
  </si>
  <si>
    <t>Cameroon,2005,Developing,52.8,4,58,5.03,73.03276195,79,605,23.3,93,79,4.75,8,7.4,952.1872484,1.742795e6,6.9,7.0,0.456,8.3</t>
  </si>
  <si>
    <t>Canada,2014,Developing,82.0,65,2,8.1,102.1902168,55,418,66.4,2,91,1.45,91,0.1,544.43376,3.5544564e7,0.5,0.5,0.912,15.9</t>
  </si>
  <si>
    <t>Canada,2013,Developing,81.8,67,2,8.2,9733.228019,55,83,65.8,2,91,1.67,91,0.1,52413.72116,3.5155451e7,0.5,0.5,0.909,15.9</t>
  </si>
  <si>
    <t>Canada,2012,Developing,81.6,68,2,8.3,9748.636237,7,10,65.3,2,99,1.78,95,0.1,52496.69487,3.475545e6,0.5,0.5,0.907,15.9</t>
  </si>
  <si>
    <t>Canada,2011,Developing,81.5,68,2,8.2,971.9280384,7,803,64.7,2,87,1.82,87,0.1,5282.2176,3.434278e6,0.5,0.5,0.903,15.9</t>
  </si>
  <si>
    <t>Canada,2010,Developing,81.2,7,2,8.4,8649.674911,56,99,64.1,2,88,11.2,89,0.1,47447.4762,345274.0,0.5,0.4,0.898,15.9</t>
  </si>
  <si>
    <t>Canada,2009,Developing,81.0,72,2,8.4,864.94993,42,14,63.6,2,89,11.17,91,0.1,4773.45436,3.3628571e7,0.5,0.4,0.898,15.9</t>
  </si>
  <si>
    <t>Canada,2008,Developing,87.0,74,2,8.3,8433.936814,28,62,63.0,2,89,1.3,92,0.1,46596.33599,3.3245773e7,0.5,0.4,0.897,15.8</t>
  </si>
  <si>
    <t>Canada,2007,Developing,85.0,74,2,8.3,7946.743581,14,101,62.5,2,9,9.83,94,0.1,44544.5268,3.2887928e7,0.5,0.4,0.894,15.8</t>
  </si>
  <si>
    <t>Canada,2006,Developing,85.0,75,2,8.2,771.1817686,14,13,61.9,2,95,9.75,95,0.1,4386.69948,325755.0,0.5,0.4,0.891,15.8</t>
  </si>
  <si>
    <t>Canada,2005,Developing,81.0,76,2,8.0,6333.177967,14,6,61.3,2,93,9.57,93,0.1,36189.58838,32312.0,0.5,0.4,0.886,15.8</t>
  </si>
  <si>
    <t>Canada,2004,Developing,80.0,77,2,7.8,5513.329924,14,7,6.6,2,91,9.56,91,0.1,31979.87195,31995.0,0.5,0.4,0.881,15.8</t>
  </si>
  <si>
    <t>Canada,2003,Developing,79.7,78,2,7.7,4687.845565,14,15,6.0,2,88,9.54,91,0.1,28172.14883,31676.0,0.5,0.4,0.877,15.8</t>
  </si>
  <si>
    <t>Central African Republic,2014,Developing,58.0,437,15,0.01,53.43964323,47,210,22.1,22,47,4.2,47,4.5,377.132274,4.515392e6,8.4,8.3,0.345,7.1</t>
  </si>
  <si>
    <t>Central African Republic,2013,Developing,49.9,451,16,0.01,52.37766601,23,596,21.6,23,23,3.82,23,5.1,337.4849614,4.499653e6,8.5,8.5,0.37,7.1</t>
  </si>
  <si>
    <t>Central African Republic,2012,Developing,53.0,439,16,0.01,7.344808214,47,141,21.2,23,47,3.62,47,5.1,486.41114,449416.0,8.7,8.6,0.366,7.1</t>
  </si>
  <si>
    <t>Central African Republic,2011,Developing,49.8,443,16,1.66,58.52947463,47,679,2.7,24,47,3.73,47,5.8,494.336779,4.476153e6,8.8,8.8,0.361,6.8</t>
  </si>
  <si>
    <t>Central African Republic,2010,Developing,49.2,446,17,1.67,43.48359197,45,2,2.2,24,46,3.9,45,6.6,446.4434494,4.448525e6,9.0,8.9,0.352,6.6</t>
  </si>
  <si>
    <t>Central African Republic,2009,Developing,48.6,453,17,1.56,40.45156933,42,11,19.8,25,45,3.58,42,7.3,449.961839,44423.0,9.1,9.1,0.345,6.4</t>
  </si>
  <si>
    <t>Chad,2014,Developing,52.6,362,46,0.01,11.3020668,37,1275,18.7,78,44,3.62,37,2.9,125.998515,1.3569438e7,8.7,8.5,0.39,7.3</t>
  </si>
  <si>
    <t>Chad,2013,Developing,52.2,366,46,0.64,76.52382535,39,226,18.2,78,46,3.42,39,3.1,986.13177,1.3133589e7,8.8,8.7,0.387,7.3</t>
  </si>
  <si>
    <t>Chad,2012,Developing,51.8,367,46,0.62,57.8242709,4,120,17.9,79,51,3.0,4,3.6,973.472574,1.275135e6,9.0,8.9,0.381,7.3</t>
  </si>
  <si>
    <t>Chad,2011,Developing,51.6,365,46,0.56,67.76269089,33,8650,17.5,79,4,3.17,33,3.9,989.2363633,1.2288651e7,9.2,9.1,0.37,6.7</t>
  </si>
  <si>
    <t>Chad,2010,Developing,51.2,364,46,0.5,43.57328908,39,194,17.1,80,43,2.95,39,4.1,896.5697341,1.188722e6,9.4,9.3,0.36,6.7</t>
  </si>
  <si>
    <t>Chad,2009,Developing,57.0,37,46,0.47,4.982900401,24,165,16.7,80,32,3.31,24,4.4,84.455939,1.152786e6,9.6,9.5,0.343,6.3</t>
  </si>
  <si>
    <t>Chad,2008,Developing,49.6,394,46,0.45,49.09198224,17,63,16.4,80,3,2.92,19,4.7,929.772391,1.1133861e7,9.8,9.7,0.338,6.0</t>
  </si>
  <si>
    <t>Chile,2014,Developing,83.0,83,2,7.16,2352.999591,95,0,63.1,2,95,7.79,95,0.1,14817.37778,1.7613798e7,0.8,0.8,0.841,16.2</t>
  </si>
  <si>
    <t>Chile,2013,Developing,81.0,84,2,7.2,2442.222054,9,0,62.5,2,9,7.53,91,0.1,15941.39722,1.7462982e7,0.8,0.8,0.831,15.6</t>
  </si>
  <si>
    <t>Chile,2012,Developing,79.9,84,2,6.76,2260.777642,9,0,61.8,2,9,7.24,9,0.1,15431.9293,1.739746e6,0.8,0.8,0.826,15.5</t>
  </si>
  <si>
    <t>Chile,2011,Developing,79.8,86,2,7.26,211.614293,94,6,61.2,2,93,7.0,94,0.1,1475.69242,1.7153357e7,0.8,0.8,0.82,15.4</t>
  </si>
  <si>
    <t>Chile,2010,Developing,79.1,89,2,7.93,177.4925143,92,0,6.6,2,92,6.97,92,0.1,1286.17764,1.6993354e7,0.8,0.9,0.815,15.2</t>
  </si>
  <si>
    <t>Chile,2009,Developing,79.3,91,2,7.67,181.525923,94,1,59.9,2,94,7.39,94,0.1,1243.32824,1.6829442e7,0.8,0.9,0.816,15.3</t>
  </si>
  <si>
    <t>Chile,2008,Developing,79.6,88,2,7.31,241.5533381,95,0,59.3,2,95,6.87,95,0.1,1781.3668,1.6661942e7,0.9,0.9,0.804,15.2</t>
  </si>
  <si>
    <t>Chile,2007,Developing,78.9,9,2,7.39,209.4875875,92,0,58.7,2,95,6.35,96,0.1,1526.87746,1.6491687e7,0.9,0.9,0.797,14.8</t>
  </si>
  <si>
    <t>Chile,2006,Developing,78.9,91,2,7.33,1275.689625,95,0,58.1,2,94,6.18,94,0.1,9484.681227,1.6319792e7,0.9,0.9,0.796,14.9</t>
  </si>
  <si>
    <t>China,2014,Developing,75.8,86,171,5.78,109.8743903,99,52628,31.9,198,99,5.55,99,0.1,7683.5238,136427.0,3.7,3.0,0.723,13.1</t>
  </si>
  <si>
    <t>China,2013,Developing,75.6,88,185,5.79,9.955532032,99,26883,3.9,216,99,5.39,99,0.1,777.77594,135738.0,3.8,3.2,0.713,12.7</t>
  </si>
  <si>
    <t>China,2012,Developing,75.4,89,201,5.74,94.4344566,99,6183,3.0,233,99,5.26,99,0.1,6337.882993,135695.0,3.9,3.3,0.703,12.4</t>
  </si>
  <si>
    <t>China,2011,Developing,75.2,91,215,5.63,91.26749779,99,9943,29.0,251,99,5.3,99,0.1,5633.79616,134413.0,4.1,3.5,0.7,12.8</t>
  </si>
  <si>
    <t>China,2010,Developing,75.0,92,231,5.75,5.660754839,99,38159,28.1,268,99,4.89,99,0.1,456.512487,133775.0,4.2,3.6,0.691,12.5</t>
  </si>
  <si>
    <t>China,2009,Developing,74.9,93,248,4.88,50.28348923,99,52461,27.3,288,99,5.8,99,0.1,3838.434292,133126.0,4.4,3.8,0.682,12.2</t>
  </si>
  <si>
    <t>China,2008,Developing,74.5,97,266,4.27,39.22509728,95,131441,26.5,308,99,4.59,97,0.1,3471.247547,1.324655e6,4.5,4.0,0.672,11.9</t>
  </si>
  <si>
    <t>China,2007,Developing,74.4,96,285,3.88,312.6624819,92,109023,25.7,332,94,4.32,93,0.1,2695.366223,1.317885e6,4.7,4.1,0.659,11.4</t>
  </si>
  <si>
    <t>China,2006,Developing,74.2,98,307,3.28,29.74342979,91,99602,24.9,360,94,4.52,93,0.1,299.229676,13112.0,4.8,4.3,0.646,11.0</t>
  </si>
  <si>
    <t>China,2005,Developing,73.9,99,332,2.92,171.6596026,84,124219,24.1,392,87,4.66,87,0.1,1753.4178,13372.0,5.0,4.4,0.634,10.6</t>
  </si>
  <si>
    <t>China,2004,Developing,73.5,11,360,3.04,1.58668462,79,70549,23.4,427,87,4.72,87,0.1,158.668462,129675.0,5.1,4.6,0.622,10.2</t>
  </si>
  <si>
    <t>China,2003,Developing,73.1,13,391,2.96,122.9365349,75,71879,22.6,467,87,4.82,86,0.1,1288.642924,12884.0,5.3,4.7,0.61,9.9</t>
  </si>
  <si>
    <t>China,2002,Developing,72.7,16,422,2.91,106.3590358,7,58341,21.9,511,86,4.79,86,0.1,1148.5857,1284.0,5.5,4.9,0.6,9.7</t>
  </si>
  <si>
    <t>China,2001,Developing,72.2,11,457,2.84,14.23064496,65,88962,21.2,558,86,4.56,86,0.1,153.1824,127185.0,5.7,5.0,0.592,9.6</t>
  </si>
  <si>
    <t>China,2000,Developing,71.7,115,490,3.06,17.46057369,6,71093,2.5,608,86,4.6,85,0.1,959.372181,1.262645e6,5.9,5.1,0.583,9.5</t>
  </si>
  <si>
    <t>Colombia,2014,Developing,74.6,144,11,4.38,1435.487755,9,0,57.2,12,9,7.2,9,0.1,7913.383432,4.7791911e7,2.1,1.9,0.72,13.6</t>
  </si>
  <si>
    <t>Colombia,2013,Developing,74.4,145,11,4.41,15.16255482,91,1,56.4,13,91,6.84,91,0.1,83.5863,4.7342981e7,2.1,1.9,0.712,13.3</t>
  </si>
  <si>
    <t>Colombia,2012,Developing,74.3,143,11,4.44,1487.896562,92,1,55.7,13,91,6.93,91,0.1,7884.984429,4.6881475e7,2.1,1.9,0.707,13.2</t>
  </si>
  <si>
    <t>Colombia,2011,Developing,74.2,144,12,4.37,184.3073618,85,6,55.0,14,85,6.64,85,0.1,7227.73968,4.646646e6,2.2,2.0,0.7,13.0</t>
  </si>
  <si>
    <t>Colombia,2010,Developing,73.6,15,12,4.28,113.2436346,88,0,54.2,15,88,6.76,88,0.1,625.65544,4.591897e6,2.2,2.0,0.695,12.8</t>
  </si>
  <si>
    <t>Colombia,2009,Developing,73.6,15,13,4.34,941.6464045,92,0,53.5,15,92,7.1,92,0.1,5148.422113,4.5416181e7,2.2,2.0,0.691,12.4</t>
  </si>
  <si>
    <t>Colombia,2008,Developing,73.5,146,14,4.45,978.07041,92,0,52.8,16,92,6.62,92,0.1,5433.7245,4.491544e6,2.3,2.0,0.683,12.2</t>
  </si>
  <si>
    <t>Colombia,2007,Developing,73.5,144,14,4.66,780.5946749,93,0,52.0,17,93,6.25,93,0.1,4674.21961,4.4374572e7,2.3,2.1,0.675,11.9</t>
  </si>
  <si>
    <t>Colombia,2006,Developing,73.1,147,15,4.53,62.43710774,93,0,51.3,17,94,6.11,93,0.1,379.78776,4.3835722e7,2.3,2.1,0.669,11.5</t>
  </si>
  <si>
    <t>Colombia,2005,Developing,73.1,144,15,4.38,531.9808176,93,0,5.5,18,93,5.82,93,0.1,3386.256,4.3285634e7,2.4,2.1,0.658,11.1</t>
  </si>
  <si>
    <t>Colombia,2004,Developing,72.8,148,16,4.26,42.17956418,89,0,49.8,19,89,5.37,89,0.1,274.249442,4.2724163e7,2.4,2.2,0.658,11.3</t>
  </si>
  <si>
    <t>Colombia,2003,Developing,72.4,15,16,4.25,417.8038898,92,0,49.0,19,92,5.92,92,0.1,2246.257472,4.2152151e7,2.5,2.2,0.659,11.6</t>
  </si>
  <si>
    <t>Colombia,2002,Developing,71.8,163,17,4.45,393.8773633,78,139,48.2,20,83,5.67,81,0.1,2355.725857,4.1572491e7,2.5,2.3,0.656,11.5</t>
  </si>
  <si>
    <t>Colombia,2001,Developing,71.5,165,17,4.43,404.4205858,8,3,47.5,21,83,5.96,8,0.1,2395.856551,498899.0,2.5,2.3,0.653,11.4</t>
  </si>
  <si>
    <t>Colombia,2000,Developing,71.4,167,18,4.66,477.1341814,78,1,46.7,21,82,5.91,79,0.1,2472.197831,443958.0,2.6,2.3,0.65,11.3</t>
  </si>
  <si>
    <t>Comoros,2014,Developing,63.2,23,1,0.01,73.86584922,88,0,23.7,2,87,6.75,87,0.8,852.954379,759385.0,6.8,6.6,0.497,11.1</t>
  </si>
  <si>
    <t>Comoros,2013,Developing,62.9,233,1,0.01,61.57443584,88,0,23.2,2,85,6.51,87,0.8,834.341949,7415.0,6.8,6.6,0.49,10.9</t>
  </si>
  <si>
    <t>Comoros,2012,Developing,62.5,237,2,0.01,78.39008571,89,1,22.6,2,85,7.11,86,0.8,788.632653,723868.0,6.9,6.7,0.484,10.8</t>
  </si>
  <si>
    <t>Comoros,2011,Developing,62.2,241,2,0.12,59.6596497,83,3,22.1,2,85,6.1,83,0.2,829.7586885,76569.0,7.0,6.8,0.479,10.6</t>
  </si>
  <si>
    <t>Comoros,2010,Developing,61.8,246,2,0.15,47.30421873,74,0,21.6,2,82,5.82,74,0.1,769.1742883,689692.0,7.1,6.9,0.476,10.5</t>
  </si>
  <si>
    <t>Comoros,2009,Developing,61.3,251,2,0.17,56.98952474,83,1,21.1,2,84,3.82,83,0.1,778.5454199,673252.0,7.2,7.0,0.465,10.3</t>
  </si>
  <si>
    <t>Comoros,2008,Developing,61.0,255,2,0.12,93.36788979,81,0,2.6,2,81,5.13,81,0.1,795.97519,657229.0,7.2,7.1,0.461,10.2</t>
  </si>
  <si>
    <t>Comoros,2007,Developing,66.0,259,2,0.16,9.087638194,75,0,2.1,2,75,4.93,75,0.1,72.759313,64162.0,7.3,7.2,0.459,10.0</t>
  </si>
  <si>
    <t>Comoros,2006,Developing,63.0,262,2,0.25,77.0283958,69,85,19.6,2,69,4.57,69,0.1,648.38717,626425.0,7.4,7.3,0.451,9.9</t>
  </si>
  <si>
    <t>Comoros,2005,Developing,60.0,266,2,0.24,69.9675435,68,912,19.2,2,67,4.32,68,0.1,621.93372,611627.0,7.5,7.4,0.434,9.7</t>
  </si>
  <si>
    <t>Comoros,2004,Developing,59.8,269,2,0.27,7.212110766,77,0,18.8,2,73,3.96,76,0.1,616.4197236,597228.0,7.5,7.5,0.0,9.5</t>
  </si>
  <si>
    <t>Comoros,2003,Developing,59.6,271,2,0.26,45.09010835,28,0,18.4,2,8,3.65,8,0.1,544.566526,583211.0,7.6,7.6,0.0,9.2</t>
  </si>
  <si>
    <t>Costa Rica,2014,Developing,79.5,96,1,3.45,384.5129138,91,1,59.5,1,91,9.31,91,0.1,1647.44179,4.757575e6,1.7,1.7,0.768,13.9</t>
  </si>
  <si>
    <t>Costa Rica,2013,Developing,79.4,96,1,3.42,386.1379123,94,0,58.5,1,95,9.47,95,0.1,1569.66631,47641.0,1.7,1.7,0.762,13.7</t>
  </si>
  <si>
    <t>Costa Rica,2012,Developing,79.2,97,1,3.34,2568.237059,91,0,57.5,1,9,9.56,91,0.1,9985.36959,4.654122e6,1.8,1.7,0.758,13.6</t>
  </si>
  <si>
    <t>Costa Rica,2011,Developing,79.0,98,1,3.41,2429.854745,84,0,56.5,1,82,9.73,85,0.1,9186.59639,46474.0,1.8,1.7,0.752,13.4</t>
  </si>
  <si>
    <t>Costa Rica,2010,Developing,78.1,16,1,3.58,2377.010299,89,0,55.5,1,93,9.66,88,0.1,8199.414621,454528.0,1.8,1.8,0.749,13.3</t>
  </si>
  <si>
    <t>Costa Rica,2009,Developing,79.2,96,1,4.07,24.88720369,87,0,54.4,1,8,9.69,86,0.1,689.396224,4.488263e6,1.9,1.8,0.747,13.1</t>
  </si>
  <si>
    <t>Costa Rica,2008,Developing,78.9,99,1,4.22,1859.095621,89,0,53.4,1,89,9.1,9,0.1,6911.136136,442958.0,1.9,1.8,0.74,12.9</t>
  </si>
  <si>
    <t>Costa Rica,2007,Developing,78.9,93,1,4.2,150.8891479,89,0,52.4,1,89,8.37,89,0.1,612.623418,4.369469e6,1.9,1.9,0.734,12.8</t>
  </si>
  <si>
    <t>Costa Rica,2006,Developing,78.0,16,1,4.15,1185.412346,88,0,51.4,1,89,7.82,89,0.1,5245.187372,438794.0,2.0,1.9,0.727,12.6</t>
  </si>
  <si>
    <t>Costa Rica,2005,Developing,78.6,97,1,4.1,1002.833273,9,1,5.3,1,91,7.74,91,0.1,4697.11135,4.247841e6,2.0,2.0,0.723,12.4</t>
  </si>
  <si>
    <t>Costa Rica,2004,Developing,77.7,12,1,4.09,1043.10795,89,0,49.3,1,9,7.8,9,0.1,4425.57467,418738.0,2.1,2.0,0.719,12.2</t>
  </si>
  <si>
    <t>Costa Rica,2003,Developing,78.0,1,1,4.04,1070.268999,86,1,48.3,1,88,8.45,88,0.1,4167.71417,4.125971e6,2.2,2.1,0.715,12.1</t>
  </si>
  <si>
    <t>Costa Rica,2002,Developing,78.3,99,1,4.17,112.9493745,94,0,47.3,1,94,8.23,94,0.1,462.14965,46324.0,2.2,2.2,0.712,11.9</t>
  </si>
  <si>
    <t>Costa Rica,2001,Developing,77.5,1,1,4.29,868.3713593,8,0,46.4,1,92,7.25,91,0.1,3981.52847,3.996798e6,2.3,2.2,0.708,11.7</t>
  </si>
  <si>
    <t>Costa Rica,2000,Developing,77.6,98,1,4.34,94.17819458,89,0,45.4,1,8,7.12,88,0.1,388.363689,3.925443e6,2.4,2.3,0.702,11.6</t>
  </si>
  <si>
    <t>Croatia,2014,Developed,77.8,97,0,12.14,1884.098811,95,0,63.1,0,95,7.8,95,0.1,13467.46827,4.238389e6,1.5,1.5,0.82,15.1</t>
  </si>
  <si>
    <t>Croatia,2013,Developed,77.7,97,0,12.39,1899.107385,96,0,62.5,0,96,7.83,96,0.1,13574.749,4.255689e6,1.5,1.5,0.817,14.9</t>
  </si>
  <si>
    <t>Croatia,2012,Developed,77.1,14,0,11.49,1851.713262,98,2,61.9,0,96,7.8,96,0.1,13235.97757,4.267558e6,1.5,1.5,0.815,14.6</t>
  </si>
  <si>
    <t>Croatia,2011,Developed,77.0,14,0,12.19,1913.356642,97,12,61.3,0,96,7.8,96,0.1,14539.18421,428622.0,1.6,1.5,0.808,14.5</t>
  </si>
  <si>
    <t>Croatia,2010,Developed,76.6,16,0,12.1,206.8868182,97,7,6.6,0,97,8.25,97,0.1,1355.74586,4.417781e6,1.6,1.6,0.803,14.2</t>
  </si>
  <si>
    <t>Croatia,2009,Developed,76.3,19,0,12.21,2160.380199,97,2,6.0,0,96,8.18,96,0.1,14157.14416,442978.0,1.7,1.6,0.803,14.2</t>
  </si>
  <si>
    <t>Croatia,2008,Developed,76.0,116,0,12.06,2425.403891,97,51,59.4,0,96,7.7,96,0.1,15893.8656,443458.0,1.7,1.7,0.8,14.3</t>
  </si>
  <si>
    <t>Croatia,2007,Developed,75.8,114,0,12.56,2019.812779,95,0,58.7,0,96,7.44,96,0.1,13546.69872,4436.0,1.8,1.7,0.793,14.3</t>
  </si>
  <si>
    <t>Cyprus,2014,Developed,83.0,53,0,0.01,207.3041936,96,10,59.8,0,99,7.37,99,0.1,2734.88382,115239.0,0.9,1.0,0.85,14.0</t>
  </si>
  <si>
    <t>Cyprus,2013,Developed,81.0,54,0,9.04,212.0859259,96,0,59.2,0,99,7.46,99,0.1,2797.96736,1.143896e6,0.9,1.0,0.85,13.8</t>
  </si>
  <si>
    <t>Cyprus,2012,Developed,80.0,56,0,10.55,2159.756205,96,1,58.7,0,99,7.44,99,0.1,28951.15556,113562.0,0.9,1.0,0.85,13.8</t>
  </si>
  <si>
    <t>Cyprus,2011,Developed,79.7,57,0,10.69,2443.325028,96,0,58.3,0,99,7.54,99,0.1,32233.83942,1.124835e6,0.9,1.0,0.847,13.8</t>
  </si>
  <si>
    <t>Cyprus,2010,Developed,79.5,59,0,11.32,283.3300258,96,18,57.8,0,99,7.23,99,0.1,3818.46396,111267.0,0.9,1.0,0.853,14.6</t>
  </si>
  <si>
    <t>Cyprus,2009,Developed,79.3,6,0,10.8,230.2524184,96,0,57.3,0,99,7.4,99,0.1,3215.8159,19876.0,0.9,1.0,0.849,14.1</t>
  </si>
  <si>
    <t>Cyprus,2008,Developed,79.1,62,0,12.01,239.6409938,93,1,56.8,0,97,6.89,97,0.1,3539.7488,181563.0,0.9,1.0,0.844,13.7</t>
  </si>
  <si>
    <t>Cyprus,2007,Developed,78.9,63,0,11.56,1958.525877,93,0,56.3,0,97,6.5,97,0.1,31386.63265,163712.0,0.9,1.0,0.836,13.5</t>
  </si>
  <si>
    <t>Cyprus,2006,Developed,78.8,64,0,11.47,1700.841534,93,0,55.8,0,97,6.28,97,0.1,27169.99256,14559.0,0.9,1.0,0.829,13.4</t>
  </si>
  <si>
    <t>Cyprus,2005,Developed,78.7,65,0,11.41,1562.520827,88,1,55.3,0,98,6.37,98,0.1,25324.48666,127658.0,0.9,1.0,0.826,13.5</t>
  </si>
  <si>
    <t>Cyprus,2004,Developed,78.6,65,0,13.03,1586.724172,88,0,54.8,0,98,6.42,98,0.1,23932.49128,1141.0,0.9,1.0,0.823,13.4</t>
  </si>
  <si>
    <t>Cyprus,2003,Developed,78.5,66,0,10.62,158.7087399,88,0,54.3,0,98,6.83,98,0.1,2293.4789,993563.0,0.9,1.0,0.815,13.0</t>
  </si>
  <si>
    <t>Cyprus,2002,Developed,78.4,68,0,11.68,1128.050886,88,0,53.8,0,98,6.12,98,0.1,16372.29152,976966.0,0.9,1.0,0.805,12.5</t>
  </si>
  <si>
    <t>Cyprus,2001,Developed,78.2,69,0,10.16,100.8086193,89,0,53.3,0,97,5.78,97,0.1,1562.92433,96282.0,0.9,1.0,0.8,12.4</t>
  </si>
  <si>
    <t>Cyprus,2000,Developed,78.1,7,0,9.56,950.8027925,89,0,52.8,0,97,5.77,97,0.1,14672.8826,943286.0,0.9,1.0,0.798,12.5</t>
  </si>
  <si>
    <t>Djibouti,2014,Developing,63.0,252,1,0.38,24.73299655,78,0,34.4,1,78,1.57,78,2.1,174.91511,912164.0,5.6,5.4,0.467,6.3</t>
  </si>
  <si>
    <t>Djibouti,2013,Developing,62.7,256,1,0.53,229.4410095,82,28,33.8,2,82,9.14,82,2.1,1622.637974,896688.0,5.6,5.4,0.464,6.3</t>
  </si>
  <si>
    <t>Djibouti,2012,Developing,62.2,263,1,0.52,217.2125786,81,709,33.2,2,81,8.95,81,1.9,1536.15685,881185.0,5.6,5.5,0.46,6.3</t>
  </si>
  <si>
    <t>Djibouti,2011,Developing,61.8,268,1,0.39,20.35974738,87,49,32.7,2,87,8.71,87,2.7,143.986898,865937.0,5.6,5.5,0.451,5.9</t>
  </si>
  <si>
    <t>Djibouti,2010,Developing,61.3,273,1,0.44,187.4960097,88,7,32.2,2,88,8.84,88,3.1,1325.99724,851146.0,5.6,5.6,0.441,5.5</t>
  </si>
  <si>
    <t>Djibouti,2009,Developing,69.0,279,1,0.49,177.2671607,89,48,31.7,2,89,8.37,89,3.2,1253.657431,83684.0,5.7,5.6,0.436,5.3</t>
  </si>
  <si>
    <t>Djibouti,2008,Developing,62.0,289,1,0.49,171.7686449,88,143,31.3,2,89,8.5,89,3.3,1214.77118,822934.0,5.7,5.6,0.427,5.0</t>
  </si>
  <si>
    <t>Djibouti,2007,Developing,59.8,296,1,0.45,20.86878709,25,24,3.9,2,88,7.72,88,3.5,147.586896,8942.0,5.8,5.7,0.416,4.5</t>
  </si>
  <si>
    <t>Dominican Republic,2014,Developing,73.6,154,6,5.92,1088.244952,89,0,57.9,7,9,4.38,91,0.3,6268.692122,145844.0,3.3,3.2,0.712,13.2</t>
  </si>
  <si>
    <t>Dominican Republic,2013,Developing,73.4,157,6,5.93,97.52211538,8,0,56.8,7,82,4.12,83,0.3,627.55544,1.281296e6,3.3,3.2,0.709,13.2</t>
  </si>
  <si>
    <t>Dominican Republic,2012,Developing,72.1,174,6,5.93,857.1307037,74,0,55.8,7,85,4.26,85,0.4,5968.876767,115495.0,3.3,3.2,0.706,13.1</t>
  </si>
  <si>
    <t>Dominican Republic,2011,Developing,73.1,16,6,5.91,843.7876995,8,2,54.7,7,84,4.22,84,0.7,5759.643,12795.0,3.3,3.2,0.703,13.0</t>
  </si>
  <si>
    <t>Dominican Republic,2010,Developing,72.7,166,6,6.02,664.5585242,83,0,53.6,8,85,4.6,88,0.9,5451.6696,9.897985e6,3.3,3.3,0.697,12.9</t>
  </si>
  <si>
    <t>Dominican Republic,2009,Developing,73.6,157,6,6.05,587.8828228,8,0,52.6,8,85,4.41,82,1.2,4952.67753,9.767758e6,3.4,3.3,0.695,12.9</t>
  </si>
  <si>
    <t>Dominican Republic,2008,Developing,73.3,161,6,6.12,49.09241952,81,0,51.5,8,86,4.2,82,1.4,511.37937,963652.0,3.4,3.3,0.692,12.8</t>
  </si>
  <si>
    <t>Dominican Republic,2007,Developing,72.9,164,6,6.05,74.8217488,81,0,5.4,8,86,4.34,85,1.6,4647.31359,954353.0,3.4,3.4,0.685,12.7</t>
  </si>
  <si>
    <t>Dominican Republic,2006,Developing,72.3,178,7,6.2,352.9551269,84,0,49.3,8,88,4.34,89,1.8,3836.468771,9.371338e6,3.5,3.4,0.677,12.6</t>
  </si>
  <si>
    <t>Dominican Republic,2005,Developing,69.7,28,7,5.71,289.7418649,87,0,48.2,8,86,4.26,87,2.0,3681.5993,9.237566e6,3.5,3.4,0.668,12.6</t>
  </si>
  <si>
    <t>Dominican Republic,2004,Developing,69.3,214,7,5.16,182.6162515,82,0,47.2,8,66,4.28,79,2.1,2421.9662,912998.0,3.6,3.5,0.666,12.5</t>
  </si>
  <si>
    <t>Dominican Republic,2003,Developing,73.0,22,7,6.32,293.0196601,79,0,46.1,8,65,5.53,79,2.3,2372.628827,896776.0,3.6,3.5,0.665,12.4</t>
  </si>
  <si>
    <t>Dominican Republic,2002,Developing,71.4,189,7,6.43,4.67359227,63,0,45.1,8,74,5.79,82,2.4,38.46578,8.832285e6,3.7,3.6,0.66,12.3</t>
  </si>
  <si>
    <t>Dominican Republic,2001,Developing,71.2,188,7,6.13,340.0239945,66,113,44.1,9,71,5.59,72,2.5,2862.154836,8.697126e6,3.8,3.6,0.656,12.3</t>
  </si>
  <si>
    <t>Dominican Republic,2000,Developing,72.0,176,7,6.58,44.79247812,68,253,43.1,9,71,5.9,78,2.5,282.4242,8.562622e6,3.8,3.7,0.651,12.2</t>
  </si>
  <si>
    <t>Ecuador,2014,Developing,76.0,121,6,3.82,79.11626341,83,0,53.5,7,84,9.16,83,0.1,6432.216537,1.593112e6,1.2,1.1,0.737,14.0</t>
  </si>
  <si>
    <t>Ecuador,2013,Developing,76.0,121,6,3.77,59.12850204,87,0,52.8,8,87,7.29,87,0.1,674.9829,1.5661547e7,1.3,1.1,0.725,13.4</t>
  </si>
  <si>
    <t>Ecuador,2012,Developing,75.5,127,7,3.92,41.88087712,88,72,52.1,8,85,6.48,87,0.1,572.14313,1.5419666e7,1.3,1.2,0.717,13.3</t>
  </si>
  <si>
    <t>Ecuador,2011,Developing,75.3,131,7,3.99,344.7412164,88,257,51.4,8,85,5.92,88,0.1,5223.351763,1.5177355e7,1.3,1.2,0.71,13.2</t>
  </si>
  <si>
    <t>Ecuador,2010,Developing,75.0,134,7,3.95,367.9285652,9,0,5.7,8,88,5.9,91,0.1,4657.32361,1.493469e6,1.3,1.2,0.703,13.1</t>
  </si>
  <si>
    <t>Ecuador,2009,Developing,75.1,137,7,3.87,282.1440066,91,0,5.0,8,91,5.58,94,0.1,4255.56571,1.4691275e7,1.3,1.2,0.702,13.1</t>
  </si>
  <si>
    <t>Ecuador,2008,Developing,74.6,139,7,3.76,197.9303077,93,1,49.3,9,94,5.66,96,0.1,4274.95265,1.4447562e7,1.3,1.2,0.698,13.0</t>
  </si>
  <si>
    <t>Ecuador,2007,Developing,74.7,14,7,3.63,19.60467787,94,0,48.6,9,95,5.94,96,0.2,359.71886,1.425453e6,1.4,1.3,0.696,12.9</t>
  </si>
  <si>
    <t>Ecuador,2006,Developing,74.4,144,8,3.52,19.13983284,96,0,47.9,9,92,5.86,96,0.3,335.786541,1.396748e6,1.4,1.3,0.693,12.8</t>
  </si>
  <si>
    <t>Ecuador,2005,Developing,74.2,151,8,3.54,18.09317114,92,0,47.2,9,89,5.87,92,0.3,321.942547,1.3735233e7,1.4,1.3,0.688,12.8</t>
  </si>
  <si>
    <t>Ecuador,2004,Developing,74.4,148,8,3.65,16.37920405,88,0,46.5,9,9,6.22,88,0.3,278.557892,1.359647e6,1.5,1.3,0.682,12.7</t>
  </si>
  <si>
    <t>Ecuador,2003,Developing,74.4,151,8,3.69,18.26183281,82,0,45.8,10,97,6.46,87,0.3,244.46898,1.328961e6,1.5,1.4,0.679,12.6</t>
  </si>
  <si>
    <t>Ecuador,2002,Developing,73.6,157,8,3.88,187.3843511,75,0,45.1,10,88,4.62,88,0.3,2183.966796,13726.0,1.5,1.4,0.675,12.5</t>
  </si>
  <si>
    <t>Ecuador,2001,Developing,73.4,158,9,4.13,14.5887403,69,2,44.3,10,9,3.86,89,0.3,193.741571,1.2852755e7,1.6,1.5,0.67,12.4</t>
  </si>
  <si>
    <t>Ecuador,2000,Developing,72.8,163,9,3.99,84.17527008,36,0,43.6,11,83,3.38,87,0.3,1451.29776,1.2628596e7,1.6,1.5,0.668,12.4</t>
  </si>
  <si>
    <t>El Salvador,2014,Developing,73.3,181,2,2.52,665.7260253,93,0,55.4,2,93,6.77,94,0.2,3988.771871,6.281189e6,1.6,1.6,0.676,13.2</t>
  </si>
  <si>
    <t>El Salvador,2013,Developing,73.0,184,2,2.42,653.6925016,92,0,54.7,2,92,6.95,92,0.2,3895.664491,625777.0,1.6,1.6,0.675,13.2</t>
  </si>
  <si>
    <t>El Salvador,2012,Developing,73.0,181,2,2.48,591.7757569,92,0,54.1,2,93,6.7,92,0.3,3827.786267,6.221246e6,1.6,1.6,0.67,13.2</t>
  </si>
  <si>
    <t>El Salvador,2011,Developing,72.0,197,2,2.37,549.2783081,89,0,53.4,2,9,6.81,89,0.3,3736.58713,619256.0,1.7,1.6,0.666,13.0</t>
  </si>
  <si>
    <t>El Salvador,2010,Developing,72.0,191,2,2.36,469.3904193,89,0,52.8,2,89,6.91,89,0.3,3474.392445,6.164626e6,1.7,1.6,0.662,12.9</t>
  </si>
  <si>
    <t>El Salvador,2009,Developing,71.4,23,2,2.55,416.4338399,91,0,52.1,2,91,6.83,91,0.3,3366.482133,6.137276e6,1.7,1.6,0.662,12.8</t>
  </si>
  <si>
    <t>El Salvador,2008,Developing,71.7,194,2,2.68,53.95949877,98,0,51.4,3,98,6.21,98,0.3,357.347674,61131.0,1.8,1.7,0.659,13.4</t>
  </si>
  <si>
    <t>El Salvador,2007,Developing,71.2,23,2,2.83,52.30172215,99,0,5.8,3,99,6.32,99,0.3,334.83817,683475.0,1.8,1.7,0.657,12.9</t>
  </si>
  <si>
    <t>El Salvador,2006,Developing,75.0,211,3,2.77,57.74562629,96,0,5.1,3,96,6.68,96,0.2,362.951768,656478.0,1.8,1.7,0.651,12.9</t>
  </si>
  <si>
    <t>El Salvador,2005,Developing,71.0,213,3,2.77,440.6027042,89,0,49.4,3,89,7.19,89,0.2,2835.281237,628961.0,1.9,1.8,0.644,12.7</t>
  </si>
  <si>
    <t>El Salvador,2004,Developing,70.0,215,3,2.9,398.6058322,9,0,48.6,3,9,7.3,9,0.3,2632.79942,6775.0,1.9,1.8,0.636,12.4</t>
  </si>
  <si>
    <t>El Salvador,2003,Developing,69.9,29,3,3.1,400.1342971,94,0,47.8,4,93,7.61,94,0.3,2519.737387,5.971535e6,2.0,1.9,0.628,12.0</t>
  </si>
  <si>
    <t>El Salvador,2002,Developing,73.0,24,3,2.97,29.68529375,81,0,47.0,4,81,7.9,81,0.4,248.4125,59433.0,2.0,1.9,0.621,11.8</t>
  </si>
  <si>
    <t>El Salvador,2001,Developing,68.9,219,4,2.88,332.1056586,75,2,46.2,4,94,8.2,92,0.4,2338.772244,595962.0,2.1,2.0,0.615,11.6</t>
  </si>
  <si>
    <t>El Salvador,2000,Developing,69.0,218,4,2.79,353.6690328,99,0,45.3,5,98,8.17,99,0.4,2238.4116,5.867626e6,2.1,2.0,0.607,11.3</t>
  </si>
  <si>
    <t>Equatorial Guinea,2014,Developing,57.9,32,3,0.01,13.40477417,2,13,24.0,4,24,3.8,2,4.4,192.59733,1.129424e6,8.5,8.4,0.582,9.2</t>
  </si>
  <si>
    <t>Eritrea,2011,Developing,62.9,286,6,0.62,20.97991915,96,48,16.5,8,96,3.6,96,0.7,582.775532,447469.0,8.8,8.7,0.405,5.0</t>
  </si>
  <si>
    <t>Eritrea,2010,Developing,62.1,298,6,0.61,17.35739784,9,51,16.0,9,9,3.24,9,0.9,482.14994,43984.0,8.9,8.8,0.404,5.1</t>
  </si>
  <si>
    <t>Eritrea,2009,Developing,61.4,311,6,0.63,1.575160196,92,82,15.5,9,92,3.3,92,1.0,43.7544499,431334.0,9.0,8.9,0.402,5.2</t>
  </si>
  <si>
    <t>Eritrea,2008,Developing,67.0,322,6,0.49,11.76572311,94,0,15.1,9,94,3.69,94,1.1,326.825642,4.232636e6,9.1,9.1,0.406,5.2</t>
  </si>
  <si>
    <t>Eritrea,2007,Developing,62.0,329,6,1.23,11.42385961,91,55,14.7,9,91,3.29,91,1.3,317.3294336,4.153332e6,9.2,9.2,0.405,5.3</t>
  </si>
  <si>
    <t>Eritrea,2006,Developing,59.7,336,7,0.97,10.60269773,94,128,14.3,9,94,3.3,94,1.4,297.828588,466648.0,9.3,9.3,0.405,5.3</t>
  </si>
  <si>
    <t>Eritrea,2005,Developing,59.4,34,7,1.07,5.064688968,96,19,13.9,9,96,2.97,96,1.6,276.75896,39697.0,9.4,9.5,0.0,5.4</t>
  </si>
  <si>
    <t>Eritrea,2004,Developing,59.1,342,7,0.64,10.26097341,84,24,13.6,10,98,3.14,98,1.8,287.4222243,3.858623e6,9.6,9.6,0.0,5.0</t>
  </si>
  <si>
    <t>Eritrea,2003,Developing,58.8,343,7,0.56,6.913998013,91,376,13.3,10,95,3.5,93,1.9,232.7945459,3.738265e6,9.7,9.7,0.0,4.7</t>
  </si>
  <si>
    <t>Eritrea,2002,Developing,58.5,343,7,0.83,0.703132179,86,460,13.1,10,92,4.2,9,1.9,21.7687981,3.614639e6,9.9,9.9,0.0,4.4</t>
  </si>
  <si>
    <t>Estonia,2014,Developing,77.3,122,0,0.01,2700.07305,93,0,59.4,0,93,6.38,93,0.1,19941.45532,1.314545e6,1.9,1.9,0.86,16.5</t>
  </si>
  <si>
    <t>Estonia,2013,Developing,76.9,127,0,0.01,261.2914808,93,2,59.0,0,94,6.48,94,0.1,1929.7746,1.317997e6,1.9,1.9,0.856,16.5</t>
  </si>
  <si>
    <t>Estonia,2012,Developing,76.3,135,0,0.01,2263.103797,94,4,58.5,0,94,6.36,94,0.1,17421.8922,1.322696e6,1.9,1.9,0.85,16.5</t>
  </si>
  <si>
    <t>Estonia,2011,Developing,76.1,138,0,0.01,2146.945741,94,7,58.0,0,93,5.83,93,0.1,17454.84342,1.327439e6,1.9,2.0,0.838,16.4</t>
  </si>
  <si>
    <t>Estonia,2010,Developing,75.6,137,0,14.97,1802.017593,94,0,57.6,0,94,6.25,94,0.1,14638.6482,1.331475e6,1.9,2.0,0.833,16.2</t>
  </si>
  <si>
    <t>Estonia,2009,Developing,74.9,156,0,15.04,1717.088711,95,0,57.1,0,95,6.93,95,0.1,14726.31828,1.334515e6,2.0,2.0,0.836,16.1</t>
  </si>
  <si>
    <t>Estonia,2008,Developing,74.2,167,0,16.99,225.0723618,94,0,56.7,0,95,6.6,95,0.1,1894.5485,13379.0,2.0,2.1,0.835,16.1</t>
  </si>
  <si>
    <t>Estonia,2007,Developing,73.0,189,0,17.87,1904.12469,95,1,56.3,0,95,5.16,95,0.1,16586.452,13468.0,2.0,2.1,0.829,16.1</t>
  </si>
  <si>
    <t>Estonia,2006,Developing,73.0,188,0,16.58,244.3510801,95,27,55.9,0,95,5.1,95,0.1,12595.4165,134681.0,2.1,2.2,0.822,16.1</t>
  </si>
  <si>
    <t>Estonia,2005,Developing,72.8,189,0,15.52,153.5045263,95,2,55.5,0,96,5.2,96,0.1,1338.31322,1.354775e6,2.1,2.2,0.812,15.9</t>
  </si>
  <si>
    <t>Estonia,2004,Developing,72.3,195,0,15.07,101.1201161,9,0,55.2,0,95,5.13,94,0.1,885.465115,136255.0,2.2,2.3,0.805,15.7</t>
  </si>
  <si>
    <t>Ethiopia,2014,Developing,64.2,234,140,0.01,89.95805845,77,12739,17.2,202,75,4.88,77,0.6,571.1622759,9.7366774e7,1.5,1.3,0.435,8.4</t>
  </si>
  <si>
    <t>Ethiopia,2013,Developing,63.7,237,145,1.86,8.313282039,72,5253,16.8,211,7,5.19,72,0.9,52.1535887,9.4887724e7,1.6,1.4,0.427,8.4</t>
  </si>
  <si>
    <t>Ethiopia,2012,Developing,63.3,241,150,1.84,86.82551124,69,4347,16.4,221,7,5.77,69,1.2,468.567249,9.2444183e7,1.7,1.5,0.422,8.4</t>
  </si>
  <si>
    <t>Ethiopia,2011,Developing,62.6,249,156,1.32,67.77565369,65,3255,16.0,231,7,6.55,65,1.4,354.8463544,946756.0,1.9,1.6,0.411,8.2</t>
  </si>
  <si>
    <t>Ethiopia,2010,Developing,61.8,261,162,1.34,67.73374413,62,4235,15.6,243,69,6.86,61,1.7,341.39992,877267.0,11.0,1.7,0.401,8.1</t>
  </si>
  <si>
    <t>Ethiopia,2009,Developing,68.0,274,169,1.17,53.77354001,56,1176,15.3,256,65,4.41,58,2.0,379.7566385,8.5416253e7,11.1,1.8,0.393,8.1</t>
  </si>
  <si>
    <t>Ethiopia,2008,Developing,59.8,289,177,1.13,38.55783268,52,3511,14.9,270,63,4.28,54,2.4,325.3825543,8.3184892e7,11.2,1.9,0.378,7.6</t>
  </si>
  <si>
    <t>Ethiopia,2007,Developing,58.5,39,186,1.06,30.46451811,47,1446,14.5,286,61,4.69,5,2.8,243.326822,8149.0,11.3,11.0,0.362,7.1</t>
  </si>
  <si>
    <t>Fiji,2014,Developing,69.7,19,0,0.01,50.539484,99,0,61.9,0,99,4.49,99,0.1,546.3728,88586.0,4.0,3.7,0.727,15.2</t>
  </si>
  <si>
    <t>Fiji,2013,Developing,69.6,192,0,0.01,460.6487805,99,0,61.1,0,99,4.26,99,0.1,4763.68956,879715.0,4.0,3.7,0.719,15.0</t>
  </si>
  <si>
    <t>Fiji,2012,Developing,69.4,195,0,0.01,431.4854874,99,0,6.2,0,99,4.16,99,0.1,4546.73854,873596.0,4.0,3.7,0.714,14.9</t>
  </si>
  <si>
    <t>Fiji,2011,Developing,69.2,197,0,0.01,401.7931045,99,0,59.5,0,99,4.6,99,0.1,4353.121392,86786.0,4.0,3.7,0.709,14.7</t>
  </si>
  <si>
    <t>Fiji,2010,Developing,69.1,2,0,2.25,62.08343533,99,0,58.7,0,99,4.23,99,0.1,3651.966784,85995.0,4.0,3.7,0.706,14.6</t>
  </si>
  <si>
    <t>Fiji,2009,Developing,68.9,23,0,2.31,60.65068446,99,1,58.0,0,99,4.26,99,0.1,3369.48247,851967.0,4.0,3.7,0.704,14.5</t>
  </si>
  <si>
    <t>Fiji,2008,Developing,68.7,26,0,1.95,81.04656111,99,0,57.3,0,99,3.68,99,0.1,4177.657789,84334.0,4.0,3.7,0.7,14.3</t>
  </si>
  <si>
    <t>Fiji,2007,Developing,68.6,29,0,2.09,5.889526221,99,0,56.6,0,99,3.74,99,0.1,478.82327,834812.0,4.1,3.8,0.698,14.2</t>
  </si>
  <si>
    <t>Fiji,2006,Developing,68.5,211,0,2.06,52.1241634,99,136,55.9,0,98,3.84,98,0.1,3749.939813,827411.0,4.1,3.8,0.695,14.0</t>
  </si>
  <si>
    <t>Fiji,2005,Developing,68.3,214,0,2.02,64.39203443,99,0,55.1,0,97,3.61,96,0.1,3658.63832,821817.0,4.1,3.8,0.699,13.9</t>
  </si>
  <si>
    <t>Fiji,2004,Developing,68.1,218,0,1.63,43.99452464,99,37,54.2,0,96,3.61,95,0.1,3332.918533,818354.0,4.2,3.9,0.691,13.4</t>
  </si>
  <si>
    <t>Fiji,2003,Developing,68.0,22,0,1.76,253.8196705,99,305,53.2,0,95,3.35,94,0.1,2835.973972,816628.0,4.2,3.9,0.689,13.3</t>
  </si>
  <si>
    <t>Fiji,2002,Developing,67.9,22,0,1.85,206.071686,99,304,52.2,0,94,3.48,93,0.1,2259.55796,815691.0,4.2,3.9,0.687,13.3</t>
  </si>
  <si>
    <t>Fiji,2001,Developing,67.8,221,0,1.93,20.7119129,98,17,51.2,0,92,3.28,91,0.1,238.891729,814218.0,4.3,4.0,0.683,13.2</t>
  </si>
  <si>
    <t>Fiji,2000,Developing,67.7,221,0,2.05,31.25834616,98,0,5.2,0,91,3.87,9,0.1,276.1338,811223.0,4.3,4.0,0.681,13.1</t>
  </si>
  <si>
    <t>France,2014,Developing,82.2,79,3,11.5,6739.677606,83,267,62.0,3,98,11.54,98,0.1,42955.24287,6.6331957e7,0.6,0.6,0.89,16.2</t>
  </si>
  <si>
    <t>France,2013,Developing,82.0,81,3,11.1,6646.953935,74,272,61.6,3,99,11.56,99,0.1,42554.1225,6.599857e6,0.6,0.6,0.887,16.2</t>
  </si>
  <si>
    <t>France,2012,Developing,81.5,83,3,11.5,751.3793553,78,0,61.1,3,99,11.44,99,0.1,4838.2444,6.565979e6,0.6,0.6,0.885,16.1</t>
  </si>
  <si>
    <t>France,2011,Developing,81.7,83,3,11.8,683.9190568,74,14949,6.6,3,99,11.33,99,0.1,4381.288,6.5342776e7,0.6,0.6,0.882,16.1</t>
  </si>
  <si>
    <t>France,2010,Developing,81.3,86,3,11.7,72.8001211,65,5048,6.1,3,99,11.2,99,0.1,473.34279,6.527512e6,0.6,0.6,0.879,16.0</t>
  </si>
  <si>
    <t>France,2009,Developing,81.1,88,3,11.8,6415.35735,51,1541,59.6,3,98,11.28,98,0.1,41631.13141,647744.0,0.6,0.6,0.879,16.0</t>
  </si>
  <si>
    <t>France,2008,Developing,89.0,88,3,11.9,7002.785925,47,604,59.1,3,98,1.57,98,0.1,45413.6571,6.437499e6,0.6,0.6,0.877,16.1</t>
  </si>
  <si>
    <t>France,2007,Developing,89.0,89,3,12.2,64.73714894,42,39,58.6,3,99,1.45,98,0.1,416.58397,6.416229e6,0.6,0.6,0.873,16.1</t>
  </si>
  <si>
    <t>France,2006,Developing,86.0,92,3,12.4,5689.991931,39,40,58.0,4,99,1.53,99,0.1,36544.5853,6.3621376e7,0.6,0.6,0.87,16.1</t>
  </si>
  <si>
    <t>France,2005,Developing,81.0,93,3,12.2,5451.701225,35,36,57.5,4,98,1.6,98,0.1,34879.72633,6.3179356e7,0.6,0.6,0.86,15.5</t>
  </si>
  <si>
    <t>France,2004,Developing,82.0,94,3,13.18,5291.234786,35,4448,57.0,4,99,1.53,98,0.1,33874.74255,6.274897e6,0.6,0.6,0.857,15.5</t>
  </si>
  <si>
    <t>France,2003,Developing,79.3,99,3,13.49,4572.441963,28,0,56.4,4,96,1.43,97,0.1,29691.18158,6.2244884e7,0.6,0.6,0.852,15.4</t>
  </si>
  <si>
    <t>France,2002,Developing,79.2,11,3,13.78,3779.655273,29,5185,55.8,4,97,1.22,97,0.1,24275.2426,6.185267e6,0.7,0.6,0.851,15.5</t>
  </si>
  <si>
    <t>France,2001,Developing,79.0,13,3,13.89,3451.185079,28,0,55.2,4,98,9.89,97,0.1,22527.31775,6.1357431e7,0.7,0.6,0.849,15.6</t>
  </si>
  <si>
    <t>France,2000,Developing,78.8,13,3,13.63,3410.284431,26,10000,54.6,4,98,9.77,97,0.1,22465.64184,6.912498e6,0.7,0.6,0.844,15.7</t>
  </si>
  <si>
    <t>Gabon,2014,Developing,65.5,237,2,0.01,715.2816939,7,33,35.8,3,68,3.44,7,2.8,9692.163874,1.875713e6,6.1,6.0,0.687,12.6</t>
  </si>
  <si>
    <t>Gabon,2013,Developing,64.6,255,2,8.86,154.8758879,79,122,35.2,3,77,3.98,79,3.7,9679.742995,1.817271e6,6.2,6.1,0.678,12.5</t>
  </si>
  <si>
    <t>Gabon,2012,Developing,63.5,276,2,8.3,805.3925284,82,2,34.6,3,8,3.13,82,4.9,9774.18117,1.756817e6,6.3,6.2,0.669,12.5</t>
  </si>
  <si>
    <t>Gabon,2011,Developing,62.8,289,2,8.9,133.5223672,75,2,34.1,3,75,3.12,75,6.0,1716.2258,169711.0,6.4,6.3,0.664,12.5</t>
  </si>
  <si>
    <t>Gabon,2010,Developing,62.3,294,2,8.85,145.318282,67,1,33.5,3,68,3.41,67,7.0,8754.113376,16421.0,6.5,6.4,0.66,12.5</t>
  </si>
  <si>
    <t>Gabon,2009,Developing,61.7,31,2,8.64,52.31086276,79,0,33.0,3,74,3.43,76,8.0,763.66223,1.586754e6,6.7,6.5,0.652,12.4</t>
  </si>
  <si>
    <t>Gabon,2008,Developing,61.6,298,2,8.75,11.05422474,82,3,32.4,3,81,2.54,82,8.9,194.2746,1.536411e6,6.8,6.6,0.651,12.4</t>
  </si>
  <si>
    <t>Gabon,2007,Developing,61.6,291,2,9.02,545.4389573,75,0,31.9,3,78,2.86,81,10.0,8352.81711,1.489193e6,6.9,6.8,0.645,12.4</t>
  </si>
  <si>
    <t>Gabon,2006,Developing,61.4,288,2,8.01,40.53719812,52,90,31.4,3,44,2.88,45,10.7,727.777345,1.444844e6,7.1,6.9,0.646,12.4</t>
  </si>
  <si>
    <t>Gabon,2005,Developing,65.0,37,2,7.72,353.2438029,28,0,3.8,3,44,2.76,45,10.9,6741.293948,143126.0,7.2,7.1,0.64,12.4</t>
  </si>
  <si>
    <t>Georgia,2014,Developing,74.5,125,1,6.13,221.482875,91,3188,55.3,1,91,7.42,91,0.1,4429.6575,3727.0,2.7,2.8,0.759,13.5</t>
  </si>
  <si>
    <t>Georgia,2013,Developing,74.5,128,1,5.91,180.3787034,96,7872,54.4,1,94,7.25,93,0.1,4274.376857,3776.0,2.7,2.8,0.755,13.5</t>
  </si>
  <si>
    <t>Georgia,2012,Developing,74.2,13,1,7.71,158.2576025,92,31,53.6,1,93,8.57,92,0.1,4142.869175,3825.0,2.6,2.8,0.749,13.4</t>
  </si>
  <si>
    <t>Georgia,2011,Developing,73.9,127,1,8.14,198.94876,89,64,52.8,1,88,9.38,94,0.1,3725.63221,3875.0,2.6,2.8,0.742,13.3</t>
  </si>
  <si>
    <t>Georgia,2010,Developing,73.8,132,1,7.24,194.1732658,95,22,52.0,1,88,1.5,92,0.1,2964.47734,3926.0,2.6,2.8,0.738,13.3</t>
  </si>
  <si>
    <t>Georgia,2009,Developing,73.2,133,1,6.66,18.5314303,54,23,51.3,1,93,1.19,88,0.1,276.588512,3978.0,2.6,2.8,0.734,12.8</t>
  </si>
  <si>
    <t>Georgia,2008,Developing,73.9,128,1,7.17,151.762567,89,56,5.5,1,9,8.99,92,0.1,3174.9491,43.0,2.6,2.8,0.735,13.1</t>
  </si>
  <si>
    <t>Georgia,2007,Developing,74.4,12,1,8.65,106.164686,94,44,49.9,1,88,8.17,98,0.1,2492.12878,482.0,2.7,2.9,0.722,12.5</t>
  </si>
  <si>
    <t>Georgia,2006,Developing,73.9,126,1,6.18,110.1138286,84,334,49.2,1,89,8.39,88,0.1,1872.68416,4136.0,2.7,2.9,0.714,12.6</t>
  </si>
  <si>
    <t>Georgia,2005,Developing,73.9,128,1,4.7,9.444875415,79,1356,48.6,1,82,8.6,82,0.1,153.57521,419.0,2.8,2.9,0.703,12.2</t>
  </si>
  <si>
    <t>Georgia,2004,Developing,72.3,134,1,3.74,7.132564768,64,6847,48.1,1,66,8.53,78,0.1,127.367228,4245.0,2.8,3.0,0.694,12.0</t>
  </si>
  <si>
    <t>Georgia,2003,Developing,72.7,132,1,3.36,70.54185252,48,216,47.5,2,74,8.49,75,0.1,928.18227,431.0,2.9,3.0,0.684,11.8</t>
  </si>
  <si>
    <t>Georgia,2002,Developing,71.7,142,2,2.72,60.55818291,51,199,47.0,2,89,8.72,84,0.1,779.3845935,4357.0,2.9,3.0,0.677,11.8</t>
  </si>
  <si>
    <t>Georgia,2001,Developing,73.0,121,2,2.76,57.10318825,61,35,46.5,2,83,7.82,87,0.1,733.974142,43864.0,3.0,3.1,0.673,11.7</t>
  </si>
  <si>
    <t>Georgia,2000,Developing,71.8,129,2,3.28,47.81704183,55,50,46.0,2,81,6.94,8,0.1,691.997711,44183.0,3.1,3.1,0.0,11.4</t>
  </si>
  <si>
    <t>Germany,2014,Developed,89.0,69,2,11.03,941.7562909,88,443,61.9,3,94,11.3,95,0.1,4792.65288,89825.0,1.1,1.1,0.92,17.0</t>
  </si>
  <si>
    <t>Germany,2013,Developed,86.0,71,2,10.94,895.8779503,88,1771,61.4,3,94,11.16,95,0.1,4653.91143,864565.0,1.1,1.1,0.919,16.9</t>
  </si>
  <si>
    <t>Germany,2012,Developed,86.0,71,2,11.18,839.91332,88,166,6.9,3,94,1.99,95,0.1,4465.24891,8.425823e6,1.1,1.1,0.916,16.9</t>
  </si>
  <si>
    <t>Germany,2011,Developed,85.0,74,2,11.2,869.790735,88,1607,6.4,3,94,1.93,95,0.1,4681.32796,8.274983e6,1.1,1.1,0.912,16.8</t>
  </si>
  <si>
    <t>Germany,2010,Developed,81.0,76,2,11.2,7584.078579,88,780,59.9,3,94,11.25,95,0.1,41785.55691,8.177693e6,1.1,1.1,0.907,16.7</t>
  </si>
  <si>
    <t>Germany,2009,Developed,80.0,79,2,11.22,7641.270645,88,574,59.5,3,95,11.4,96,0.1,41732.7725,819237.0,1.1,1.1,0.906,16.7</t>
  </si>
  <si>
    <t>Germany,2008,Developed,79.9,8,2,11.36,8285.264655,87,917,59.0,3,95,1.39,96,0.1,45699.19832,821197.0,1.1,1.1,0.903,16.6</t>
  </si>
  <si>
    <t>Germany,2007,Developed,79.8,82,3,11.5,7777.556353,86,567,58.5,3,95,1.18,96,0.1,41814.8191,8.2266372e7,1.1,1.1,0.898,16.6</t>
  </si>
  <si>
    <t>Germany,2006,Developed,79.6,84,3,11.76,6407.535954,87,2307,58.0,3,94,1.34,96,0.1,36447.87232,8.2376451e7,1.1,1.1,0.892,16.5</t>
  </si>
  <si>
    <t>Germany,2005,Developed,79.2,85,3,11.67,6012.92584,9,778,57.6,3,95,1.52,96,0.1,34696.6292,8.2469422e7,1.1,1.1,0.884,16.4</t>
  </si>
  <si>
    <t>Germany,2004,Developed,79.1,86,3,11.83,5842.374765,88,121,57.1,3,96,1.37,96,0.1,34165.9343,8.251626e6,1.1,1.1,0.877,16.4</t>
  </si>
  <si>
    <t>Germany,2003,Developed,78.5,9,3,11.92,582.6157028,9,779,56.6,4,96,1.62,97,0.1,3359.95215,8.2534176e7,1.1,1.1,0.872,16.3</t>
  </si>
  <si>
    <t>Germany,2002,Developed,78.4,91,3,12.25,437.1059663,87,4657,56.1,4,97,1.4,93,0.1,2525.16445,8.2488495e7,1.2,1.1,0.867,16.3</t>
  </si>
  <si>
    <t>Germany,2001,Developed,78.3,92,3,12.46,4057.637383,86,6024,55.6,4,96,1.15,93,0.1,23687.31689,8.2349925e7,1.2,1.1,0.86,16.2</t>
  </si>
  <si>
    <t>Germany,2000,Developed,78.0,95,3,12.91,4238.540035,84,0,55.1,4,94,1.1,9,0.1,23718.7467,8.221158e6,1.2,1.2,0.855,16.2</t>
  </si>
  <si>
    <t>Ghana,2014,Developing,62.1,253,37,0.01,97.67794571,98,124,28.0,54,93,3.56,98,0.8,1432.227943,2.6962563e7,6.4,6.3,0.576,11.7</t>
  </si>
  <si>
    <t>Ghana,2013,Developing,61.9,254,38,0.01,28.66897829,9,319,27.3,55,91,4.63,9,0.9,1814.492297,2.6346251e7,6.6,6.4,0.57,11.5</t>
  </si>
  <si>
    <t>Ghana,2012,Developing,61.6,257,39,0.01,151.899429,92,1613,26.7,56,91,4.79,92,0.9,1629.8222,2.573349e6,6.7,6.6,0.563,11.2</t>
  </si>
  <si>
    <t>Ghana,2011,Developing,61.2,263,40,1.64,225.2219474,91,120,26.1,58,91,4.81,91,1.3,1574.978653,2.5121796e7,6.9,6.8,0.554,10.9</t>
  </si>
  <si>
    <t>Ghana,2010,Developing,69.0,267,40,1.69,195.9824626,94,641,25.5,59,94,5.33,94,1.9,1312.67557,2.451214e6,7.1,7.0,0.547,10.5</t>
  </si>
  <si>
    <t>Ghana,2009,Developing,66.0,271,41,1.76,30.72290501,94,101,24.9,60,94,5.17,94,2.1,186.76538,2.393831e6,7.3,7.2,0.542,10.4</t>
  </si>
  <si>
    <t>Ghana,2008,Developing,63.0,275,41,1.78,161.0106435,93,82,24.2,61,92,4.85,93,2.2,1224.41554,2.329864e6,7.5,7.4,0.53,9.8</t>
  </si>
  <si>
    <t>Ghana,2007,Developing,59.9,28,41,1.25,3.181373629,94,6,23.6,61,94,5.3,94,2.6,19.686718,227212.0,7.7,7.6,0.519,9.1</t>
  </si>
  <si>
    <t>Ghana,2006,Developing,59.4,288,41,1.7,129.0263364,84,420,23.0,62,84,4.64,84,2.9,922.9351677,2.2113425e7,7.9,7.9,0.51,8.7</t>
  </si>
  <si>
    <t>Ghana,2005,Developing,58.9,296,41,1.5,78.71123825,84,435,22.4,62,85,4.51,84,3.1,498.172394,215429.0,8.1,8.1,0.499,8.1</t>
  </si>
  <si>
    <t>Ghana,2004,Developing,58.3,34,41,1.46,53.23775977,8,60,21.8,62,81,3.96,8,3.2,423.1936389,2.986536e6,8.4,8.3,0.491,7.7</t>
  </si>
  <si>
    <t>Ghana,2003,Developing,57.9,38,41,1.53,31.09435342,8,1939,21.2,63,8,3.12,8,3.4,373.2815537,2.446782e6,8.6,8.5,0.489,7.9</t>
  </si>
  <si>
    <t>Ghana,2002,Developing,57.6,31,42,1.6,3.336437969,8,12289,2.7,63,8,3.7,78,3.5,39.484473,1.9924522e7,8.8,8.8,0.484,7.6</t>
  </si>
  <si>
    <t>Greece,2014,Developing,88.0,73,0,7.53,2163.043414,96,1,66.0,0,99,8.8,99,0.1,21673.7817,1.892413e6,0.8,0.7,0.862,17.2</t>
  </si>
  <si>
    <t>Greece,2013,Developing,86.0,74,0,7.46,2183.106986,98,3,65.4,0,99,9.26,99,0.1,21874.8195,1.965211e6,0.8,0.7,0.86,17.1</t>
  </si>
  <si>
    <t>Greece,2012,Developing,84.0,76,0,8.2,2528.992935,98,3,64.9,0,99,9.24,99,0.1,22242.68193,114511.0,0.8,0.7,0.858,16.8</t>
  </si>
  <si>
    <t>Greece,2011,Developing,85.0,76,0,8.02,3192.887363,95,40,64.3,0,99,9.77,99,0.1,25916.29353,1.114899e6,0.8,0.7,0.86,16.7</t>
  </si>
  <si>
    <t>Greece,2010,Developing,83.0,76,0,9.0,3189.754439,95,149,63.7,0,99,9.18,99,0.1,26917.75898,1.1121341e7,0.8,0.7,0.859,16.4</t>
  </si>
  <si>
    <t>Greece,2009,Developing,80.0,78,0,9.08,372.6854142,95,2,63.1,0,99,9.76,99,0.1,2971.973,111717.0,0.8,0.7,0.857,16.2</t>
  </si>
  <si>
    <t>Greece,2008,Developing,79.9,77,0,9.51,3682.88717,95,1,62.4,0,99,9.76,99,0.1,31997.2821,1.177841e6,0.8,0.7,0.853,15.9</t>
  </si>
  <si>
    <t>Greece,2007,Developing,79.4,8,0,9.67,3632.243121,95,2,61.8,0,99,9.41,99,0.1,28827.32636,1.148473e6,0.8,0.7,0.855,16.4</t>
  </si>
  <si>
    <t>Greece,2006,Developing,79.7,77,0,9.42,318.5806628,94,0,61.2,1,98,9.34,98,0.1,2481.15781,112362.0,0.8,0.7,0.85,16.3</t>
  </si>
  <si>
    <t>Greece,2005,Developing,79.3,81,0,9.95,2785.139364,93,122,6.5,1,96,9.36,96,0.1,22551.73574,1.987314e6,0.8,0.7,0.839,15.6</t>
  </si>
  <si>
    <t>Greece,2004,Developing,79.2,81,0,9.56,287.6124519,92,1,59.9,1,95,8.3,95,0.1,21955.149,1.955141e6,0.8,0.8,0.83,15.3</t>
  </si>
  <si>
    <t>Greece,2003,Developing,79.1,81,0,9.46,2124.921517,92,0,59.2,1,93,8.61,94,0.1,18477.57841,19287.0,0.8,0.8,0.823,15.2</t>
  </si>
  <si>
    <t>Greece,2002,Developing,79.0,81,1,8.09,160.8897265,91,5,58.6,1,92,8.72,92,0.1,1411.31339,19222.0,0.8,0.8,0.811,14.6</t>
  </si>
  <si>
    <t>Greece,2001,Developing,78.7,83,1,8.62,1403.022211,9,12,58.0,1,9,8.47,91,0.1,12538.17883,1.862132e6,0.9,0.8,0.801,14.2</t>
  </si>
  <si>
    <t>Greece,2000,Developing,78.2,84,1,8.48,122.1823517,89,56,57.4,1,89,7.6,89,0.1,1242.95373,18588.0,0.9,0.8,0.794,13.9</t>
  </si>
  <si>
    <t>Guatemala,2014,Developing,71.7,187,10,1.88,657.5282797,73,0,49.9,13,65,6.2,73,0.4,3687.763767,1.5923559e7,1.2,1.2,0.614,10.7</t>
  </si>
  <si>
    <t>Guatemala,2013,Developing,71.4,189,11,1.93,582.1469583,85,0,49.3,13,84,6.3,85,0.4,3452.828934,1.5596214e7,1.2,1.2,0.611,10.7</t>
  </si>
  <si>
    <t>Guatemala,2012,Developing,71.3,189,11,2.02,484.7187892,96,0,48.6,13,94,6.33,96,0.4,3299.65139,1.527156e6,1.2,1.2,0.616,10.6</t>
  </si>
  <si>
    <t>Guatemala,2011,Developing,71.1,193,11,2.16,457.7745845,88,0,47.9,14,88,6.28,88,0.4,3187.845296,1.4948919e7,1.2,1.2,0.609,10.5</t>
  </si>
  <si>
    <t>Guatemala,2010,Developing,77.0,196,12,2.14,443.3248254,94,0,47.2,14,94,6.64,94,0.4,2825.5247,1.463417e6,1.3,1.3,0.602,10.5</t>
  </si>
  <si>
    <t>Guatemala,2009,Developing,76.0,198,12,2.14,445.4423371,92,0,46.5,15,92,6.79,92,0.4,2635.753474,1.431628e6,1.3,1.3,0.596,10.4</t>
  </si>
  <si>
    <t>Guatemala,2008,Developing,79.0,19,13,2.21,472.2234994,95,0,45.9,15,96,6.65,95,0.4,2794.22189,146366.0,1.3,1.3,0.589,10.4</t>
  </si>
  <si>
    <t>Guatemala,2007,Developing,75.0,192,13,2.4,380.9632429,85,0,45.2,16,85,6.86,85,0.4,2489.955836,137286.0,1.3,1.3,0.578,10.1</t>
  </si>
  <si>
    <t>Guatemala,2006,Developing,69.7,24,14,2.38,352.0244894,89,0,44.5,17,9,7.7,89,0.4,2256.56724,133978.0,1.4,1.4,0.57,9.8</t>
  </si>
  <si>
    <t>Guatemala,2005,Developing,69.2,28,14,2.35,41.50845637,87,0,43.8,18,87,6.79,87,0.4,277.83438,139628.0,1.4,1.4,0.567,9.6</t>
  </si>
  <si>
    <t>Guinea,2014,Developing,58.1,299,27,0.01,50.57976483,51,175,22.7,41,42,5.64,51,0.5,561.997387,118559.0,7.5,7.4,0.412,8.6</t>
  </si>
  <si>
    <t>Guinea,2013,Developing,58.8,284,27,0.01,5.140668848,63,53,22.2,41,63,5.49,63,1.0,54.169324,1.1536615e7,7.7,7.6,0.406,8.5</t>
  </si>
  <si>
    <t>Guinea,2012,Developing,58.4,288,28,0.01,4.344930862,62,6,21.7,42,63,5.39,62,1.9,52.3485646,1.1281469e7,7.8,7.8,0.396,8.5</t>
  </si>
  <si>
    <t>Guinea,2011,Developing,58.1,29,28,0.22,42.2547904,63,11,21.2,43,63,4.73,63,2.0,459.2912,113517.0,8.0,8.0,0.385,8.4</t>
  </si>
  <si>
    <t>Guinea,2010,Developing,57.8,291,29,0.2,29.74734049,64,45,2.8,44,62,4.55,64,2.2,438.7513346,179417.0,8.2,8.2,0.38,8.3</t>
  </si>
  <si>
    <t>Guinea,2009,Developing,57.3,297,29,0.18,24.84763562,57,264,2.3,46,6,3.85,57,2.3,436.6895539,1.556524e6,8.4,8.4,0.376,8.1</t>
  </si>
  <si>
    <t>Guinea,2008,Developing,56.8,33,30,0.21,19.68510257,57,89,19.8,47,59,3.21,6,2.3,437.4467238,1.323142e6,8.6,8.6,0.371,7.9</t>
  </si>
  <si>
    <t>Guinea,2007,Developing,56.4,36,31,0.19,1.399626733,57,3,19.4,48,46,3.8,63,2.4,49.456775,196727.0,8.9,8.8,0.364,7.6</t>
  </si>
  <si>
    <t>Guinea-Bissau,2014,Developing,58.4,282,4,0.01,50.06053544,87,1,25.6,6,87,5.59,87,3.4,642.6256154,1.725744e6,7.3,7.1,0.419,9.2</t>
  </si>
  <si>
    <t>Guinea-Bissau,2013,Developing,58.1,279,4,0.01,8.20063742,87,0,25.0,6,87,6.14,87,4.5,61.566347,1.681495e6,7.5,7.3,0.415,9.1</t>
  </si>
  <si>
    <t>Guinea-Bissau,2012,Developing,57.6,285,4,0.01,0.948526366,87,0,24.3,6,87,5.96,87,5.3,67.7518833,1.638139e6,7.7,7.5,0.416,9.1</t>
  </si>
  <si>
    <t>Guinea-Bissau,2011,Developing,57.1,289,4,3.57,40.45367358,86,0,23.7,7,85,5.46,86,5.7,692.69989,1.596154e6,7.8,7.7,0.41,9.0</t>
  </si>
  <si>
    <t>Guinea-Bissau,2010,Developing,56.7,287,4,3.21,53.30782696,83,26,23.1,7,82,6.7,83,5.9,543.957418,155588.0,8.0,7.9,0.405,8.9</t>
  </si>
  <si>
    <t>Guinea-Bissau,2009,Developing,56.3,288,4,2.55,47.12969266,8,0,22.5,7,78,6.81,8,6.0,544.222779,1.517448e6,8.3,8.1,0.401,8.9</t>
  </si>
  <si>
    <t>Guyana,2014,Developing,66.0,217,0,7.64,4.141293345,98,0,45.9,1,97,5.25,98,0.3,43.82321,763393.0,5.5,5.3,0.636,10.3</t>
  </si>
  <si>
    <t>Guyana,2013,Developing,65.9,218,0,7.56,345.9044258,98,0,45.0,1,98,5.1,98,0.3,3944.178173,75881.0,5.5,5.3,0.633,10.3</t>
  </si>
  <si>
    <t>Guyana,2012,Developing,65.8,22,0,7.57,497.4719464,97,0,44.1,1,97,6.57,97,0.3,3785.935665,75391.0,5.6,5.3,0.63,10.6</t>
  </si>
  <si>
    <t>Guyana,2011,Developing,65.6,229,0,7.56,536.2332523,93,0,43.2,1,93,6.8,93,0.4,3439.597513,7491.0,5.6,5.3,0.624,10.3</t>
  </si>
  <si>
    <t>Guyana,2010,Developing,65.9,221,0,7.52,48.02859441,95,0,42.4,1,95,6.6,95,0.4,326.281212,746556.0,5.6,5.3,0.618,10.2</t>
  </si>
  <si>
    <t>Guyana,2009,Developing,66.1,218,0,7.49,466.6693698,98,0,41.6,1,97,7.32,98,0.3,2716.35256,745693.0,5.6,5.4,0.618,10.5</t>
  </si>
  <si>
    <t>Guyana,2008,Developing,66.3,218,1,7.32,493.3279293,93,0,4.9,1,93,7.46,93,0.8,2576.124957,746314.0,5.6,5.4,0.618,10.7</t>
  </si>
  <si>
    <t>Guyana,2007,Developing,65.7,232,1,7.2,362.8702271,94,0,4.3,1,94,6.45,94,1.9,2327.58324,747869.0,5.7,5.5,0.62,11.2</t>
  </si>
  <si>
    <t>Guyana,2006,Developing,65.2,24,1,7.04,170.6325842,93,0,39.6,1,92,4.67,93,1.1,1945.6395,74961.0,5.7,5.5,0.622,11.7</t>
  </si>
  <si>
    <t>Guyana,2005,Developing,65.0,238,1,7.35,17.46405901,93,0,39.0,1,93,5.83,93,1.8,198.455216,75946.0,5.7,5.5,0.619,11.4</t>
  </si>
  <si>
    <t>Guyana,2004,Developing,65.1,237,1,7.84,1.776181042,91,0,38.4,1,91,5.73,91,1.9,145.58861,751652.0,5.8,5.6,0.613,11.2</t>
  </si>
  <si>
    <t>Guyana,2003,Developing,65.3,237,1,7.93,16.47949015,9,0,37.8,1,91,5.97,9,2.1,986.7958173,751857.0,5.8,5.6,0.611,11.1</t>
  </si>
  <si>
    <t>Guyana,2002,Developing,65.3,244,1,7.73,10.9363388,91,0,37.1,1,93,5.84,91,2.3,96.8674827,751884.0,5.9,5.7,0.609,11.0</t>
  </si>
  <si>
    <t>Guyana,2001,Developing,65.4,247,1,6.71,15.54978677,85,0,36.4,1,9,5.82,85,1.7,925.582546,752263.0,5.9,5.7,0.606,10.9</t>
  </si>
  <si>
    <t>Haiti,2014,Developing,63.1,245,14,0.01,5.103249438,48,0,48.8,19,55,7.56,48,0.5,83.1148117,1.572466e6,3.9,3.9,0.487,9.1</t>
  </si>
  <si>
    <t>Haiti,2013,Developing,62.7,253,14,5.68,4.989712322,68,0,47.7,19,67,8.1,68,0.5,81.265673,1.431776e6,3.9,3.9,0.483,9.1</t>
  </si>
  <si>
    <t>Honduras,2014,Developing,74.5,149,3,2.87,345.3776344,97,0,5.2,4,97,8.72,97,0.3,2242.711912,889216.0,2.1,2.1,0.618,11.4</t>
  </si>
  <si>
    <t>Honduras,2013,Developing,74.3,15,4,3.11,311.7553193,97,0,49.3,4,97,9.15,97,0.4,2136.77395,8.657785e6,2.2,2.1,0.614,11.6</t>
  </si>
  <si>
    <t>Honduras,2012,Developing,74.1,151,4,3.11,363.5721644,97,0,48.4,4,97,9.78,97,0.4,2178.38325,855646.0,2.2,2.1,0.614,11.6</t>
  </si>
  <si>
    <t>Honduras,2011,Developing,73.9,153,4,3.1,32.16407994,97,0,47.6,5,97,8.57,97,0.4,212.584798,83516.0,2.2,2.2,0.611,11.7</t>
  </si>
  <si>
    <t>Honduras,2010,Developing,73.6,156,4,3.1,302.1057507,97,0,46.8,5,97,8.45,97,0.4,1932.85829,8.194778e6,2.3,2.2,0.606,11.5</t>
  </si>
  <si>
    <t>Honduras,2009,Developing,73.4,157,4,3.08,286.1211446,97,0,45.9,5,97,8.84,97,0.5,1815.489496,83521.0,2.3,2.2,0.603,11.3</t>
  </si>
  <si>
    <t>Honduras,2008,Developing,73.2,159,4,3.14,231.9112915,92,0,45.1,5,93,8.4,93,0.6,1751.595857,7.872658e6,2.3,2.3,0.597,11.1</t>
  </si>
  <si>
    <t>Honduras,2007,Developing,73.0,16,5,3.16,222.4823338,93,0,44.3,6,94,7.89,94,0.7,1592.572182,777972.0,2.4,2.3,0.59,10.9</t>
  </si>
  <si>
    <t>Honduras,2006,Developing,72.8,161,5,3.23,192.9297829,94,0,43.5,6,94,7.63,95,0.8,1437.628785,754146.0,2.4,2.4,0.583,10.8</t>
  </si>
  <si>
    <t>Honduras,2005,Developing,72.5,163,5,3.23,203.7134882,97,0,42.8,6,98,7.81,98,0.9,1311.741714,737343.0,2.5,2.4,0.577,10.6</t>
  </si>
  <si>
    <t>Honduras,2004,Developing,72.2,165,5,3.02,188.2499208,93,0,42.0,7,94,7.89,94,1.2,1217.657961,724153.0,2.6,2.5,0.571,10.4</t>
  </si>
  <si>
    <t>Honduras,2003,Developing,71.9,166,6,3.04,194.4335736,91,0,41.2,7,92,8.29,92,1.4,1157.3427,733821.0,2.6,2.5,0.566,10.3</t>
  </si>
  <si>
    <t>Honduras,2002,Developing,71.6,169,6,3.09,154.8636161,94,0,4.4,7,95,7.28,95,1.5,1132.8721,6.863157e6,2.7,2.6,0.561,10.1</t>
  </si>
  <si>
    <t>Honduras,2001,Developing,71.3,171,6,2.74,15.36175284,95,0,39.6,8,99,6.88,96,1.6,113.4546,669361.0,2.7,2.7,0.557,9.9</t>
  </si>
  <si>
    <t>Honduras,2000,Developing,71.0,174,6,2.61,28.80831098,93,0,38.8,8,88,6.63,94,1.7,188.783165,6.524283e6,2.8,2.7,0.551,9.8</t>
  </si>
  <si>
    <t>India,2014,Developing,68.0,184,957,3.07,86.52153895,79,79563,18.1,1200,84,4.69,85,0.2,1573.11889,1.293859294e9,26.8,27.4,0.607,11.6</t>
  </si>
  <si>
    <t>India,2013,Developing,67.6,187,1000,3.11,67.67230438,7,13822,17.5,1300,82,4.53,83,0.2,1452.195373,1.27856227e8,26.8,27.5,0.599,11.5</t>
  </si>
  <si>
    <t>India,2012,Developing,67.3,19,1100,3.1,64.96964491,73,18668,17.0,1400,79,4.39,82,0.2,1446.98541,1.26365852e8,26.9,27.6,0.59,11.3</t>
  </si>
  <si>
    <t>India,2011,Developing,66.8,193,1100,3.0,64.6059005,44,33634,16.4,1500,79,4.33,82,0.2,1461.671957,1.24723629e8,26.9,27.7,0.58,10.8</t>
  </si>
  <si>
    <t>India,2010,Developing,66.4,196,1200,2.77,57.73359864,38,31458,15.9,1600,76,4.28,79,0.2,1345.77153,1.2398691e7,27.0,27.8,0.569,10.4</t>
  </si>
  <si>
    <t>India,2009,Developing,66.0,2,1300,2.5,0.844186331,37,56188,15.4,1700,73,4.38,74,0.2,19.317765,1.21427132e8,27.0,27.8,0.563,10.5</t>
  </si>
  <si>
    <t>India,2008,Developing,65.5,23,1300,1.93,43.03043312,29,44258,14.9,1800,69,4.34,7,0.3,991.484634,1.19714696e8,27.0,27.9,0.556,10.2</t>
  </si>
  <si>
    <t>India,2007,Developing,65.2,26,1400,1.59,5.234770324,6,41144,14.4,1900,67,4.23,64,0.3,118.166373,1.179681239e9,27.1,28.0,0.546,9.9</t>
  </si>
  <si>
    <t>India,2006,Developing,64.8,28,1500,1.37,34.85942671,6,64185,13.9,2000,66,4.25,65,0.3,792.259698,1.161977719e9,27.1,28.0,0.536,9.7</t>
  </si>
  <si>
    <t>India,2005,Developing,64.4,211,1500,1.27,3.5096369,8,36711,13.5,2000,65,4.28,65,0.3,77.819,1.144118674e9,27.2,28.1,0.526,9.4</t>
  </si>
  <si>
    <t>India,2004,Developing,64.0,214,1600,1.2,27.33800857,6,55443,13.0,2100,58,4.22,63,0.3,621.3183767,1.126135777e9,27.2,28.2,0.518,9.2</t>
  </si>
  <si>
    <t>Indonesia,2014,Developing,68.9,179,119,0.09,200.0684443,78,12943,26.5,142,8,2.85,78,0.3,3491.595887,2.55131116e8,1.4,1.2,0.682,12.9</t>
  </si>
  <si>
    <t>Indonesia,2013,Developing,68.7,181,124,0.09,22.8478308,85,8419,25.6,148,86,2.93,85,0.3,362.663981,2.5232263e7,1.5,1.3,0.677,12.9</t>
  </si>
  <si>
    <t>Indonesia,2012,Developing,68.5,183,129,0.08,254.4688257,83,15489,24.7,154,84,2.9,83,0.3,3687.953996,2.48883232e8,1.5,1.4,0.669,12.6</t>
  </si>
  <si>
    <t>Indonesia,2011,Developing,68.3,185,134,0.08,211.8783404,81,21893,23.8,161,81,2.71,81,0.3,3634.27685,2.4577511e7,1.6,1.5,0.662,12.3</t>
  </si>
  <si>
    <t>Indonesia,2010,Developing,68.1,187,138,0.08,190.5453646,83,18869,22.9,167,82,2.74,81,0.3,3113.48635,2.42524123e8,1.6,1.5,0.656,12.1</t>
  </si>
  <si>
    <t>Indonesia,2009,Developing,67.9,189,143,0.08,125.7980678,82,20818,22.1,174,85,2.83,78,0.3,2254.44566,2.3934478e7,1.7,1.6,0.645,11.7</t>
  </si>
  <si>
    <t>Indonesia,2008,Developing,67.7,189,149,0.07,10.26341108,82,15369,21.3,181,83,2.81,77,0.2,216.52766,2.36159276e8,1.7,1.7,0.641,11.7</t>
  </si>
  <si>
    <t>Indonesia,2007,Developing,67.5,19,154,0.06,102.633435,76,19456,2.5,188,77,3.1,73,0.2,1855.93915,2.32989141e8,1.8,1.7,0.638,11.0</t>
  </si>
  <si>
    <t>Indonesia,2006,Developing,67.3,191,159,0.06,72.0159316,66,20422,19.7,194,78,2.91,72,0.1,1586.254,2.2983822e7,1.8,1.8,0.632,10.9</t>
  </si>
  <si>
    <t>Indonesia,2005,Developing,67.2,19,163,0.06,5.381782562,65,15853,19.0,201,79,2.79,72,0.1,126.928834,2.2671273e7,1.9,1.9,0.629,11.1</t>
  </si>
  <si>
    <t>Indonesia,2004,Developing,65.3,213,174,0.06,55.36107207,64,29171,18.2,237,79,2.37,71,0.1,1148.56996,2.23614649e8,1.9,1.9,0.624,11.0</t>
  </si>
  <si>
    <t>Indonesia,2003,Developing,66.9,189,173,0.05,8.460155758,64,24457,17.5,215,8,2.53,71,0.1,164.59447,2.2545214e7,1.9,11.0,0.613,10.8</t>
  </si>
  <si>
    <t>Indonesia,2002,Developing,66.7,189,177,0.05,43.17867291,63,14492,16.7,222,8,2.27,7,0.1,899.5556857,2.175859e6,11.0,11.1,0.608,10.6</t>
  </si>
  <si>
    <t>Indonesia,2001,Developing,66.5,188,182,0.06,33.95837125,62,3825,16.0,229,77,2.23,76,0.1,747.9817455,2.145652e6,11.0,11.1,0.604,10.6</t>
  </si>
  <si>
    <t>Indonesia,2000,Developing,66.3,188,187,0.06,3.43334364,65,3344,15.4,237,72,1.98,75,0.1,78.92744,2.1154429e7,11.0,11.2,0.597,10.7</t>
  </si>
  <si>
    <t>Iraq,2014,Developing,67.9,199,32,0.01,43.5240801,62,1317,58.5,39,67,5.54,64,0.1,673.74737,3568.0,5.3,5.1,0.658,10.1</t>
  </si>
  <si>
    <t>Iraq,2013,Developing,69.5,17,32,0.01,447.3695001,66,669,57.8,39,7,5.92,68,0.1,6925.22446,3.3883145e7,5.3,5.1,0.659,10.3</t>
  </si>
  <si>
    <t>Iraq,2012,Developing,76.0,147,32,0.01,429.6625083,61,15,57.2,39,7,5.26,69,0.1,6651.12242,3.2776571e7,5.3,5.1,0.656,10.5</t>
  </si>
  <si>
    <t>Iraq,2011,Developing,77.0,144,32,0.17,285.119726,77,15,56.5,39,8,3.32,79,0.1,5854.614497,3.172753e6,5.3,5.1,0.649,10.4</t>
  </si>
  <si>
    <t>Iraq,2010,Developing,76.0,145,32,0.19,21.82252494,72,492,55.8,39,74,3.82,74,0.1,452.74948,376271.0,5.3,5.1,0.646,10.4</t>
  </si>
  <si>
    <t>Iraq,2009,Developing,74.0,148,32,0.2,185.6366983,75,30328,55.2,39,78,4.65,78,0.1,3735.144836,2.9894652e7,5.4,5.1,0.643,10.3</t>
  </si>
  <si>
    <t>Iraq,2008,Developing,69.3,167,32,0.17,192.1562998,66,5494,54.5,38,71,3.93,69,0.1,4521.3247,2.9111417e7,5.4,5.1,0.638,10.3</t>
  </si>
  <si>
    <t>Iraq,2007,Developing,65.9,227,31,0.14,146.7606488,56,230,53.8,38,74,3.69,57,0.1,3129.224922,2.839433e6,5.4,5.1,0.636,10.2</t>
  </si>
  <si>
    <t>Iraq,2006,Developing,64.7,249,31,0.03,75.25799773,59,474,53.2,38,63,3.0,59,0.1,2351.812429,2.7697912e7,5.4,5.1,0.631,10.2</t>
  </si>
  <si>
    <t>Iraq,2005,Developing,66.8,29,31,0.18,59.18845152,65,908,52.5,37,69,4.13,65,0.1,1849.63911,278426.0,5.4,5.2,0.628,10.1</t>
  </si>
  <si>
    <t>Iraq,2004,Developing,67.2,21,30,0.32,44.12059646,62,9081,51.9,37,69,5.61,74,0.1,1391.816923,2.631669e6,5.4,5.2,0.603,9.8</t>
  </si>
  <si>
    <t>Ireland,2014,Developed,81.2,66,0,10.75,746.3670453,95,33,62.1,0,96,7.78,96,0.1,5553.32623,4.617225e6,0.3,0.2,0.91,18.6</t>
  </si>
  <si>
    <t>Ireland,2013,Developed,81.0,67,0,10.49,703.5527332,95,51,61.3,0,96,8.1,96,0.1,5234.76736,4.598294e6,0.3,0.2,0.902,18.6</t>
  </si>
  <si>
    <t>Ireland,2012,Developed,85.0,69,0,11.49,6616.695125,95,107,6.5,0,95,8.32,95,0.1,49231.36254,4.586897e6,0.3,0.2,0.895,18.5</t>
  </si>
  <si>
    <t>Ireland,2011,Developed,84.0,7,0,11.72,6386.95437,95,285,59.7,0,95,8.15,95,0.1,52567.52568,4.576794e6,0.3,0.2,0.909,18.5</t>
  </si>
  <si>
    <t>Ireland,2010,Developed,86.0,68,0,11.88,4509.234803,46,443,58.9,0,94,8.76,94,0.1,48538.58776,456155.0,0.3,0.2,0.907,18.2</t>
  </si>
  <si>
    <t>Israel,2014,Developing,82.2,6,1,2.62,4348.33531,97,6,64.6,1,95,7.81,95,0.1,37582.84624,82157.0,1.2,1.1,0.895,16.0</t>
  </si>
  <si>
    <t>Israel,2013,Developing,82.1,61,1,2.69,4279.895512,97,50,64.2,1,96,7.89,96,0.1,36393.66932,8595.0,1.2,1.1,0.891,15.9</t>
  </si>
  <si>
    <t>Israel,2012,Developing,81.8,6,1,2.78,3830.184587,97,211,63.8,1,94,7.73,94,0.1,32569.59683,7915.0,1.2,1.1,0.889,15.9</t>
  </si>
  <si>
    <t>Israel,2011,Developing,81.8,61,1,2.67,3793.161624,98,70,63.4,1,94,7.39,94,0.1,33657.15727,77658.0,1.2,1.1,0.883,15.8</t>
  </si>
  <si>
    <t>Israel,2010,Developing,81.7,61,1,2.63,409.4109292,97,23,63.0,1,95,7.36,95,0.1,3661.994,76236.0,1.2,1.1,0.878,15.7</t>
  </si>
  <si>
    <t>Israel,2009,Developing,81.5,63,1,2.55,508.6645438,98,5,62.6,1,96,7.46,96,0.1,27795.87671,74856.0,1.2,1.1,0.876,15.6</t>
  </si>
  <si>
    <t>Israel,2008,Developing,81.0,65,1,2.47,471.5533294,99,931,62.1,1,94,7.33,94,0.1,29657.4421,7388.0,1.1,1.1,0.877,15.8</t>
  </si>
  <si>
    <t>Israel,2007,Developing,84.0,68,1,2.33,4.3451016,99,539,61.6,1,95,7.37,95,0.1,258.637,7181.0,1.1,1.1,0.872,15.7</t>
  </si>
  <si>
    <t>Israel,2006,Developing,84.0,68,1,2.23,33.58620657,96,9,61.1,1,94,7.38,95,0.1,2195.1769,7537.0,1.1,1.1,0.87,15.7</t>
  </si>
  <si>
    <t>Israel,2005,Developing,80.0,71,1,2.41,250.9343317,96,2,6.6,1,95,7.44,93,0.1,2611.17931,6931.0,1.1,1.1,0.866,15.8</t>
  </si>
  <si>
    <t>Israel,2004,Developing,81.0,69,1,2.23,1895.342792,99,116,6.1,1,95,7.35,95,0.1,19888.172,689.0,1.1,1.1,0.863,15.9</t>
  </si>
  <si>
    <t>Israel,2003,Developing,79.7,71,1,2.32,1731.755747,98,124,59.6,1,93,7.44,93,0.1,18946.99942,66897.0,1.1,1.1,0.863,16.0</t>
  </si>
  <si>
    <t>Israel,2002,Developing,79.3,74,1,2.47,1701.195787,98,2,59.2,1,91,7.49,9,0.1,18431.15696,657.0,1.1,1.1,0.855,15.3</t>
  </si>
  <si>
    <t>Israel,2001,Developing,79.3,74,1,2.53,22.27332618,96,19,58.7,1,93,7.61,92,0.1,236.19646,6439.0,1.1,1.1,0.85,15.1</t>
  </si>
  <si>
    <t>Israel,2000,Developing,78.9,76,1,2.53,199.9341033,98,36,58.3,1,93,7.13,93,0.1,2152.1432,6289.0,1.1,1.1,0.845,15.2</t>
  </si>
  <si>
    <t>Italy,2014,Developed,82.5,57,2,7.56,4831.644796,95,0,63.1,2,95,9.25,95,0.1,35396.66517,678914.0,0.6,0.6,0.877,16.3</t>
  </si>
  <si>
    <t>Italy,2013,Developed,82.3,58,2,7.35,483.1916844,96,0,62.6,2,96,9.22,96,0.1,3537.27441,6.233948e6,0.5,0.6,0.876,16.5</t>
  </si>
  <si>
    <t>Italy,2012,Developed,82.0,6,2,7.49,4793.904924,96,376,62.1,2,96,9.28,97,0.1,34814.12436,5.9539717e7,0.5,0.6,0.877,16.6</t>
  </si>
  <si>
    <t>Italy,2011,Developed,82.0,6,2,6.98,5439.691769,96,5189,61.5,2,96,9.27,96,0.1,38334.68477,5.9379449e7,0.5,0.5,0.872,16.4</t>
  </si>
  <si>
    <t>Italy,2010,Developed,81.8,6,2,6.95,5219.668802,96,372,61.0,2,96,9.42,96,0.1,35849.37364,5.9277417e7,0.5,0.5,0.869,16.4</t>
  </si>
  <si>
    <t>Italy,2009,Developed,81.6,61,2,7.25,5243.316638,96,351,6.5,2,96,9.41,96,0.1,36976.84512,5.995365e6,0.5,0.5,0.868,16.3</t>
  </si>
  <si>
    <t>Italy,2008,Developed,81.5,61,2,7.96,66.37840495,96,1617,59.9,2,96,8.89,96,0.1,464.18465,5.8826731e7,0.5,0.5,0.866,16.3</t>
  </si>
  <si>
    <t>Italy,2007,Developed,81.3,63,2,8.37,5228.821581,97,321,59.4,2,97,8.48,97,0.1,37698.78573,5.843831e6,0.5,0.5,0.862,16.1</t>
  </si>
  <si>
    <t>Italy,2006,Developed,81.2,65,2,8.44,473.1915451,96,439,58.8,2,97,8.82,96,0.1,3341.7482,5.8143979e7,0.5,0.5,0.856,16.0</t>
  </si>
  <si>
    <t>Italy,2005,Developed,88.0,66,2,8.65,4506.255963,96,135,58.2,2,97,8.71,95,0.1,31959.26215,5.7969484e7,0.5,0.5,0.851,15.8</t>
  </si>
  <si>
    <t>Italy,2004,Developed,89.0,66,2,8.98,4270.914882,96,599,57.6,3,97,8.49,94,0.1,31174.56118,5.7685327e7,0.5,0.5,0.846,15.6</t>
  </si>
  <si>
    <t>Italy,2003,Developed,79.9,72,2,9.3,3519.258515,95,10982,57.0,3,97,8.17,96,0.1,27387.2258,5.731323e6,0.5,0.5,0.841,15.4</t>
  </si>
  <si>
    <t>Italy,2002,Developed,80.0,72,2,9.25,2883.334911,95,9385,56.4,3,96,8.23,93,0.1,22196.5736,57597.0,0.5,0.5,0.836,15.2</t>
  </si>
  <si>
    <t>Italy,2001,Developed,79.8,75,2,9.69,3.1222302,95,0,55.7,3,96,8.11,93,0.1,24.819,569741.0,0.5,0.5,0.828,14.9</t>
  </si>
  <si>
    <t>Italy,2000,Developed,79.4,77,3,9.78,31.50582204,94,1457,55.0,3,97,7.91,87,0.1,251.2426,5.694218e6,0.5,0.5,0.823,14.8</t>
  </si>
  <si>
    <t>Jamaica,2014,Developing,75.8,133,1,3.83,427.3054534,92,0,53.5,1,93,5.36,92,0.5,4855.743789,286287.0,1.8,1.7,0.727,12.8</t>
  </si>
  <si>
    <t>Jamaica,2013,Developing,75.6,136,1,3.79,5.457289334,93,0,52.7,1,86,5.91,93,0.6,56.144952,285187.0,1.8,1.7,0.727,12.8</t>
  </si>
  <si>
    <t>Jamaica,2012,Developing,75.3,138,1,3.65,37.17108782,96,0,52.0,1,96,5.66,96,0.5,521.33363,284992.0,1.8,1.7,0.725,12.8</t>
  </si>
  <si>
    <t>Jamaica,2011,Developing,75.2,139,1,3.58,33.17529686,92,1,51.2,1,93,5.21,92,0.6,513.549487,2.829493e6,1.8,1.7,0.722,12.8</t>
  </si>
  <si>
    <t>Jamaica,2010,Developing,75.0,138,1,3.55,396.6270975,94,0,5.5,1,94,5.3,94,0.5,4682.728424,281721.0,1.8,1.7,0.721,12.7</t>
  </si>
  <si>
    <t>Jamaica,2009,Developing,74.7,142,1,3.33,235.7067417,9,0,49.7,1,9,5.16,9,0.6,4293.383274,28482.0,1.9,1.7,0.721,12.7</t>
  </si>
  <si>
    <t>Jamaica,2008,Developing,74.5,145,1,3.51,31.76575838,92,2,48.9,1,91,5.4,91,0.4,492.492378,279122.0,1.9,1.7,0.718,12.6</t>
  </si>
  <si>
    <t>Jamaica,2007,Developing,74.2,148,1,3.64,25.62349238,92,0,48.1,1,94,4.87,92,0.9,462.517913,2.775467e6,1.9,1.7,0.714,12.5</t>
  </si>
  <si>
    <t>Jamaica,2006,Developing,74.0,15,1,3.63,194.092569,97,0,47.2,1,99,4.22,95,1.5,4313.1682,276279.0,1.9,1.7,0.709,12.5</t>
  </si>
  <si>
    <t>Jamaica,2005,Developing,73.5,161,1,3.59,16.97511622,99,0,46.3,1,99,4.7,99,1.9,482.24762,2.744673e6,1.9,1.7,0.706,12.4</t>
  </si>
  <si>
    <t>Jamaica,2004,Developing,73.3,165,1,3.67,192.3226305,98,0,45.4,1,97,4.8,98,2.3,3719.97351,2.728777e6,1.9,1.8,0.689,11.1</t>
  </si>
  <si>
    <t>Jamaica,2003,Developing,73.1,166,1,3.48,155.5884677,36,0,44.5,1,99,4.56,96,2.3,3465.221998,2.712511e6,1.9,1.8,0.694,11.9</t>
  </si>
  <si>
    <t>Jordan,2014,Developing,74.0,113,4,0.41,63.8784522,98,20,64.8,4,98,7.45,98,0.1,466.94775,88936.0,3.9,3.9,0.737,13.1</t>
  </si>
  <si>
    <t>Jordan,2013,Developing,73.9,114,4,0.4,546.6235156,98,120,64.0,4,98,7.23,98,0.1,3992.86717,8.413464e6,3.9,3.9,0.737,13.1</t>
  </si>
  <si>
    <t>Jordan,2012,Developing,73.7,115,4,0.41,67.70171064,98,3,63.2,4,98,8.0,98,0.1,387.753211,7.992573e6,3.9,3.9,0.735,12.9</t>
  </si>
  <si>
    <t>Jordan,2011,Developing,73.6,116,4,0.43,68.86623298,98,0,62.4,4,98,8.39,98,0.1,387.324145,7.574943e6,3.8,3.9,0.737,13.1</t>
  </si>
  <si>
    <t>Jordan,2010,Developing,73.4,117,4,0.51,715.9709092,98,0,61.7,4,98,8.42,98,0.1,3679.19275,718239.0,3.8,3.8,0.739,13.2</t>
  </si>
  <si>
    <t>Jordan,2009,Developing,73.3,118,4,0.59,668.7447334,98,0,6.9,4,98,9.54,98,0.1,3492.1396,6.821116e6,3.8,3.8,0.742,13.6</t>
  </si>
  <si>
    <t>Jordan,2008,Developing,73.1,119,4,0.61,535.2786404,97,2,6.1,4,98,8.78,97,0.1,3385.69665,6.489822e6,3.8,3.8,0.739,13.6</t>
  </si>
  <si>
    <t>Jordan,2007,Developing,73.0,12,4,0.6,373.2628643,98,41,59.3,4,98,8.35,98,0.1,2762.86354,6.193191e6,3.8,3.8,0.736,13.6</t>
  </si>
  <si>
    <t>Jordan,2006,Developing,72.8,121,4,0.59,313.3626015,98,1,58.6,4,98,8.8,98,0.1,2537.349,5.934232e6,3.9,3.8,0.733,13.7</t>
  </si>
  <si>
    <t>Jordan,2005,Developing,72.4,127,4,0.55,27.44252286,95,28,57.8,4,95,8.88,95,0.1,223.83787,5.714111e6,3.9,3.8,0.73,13.8</t>
  </si>
  <si>
    <t>Jordan,2004,Developing,72.5,125,4,0.54,32.52523612,95,21,57.0,4,95,9.5,95,0.1,261.456882,5.535595e6,3.9,3.8,0.723,13.5</t>
  </si>
  <si>
    <t>Jordan,2003,Developing,72.3,127,4,0.54,228.7838108,97,76,56.3,4,97,9.15,97,0.1,1889.213962,5.396774e6,3.9,3.9,0.717,13.2</t>
  </si>
  <si>
    <t>Jordan,2002,Developing,72.1,129,4,0.54,259.1572375,95,19,55.5,4,95,9.68,95,0.1,1812.288374,5.287488e6,3.9,3.9,0.712,13.0</t>
  </si>
  <si>
    <t>Jordan,2001,Developing,71.9,131,4,0.55,248.697463,97,61,54.8,4,97,9.9,99,0.1,1728.2659,5.193482e6,4.0,3.9,0.706,12.7</t>
  </si>
  <si>
    <t>Jordan,2000,Developing,71.7,133,4,0.49,227.296617,93,32,54.0,4,94,9.65,91,0.1,1657.889256,51313.0,4.0,4.0,0.7,12.6</t>
  </si>
  <si>
    <t>Kazakhstan,2014,Developing,69.9,22,5,6.29,24.44473709,95,321,52.3,5,95,4.36,95,0.1,1286.56511,1.7289224e7,2.4,2.5,0.789,15.0</t>
  </si>
  <si>
    <t>Kazakhstan,2013,Developing,69.5,28,5,6.48,26.4072659,99,73,51.4,6,98,4.3,98,0.1,1389.8561,1.735275e6,2.4,2.5,0.782,15.0</t>
  </si>
  <si>
    <t>Kazakhstan,2012,Developing,69.1,214,6,6.82,235.3566066,95,55,5.6,7,98,4.32,99,0.1,12387.18982,1.6791425e7,2.4,2.5,0.774,14.7</t>
  </si>
  <si>
    <t>Kazakhstan,2011,Developing,68.5,224,7,6.63,179.170133,99,127,49.9,7,99,4.6,99,0.1,11634.42422,165566.0,2.3,2.5,0.766,14.4</t>
  </si>
  <si>
    <t>Kazakhstan,2010,Developing,67.8,236,7,6.83,11.1516268,99,4,49.2,8,98,4.42,99,0.1,97.649972,1.6321581e7,2.3,2.5,0.763,14.5</t>
  </si>
  <si>
    <t>Kazakhstan,2009,Developing,67.8,235,7,6.64,808.243302,99,0,48.5,8,99,4.13,98,0.1,7165.2775,169271.0,2.3,2.5,0.758,14.6</t>
  </si>
  <si>
    <t>Kazakhstan,2008,Developing,66.6,258,8,7.6,708.3285785,99,20,47.9,9,99,3.65,99,0.1,8513.564645,15674.0,2.4,2.5,0.758,14.6</t>
  </si>
  <si>
    <t>Kazakhstan,2007,Developing,65.3,288,8,7.44,499.730412,94,13,47.3,9,94,3.19,93,0.1,6771.414797,1.5484192e7,2.4,2.5,0.754,14.7</t>
  </si>
  <si>
    <t>Kazakhstan,2006,Developing,65.0,295,8,7.08,76.19868936,99,109,46.8,9,99,3.73,99,0.1,5291.57565,153884.0,2.4,2.5,0.747,14.3</t>
  </si>
  <si>
    <t>Kazakhstan,2005,Developing,64.6,294,8,6.94,351.8603267,94,16118,46.3,9,99,4.7,98,0.1,3771.278957,1.514729e6,2.4,2.5,0.737,13.9</t>
  </si>
  <si>
    <t>Kazakhstan,2004,Developing,64.7,287,8,6.55,33.91660183,99,2204,45.8,9,99,3.95,82,0.1,2874.288291,1.512985e6,2.5,2.6,0.725,13.5</t>
  </si>
  <si>
    <t>Kazakhstan,2003,Developing,64.4,282,8,6.58,23.43400762,99,24,45.3,9,99,3.7,99,0.1,268.123657,149918.0,2.5,2.6,0.714,13.1</t>
  </si>
  <si>
    <t>Kazakhstan,2002,Developing,64.7,276,8,5.99,145.1022528,95,18,44.8,9,95,3.61,95,0.1,1658.31146,1.4858948e7,2.6,2.6,0.7,12.7</t>
  </si>
  <si>
    <t>Kazakhstan,2001,Developing,64.4,284,8,5.75,12.60883976,95,94,44.4,10,95,3.47,95,0.1,149.926751,1.4858335e7,2.6,2.7,0.685,12.3</t>
  </si>
  <si>
    <t>Kazakhstan,2000,Developing,63.9,292,9,6.0,112.541157,99,245,43.9,10,96,4.16,97,0.1,1229.958,1.4883626e7,2.7,2.7,0.676,12.1</t>
  </si>
  <si>
    <t>Kenya,2014,Developing,62.9,255,56,0.01,170.9626624,92,354,21.3,79,93,5.72,92,2.9,1335.6458,462425.0,7.8,7.7,0.546,11.1</t>
  </si>
  <si>
    <t>Kenya,2013,Developing,62.6,258,58,1.84,165.9304977,93,190,2.7,81,94,5.57,87,3.0,1229.114798,4.4826849e7,7.9,7.7,0.541,11.1</t>
  </si>
  <si>
    <t>Kenya,2012,Developing,62.1,263,59,1.81,154.2269697,94,0,2.1,84,94,5.49,94,3.0,1155.2582,4.3646629e7,8.0,7.8,0.536,11.1</t>
  </si>
  <si>
    <t>Kenya,2011,Developing,61.2,278,60,1.8,109.7051836,96,2395,19.5,86,97,5.23,96,3.4,987.4453967,4.2486839e7,8.1,7.9,0.53,11.1</t>
  </si>
  <si>
    <t>Kenya,2010,Developing,63.0,294,61,1.73,56.58984221,9,95,18.9,89,9,3.97,9,4.3,967.34773,4.135152e6,8.2,8.0,0.523,11.1</t>
  </si>
  <si>
    <t>Kenya,2009,Developing,59.1,317,62,1.86,7.146851404,88,1218,18.4,91,89,4.17,88,5.0,92.816252,423724.0,8.2,8.1,0.514,10.7</t>
  </si>
  <si>
    <t>Kenya,2008,Developing,57.9,339,64,1.71,60.5153506,88,1282,17.9,95,88,3.9,88,6.4,916.8992515,3.9148416e7,8.3,8.2,0.506,10.4</t>
  </si>
  <si>
    <t>Kenya,2007,Developing,56.8,356,66,1.97,59.83361364,81,1516,17.3,100,76,4.8,81,9.1,839.181117,388599.0,8.4,8.3,0.494,10.1</t>
  </si>
  <si>
    <t>Kenya,2006,Developing,55.3,388,68,1.76,52.60385429,8,1847,16.9,104,77,4.24,8,10.3,697.66385,37525.0,8.5,8.4,0.483,9.7</t>
  </si>
  <si>
    <t>Kenya,2005,Developing,54.1,412,70,1.82,39.55677502,76,153,16.4,108,7,4.36,76,11.6,519.7999346,3.648288e6,8.6,8.5,0.474,9.6</t>
  </si>
  <si>
    <t>Kenya,2004,Developing,53.0,432,72,1.43,36.29775249,73,20,15.9,112,73,4.29,73,13.2,458.8843551,3.574931e6,8.7,8.6,0.461,8.9</t>
  </si>
  <si>
    <t>Kenya,2003,Developing,52.4,437,74,1.49,35.85204668,73,65,15.5,115,75,4.45,73,14.5,436.6875357,3.413852e6,8.8,8.8,0.45,8.2</t>
  </si>
  <si>
    <t>Kenya,2002,Developing,52.1,437,76,1.66,32.73674134,84,766,15.1,118,83,4.54,84,15.7,395.8493511,332149.0,8.9,8.9,0.451,8.5</t>
  </si>
  <si>
    <t>Kiribati,2014,Developing,66.1,2,0,0.01,97.87193319,75,0,77.1,0,79,1.21,75,0.1,1684.54274,11458.0,0.1,0.1,0.597,11.9</t>
  </si>
  <si>
    <t>Kiribati,2013,Developing,65.8,22,0,0.01,137.2591943,95,0,76.7,0,91,1.15,95,0.1,1724.361737,18535.0,0.1,0.1,0.589,11.9</t>
  </si>
  <si>
    <t>Kiribati,2012,Developing,65.7,24,0,0.01,147.4549755,94,0,76.2,0,92,1.37,94,0.1,1763.815497,16613.0,0.1,0.1,0.581,11.9</t>
  </si>
  <si>
    <t>Kiribati,2011,Developing,65.5,26,0,0.53,30.46703899,95,0,75.7,0,95,1.42,99,0.1,1692.613277,14656.0,0.1,0.1,0.585,11.9</t>
  </si>
  <si>
    <t>Kiribati,2010,Developing,65.3,27,0,0.48,18.21661422,91,0,75.2,0,95,1.52,91,0.1,1493.1651,12652.0,0.1,0.1,0.584,11.9</t>
  </si>
  <si>
    <t>Kiribati,2009,Developing,65.2,28,0,0.54,162.2903711,86,0,74.6,0,84,12.24,86,0.1,1297.285141,1568.0,0.1,0.1,0.576,11.9</t>
  </si>
  <si>
    <t>Kiribati,2008,Developing,65.1,21,0,0.46,167.6201552,83,0,74.1,0,74,12.23,82,0.1,1413.3234,9844.0,0.2,0.1,0.572,11.6</t>
  </si>
  <si>
    <t>Kiribati,2007,Developing,65.0,211,0,0.68,188.7108773,96,0,73.4,0,93,13.66,94,0.1,1357.632211,96311.0,0.2,0.1,0.574,11.8</t>
  </si>
  <si>
    <t>Kiribati,2006,Developing,65.0,212,0,0.76,18.19457876,88,0,72.8,0,86,1.93,86,0.1,1151.555618,9426.0,0.2,0.1,0.576,12.1</t>
  </si>
  <si>
    <t>Kiribati,2005,Developing,64.9,213,0,0.6,111.7392134,5,0,72.1,0,74,1.6,79,0.1,1214.556667,92325.0,0.2,0.2,0.0,12.2</t>
  </si>
  <si>
    <t>Kiribati,2004,Developing,64.8,214,0,0.48,10.6242741,67,0,71.4,0,61,1.39,62,0.1,113.6286,9542.0,0.2,0.2,0.0,12.4</t>
  </si>
  <si>
    <t>Kiribati,2003,Developing,64.7,215,0,0.5,1.76541345,73,0,7.6,0,79,9.98,7,0.1,115.3865,88895.0,0.2,0.2,0.0,11.6</t>
  </si>
  <si>
    <t>Kiribati,2002,Developing,64.6,217,0,0.49,70.75572222,79,0,69.7,0,96,9.1,77,0.1,826.58554,87343.0,0.2,0.2,0.0,11.7</t>
  </si>
  <si>
    <t>Kiribati,2001,Developing,64.3,219,0,0.6,59.97185848,85,0,68.8,0,88,9.0,85,0.1,734.9492461,85858.0,0.2,0.2,0.0,10.4</t>
  </si>
  <si>
    <t>Kiribati,2000,Developing,64.1,222,0,0.46,11.07543331,9,0,67.9,0,9,8.12,9,0.1,796.7937634,8446.0,0.2,0.2,0.0,10.0</t>
  </si>
  <si>
    <t>Latvia,2014,Developed,74.4,156,0,0.01,1542.635979,92,36,6.7,0,92,5.88,92,0.1,15725.1374,1.993782e6,2.2,2.2,0.822,16.0</t>
  </si>
  <si>
    <t>Latvia,2013,Developed,74.1,161,0,10.37,150.3116884,94,0,6.2,0,94,5.67,94,0.1,1532.22924,212647.0,2.2,2.2,0.814,15.4</t>
  </si>
  <si>
    <t>Latvia,2012,Developed,73.8,163,0,10.21,1356.022164,9,3,59.8,0,91,5.91,91,0.1,13822.8559,234319.0,2.2,2.2,0.812,15.5</t>
  </si>
  <si>
    <t>Latvia,2011,Developed,73.6,169,0,10.14,24.70841046,89,1,59.4,0,92,6.1,92,0.1,1372.68947,25979.0,2.2,2.3,0.81,15.8</t>
  </si>
  <si>
    <t>Latvia,2010,Developed,72.8,18,0,9.8,1109.969508,91,0,58.9,0,92,6.55,92,0.1,11326.21947,297555.0,2.2,2.3,0.815,16.0</t>
  </si>
  <si>
    <t>Latvia,2009,Developed,72.6,184,0,9.85,1137.6237,92,0,58.5,0,94,6.84,94,0.1,12219.37379,2.141669e6,2.3,2.3,0.821,16.4</t>
  </si>
  <si>
    <t>Latvia,2008,Developed,71.9,199,0,11.84,253.4022338,93,3,58.1,0,94,6.63,94,0.1,16348.53121,2.177322e6,2.3,2.4,0.819,16.3</t>
  </si>
  <si>
    <t>Latvia,2007,Developed,78.0,221,0,12.12,170.9884138,91,0,57.7,0,94,7.1,94,0.1,1444.1589,22325.0,2.4,2.4,0.814,16.2</t>
  </si>
  <si>
    <t>Latvia,2006,Developed,75.0,229,0,10.4,1099.248837,94,7,57.4,0,96,6.8,96,0.1,9667.9757,2.218357e6,2.4,2.5,0.807,16.2</t>
  </si>
  <si>
    <t>Latvia,2005,Developed,76.0,216,0,9.92,86.9255399,99,2,57.0,0,99,6.37,99,0.1,7558.7426,2.238799e6,2.5,2.5,0.791,15.9</t>
  </si>
  <si>
    <t>Latvia,2004,Developed,71.0,26,0,8.81,80.0328375,98,0,56.6,0,99,6.51,99,0.1,6351.8125,2.263122e6,2.5,2.6,0.776,15.5</t>
  </si>
  <si>
    <t>Latvia,2003,Developed,78.0,29,0,8.24,478.0644911,98,0,56.3,0,98,6.15,98,0.1,5134.95694,2.287955e6,2.6,2.6,0.761,15.2</t>
  </si>
  <si>
    <t>Latvia,2002,Developed,73.0,219,0,7.44,376.4570185,98,0,56.0,0,98,6.29,97,0.1,4132.34927,231173.0,2.7,2.7,0.746,14.8</t>
  </si>
  <si>
    <t>Latvia,2001,Developed,69.9,228,0,6.68,332.2751709,96,1,55.7,0,97,6.17,97,0.1,3572.8513,233717.0,2.8,2.8,0.728,14.2</t>
  </si>
  <si>
    <t>Latvia,2000,Developed,71.0,218,0,7.13,291.0170765,95,0,55.4,0,96,6.0,96,0.1,3352.731296,236755.0,2.8,2.8,0.716,13.7</t>
  </si>
  <si>
    <t>Lebanon,2014,Developing,74.8,99,1,1.32,140.3771361,81,112,65.4,1,75,6.39,81,0.1,8161.4614,563279.0,4.8,4.9,0.763,13.3</t>
  </si>
  <si>
    <t>Lebanon,2013,Developing,74.9,97,1,1.29,14.55610463,81,1761,64.9,1,75,6.63,81,0.1,846.285153,527612.0,4.8,4.8,0.766,13.3</t>
  </si>
  <si>
    <t>Lebanon,2012,Developing,75.0,93,1,1.53,151.1526829,81,9,64.4,1,75,6.99,81,0.1,8787.94668,491644.0,4.8,4.8,0.763,13.3</t>
  </si>
  <si>
    <t>Lebanon,2011,Developing,75.0,93,1,1.57,835.0626827,81,9,64.0,1,75,7.12,81,0.1,8734.9653,4.588368e6,4.7,4.7,0.758,13.2</t>
  </si>
  <si>
    <t>Lebanon,2010,Developing,74.9,94,1,1.58,805.3956346,81,12,63.5,1,75,7.19,81,0.1,8763.826274,4.337141e6,4.7,4.7,0.752,13.3</t>
  </si>
  <si>
    <t>Lebanon,2009,Developing,74.7,95,1,1.62,8.140373615,81,22,63.0,1,75,7.42,81,0.1,84.268878,4.183156e6,4.7,4.7,0.746,13.2</t>
  </si>
  <si>
    <t>Lebanon,2008,Developing,74.5,98,1,1.67,69.13924862,81,24,62.5,1,75,8.7,81,0.1,712.775759,411147.0,4.7,4.7,0.74,13.1</t>
  </si>
  <si>
    <t>Lebanon,2007,Developing,74.4,98,1,1.72,8.906931168,8,373,61.9,1,75,8.9,8,0.1,614.271115,486466.0,4.7,4.6,0.731,12.9</t>
  </si>
  <si>
    <t>Lebanon,2006,Developing,74.1,1,1,1.82,534.5795695,78,956,61.4,1,75,8.83,78,0.1,5372.65899,45735.0,4.7,4.6,0.733,13.2</t>
  </si>
  <si>
    <t>Lebanon,2005,Developing,73.9,11,1,1.94,630.0540723,77,618,6.8,1,74,8.42,77,0.1,5339.441291,3.986852e6,4.7,4.6,0.0,13.7</t>
  </si>
  <si>
    <t>Lebanon,2004,Developing,73.7,13,1,2.1,618.3614858,75,213,6.2,1,74,8.91,75,0.1,5424.22356,3.863267e6,4.7,4.6,0.0,14.2</t>
  </si>
  <si>
    <t>Lebanon,2003,Developing,73.5,15,1,2.19,527.9176618,74,526,59.7,1,74,9.3,74,0.1,5425.6697,371464.0,4.8,4.7,0.0,14.8</t>
  </si>
  <si>
    <t>Lebanon,2002,Developing,73.2,17,1,1.98,70.13207838,77,36,59.1,1,77,1.5,77,0.1,5436.595223,3.522837e6,4.8,4.7,0.0,15.2</t>
  </si>
  <si>
    <t>Lebanon,2001,Developing,73.0,11,1,2.19,510.6035166,8,8,58.6,1,8,1.9,8,0.1,5253.122599,3.359859e6,4.9,4.7,0.0,15.0</t>
  </si>
  <si>
    <t>Lebanon,2000,Developing,72.7,112,1,2.26,404.3879434,83,5,57.9,1,83,1.86,83,0.1,5334.93329,3.235366e6,4.9,4.8,0.0,14.9</t>
  </si>
  <si>
    <t>Lesotho,2014,Developing,52.1,522,4,0.01,162.1278115,93,0,32.0,6,9,1.62,93,9.4,1174.839214,2.145785e6,5.8,5.6,0.491,10.8</t>
  </si>
  <si>
    <t>Lesotho,2013,Developing,52.1,518,4,0.01,153.3443147,93,516,31.4,6,9,11.7,93,9.6,1196.1335,2.117361e6,6.1,5.9,0.484,11.1</t>
  </si>
  <si>
    <t>Lesotho,2012,Developing,52.2,513,4,0.01,168.1348992,95,179,3.8,6,93,11.14,95,9.0,1281.516,289928.0,6.4,6.2,0.479,11.0</t>
  </si>
  <si>
    <t>Lesotho,2011,Developing,52.3,52,4,2.39,195.825251,96,172,3.2,6,95,11.79,96,10.5,1352.38433,264166.0,6.8,6.6,0.469,11.0</t>
  </si>
  <si>
    <t>Lesotho,2010,Developing,51.1,527,4,2.71,154.8705998,93,2488,29.7,6,92,1.87,93,13.4,1173.26212,24551.0,7.2,7.0,0.464,10.9</t>
  </si>
  <si>
    <t>Lesotho,2009,Developing,49.4,566,4,2.75,104.3144732,91,0,29.2,6,89,9.8,91,18.2,923.136931,21929.0,7.6,7.4,0.453,10.8</t>
  </si>
  <si>
    <t>Lesotho,2008,Developing,47.8,592,5,2.75,91.85432774,88,0,28.8,6,86,8.85,88,27.3,934.428563,199993.0,8.0,7.8,0.447,10.7</t>
  </si>
  <si>
    <t>Lesotho,2007,Developing,46.2,633,4,2.69,9.18432717,9,2,28.3,6,87,8.47,88,30.0,918.432717,1.982287e6,8.4,8.3,0.44,10.6</t>
  </si>
  <si>
    <t>Lesotho,2006,Developing,45.3,654,5,2.61,71.15577609,91,1,27.9,6,88,7.12,89,34.1,915.775754,1.965662e6,8.8,8.7,0.437,10.7</t>
  </si>
  <si>
    <t>Lesotho,2005,Developing,44.5,675,5,2.67,57.90369752,87,0,27.4,6,88,6.3,89,34.8,862.9463118,1.949543e6,9.3,9.2,0.437,10.7</t>
  </si>
  <si>
    <t>Lesotho,2004,Developing,44.8,666,5,1.8,67.91361818,6,31,26.9,7,89,6.96,9,34.6,781.5145936,1.933728e6,9.7,9.7,0.439,10.7</t>
  </si>
  <si>
    <t>Lesotho,2003,Developing,45.5,648,5,1.99,5.300902041,17,1,26.4,7,9,7.13,9,33.8,63.636279,191897.0,1.2,1.1,0.44,10.5</t>
  </si>
  <si>
    <t>Liberia,2014,Developing,58.1,329,8,0.01,54.37396957,5,34,26.7,11,49,1.4,5,0.9,458.4651734,439737.0,6.7,6.5,0.426,9.9</t>
  </si>
  <si>
    <t>Liberia,2013,Developing,61.1,258,9,0.01,45.04892458,76,0,26.1,11,75,9.25,76,1.1,454.1222236,4.286291e6,6.8,6.7,0.419,9.8</t>
  </si>
  <si>
    <t>Liberia,2012,Developing,67.0,261,9,0.01,48.09891474,8,43,25.6,12,8,1.19,8,1.2,415.361958,4.181563e6,7.0,6.9,0.416,9.6</t>
  </si>
  <si>
    <t>Liberia,2011,Developing,62.0,266,9,3.72,60.44658161,77,279,25.0,12,77,11.23,77,1.5,379.689583,47167.0,7.2,7.0,0.406,9.5</t>
  </si>
  <si>
    <t>Liberia,2010,Developing,59.7,272,9,3.64,41.91052416,47,2200,24.5,13,71,11.87,7,1.8,327.42597,3.948125e6,7.4,7.2,0.403,9.6</t>
  </si>
  <si>
    <t>Liberia,2009,Developing,59.2,277,10,3.75,5.592170255,64,6,24.0,13,84,14.39,81,2.1,33.667491,3.811528e6,7.6,7.4,0.4,9.7</t>
  </si>
  <si>
    <t>Liberia,2008,Developing,58.6,281,10,3.88,40.03344077,64,1,23.4,14,79,11.83,75,2.4,232.61732,3.662993e6,7.7,7.6,0.394,9.8</t>
  </si>
  <si>
    <t>Lithuania,2014,Developed,73.4,169,0,15.19,2211.744178,94,11,61.9,0,93,6.55,93,0.1,16554.97139,2.932367e6,2.6,2.7,0.841,16.5</t>
  </si>
  <si>
    <t>Lithuania,2013,Developed,73.0,178,0,15.04,1968.816817,93,35,61.4,0,93,6.59,93,0.1,15712.82376,2.957689e6,2.7,2.7,0.834,16.4</t>
  </si>
  <si>
    <t>Lithuania,2012,Developed,73.0,176,0,15.14,1807.071336,93,0,6.9,0,93,6.67,93,0.1,14341.836,2.987773e6,2.7,2.7,0.83,16.5</t>
  </si>
  <si>
    <t>Lithuania,2011,Developed,72.8,18,0,12.66,1758.822757,95,7,6.5,0,92,6.86,92,0.1,14357.73679,328115.0,2.7,2.8,0.826,16.7</t>
  </si>
  <si>
    <t>Lithuania,2010,Developed,72.4,188,0,12.9,1423.802386,94,2,6.0,0,95,7.9,95,0.1,11984.86857,397282.0,2.8,2.8,0.824,16.8</t>
  </si>
  <si>
    <t>Lithuania,2009,Developed,72.2,192,0,12.4,1446.529217,95,0,59.7,0,98,7.53,98,0.1,11837.3913,3.162916e6,2.8,2.9,0.825,16.6</t>
  </si>
  <si>
    <t>Lithuania,2008,Developed,71.1,224,0,13.3,1888.149904,96,1,59.3,0,96,6.61,96,0.1,14961.56818,3.198231e6,2.9,2.9,0.82,16.5</t>
  </si>
  <si>
    <t>Lithuania,2007,Developed,72.0,24,0,13.4,1581.511914,96,0,59.0,0,95,6.22,95,0.1,12297.91535,3.231294e6,2.9,3.0,0.812,16.4</t>
  </si>
  <si>
    <t>Lithuania,2006,Developed,76.0,229,0,12.7,116.504961,95,1,58.7,0,94,6.2,94,0.1,924.642548,326999.0,3.0,3.0,0.807,16.4</t>
  </si>
  <si>
    <t>Lithuania,2005,Developed,78.0,222,0,12.3,913.699529,95,1,58.4,0,93,5.83,94,0.1,7863.1629,3.322528e6,3.0,3.1,0.798,16.2</t>
  </si>
  <si>
    <t>Lithuania,2004,Developed,71.6,24,0,12.1,76.36187737,94,1,58.1,0,9,5.67,94,0.1,676.966998,337775.0,3.1,3.1,0.792,16.3</t>
  </si>
  <si>
    <t>Lithuania,2003,Developed,71.6,22,0,11.29,80.99710054,95,1,57.8,0,91,6.46,94,0.1,555.535669,3.415213e6,3.2,3.2,0.78,15.8</t>
  </si>
  <si>
    <t>Lithuania,2002,Developed,71.4,22,0,11.0,561.9168642,94,103,57.5,0,97,6.4,95,0.1,4146.987928,344367.0,3.3,3.3,0.77,15.3</t>
  </si>
  <si>
    <t>Lithuania,2001,Developed,71.2,21,0,10.2,42.87208671,95,7,57.2,0,97,6.26,95,0.1,353.147337,347818.0,3.3,3.3,0.757,14.7</t>
  </si>
  <si>
    <t>Lithuania,2000,Developed,71.6,2,0,9.87,373.2605532,98,19,56.9,0,92,6.46,94,0.1,3297.35471,3.499536e6,3.4,3.4,0.745,14.0</t>
  </si>
  <si>
    <t>Luxembourg,2014,Developed,81.7,65,0,11.12,16255.16198,94,0,6.9,0,99,6.94,99,0.1,119172.7418,556319.0,1.0,0.9,0.892,13.9</t>
  </si>
  <si>
    <t>Luxembourg,2013,Developed,81.4,68,0,11.02,15515.75234,94,0,6.5,0,99,7.1,99,0.1,113751.85,54336.0,0.9,0.9,0.892,13.9</t>
  </si>
  <si>
    <t>Luxembourg,2012,Developed,81.1,7,0,11.34,2284.58215,94,2,6.1,0,99,7.18,99,0.1,16749.136,53946.0,0.9,0.9,0.892,13.9</t>
  </si>
  <si>
    <t>Luxembourg,2011,Developed,88.0,72,0,11.5,17028.52798,95,6,59.6,0,96,7.34,99,0.1,115761.577,518347.0,0.9,0.9,0.894,13.9</t>
  </si>
  <si>
    <t>Luxembourg,2010,Developed,86.0,73,0,11.36,2267.252192,94,0,59.2,0,96,7.68,99,0.1,14965.361,56953.0,0.9,0.9,0.884,13.7</t>
  </si>
  <si>
    <t>Luxembourg,2009,Developed,83.0,76,0,11.42,2052.393076,95,0,58.8,0,96,8.11,99,0.1,13198.6693,497783.0,0.9,0.9,0.888,13.5</t>
  </si>
  <si>
    <t>Luxembourg,2008,Developed,80.0,8,0,11.53,18961.3486,94,1,58.4,0,96,7.34,99,0.1,114293.8433,48865.0,0.9,0.9,0.887,13.5</t>
  </si>
  <si>
    <t>Luxembourg,2007,Developed,79.7,82,0,11.75,267.051312,87,0,57.9,0,96,6.8,99,0.1,1618.4928,479993.0,0.9,0.9,0.877,13.5</t>
  </si>
  <si>
    <t>Luxembourg,2006,Developed,79.4,85,0,11.98,15345.4907,95,8,57.5,0,99,7.75,99,0.1,89739.7117,472637.0,0.9,0.9,0.88,13.5</t>
  </si>
  <si>
    <t>Luxembourg,2005,Developed,78.8,9,0,11.84,1346.246697,95,0,57.0,0,99,7.95,99,0.1,8289.69641,465158.0,1.0,0.9,0.874,13.5</t>
  </si>
  <si>
    <t>Luxembourg,2004,Developed,78.7,92,0,12.42,12372.05188,94,0,56.4,0,99,8.2,99,0.1,75716.3518,45895.0,1.0,0.9,0.867,13.5</t>
  </si>
  <si>
    <t>Luxembourg,2003,Developed,78.6,92,0,12.61,10111.38928,95,1,55.8,0,99,7.67,98,0.1,65445.8853,45163.0,1.0,0.9,0.865,13.6</t>
  </si>
  <si>
    <t>Luxembourg,2002,Developed,78.3,95,0,12.91,910.5062778,95,0,55.2,0,99,8.27,99,0.1,5293.64115,446175.0,1.0,0.9,0.86,13.5</t>
  </si>
  <si>
    <t>Luxembourg,2001,Developed,78.0,96,0,12.89,7877.33656,86,0,54.6,0,99,7.4,99,0.1,48179.4285,441525.0,1.0,1.0,0.854,13.4</t>
  </si>
  <si>
    <t>Luxembourg,2000,Developed,77.8,98,0,13.14,8246.130437,77,0,54.0,0,99,7.48,99,0.1,48735.99549,4363.0,1.0,1.0,0.848,13.5</t>
  </si>
  <si>
    <t>Madagascar,2014,Developing,65.1,225,29,0.01,5.339065673,73,3,2.0,39,73,3.4,73,0.3,452.4631926,2.358981e6,7.2,7.1,0.509,10.3</t>
  </si>
  <si>
    <t>Madagascar,2013,Developing,64.7,23,29,0.87,79.50882493,74,6,19.5,40,73,4.15,74,0.4,461.723722,2.2961146e7,7.3,7.2,0.508,10.3</t>
  </si>
  <si>
    <t>Madagascar,2012,Developing,64.3,235,30,0.87,59.97914461,7,2,19.0,42,71,3.46,7,0.4,443.9611,2.2346573e7,7.4,7.3,0.506,10.2</t>
  </si>
  <si>
    <t>Madagascar,2011,Developing,63.8,241,31,0.97,78.79967196,73,0,18.5,43,73,4.24,73,0.4,454.963464,2.1743949e7,7.5,7.4,0.504,10.2</t>
  </si>
  <si>
    <t>Madagascar,2010,Developing,63.3,248,32,1.03,76.60442169,7,1,18.0,45,7,4.86,7,0.5,412.739341,2.115164e6,7.6,7.5,0.503,10.2</t>
  </si>
  <si>
    <t>Madagascar,2009,Developing,62.8,254,33,0.91,71.16601203,77,0,17.6,47,76,4.7,77,0.5,415.6893226,2.569121e6,7.7,7.6,0.5,9.7</t>
  </si>
  <si>
    <t>Madagascar,2008,Developing,62.3,259,34,0.68,6.448762615,77,3,17.1,49,77,4.5,77,0.5,47.733254,1.9996469e7,7.8,7.7,0.491,9.4</t>
  </si>
  <si>
    <t>Madagascar,2007,Developing,61.9,261,35,0.71,55.43034455,84,0,16.7,51,83,4.98,84,0.6,377.8482928,1.9433523e7,7.9,7.8,0.483,9.1</t>
  </si>
  <si>
    <t>Madagascar,2006,Developing,61.4,263,36,0.68,38.41870375,82,2,16.3,54,83,5.11,85,0.6,292.157443,1.888268e6,8.0,7.9,0.478,9.0</t>
  </si>
  <si>
    <t>Madagascar,2005,Developing,69.0,265,37,0.72,33.74786198,81,0,15.8,56,8,5.3,85,0.6,274.819723,1.8336724e7,8.1,8.0,0.473,8.9</t>
  </si>
  <si>
    <t>Madagascar,2004,Developing,64.0,267,38,0.81,23.72796328,71,35558,15.4,58,74,4.89,78,0.6,245.1235876,1.782997e6,8.2,8.1,0.466,8.7</t>
  </si>
  <si>
    <t>Madagascar,2003,Developing,59.9,268,40,0.93,37.12894787,61,62233,15.0,60,65,4.81,66,0.7,316.7998965,1.7279141e7,8.3,8.3,0.457,8.5</t>
  </si>
  <si>
    <t>Madagascar,2002,Developing,59.3,271,41,0.9,47.5262138,51,10795,14.7,63,61,5.29,62,0.7,262.2859481,1.6765117e7,8.5,8.4,0.462,8.3</t>
  </si>
  <si>
    <t>Malawi,2014,Developing,57.6,377,27,0.01,59.48744893,91,3,19.2,40,87,11.38,91,5.1,354.7253961,1.768838e6,6.5,6.3,0.466,10.7</t>
  </si>
  <si>
    <t>Malawi,2013,Developing,56.7,394,29,0.01,55.83107625,89,1,18.8,42,89,1.96,89,6.3,332.922339,1.6577147e7,6.5,6.4,0.459,10.7</t>
  </si>
  <si>
    <t>Malawi,2012,Developing,55.3,42,31,0.01,82.76865922,96,11,18.4,46,95,12.6,96,8.3,374.51882,169735.0,6.6,6.5,0.454,10.7</t>
  </si>
  <si>
    <t>Malawi,2011,Developing,54.1,441,32,1.23,13.77617463,97,26,18.0,50,97,11.67,97,11.2,512.125451,1.5627618e7,6.7,6.6,0.444,10.6</t>
  </si>
  <si>
    <t>Malawi,2010,Developing,52.9,462,35,1.08,9.728005297,93,118712,17.6,54,86,1.5,93,13.7,458.8681744,1.516795e6,6.8,6.7,0.43,10.2</t>
  </si>
  <si>
    <t>Malawi,2009,Developing,51.5,491,36,1.16,7.915071248,93,21,17.3,56,93,1.18,93,14.9,42.7379657,1.471462e6,6.9,6.8,0.415,9.9</t>
  </si>
  <si>
    <t>Malawi,2008,Developing,50.0,525,36,1.27,74.34482999,91,20,16.9,58,92,1.7,91,16.9,372.842678,1.4271234e7,7.0,6.9,0.4,9.6</t>
  </si>
  <si>
    <t>Malawi,2007,Developing,48.5,559,37,1.18,4.269511381,87,143,16.6,59,88,9.31,87,19.3,32.2227274,1.384969e6,7.1,7.0,0.387,9.7</t>
  </si>
  <si>
    <t>Malawi,2006,Developing,47.1,587,38,1.18,6.847033785,99,1,16.2,61,99,8.99,99,21.1,297.6971211,1.3429262e7,7.3,7.1,0.377,9.6</t>
  </si>
  <si>
    <t>Malawi,2005,Developing,46.0,66,39,1.04,5.670640102,93,184,15.9,62,94,8.2,93,22.4,28.3673842,1.339711e6,7.4,7.2,0.371,9.7</t>
  </si>
  <si>
    <t>Malawi,2004,Developing,45.1,615,40,1.11,58.13583343,89,1116,15.5,65,94,7.82,89,23.4,274.2256294,1.267638e6,7.5,7.4,0.366,10.0</t>
  </si>
  <si>
    <t>Malawi,2003,Developing,44.6,613,43,1.08,4.375316094,84,167,15.2,70,85,6.35,84,24.2,26.152517,1.2336687e7,7.6,7.5,0.362,10.3</t>
  </si>
  <si>
    <t>Malawi,2002,Developing,44.0,67,46,1.1,3.885394742,64,92,14.8,75,79,4.82,64,24.7,29.9798977,1.213711e6,7.7,7.6,0.388,10.4</t>
  </si>
  <si>
    <t>Malaysia,2014,Developing,74.8,126,4,0.52,721.3655432,96,221,39.5,4,97,4.17,97,0.1,11183.96191,322817.0,7.6,7.4,0.783,13.0</t>
  </si>
  <si>
    <t>Malaysia,2013,Developing,74.6,128,3,0.53,110.6779711,96,195,38.5,4,97,4.2,97,0.1,1882.27842,2.976724e6,7.8,7.6,0.779,12.9</t>
  </si>
  <si>
    <t>Malaysia,2012,Developing,74.5,129,3,0.53,101.609245,97,1868,37.4,4,97,4.1,97,0.1,1779.49641,2.917456e6,7.9,7.7,0.776,12.9</t>
  </si>
  <si>
    <t>Malaysia,2011,Developing,74.3,13,3,0.51,9.23002632,96,1569,36.3,4,96,3.89,96,0.1,145.1262,2.8635128e7,8.0,7.8,0.774,13.0</t>
  </si>
  <si>
    <t>Malaysia,2010,Developing,74.1,131,3,0.49,65.56659662,96,73,35.3,4,96,3.99,96,0.1,971.356987,2.8112289e7,8.2,8.0,0.764,12.8</t>
  </si>
  <si>
    <t>Malaysia,2009,Developing,74.0,131,3,0.47,431.5452472,96,153,34.4,4,97,3.97,97,0.1,7326.744435,2.765383e6,8.3,8.2,0.756,12.6</t>
  </si>
  <si>
    <t>Malaysia,2008,Developing,73.8,132,3,0.47,438.4519214,97,334,33.4,4,97,3.47,97,0.1,8513.629541,2.711169e6,8.5,8.3,0.747,12.5</t>
  </si>
  <si>
    <t>Malaysia,2007,Developing,73.7,133,3,0.43,409.9812523,96,394,32.5,4,97,3.61,97,0.1,7269.17114,2.6625845e7,8.7,8.5,0.736,12.3</t>
  </si>
  <si>
    <t>Malaysia,2006,Developing,73.6,134,3,0.42,365.9113978,95,564,31.6,4,95,3.65,95,0.1,6222.982955,2.6143566e7,8.8,8.6,0.732,12.7</t>
  </si>
  <si>
    <t>Malaysia,2005,Developing,73.4,135,3,0.46,297.5913833,96,1407,3.7,4,96,3.29,96,0.1,5593.822995,2.5659393e7,9.0,8.8,0.734,12.9</t>
  </si>
  <si>
    <t>Malaysia,2004,Developing,73.2,137,3,0.49,315.6639322,94,5729,29.8,4,95,3.74,95,0.1,4955.477743,2.517419e6,9.2,8.9,0.731,12.7</t>
  </si>
  <si>
    <t>Malaysia,2003,Developing,73.1,138,3,0.48,264.2496129,95,632,28.8,4,96,3.95,96,0.1,4463.675893,2.468873e6,9.3,9.1,0.724,12.1</t>
  </si>
  <si>
    <t>Malaysia,2002,Developing,72.9,14,4,0.49,216.7029481,95,408,27.9,4,94,3.4,94,0.1,4167.364387,2.4198811e7,9.5,9.3,0.723,12.0</t>
  </si>
  <si>
    <t>Malaysia,2001,Developing,72.7,144,4,0.53,210.2417002,95,2198,27.0,5,95,3.4,96,0.1,3915.11546,2.369897e6,9.7,9.4,0.725,11.9</t>
  </si>
  <si>
    <t>Malaysia,2000,Developing,72.4,149,4,0.54,23.37167228,97,6187,26.0,5,98,3.4,98,0.1,445.17471,2.318568e6,9.8,9.6,0.715,11.6</t>
  </si>
  <si>
    <t>Maldives,2014,Developing,78.2,62,0,0.01,2051.748615,99,0,26.2,0,99,13.73,99,0.1,7716.2415,41.0,13.6,13.7,0.693,12.7</t>
  </si>
  <si>
    <t>Maldives,2013,Developing,77.9,64,0,0.01,1626.591186,99,0,25.1,0,99,11.16,99,0.1,7112.33575,393.0,13.7,13.8,0.683,12.4</t>
  </si>
  <si>
    <t>Maldives,2012,Developing,77.6,65,0,0.01,1259.940376,99,0,24.1,0,99,9.16,99,0.1,6541.7465,385.0,13.8,13.9,0.675,12.1</t>
  </si>
  <si>
    <t>Maldives,2011,Developing,77.3,67,0,1.92,1079.893546,96,0,23.1,0,96,8.11,96,0.1,6497.55443,377.0,13.9,14.0,0.663,11.8</t>
  </si>
  <si>
    <t>Maldives,2010,Developing,76.7,73,0,1.83,91.13971812,97,0,22.1,0,97,7.93,96,0.1,633.79498,367.0,14.0,14.1,0.653,11.6</t>
  </si>
  <si>
    <t>Maldives,2009,Developing,76.3,75,0,1.59,100.503021,98,6,21.2,0,98,9.22,98,0.1,597.1659,36.0,14.1,14.2,0.651,11.8</t>
  </si>
  <si>
    <t>Maldives,2008,Developing,75.9,81,0,1.76,1077.712092,98,0,2.3,0,98,9.3,98,0.1,5828.621374,362.0,14.2,14.3,0.641,11.8</t>
  </si>
  <si>
    <t>Maldives,2007,Developing,75.4,82,0,1.78,6.491488598,98,20,19.5,0,98,6.64,98,0.1,52.862285,349.0,14.3,14.4,0.632,11.9</t>
  </si>
  <si>
    <t>Maldives,2006,Developing,75.0,88,0,1.62,659.8499118,98,47,18.7,0,98,7.37,98,0.1,4428.522898,333.0,14.3,14.5,0.622,12.0</t>
  </si>
  <si>
    <t>Maldives,2005,Developing,74.3,93,0,1.47,620.9518909,98,1395,18.0,0,98,9.52,98,0.1,3488.493769,321.0,14.4,14.5,0.625,12.1</t>
  </si>
  <si>
    <t>Maldives,2004,Developing,73.4,16,0,1.6,611.9093566,97,37,17.3,0,96,5.89,96,0.1,3853.33348,312.0,14.5,14.6,0.617,12.2</t>
  </si>
  <si>
    <t>Maldives,2003,Developing,72.7,112,0,1.75,491.4978908,98,75,16.7,0,98,5.9,98,0.1,3432.247841,34.0,14.6,14.7,0.601,11.8</t>
  </si>
  <si>
    <t>Maldives,2002,Developing,71.8,124,0,1.95,4.299053392,98,926,16.2,0,98,5.78,98,0.1,32.37239,297.0,14.6,14.7,0.597,12.0</t>
  </si>
  <si>
    <t>Maldives,2001,Developing,78.0,129,0,1.98,41.30688803,98,0,15.6,0,97,5.84,98,0.1,298.67598,292.0,14.7,14.8,0.587,11.8</t>
  </si>
  <si>
    <t>Maldives,2000,Developing,69.6,139,0,1.83,300.1621026,96,20,15.2,0,98,8.0,98,0.1,2182.99711,286.0,14.8,14.8,0.577,11.3</t>
  </si>
  <si>
    <t>Mali,2014,Developing,57.8,272,52,0.01,46.56231672,73,290,23.2,85,74,6.86,73,1.6,825.5729915,1.6962846e7,7.9,7.7,0.43,8.2</t>
  </si>
  <si>
    <t>Mali,2013,Developing,57.3,275,53,0.01,36.86104319,69,221,22.5,86,7,6.58,69,1.6,777.659139,1.6477818e7,8.1,7.9,0.421,8.0</t>
  </si>
  <si>
    <t>Mali,2012,Developing,57.2,27,53,0.01,96.5465827,66,341,21.9,88,72,6.47,66,1.5,777.3476868,16667.0,8.3,8.1,0.411,7.7</t>
  </si>
  <si>
    <t>Mali,2011,Developing,56.8,271,54,0.61,101.8113996,66,24,21.3,90,72,6.59,66,1.5,835.88998,1.554989e6,8.5,8.3,0.404,7.5</t>
  </si>
  <si>
    <t>Mali,2010,Developing,56.5,273,54,0.6,9.585584394,72,1719,2.7,91,77,6.35,73,1.5,78.377632,157585.0,8.8,8.5,0.396,7.3</t>
  </si>
  <si>
    <t>Mali,2009,Developing,56.0,276,55,0.59,84.63438925,71,2939,2.2,93,77,6.85,73,1.6,697.153124,1.466597e6,9.0,8.8,0.385,7.1</t>
  </si>
  <si>
    <t>Mali,2008,Developing,55.5,278,55,0.57,102.1413744,74,98,19.6,94,74,6.74,74,1.6,689.6784228,1.4138216e7,9.2,9.0,0.36,5.8</t>
  </si>
  <si>
    <t>Mali,2007,Developing,55.0,282,56,0.55,81.8405007,74,2,19.0,96,76,6.97,74,1.7,595.6368319,1.367566e6,9.4,9.3,0.363,6.4</t>
  </si>
  <si>
    <t>Mali,2006,Developing,54.3,288,57,0.53,67.70920683,9,128,18.5,98,79,6.56,78,1.8,521.6425796,1.322764e6,9.7,9.5,0.35,6.1</t>
  </si>
  <si>
    <t>Mali,2005,Developing,53.6,29,57,0.55,60.21211141,83,33,18.0,101,78,6.34,77,1.9,487.942556,1.2798763e7,9.9,9.7,0.338,5.8</t>
  </si>
  <si>
    <t>Mali,2004,Developing,52.8,296,58,0.49,57.11644801,73,172,17.5,103,7,6.28,69,2.0,439.3572924,1.239196e6,1.1,1.0,0.333,5.5</t>
  </si>
  <si>
    <t>Mali,2003,Developing,52.0,299,59,0.54,6.660451777,79,232,17.0,106,67,6.25,63,2.2,391.791281,125128.0,1.3,1.2,0.318,5.2</t>
  </si>
  <si>
    <t>Malta,2014,Developed,81.4,55,0,8.49,409.6000248,9,0,69.2,0,99,9.75,99,0.1,2618.92599,427364.0,0.8,0.8,0.847,14.3</t>
  </si>
  <si>
    <t>Malta,2013,Developed,81.1,57,0,8.58,374.2947283,94,0,68.8,0,99,9.89,99,0.1,2393.1888,423374.0,0.8,0.7,0.828,14.2</t>
  </si>
  <si>
    <t>Malta,2012,Developed,81.0,58,0,7.67,343.123395,93,0,68.4,0,99,9.95,99,0.1,2193.8836,419455.0,0.8,0.7,0.821,14.1</t>
  </si>
  <si>
    <t>Malta,2011,Developed,87.0,59,0,6.91,3601.287457,82,3,68.0,0,96,9.6,96,0.1,22821.847,416268.0,0.8,0.7,0.826,14.8</t>
  </si>
  <si>
    <t>Malta,2010,Developed,83.0,62,0,7.91,278.0687051,75,0,67.6,0,76,8.3,76,0.1,2187.79469,41458.0,0.8,0.7,0.819,14.6</t>
  </si>
  <si>
    <t>Malta,2009,Developed,82.0,63,0,7.38,335.5180568,86,1,67.1,0,73,8.33,73,0.1,2675.58259,412477.0,0.8,0.7,0.815,14.4</t>
  </si>
  <si>
    <t>Malta,2008,Developed,80.0,64,0,7.14,2655.573684,86,1,66.6,0,72,8.15,72,0.1,21928.767,49379.0,0.7,0.7,0.813,14.6</t>
  </si>
  <si>
    <t>Malta,2007,Developed,79.6,65,0,7.45,2578.888314,82,2,66.1,0,76,8.36,74,0.1,19375.5696,46724.0,0.7,0.7,0.808,14.4</t>
  </si>
  <si>
    <t>Malta,2006,Developed,79.3,66,0,8.84,2380.699796,86,1,65.6,0,83,8.93,85,0.1,16671.5672,4538.0,0.7,0.7,0.809,14.8</t>
  </si>
  <si>
    <t>Malta,2005,Developed,79.0,67,0,6.41,2247.035692,85,6,65.0,0,94,8.83,92,0.1,15835.34667,43834.0,0.7,0.7,0.805,14.8</t>
  </si>
  <si>
    <t>Malta,2004,Developed,78.7,69,0,6.53,203.3157499,85,4,64.5,0,89,8.46,89,0.1,1519.5497,41268.0,0.7,0.7,0.797,14.2</t>
  </si>
  <si>
    <t>Malta,2003,Developed,78.5,71,0,6.7,1678.392773,89,4,63.9,0,94,8.6,94,0.1,13689.98999,398582.0,0.7,0.7,0.79,13.8</t>
  </si>
  <si>
    <t>Mauritania,2014,Developing,63.0,26,8,0.01,80.92679802,84,14,3.1,12,84,3.77,84,0.9,1326.66882,46392.0,8.0,7.7,0.509,8.5</t>
  </si>
  <si>
    <t>Mauritania,2013,Developing,62.7,28,8,0.01,8.88028118,8,62,29.4,12,8,3.63,8,1.1,145.57838,394617.0,8.1,7.9,0.501,8.2</t>
  </si>
  <si>
    <t>Mauritania,2012,Developing,62.5,29,8,0.01,62.48419552,8,35,28.8,12,8,3.36,8,1.2,1364.283745,383239.0,8.3,8.1,0.491,7.8</t>
  </si>
  <si>
    <t>Mauritania,2011,Developing,62.2,212,8,0.01,79.27658464,75,234,28.1,12,73,2.87,75,1.2,1393.261593,3.717672e6,8.5,8.3,0.487,7.7</t>
  </si>
  <si>
    <t>Mauritania,2010,Developing,62.0,214,8,0.01,8.353074798,64,1292,27.4,12,52,3.28,64,1.2,123.383675,369543.0,8.7,8.5,0.484,7.6</t>
  </si>
  <si>
    <t>Mauritania,2009,Developing,61.7,215,8,0.01,11.14504291,64,322,26.8,12,63,3.79,64,1.2,146.83851,356288.0,8.9,8.7,0.476,7.1</t>
  </si>
  <si>
    <t>Mauritania,2008,Developing,61.4,217,8,0.02,61.76263795,74,4,26.1,12,73,3.23,74,1.3,1167.535689,347541.0,9.2,8.9,0.475,7.2</t>
  </si>
  <si>
    <t>Mauritania,2007,Developing,61.2,219,8,0.02,7.35400072,74,11,25.5,12,75,3.54,75,1.3,113.3128,3.312665e6,9.4,9.1,0.475,7.4</t>
  </si>
  <si>
    <t>Mauritania,2006,Developing,69.0,221,8,0.01,55.79836969,68,22,24.8,12,68,3.21,68,1.3,944.134851,322653.0,9.6,9.4,0.466,7.2</t>
  </si>
  <si>
    <t>Mauritania,2005,Developing,66.0,223,8,0.01,55.12187071,42,127,24.2,12,71,4.21,71,1.3,697.7451989,31372.0,9.8,9.6,0.461,7.2</t>
  </si>
  <si>
    <t>Mauritius,2014,Developing,74.2,148,0,0.01,115.2784282,97,0,32.8,0,98,4.81,97,0.1,1153.93822,126934.0,7.0,6.9,0.769,14.7</t>
  </si>
  <si>
    <t>Mauritius,2013,Developing,74.1,147,0,0.01,917.467628,98,0,32.3,0,98,4.82,98,0.1,9637.265,1.258653e6,7.0,7.0,0.765,14.7</t>
  </si>
  <si>
    <t>Mauritius,2012,Developing,73.9,154,0,0.01,915.1859205,98,0,31.8,0,98,4.76,98,0.1,9291.227619,1.255882e6,7.1,7.0,0.756,14.3</t>
  </si>
  <si>
    <t>Mauritius,2011,Developing,73.6,158,0,3.03,918.807245,98,2,31.3,0,98,5.2,98,0.1,9197.26972,125244.0,7.1,7.1,0.748,14.1</t>
  </si>
  <si>
    <t>Mauritius,2010,Developing,73.3,163,0,2.95,0.108055973,99,12,3.7,0,99,5.29,99,0.2,8.376432,1254.0,7.2,7.2,0.74,14.0</t>
  </si>
  <si>
    <t>Mauritius,2009,Developing,72.8,166,0,2.83,624.2361828,99,15,3.2,0,99,4.97,99,0.1,7318.12641,1.247429e6,7.3,7.3,0.734,13.8</t>
  </si>
  <si>
    <t>Mauritius,2008,Developing,72.7,166,0,2.49,6.6489825,99,12,29.7,0,99,4.6,99,0.1,83.635,1.244121e6,7.4,7.3,0.728,13.6</t>
  </si>
  <si>
    <t>Mauritius,2007,Developing,72.9,161,0,3.24,582.5143743,97,13,29.1,0,96,4.24,97,0.1,6574.654338,123963.0,7.5,7.4,0.72,13.5</t>
  </si>
  <si>
    <t>Mauritius,2006,Developing,71.8,165,0,3.73,502.3844946,97,3,28.6,0,98,4.38,97,0.1,5695.969327,1.233996e6,7.6,7.5,0.713,13.4</t>
  </si>
  <si>
    <t>Mauritius,2005,Developing,72.1,168,0,3.94,479.9234077,97,7,28.0,0,97,4.47,97,0.1,5116.45424,1.228254e6,7.7,7.6,0.704,13.0</t>
  </si>
  <si>
    <t>Mauritius,2004,Developing,71.9,168,0,4.16,509.3899943,98,28,27.5,0,98,4.29,98,0.1,5229.876738,12213.0,7.8,7.7,0.696,12.8</t>
  </si>
  <si>
    <t>Mauritius,2003,Developing,71.5,174,0,4.08,407.779262,97,777,26.9,0,99,4.15,99,0.1,4623.347642,121337.0,7.9,7.8,0.687,12.6</t>
  </si>
  <si>
    <t>Mauritius,2002,Developing,71.5,179,0,4.14,369.6317105,88,0,26.4,0,88,4.24,88,0.1,3957.51296,124621.0,7.9,7.9,0.683,12.5</t>
  </si>
  <si>
    <t>Mauritius,2001,Developing,71.5,177,0,4.38,70.15536981,92,0,25.8,0,93,3.87,92,0.1,3792.182152,1.196287e6,8.0,8.0,0.673,12.2</t>
  </si>
  <si>
    <t>Mauritius,2000,Developing,71.0,177,0,4.6,336.3213326,88,0,25.3,0,88,3.78,88,0.1,3861.32414,1.186873e6,8.1,8.1,0.667,12.1</t>
  </si>
  <si>
    <t>Mexico,2014,Developing,76.6,122,31,5.26,168.173753,84,3,62.8,36,87,6.3,87,0.1,1452.27766,1.242216e6,1.6,1.5,0.754,13.1</t>
  </si>
  <si>
    <t>Mexico,2013,Developing,76.6,12,32,5.23,150.408875,82,0,62.1,37,83,6.3,83,0.1,1298.86766,1.22535969e8,1.6,1.5,0.753,12.9</t>
  </si>
  <si>
    <t>Mexico,2012,Developing,76.3,123,33,5.29,112.696486,99,0,61.5,38,99,6.21,99,0.1,982.532572,1.282837e6,1.6,1.5,0.748,12.7</t>
  </si>
  <si>
    <t>Mexico,2011,Developing,76.1,124,34,5.3,1117.196097,98,3,6.8,39,97,6.4,97,0.1,9834.472689,119917.0,1.6,1.6,0.745,12.6</t>
  </si>
  <si>
    <t>Mexico,2010,Developing,75.6,127,35,5.21,1033.039737,93,0,6.1,40,95,6.39,95,0.1,8959.581416,1.17318941e8,1.6,1.6,0.739,12.5</t>
  </si>
  <si>
    <t>Mexico,2009,Developing,75.7,13,36,5.27,881.7364327,95,0,59.4,42,95,6.6,95,0.1,7748.12331,1.1555228e7,1.7,1.6,0.738,12.5</t>
  </si>
  <si>
    <t>Mexico,2008,Developing,75.6,127,37,5.36,159.8772264,97,0,58.7,43,96,6.6,96,0.1,9689.52887,1.1366189e7,1.7,1.6,0.735,12.3</t>
  </si>
  <si>
    <t>Mexico,2007,Developing,76.0,123,38,5.35,105.7476131,98,0,57.9,45,98,5.92,98,0.1,933.341687,1.11836346e8,1.7,1.7,0.731,12.3</t>
  </si>
  <si>
    <t>Mexico,2006,Developing,75.8,125,40,5.11,980.2537444,98,23,57.2,47,98,5.83,98,0.1,8767.92258,1.192378e6,1.8,1.7,0.723,12.2</t>
  </si>
  <si>
    <t>Mexico,2005,Developing,75.3,126,42,4.93,998.3498049,98,6,56.4,49,98,6.4,98,0.1,7986.798439,1.8472228e7,1.8,1.7,0.719,12.2</t>
  </si>
  <si>
    <t>Mexico,2004,Developing,75.4,124,44,4.9,920.8284115,98,64,55.7,52,98,6.11,98,0.1,7199.59665,1.6995583e7,1.8,1.8,0.714,12.1</t>
  </si>
  <si>
    <t>Mexico,2003,Developing,75.0,127,46,4.88,781.2062828,98,44,54.9,55,98,6.2,98,0.1,6751.998987,1.564453e6,1.9,1.8,0.708,11.9</t>
  </si>
  <si>
    <t>Mexico,2002,Developing,75.0,127,49,4.77,12.1859723,97,0,54.1,58,98,5.52,97,0.1,716.8219,1.435568e6,1.9,1.8,0.703,11.6</t>
  </si>
  <si>
    <t>Mexico,2001,Developing,75.0,126,52,4.86,13.31109532,97,3,53.2,62,97,5.35,97,0.1,731.378864,136768.0,1.9,1.9,0.7,11.6</t>
  </si>
  <si>
    <t>Mexico,2000,Developing,74.8,129,55,4.99,10.22840118,97,30,52.4,66,97,4.98,97,0.1,672.92113,1.1719673e7,2.0,1.9,0.694,11.4</t>
  </si>
  <si>
    <t>Mongolia,2014,Developing,68.4,225,1,0.01,281.0023992,99,0,51.5,1,99,4.73,99,0.1,4181.583321,2.923896e6,2.2,2.3,0.729,14.8</t>
  </si>
  <si>
    <t>Mongolia,2013,Developing,68.1,227,1,0.01,241.1958645,98,0,5.4,1,98,4.21,98,0.1,4385.379355,286917.0,2.2,2.3,0.72,14.7</t>
  </si>
  <si>
    <t>Mongolia,2012,Developing,67.8,231,1,0.01,253.8285861,99,0,49.2,2,99,4.22,99,0.1,4368.82248,2.814226e6,2.2,2.3,0.712,14.7</t>
  </si>
  <si>
    <t>Mongolia,2011,Developing,67.3,235,1,0.01,257.8403154,99,0,48.0,2,99,4.45,99,0.1,3769.595255,2.761516e6,2.2,2.3,0.701,14.6</t>
  </si>
  <si>
    <t>Mongolia,2010,Developing,66.3,25,1,5.8,22.31624272,96,7,46.9,2,96,4.7,96,0.1,265.353659,271265.0,2.2,2.3,0.693,14.3</t>
  </si>
  <si>
    <t>Mongolia,2009,Developing,66.9,235,1,4.61,134.1678932,97,8,45.9,2,96,5.29,95,0.1,1717.898761,2.668289e6,2.2,2.3,0.686,13.8</t>
  </si>
  <si>
    <t>Mongolia,2008,Developing,67.4,225,2,4.26,181.0123284,96,31,44.9,2,95,5.58,96,0.1,2139.625631,2.628131e6,2.2,2.3,0.673,13.4</t>
  </si>
  <si>
    <t>Mongolia,2007,Developing,65.9,26,2,3.79,126.698109,98,12,43.9,2,99,5.6,95,0.1,1634.81431,259167.0,2.2,2.4,0.661,13.0</t>
  </si>
  <si>
    <t>Mongolia,2006,Developing,65.0,271,2,2.91,122.1206485,98,26,43.0,2,98,4.68,99,0.1,1334.651896,255812.0,2.2,2.4,0.649,12.7</t>
  </si>
  <si>
    <t>Mongolia,2005,Developing,64.5,274,2,2.75,98.68367951,98,0,42.1,2,99,5.9,99,0.1,998.8226671,2.526446e6,2.3,2.4,0.637,11.8</t>
  </si>
  <si>
    <t>Mongolia,2004,Developing,64.0,284,2,1.75,73.24150483,98,0,41.3,2,99,5.99,99,0.1,797.8377432,2.496832e6,2.3,2.4,0.621,11.2</t>
  </si>
  <si>
    <t>Mongolia,2003,Developing,64.0,271,2,1.31,56.05686428,98,18,4.5,2,98,6.18,98,0.1,646.561295,2.469286e6,2.4,2.5,0.609,10.5</t>
  </si>
  <si>
    <t>Mongolia,2002,Developing,63.8,263,2,2.43,55.60878216,98,1205,39.8,2,98,5.81,98,0.1,571.51883,2.443659e6,2.4,2.5,0.599,10.1</t>
  </si>
  <si>
    <t>Mongolia,2001,Developing,63.2,266,2,2.87,61.84921903,95,10677,39.1,3,95,5.45,95,0.1,524.145924,2.419776e6,2.5,2.6,0.588,9.4</t>
  </si>
  <si>
    <t>Mongolia,2000,Developing,62.8,274,2,2.79,56.431387,93,925,38.5,3,94,4.92,94,0.1,474.2133361,2.397436e6,2.6,2.6,0.582,8.9</t>
  </si>
  <si>
    <t>Montenegro,2014,Developing,75.9,17,0,0.01,726.0291764,87,0,61.3,0,91,6.42,91,0.1,7378.345289,62181.0,1.8,1.9,0.803,15.1</t>
  </si>
  <si>
    <t>Montenegro,2013,Developing,75.8,19,0,0.01,707.144691,9,0,6.7,0,94,6.43,94,0.1,7186.429787,62127.0,1.8,1.9,0.799,15.1</t>
  </si>
  <si>
    <t>Montenegro,2012,Developing,75.6,11,0,0.01,648.1331781,9,0,6.2,0,94,7.25,94,0.1,6586.71929,6261.0,1.9,1.9,0.797,15.1</t>
  </si>
  <si>
    <t>Montenegro,2011,Developing,75.4,113,0,6.56,666.7374371,91,5,59.7,0,95,6.92,95,0.1,7318.742449,6279.0,1.9,2.0,0.792,15.1</t>
  </si>
  <si>
    <t>Montenegro,2010,Developing,75.3,115,0,6.56,635.4849381,9,5,59.1,0,93,6.9,94,0.1,6682.281158,619428.0,2.0,2.0,0.787,15.0</t>
  </si>
  <si>
    <t>Montenegro,2009,Developing,75.0,117,0,6.45,489.6818699,87,0,58.5,0,91,6.7,92,0.1,6698.79439,618294.0,2.0,2.1,0.785,14.6</t>
  </si>
  <si>
    <t>Montenegro,2008,Developing,74.6,121,0,6.17,709.1311228,93,0,57.8,0,95,6.13,95,0.1,7325.73474,616969.0,2.1,2.1,0.774,14.2</t>
  </si>
  <si>
    <t>Montenegro,2007,Developing,74.2,125,0,4.98,678.5188944,9,0,57.2,0,92,6.74,92,0.1,5957.145693,615875.0,2.1,2.2,0.762,13.6</t>
  </si>
  <si>
    <t>Montenegro,2006,Developing,73.8,13,0,5.38,595.7306923,9,0,56.5,0,9,8.1,9,0.1,4383.59597,61525.0,2.2,2.2,0.751,13.2</t>
  </si>
  <si>
    <t>Morocco,2014,Developing,74.1,96,18,0.43,198.7343495,99,10,57.5,21,99,5.91,99,0.1,3154.513484,3.431882e6,6.4,6.2,0.64,12.1</t>
  </si>
  <si>
    <t>Morocco,2013,Developing,73.9,97,18,0.45,179.8598949,99,92,56.5,21,99,5.94,99,0.1,3111.762887,3.3824769e7,6.4,6.2,0.634,12.1</t>
  </si>
  <si>
    <t>Morocco,2012,Developing,73.6,99,19,0.55,19.15853732,99,668,55.5,22,99,6.15,99,0.1,294.746728,3.3333789e7,6.3,6.2,0.623,11.6</t>
  </si>
  <si>
    <t>Morocco,2011,Developing,73.3,14,19,0.54,22.0945504,98,982,54.6,22,98,5.99,99,0.1,339.91616,3.2858823e7,6.3,6.2,0.612,11.2</t>
  </si>
  <si>
    <t>Morocco,2010,Developing,72.8,11,20,0.56,183.6592186,98,633,53.6,23,99,5.86,99,0.1,2834.2472,3.249639e6,6.3,6.2,0.603,10.7</t>
  </si>
  <si>
    <t>Morocco,2009,Developing,72.3,116,20,0.62,188.2902861,98,834,52.7,23,99,5.67,99,0.1,2861.5545,3.1989897e7,6.4,6.2,0.596,10.5</t>
  </si>
  <si>
    <t>Morocco,2008,Developing,71.8,123,21,0.51,171.3658969,97,1455,51.7,24,99,5.41,99,0.1,2884.94776,3.1596855e7,6.4,6.3,0.589,10.3</t>
  </si>
  <si>
    <t>Morocco,2007,Developing,71.4,128,21,0.56,157.6431445,95,2248,5.8,25,95,5.48,95,0.1,2494.353552,3.1225881e7,6.4,6.3,0.581,10.0</t>
  </si>
  <si>
    <t>Morocco,2006,Developing,71.0,133,22,0.58,127.7632005,95,1217,49.9,25,97,5.23,97,0.1,2191.478567,3.869346e6,6.4,6.3,0.575,10.0</t>
  </si>
  <si>
    <t>Morocco,2005,Developing,77.0,137,22,0.47,9.469371264,96,0,49.1,26,98,5.6,98,0.1,213.755559,35217.0,6.5,6.3,0.569,9.8</t>
  </si>
  <si>
    <t>Morocco,2004,Developing,72.0,142,23,0.56,100.3638322,95,6399,48.2,27,97,5.22,97,0.1,1948.812275,3.179285e6,6.5,6.4,0.561,9.6</t>
  </si>
  <si>
    <t>Morocco,2003,Developing,69.9,146,24,0.58,88.16506179,9,10841,47.3,28,91,5.25,91,0.1,1721.973863,2.9843937e7,6.6,6.4,0.551,9.3</t>
  </si>
  <si>
    <t>Morocco,2002,Developing,69.5,15,25,0.46,66.72933871,92,6000,46.5,29,94,5.31,94,0.1,1413.757176,2.9512368e7,6.6,6.5,0.54,8.8</t>
  </si>
  <si>
    <t>Morocco,2001,Developing,69.0,155,26,0.46,71.11645,84,2724,45.7,30,93,4.44,96,0.1,1336.775376,2.9181832e7,6.7,6.5,0.53,8.5</t>
  </si>
  <si>
    <t>Morocco,2000,Developing,68.6,16,27,0.45,63.42140024,43,7368,44.8,32,95,4.18,95,0.1,1332.382358,2.8849621e7,6.7,6.6,0.519,8.0</t>
  </si>
  <si>
    <t>Mozambique,2014,Developing,56.7,375,61,0.01,54.91159475,79,9,22.2,84,79,6.98,79,4.1,623.2871141,2.7212382e7,3.6,3.5,0.409,9.1</t>
  </si>
  <si>
    <t>Mozambique,2013,Developing,55.3,46,62,1.16,5.813338496,78,8,21.8,87,78,5.9,78,5.1,65.985681,2.6434372e7,3.6,3.5,0.405,9.1</t>
  </si>
  <si>
    <t>Mozambique,2012,Developing,54.8,48,64,1.19,49.90987221,76,145,21.3,90,73,5.58,76,6.9,566.513873,2.567666e6,3.6,3.5,0.4,9.2</t>
  </si>
  <si>
    <t>Mozambique,2011,Developing,54.3,47,66,0.94,40.80617976,76,177,2.9,94,73,6.23,76,9.6,526.5313517,249395.0,3.7,3.6,0.397,9.5</t>
  </si>
  <si>
    <t>Mozambique,2010,Developing,54.0,47,69,0.96,5.743393664,74,2321,2.5,98,73,5.38,74,10.8,419.2258149,2.422145e6,3.7,3.6,0.39,9.3</t>
  </si>
  <si>
    <t>Mozambique,2009,Developing,53.8,4,70,1.18,39.75216936,74,60,2.1,101,74,5.43,74,11.3,463.852618,2.352463e6,3.7,3.6,0.382,9.2</t>
  </si>
  <si>
    <t>Mozambique,2008,Developing,53.2,45,72,1.48,0.796915785,75,4,19.7,104,74,4.91,75,12.6,53.127719,2.2846758e7,3.7,3.7,0.372,8.8</t>
  </si>
  <si>
    <t>Mozambique,2007,Developing,52.1,425,74,1.03,53.9502789,75,267,19.3,108,75,5.25,75,14.1,422.1461573,2.2188387e7,3.8,3.7,0.36,8.2</t>
  </si>
  <si>
    <t>Mozambique,2006,Developing,51.2,434,78,1.2,58.59644487,75,183,18.9,113,73,6.51,78,16.3,385.7567141,2.1547463e7,3.8,3.7,0.353,7.9</t>
  </si>
  <si>
    <t>Mozambique,2005,Developing,58.0,434,80,1.23,67.33378735,75,12598,18.5,117,71,6.87,8,16.2,369.1545359,29237.0,3.9,3.8,0.341,7.3</t>
  </si>
  <si>
    <t>Mozambique,2004,Developing,54.0,429,82,1.54,46.58195631,76,9396,18.1,120,69,5.91,83,15.9,336.3318145,231275.0,3.9,3.8,0.332,7.0</t>
  </si>
  <si>
    <t>Mozambique,2003,Developing,51.0,424,85,1.68,42.52689559,76,28898,17.7,124,67,6.39,85,15.3,283.8911588,1.9716598e7,4.0,3.9,0.318,6.7</t>
  </si>
  <si>
    <t>Mozambique,2002,Developing,49.8,416,87,2.16,40.82597077,76,7155,17.3,127,76,6.45,76,14.5,262.884551,1.9139658e7,4.0,4.0,0.311,6.2</t>
  </si>
  <si>
    <t>Mozambique,2001,Developing,49.5,48,90,2.09,37.82511936,25,7085,16.9,132,72,5.64,73,13.4,256.4414872,1.8588758e7,4.1,4.0,0.298,5.8</t>
  </si>
  <si>
    <t>Myanmar,2014,Developing,66.4,21,40,0.01,45.33788677,88,122,22.9,52,88,2.28,88,0.3,1262.893782,5.1924182e7,12.9,13.1,0.547,9.1</t>
  </si>
  <si>
    <t>Myanmar,2013,Developing,66.2,22,42,0.7,38.33793462,75,1010,22.1,55,76,2.16,75,0.4,1168.83947,5.1448196e7,12.9,13.2,0.54,9.1</t>
  </si>
  <si>
    <t>Myanmar,2012,Developing,65.9,25,44,0.55,38.4279083,58,2175,21.3,58,87,2.22,84,0.5,1171.58257,5.986514e6,13.0,13.2,0.533,9.1</t>
  </si>
  <si>
    <t>Myanmar,2011,Developing,65.6,27,47,0.33,21.23698847,4,2046,2.5,61,9,1.87,84,0.5,1186.423937,555331.0,13.0,13.3,0.526,9.1</t>
  </si>
  <si>
    <t>Myanmar,2010,Developing,65.4,29,49,0.3,17.48293752,92,190,19.8,65,9,1.92,9,0.5,987.7365832,5.155896e6,13.1,13.3,0.515,8.8</t>
  </si>
  <si>
    <t>Myanmar,2009,Developing,65.2,211,52,0.28,11.05247903,91,329,19.1,69,9,2.5,9,0.6,741.777116,49869.0,13.1,13.4,0.504,8.5</t>
  </si>
  <si>
    <t>Myanmar,2008,Developing,59.2,296,59,0.3,9.53048032,85,333,18.3,96,85,1.87,85,0.6,643.951373,4.9479752e7,13.2,13.4,0.493,8.2</t>
  </si>
  <si>
    <t>Myanmar,2007,Developing,64.5,217,58,0.26,0.5305728,85,1088,17.6,78,84,1.68,86,0.6,41.451,4.9171586e7,13.2,13.5,0.484,8.1</t>
  </si>
  <si>
    <t>Myanmar,2006,Developing,64.2,22,61,0.28,4.632776304,75,760,17.0,83,82,1.78,82,0.6,296.97284,4.8846474e7,13.2,13.5,0.474,8.0</t>
  </si>
  <si>
    <t>Myanmar,2005,Developing,63.9,224,64,0.28,2.793843188,62,314,16.4,87,86,1.83,73,0.5,247.24276,4.8482614e7,13.2,13.6,0.465,7.9</t>
  </si>
  <si>
    <t>Myanmar,2004,Developing,63.5,228,66,0.44,4.15451614,39,1329,15.7,90,92,1.97,82,0.5,219.8156688,487377.0,13.3,13.6,0.455,7.8</t>
  </si>
  <si>
    <t>Myanmar,2003,Developing,63.2,231,69,0.4,3.824212472,8,830,15.2,93,86,1.97,78,0.5,219.782326,4.7624894e7,13.3,13.6,0.445,7.7</t>
  </si>
  <si>
    <t>Namibia,2014,Developing,65.9,242,2,0.01,751.3982719,88,477,34.9,3,88,8.93,88,2.2,5421.343953,237992.0,8.6,8.5,0.632,11.7</t>
  </si>
  <si>
    <t>Namibia,2013,Developing,66.1,232,3,0.01,760.6550553,89,1028,34.1,3,89,8.53,89,2.5,5488.131712,231652.0,9.0,8.9,0.625,11.6</t>
  </si>
  <si>
    <t>Namibia,2012,Developing,65.8,232,3,0.01,796.8734263,84,86,33.3,4,84,8.24,84,3.7,5749.44752,2.263934e6,9.5,9.4,0.619,11.5</t>
  </si>
  <si>
    <t>Namibia,2011,Developing,64.3,268,3,7.84,7.896234931,82,79,32.5,4,85,8.78,82,4.7,56.971392,2.215621e6,9.9,9.9,0.612,11.5</t>
  </si>
  <si>
    <t>Namibia,2010,Developing,63.0,299,3,7.58,719.5535161,83,3138,31.8,4,83,7.89,83,6.2,5191.58381,217317.0,1.4,1.4,0.604,11.4</t>
  </si>
  <si>
    <t>Nepal,2014,Developing,69.6,158,18,0.01,8.523486403,92,1279,18.5,22,92,5.8,92,0.1,76.2386977,2.8323241e7,15.9,16.3,0.551,12.4</t>
  </si>
  <si>
    <t>Nepal,2013,Developing,69.3,162,19,0.27,80.15505125,92,1861,18.0,24,92,5.69,92,0.1,688.6172788,2.798531e6,16.1,16.5,0.545,12.3</t>
  </si>
  <si>
    <t>Nepal,2012,Developing,68.9,167,20,0.26,80.58788376,9,3362,17.4,25,9,5.89,9,0.2,681.7925868,2.7649925e7,16.3,16.7,0.538,12.3</t>
  </si>
  <si>
    <t>Nepal,2011,Developing,68.4,172,22,0.27,112.1229028,92,2359,16.9,27,92,6.73,92,0.2,692.1166842,2.7327147e7,16.5,16.9,0.529,12.0</t>
  </si>
  <si>
    <t>Nepal,2010,Developing,68.0,178,23,0.24,84.62302524,82,190,16.4,30,83,6.43,82,0.2,592.1835216,2.723137e6,16.7,17.2,0.515,11.1</t>
  </si>
  <si>
    <t>Nepal,2009,Developing,67.5,183,25,0.22,6.19357029,89,189,15.9,32,93,6.41,89,0.2,48.7299,2.674113e6,16.9,17.4,0.502,10.5</t>
  </si>
  <si>
    <t>Nepal,2008,Developing,67.0,189,27,0.21,70.27113179,82,2089,15.4,35,82,6.44,82,0.2,473.844449,2.6475859e7,17.0,17.6,0.492,10.1</t>
  </si>
  <si>
    <t>Nepal,2007,Developing,66.6,194,29,0.2,52.22906505,82,1415,14.9,38,82,5.84,82,0.2,393.8843518,2.6214847e7,17.2,17.8,0.486,10.0</t>
  </si>
  <si>
    <t>Nepal,2006,Developing,66.0,21,31,0.2,45.87989927,69,2838,14.4,41,91,5.7,89,0.2,348.6314534,2.594618e6,17.4,18.0,0.476,9.6</t>
  </si>
  <si>
    <t>Nepal,2005,Developing,65.4,28,33,0.2,4.259752532,41,5023,13.9,44,78,5.72,75,0.2,317.89198,2.564287e6,17.6,18.2,0.469,9.4</t>
  </si>
  <si>
    <t>Nepal,2004,Developing,64.7,218,35,0.21,31.93187316,27,12074,13.4,47,8,5.82,8,0.2,287.4156,2.539449e6,17.8,18.4,0.463,9.3</t>
  </si>
  <si>
    <t>Nepal,2003,Developing,64.3,22,38,0.2,2.79096532,2,13344,12.9,50,76,5.48,78,0.1,253.72412,2.495623e6,18.0,18.6,0.457,9.2</t>
  </si>
  <si>
    <t>Netherlands,2014,Developed,81.7,58,1,0.01,1491.703605,92,140,61.6,1,96,1.9,96,0.1,52157.4687,168658.0,1.0,0.9,0.923,18.1</t>
  </si>
  <si>
    <t>Netherlands,2013,Developed,81.4,6,1,8.68,1475.030397,51,2632,61.0,1,97,11.4,97,0.1,51574.48942,1.684432e6,1.0,0.9,0.922,18.1</t>
  </si>
  <si>
    <t>Netherlands,2012,Developed,81.1,62,1,9.05,1162.656768,2,10,6.5,1,97,11.1,97,0.1,49474.7561,1.6754962e7,1.0,0.9,0.921,18.1</t>
  </si>
  <si>
    <t>Netherlands,2011,Developed,81.1,63,1,8.96,1047.370244,2,51,59.9,1,97,1.53,97,0.1,5354.6536,1.669374e6,1.0,0.9,0.911,17.2</t>
  </si>
  <si>
    <t>Nicaragua,2014,Developing,74.5,148,2,3.55,473.1238124,98,0,53.2,3,99,9.4,98,0.1,1975.46477,613997.0,1.8,1.7,0.636,11.6</t>
  </si>
  <si>
    <t>Nicaragua,2013,Developing,73.9,157,2,3.58,366.4841804,98,0,52.4,3,99,8.43,98,0.1,1847.19849,5.945747e6,1.8,1.7,0.63,11.5</t>
  </si>
  <si>
    <t>Nicaragua,2012,Developing,73.9,157,2,3.63,334.8174246,98,0,51.7,3,99,8.4,98,0.1,1792.3845,587718.0,1.8,1.7,0.625,11.5</t>
  </si>
  <si>
    <t>Nicaragua,2011,Developing,74.5,147,3,3.39,321.6132593,98,0,5.9,3,99,6.39,98,0.1,1682.957924,58782.0,1.8,1.8,0.62,11.5</t>
  </si>
  <si>
    <t>Nicaragua,2010,Developing,73.2,154,3,3.38,302.7045411,98,0,5.2,3,99,6.58,98,0.1,1526.497938,5.737723e6,1.9,1.8,0.614,11.4</t>
  </si>
  <si>
    <t>Nicaragua,2009,Developing,73.2,163,3,3.36,292.753101,98,0,49.4,3,99,6.82,98,0.2,1464.497754,5.666581e6,1.9,1.8,0.613,11.3</t>
  </si>
  <si>
    <t>Nicaragua,2008,Developing,72.5,169,3,3.64,275.064434,97,0,48.6,3,97,6.98,97,0.2,1518.85386,559456.0,1.9,1.8,0.607,11.1</t>
  </si>
  <si>
    <t>Nicaragua,2007,Developing,72.5,173,3,3.83,253.0007812,93,0,47.9,4,93,6.91,93,0.2,1344.31871,552216.0,2.0,1.9,0.601,11.0</t>
  </si>
  <si>
    <t>Nicaragua,2006,Developing,73.0,17,3,3.69,21.41123529,88,0,47.1,4,88,6.33,88,0.3,124.992617,545211.0,2.0,1.9,0.597,11.0</t>
  </si>
  <si>
    <t>Nicaragua,2005,Developing,71.2,194,3,3.7,218.5716179,86,0,46.4,4,87,6.11,86,0.3,1175.116225,5.379328e6,2.0,1.9,0.592,11.0</t>
  </si>
  <si>
    <t>Nicaragua,2004,Developing,71.0,194,4,3.81,36.81621175,79,0,45.7,4,8,6.13,79,0.3,191.55157,53973.0,2.1,2.0,0.587,11.0</t>
  </si>
  <si>
    <t>Nicaragua,2003,Developing,76.0,198,4,3.77,2.542436908,86,0,44.9,5,86,6.12,86,0.3,115.565314,524879.0,2.1,2.0,0.583,11.0</t>
  </si>
  <si>
    <t>Nicaragua,2002,Developing,75.0,197,4,3.5,2.092343893,85,0,44.2,5,85,5.71,85,0.4,11.147277,5.171734e6,2.2,2.1,0.577,10.7</t>
  </si>
  <si>
    <t>Nicaragua,2001,Developing,73.0,193,4,3.51,22.35595448,87,0,43.5,5,89,5.26,87,0.4,143.6758,5175.0,2.2,2.1,0.57,10.4</t>
  </si>
  <si>
    <t>Nicaragua,2000,Developing,73.0,192,4,3.61,15.25518816,83,0,42.8,5,85,5.39,83,0.4,116.2743,526796.0,2.2,2.1,0.562,10.1</t>
  </si>
  <si>
    <t>Niger,2014,Developing,61.4,223,49,0.01,3.304039899,68,1142,18.9,88,67,5.82,68,0.5,43.646498,1.9148219e7,9.8,9.6,0.345,5.3</t>
  </si>
  <si>
    <t>Niger,2013,Developing,69.0,227,49,0.01,31.50243237,67,1224,18.5,89,56,5.9,67,0.6,416.14838,1.8426372e7,1.0,9.9,0.341,5.3</t>
  </si>
  <si>
    <t>Niger,2012,Developing,63.0,232,49,0.01,29.75517982,71,272,18.1,90,71,6.11,71,0.7,391.515524,1.7731634e7,1.3,1.1,0.331,5.1</t>
  </si>
  <si>
    <t>Niger,2011,Developing,59.4,241,50,0.15,32.22493445,75,771,17.7,93,4,6.66,75,0.7,375.5819866,1.764636e6,1.5,1.3,0.323,4.8</t>
  </si>
  <si>
    <t>Niger,2010,Developing,58.2,252,50,0.12,5.883760536,7,372,17.3,95,75,6.36,7,0.9,348.151511,1.6425578e7,1.7,1.6,0.312,4.5</t>
  </si>
  <si>
    <t>Niger,2009,Developing,57.1,263,51,0.11,5.665405066,71,801,16.9,99,71,6.98,71,1.1,341.2894618,1.5813913e7,11.0,1.8,0.307,4.2</t>
  </si>
  <si>
    <t>Nigeria,2014,Developing,53.6,362,490,0.01,263.2111031,49,6855,24.7,759,49,3.67,49,3.9,3221.678128,1.764652e6,1.1,9.9,0.521,10.0</t>
  </si>
  <si>
    <t>Nigeria,2013,Developing,53.2,367,498,8.3,194.2032879,46,52852,24.1,773,46,3.7,46,3.9,2996.96432,1.7182933e7,1.4,1.2,0.514,9.8</t>
  </si>
  <si>
    <t>Nigeria,2012,Developing,52.7,374,505,8.54,204.7186256,42,6447,23.5,788,42,3.3,42,4.4,2755.297787,1.67297284e8,1.7,1.6,0.507,9.7</t>
  </si>
  <si>
    <t>Nigeria,2011,Developing,52.3,375,513,8.75,187.5733187,46,18843,22.8,802,48,3.69,48,4.7,2527.9423,1.6287776e7,11.0,1.9,0.5,9.6</t>
  </si>
  <si>
    <t>Nigeria,2010,Developing,52.0,374,521,8.9,133.1230872,49,8491,22.2,817,54,3.47,54,4.8,2327.3267,1.58578261e8,11.3,11.2,0.492,9.5</t>
  </si>
  <si>
    <t>Nigeria,2009,Developing,51.6,376,527,9.05,14.5676468,63,1272,21.6,832,66,4.24,63,4.9,197.661422,1.5442181e7,11.7,11.6,0.487,9.3</t>
  </si>
  <si>
    <t>Nigeria,2008,Developing,59.0,386,536,9.3,105.5910629,41,9960,21.0,848,6,4.0,53,5.0,1383.893354,1.534739e6,12.0,11.9,0.481,9.2</t>
  </si>
  <si>
    <t>Nigeria,2007,Developing,55.0,388,542,9.55,104.4746444,42,2613,2.4,863,54,4.47,42,5.2,1136.829645,1.4641724e7,12.3,12.3,0.477,9.1</t>
  </si>
  <si>
    <t>Nigeria,2006,Developing,49.8,396,549,9.66,10.35779424,27,704,19.9,879,46,3.66,4,5.3,119.743286,1.4261494e7,12.6,12.6,0.466,9.0</t>
  </si>
  <si>
    <t>Nigeria,2005,Developing,49.2,4,556,9.71,6.416252787,18,110927,19.3,893,45,4.11,36,5.4,87.8938738,1.38939478e8,12.9,12.9,0.463,8.9</t>
  </si>
  <si>
    <t>Pakistan,2014,Developing,66.2,162,359,0.01,62.29361092,72,1370,24.7,442,72,2.61,72,0.1,1316.98966,1.85546257e8,19.4,19.8,0.542,7.8</t>
  </si>
  <si>
    <t>Pakistan,2013,Developing,66.0,163,365,0.04,60.18648815,72,8749,23.9,450,72,2.7,72,0.1,1272.44161,1.81712595e8,19.6,2.0,0.538,7.7</t>
  </si>
  <si>
    <t>Pakistan,2012,Developing,65.7,165,369,0.04,59.65900139,72,8046,23.2,456,72,2.76,72,0.1,1261.28967,1.77911533e8,19.8,2.2,0.529,7.6</t>
  </si>
  <si>
    <t>Pakistan,2011,Developing,65.5,167,371,0.04,57.87736282,74,4386,22.5,459,75,3.1,74,0.1,1226.215314,1.74184265e8,2.0,2.4,0.525,7.5</t>
  </si>
  <si>
    <t>Pakistan,2010,Developing,65.1,172,372,0.04,0.66751505,82,4321,21.9,461,82,3.2,82,0.1,14.142268,1.756182e6,2.2,2.7,0.521,7.5</t>
  </si>
  <si>
    <t>Pakistan,2009,Developing,64.8,175,371,0.03,0.697215581,78,863,21.3,460,7,2.94,71,0.1,16.63999,1.674958e6,2.5,2.9,0.514,7.3</t>
  </si>
  <si>
    <t>Pakistan,2008,Developing,64.6,177,369,0.03,5.447133608,65,1129,2.6,460,7,3.26,62,0.1,139.31288,1.6364463e7,2.7,21.1,0.513,7.3</t>
  </si>
  <si>
    <t>Pakistan,2007,Developing,64.4,178,367,0.03,3.912744517,75,2801,2.1,459,75,3.35,75,0.1,95.4327931,1.6332974e7,2.8,21.3,0.505,6.7</t>
  </si>
  <si>
    <t>Pakistan,2006,Developing,64.2,179,365,0.03,40.36829999,78,7641,19.5,458,77,3.4,78,0.1,873.772727,1.5793993e7,21.0,21.5,0.501,6.5</t>
  </si>
  <si>
    <t>Pakistan,2005,Developing,62.9,2,364,0.04,30.59320769,7,2981,18.9,459,78,2.91,77,0.1,711.4699463,1.5399667e7,21.2,21.7,0.487,6.1</t>
  </si>
  <si>
    <t>Pakistan,2004,Developing,63.7,183,364,0.01,28.98323119,65,4248,18.4,461,65,2.56,65,0.1,649.848233,15783.0,21.4,21.8,0.474,5.6</t>
  </si>
  <si>
    <t>Pakistan,2003,Developing,63.5,185,366,0.01,24.23455671,63,4740,17.9,466,69,2.61,67,0.1,563.594342,1.477341e6,21.6,22.0,0.465,5.6</t>
  </si>
  <si>
    <t>Panama,2014,Developing,77.6,119,1,6.74,1842.463782,8,0,57.1,1,8,8.3,8,0.1,12593.7374,393986.0,1.9,1.8,0.78,13.0</t>
  </si>
  <si>
    <t>Panama,2013,Developing,77.5,118,1,6.89,1694.467075,8,0,56.3,1,81,8.9,8,0.1,11685.97983,3.838462e6,1.9,1.9,0.773,12.9</t>
  </si>
  <si>
    <t>Panama,2012,Developing,77.2,12,1,6.95,201.7490628,85,0,55.6,1,87,7.25,85,0.1,1589.82713,3.772938e6,1.9,1.9,0.765,12.8</t>
  </si>
  <si>
    <t>Panama,2011,Developing,77.3,121,1,6.9,119.2124275,87,4,54.9,1,91,7.5,87,0.1,927.723171,377782.0,2.0,1.9,0.758,12.9</t>
  </si>
  <si>
    <t>Panama,2010,Developing,76.5,122,1,6.94,1199.319976,94,0,54.2,2,95,8.5,94,0.1,7937.259931,3.643222e6,2.0,1.9,0.756,12.8</t>
  </si>
  <si>
    <t>Panama,2009,Developing,76.8,127,1,6.87,1092.155356,85,0,53.4,2,85,7.56,85,0.1,7429.628274,3.579385e6,2.0,1.9,0.755,12.8</t>
  </si>
  <si>
    <t>Panama,2008,Developing,76.5,127,1,6.74,956.8229765,86,0,52.7,2,86,6.75,86,0.1,6973.9284,3.516268e6,2.0,2.0,0.75,12.8</t>
  </si>
  <si>
    <t>Panama,2007,Developing,76.4,124,1,6.16,76.2508038,85,0,51.9,2,84,6.31,85,0.2,668.8667,345387.0,2.1,2.0,0.743,12.9</t>
  </si>
  <si>
    <t>Panama,2006,Developing,76.2,125,1,5.72,631.1251711,88,0,51.1,2,98,7.0,88,0.1,5348.518399,339195.0,2.1,2.0,0.744,12.9</t>
  </si>
  <si>
    <t>Panama,2005,Developing,75.8,122,1,5.53,623.9100503,92,0,5.3,2,88,7.48,92,0.1,4916.54886,333465.0,2.1,2.1,0.74,12.9</t>
  </si>
  <si>
    <t>Panama,2004,Developing,75.8,123,1,5.69,527.60848,95,0,49.5,2,92,8.9,95,0.2,4591.892776,3.269541e6,2.2,2.1,0.733,12.8</t>
  </si>
  <si>
    <t>Panama,2003,Developing,75.5,126,1,5.52,58.45976019,98,0,48.6,2,95,7.6,98,0.1,4267.13578,329174.0,2.2,2.2,0.728,12.8</t>
  </si>
  <si>
    <t>Panama,2002,Developing,75.7,125,1,5.52,78.80940216,98,0,47.8,2,99,8.3,99,0.2,4126.14671,3.149265e6,2.3,2.2,0.725,12.6</t>
  </si>
  <si>
    <t>Panama,2001,Developing,75.5,124,2,5.43,7.320514461,98,0,46.9,2,95,7.72,99,0.1,446.372833,389684.0,2.3,2.3,0.721,12.4</t>
  </si>
  <si>
    <t>Papua New Guinea,2014,Developing,62.7,278,10,0.01,208.2311603,67,2299,47.9,13,64,4.26,73,0.7,2182.716565,7.755785e6,1.3,1.3,0.511,10.0</t>
  </si>
  <si>
    <t>Papua New Guinea,2013,Developing,62.4,281,10,0.01,25.70881695,73,12,47.2,13,8,4.78,79,0.8,229.95364,7.592865e6,1.3,1.3,0.506,10.0</t>
  </si>
  <si>
    <t>Papua New Guinea,2012,Developing,62.2,284,10,0.01,31.6357652,68,0,46.4,13,81,4.55,74,1.0,271.318741,743836.0,1.3,1.3,0.501,9.9</t>
  </si>
  <si>
    <t>Papua New Guinea,2011,Developing,62.0,285,10,0.88,23.40731286,66,0,45.7,13,69,4.94,72,1.0,177.867119,7.269348e6,1.3,1.3,0.494,9.9</t>
  </si>
  <si>
    <t>Papua New Guinea,2010,Developing,61.8,286,10,0.79,18.99961966,56,0,44.9,14,72,4.18,67,1.1,1366.879112,718239.0,1.4,1.3,0.485,9.6</t>
  </si>
  <si>
    <t>Papua New Guinea,2009,Developing,61.6,288,11,0.82,20.53327531,66,0,44.2,14,79,4.36,73,1.1,1166.66337,6.947447e6,1.4,1.3,0.477,9.2</t>
  </si>
  <si>
    <t>Papua New Guinea,2008,Developing,61.4,29,11,0.81,103.7277727,59,0,43.4,14,76,4.6,63,1.3,1178.72469,6.787187e6,1.4,1.3,0.469,8.9</t>
  </si>
  <si>
    <t>Papua New Guinea,2007,Developing,61.1,295,11,0.71,85.7175381,61,0,42.7,14,72,4.4,71,1.4,956.668952,6.627922e6,1.4,1.3,0.461,8.6</t>
  </si>
  <si>
    <t>Papua New Guinea,2006,Developing,68.0,299,11,0.64,126.6142137,71,1,41.9,14,67,5.92,72,1.5,854.346921,647272.0,1.4,1.4,0.454,8.2</t>
  </si>
  <si>
    <t>Papua New Guinea,2005,Developing,64.0,37,11,0.84,12.05551997,63,1222,41.1,15,61,6.42,72,1.5,77.5773486,631479.0,1.4,1.4,0.446,7.9</t>
  </si>
  <si>
    <t>Papua New Guinea,2004,Developing,59.9,314,11,0.58,158.001946,6,1385,4.4,15,59,8.39,62,1.5,637.3616215,6.161517e6,1.5,1.4,0.439,7.6</t>
  </si>
  <si>
    <t>Papua New Guinea,2003,Developing,59.6,321,11,0.59,124.3789361,67,3863,39.6,14,62,6.79,68,1.4,588.3582595,61724.0,1.5,1.4,0.433,7.2</t>
  </si>
  <si>
    <t>Papua New Guinea,2002,Developing,59.3,327,11,0.61,110.9803062,6,17620,38.9,14,54,7.69,61,1.4,511.665773,5.862316e6,1.5,1.5,0.428,6.9</t>
  </si>
  <si>
    <t>Papua New Guinea,2001,Developing,59.1,331,11,0.68,93.37278497,59,4023,38.2,14,52,6.68,55,1.3,539.41528,5.716152e6,1.5,1.5,0.422,6.6</t>
  </si>
  <si>
    <t>Papua New Guinea,2000,Developing,58.9,335,11,0.73,62.56273841,57,7135,37.5,14,51,3.98,59,1.1,631.9468526,5.572222e6,1.6,1.5,0.418,6.2</t>
  </si>
  <si>
    <t>Paraguay,2014,Developing,73.9,147,3,0.01,561.7684701,87,0,49.4,3,83,9.81,87,0.2,4712.822736,6.552584e6,2.0,1.9,0.688,12.3</t>
  </si>
  <si>
    <t>Paraguay,2013,Developing,73.8,148,3,5.03,573.4346982,86,0,48.6,3,8,1.49,86,0.2,4479.95858,646574.0,2.0,1.9,0.679,12.3</t>
  </si>
  <si>
    <t>Paraguay,2012,Developing,73.6,148,3,5.36,441.8446244,87,0,47.9,3,83,1.33,87,0.1,3855.537735,6.379219e6,2.0,2.0,0.679,12.3</t>
  </si>
  <si>
    <t>Paraguay,2011,Developing,73.4,15,3,5.79,472.1932825,89,0,47.1,3,84,9.42,89,0.1,3988.11894,6.293783e6,2.1,2.0,0.675,12.3</t>
  </si>
  <si>
    <t>Paraguay,2010,Developing,73.2,152,3,5.65,359.9760397,89,0,46.4,3,85,9.1,89,0.1,3225.591754,629877.0,2.1,2.0,0.664,12.4</t>
  </si>
  <si>
    <t>Paraguay,2009,Developing,73.0,155,3,5.39,30.93519548,85,0,45.6,3,81,9.14,85,0.1,2599.596259,6.127837e6,2.1,2.0,0.663,12.1</t>
  </si>
  <si>
    <t>Paraguay,2008,Developing,72.7,157,3,6.14,34.73924576,87,0,44.9,4,85,7.6,89,0.1,359.992184,647117.0,2.1,2.1,0.654,11.9</t>
  </si>
  <si>
    <t>Paraguay,2007,Developing,72.5,159,3,5.61,318.6201852,86,0,44.2,4,95,6.41,95,0.1,2312.192926,5.966159e6,2.2,2.1,0.649,12.0</t>
  </si>
  <si>
    <t>Paraguay,2006,Developing,72.3,161,3,5.61,26.18072382,92,0,43.5,4,98,6.43,98,0.2,189.71539,5.882796e6,2.2,2.2,0.648,12.1</t>
  </si>
  <si>
    <t>Paraguay,2005,Developing,72.1,163,3,6.38,20.68037294,92,0,42.8,4,96,6.7,96,0.2,157.145691,5.795494e6,2.3,2.2,0.646,12.3</t>
  </si>
  <si>
    <t>Paraguay,2004,Developing,71.9,165,3,6.2,20.60083027,9,0,42.0,4,92,5.78,92,0.2,148.527976,57374.0,2.3,2.2,0.639,12.1</t>
  </si>
  <si>
    <t>Paraguay,2003,Developing,71.7,166,4,6.64,155.4233076,86,0,41.3,4,86,5.99,86,0.1,1174.779347,56795.0,2.4,2.3,0.642,12.7</t>
  </si>
  <si>
    <t>Peru,2014,Developing,75.3,125,8,0.01,973.728675,88,0,54.9,10,78,5.47,88,0.1,6491.5245,3.973354e6,1.1,1.1,0.735,13.4</t>
  </si>
  <si>
    <t>Peru,2013,Developing,75.3,125,8,5.38,946.6521165,88,0,54.2,11,71,5.23,88,0.1,6583.116248,3.565716e6,1.1,1.1,0.731,13.4</t>
  </si>
  <si>
    <t>Peru,2012,Developing,74.9,129,9,5.14,885.9858185,95,0,53.6,11,94,5.18,95,0.1,6387.785281,3.158966e6,1.1,1.1,0.725,13.4</t>
  </si>
  <si>
    <t>Peru,2011,Developing,74.5,133,9,4.83,759.5380695,91,0,52.9,12,91,4.93,91,0.2,5771.565878,2.9759989e7,1.1,1.1,0.721,13.4</t>
  </si>
  <si>
    <t>Peru,2010,Developing,73.7,14,10,4.72,69.43934508,93,0,52.2,12,92,5.3,93,0.2,522.493191,2.9373646e7,1.1,1.1,0.708,13.3</t>
  </si>
  <si>
    <t>Peru,2009,Developing,73.8,14,10,4.69,570.4532468,93,0,51.5,13,92,5.36,93,0.3,4166.93387,29157.0,1.2,1.2,0.706,13.3</t>
  </si>
  <si>
    <t>Peru,2008,Developing,73.9,138,11,4.85,58.4989742,93,1,5.8,14,93,4.73,93,0.3,428.87811,2.864198e6,1.2,1.2,0.7,13.2</t>
  </si>
  <si>
    <t>Peru,2007,Developing,74.0,133,11,4.29,516.4037021,93,0,5.2,15,93,4.6,93,0.3,3611.2147,2.8292724e7,1.2,1.2,0.696,13.2</t>
  </si>
  <si>
    <t>Peru,2006,Developing,74.2,134,12,4.22,448.7670462,94,0,49.5,15,94,4.47,94,0.4,3171.49856,2.7949944e7,1.2,1.2,0.693,13.0</t>
  </si>
  <si>
    <t>Peru,2005,Developing,72.8,148,13,4.44,411.5645653,94,0,48.8,16,66,4.72,77,0.4,2754.7829,276141.0,1.3,1.3,0.692,13.0</t>
  </si>
  <si>
    <t>Peru,2004,Developing,72.2,151,14,4.27,356.9393805,92,0,48.1,18,81,4.56,86,0.4,2448.143899,2.7273194e7,1.3,1.3,0.685,12.8</t>
  </si>
  <si>
    <t>Peru,2003,Developing,72.1,152,15,4.5,34.70333523,65,0,47.4,19,95,4.6,94,0.4,218.25997,2.6937738e7,1.3,1.3,0.686,13.3</t>
  </si>
  <si>
    <t>Philippines,2014,Developing,68.4,214,54,4.52,31.27232188,67,58848,24.8,68,77,4.71,67,0.1,2842.938353,112249.0,1.0,9.7,0.676,11.7</t>
  </si>
  <si>
    <t>Philippines,2013,Developing,68.1,219,55,4.61,24.58973399,89,2920,24.3,69,84,4.56,89,0.1,276.289146,9.848132e6,1.0,9.7,0.671,11.7</t>
  </si>
  <si>
    <t>Philippines,2012,Developing,68.1,217,56,5.02,212.7418488,88,1536,23.7,71,88,4.46,88,0.1,2581.818554,9.6866642e7,1.0,9.7,0.666,11.6</t>
  </si>
  <si>
    <t>Philippines,2011,Developing,68.0,218,57,4.96,191.4949779,87,6538,23.1,72,87,4.29,87,0.1,2352.518156,9.527794e6,1.0,9.7,0.669,11.5</t>
  </si>
  <si>
    <t>Philippines,2010,Developing,67.9,218,58,4.85,198.2563794,77,6368,22.6,74,78,4.37,79,0.1,2129.499242,9.3726624e7,1.0,9.7,0.662,11.4</t>
  </si>
  <si>
    <t>Philippines,2009,Developing,68.0,219,59,4.42,159.5348489,85,1469,22.1,76,86,4.41,87,0.1,1825.341521,9.222879e6,1.0,9.7,0.661,11.7</t>
  </si>
  <si>
    <t>Philippines,2008,Developing,67.5,217,60,4.21,155.4767618,88,341,21.6,78,91,4.5,91,0.1,1919.466195,9.751864e6,1.0,9.7,0.655,11.5</t>
  </si>
  <si>
    <t>Philippines,2007,Developing,67.5,216,62,4.19,137.327474,87,530,21.1,80,87,3.94,87,0.1,1672.685433,8.929349e6,1.0,9.7,0.648,11.4</t>
  </si>
  <si>
    <t>Philippines,2006,Developing,67.3,219,63,4.08,121.3625467,77,9,2.6,82,88,3.95,88,0.1,1391.772325,8.789419e6,1.0,9.7,0.646,11.5</t>
  </si>
  <si>
    <t>Philippines,2005,Developing,67.0,223,65,4.22,105.7306982,49,118,2.1,84,9,3.91,89,0.1,1194.697155,8.6274237e7,1.0,9.7,0.642,11.6</t>
  </si>
  <si>
    <t>Philippines,2004,Developing,67.3,218,66,4.45,13.39905105,48,3025,19.6,86,85,3.23,88,0.1,179.3715,8.4678493e7,1.0,9.7,0.636,11.6</t>
  </si>
  <si>
    <t>Philippines,2003,Developing,67.2,217,67,4.44,0.901149288,52,10511,19.2,87,85,3.25,84,0.1,11.553196,8.331954e6,1.0,9.7,0.631,11.6</t>
  </si>
  <si>
    <t>Philippines,2002,Developing,66.8,221,68,4.42,0.09987219,42,7003,18.7,89,77,2.79,79,0.1,1.68135,813526.0,1.0,9.7,0.625,11.4</t>
  </si>
  <si>
    <t>Philippines,2001,Developing,66.8,221,68,4.54,69.0204245,45,7360,18.3,89,76,3.0,79,0.1,957.287441,7.9665315e7,1.0,9.7,0.622,11.4</t>
  </si>
  <si>
    <t>Philippines,2000,Developing,66.8,219,69,4.73,11.69704463,7,7120,17.8,90,74,3.21,78,0.1,138.91977,7.7991569e7,1.0,9.6,0.618,11.4</t>
  </si>
  <si>
    <t>Poland,2014,Developed,77.3,12,2,10.71,243.808475,96,0,61.1,2,94,6.35,98,0.1,14341.675,3.811735e6,1.9,2.1,0.85,16.4</t>
  </si>
  <si>
    <t>Poland,2013,Developed,77.1,12,2,11.63,23.43533487,96,84,6.4,2,95,6.4,99,0.1,1378.54911,384196.0,2.0,2.1,0.838,15.4</t>
  </si>
  <si>
    <t>Poland,2012,Developed,76.8,125,2,10.81,230.040097,97,71,59.7,2,95,6.62,99,0.1,13145.1484,3.863164e6,2.0,2.1,0.834,15.3</t>
  </si>
  <si>
    <t>Poland,2011,Developed,76.7,128,2,10.93,250.0773782,98,0,59.1,2,96,6.7,99,0.1,13893.18768,3.863255e6,2.0,2.2,0.829,15.4</t>
  </si>
  <si>
    <t>Poland,2010,Developed,76.3,13,2,10.59,220.4916851,98,13,58.4,2,96,6.88,99,0.1,12599.52486,3.842794e6,2.1,2.2,0.822,15.1</t>
  </si>
  <si>
    <t>Poland,2009,Developed,75.7,136,2,10.7,1299.159757,98,115,57.8,3,96,7.12,99,0.1,11527.59323,3.815163e6,2.1,2.3,0.818,15.1</t>
  </si>
  <si>
    <t>Poland,2008,Developed,75.5,14,2,11.4,15.71474837,98,0,57.2,3,96,6.88,99,0.1,141.44688,3.8125759e7,2.2,2.3,0.813,15.0</t>
  </si>
  <si>
    <t>Poland,2007,Developed,75.3,144,2,10.9,14.3042452,98,40,56.6,3,99,6.28,99,0.1,1126.31852,381256.0,2.2,2.4,0.808,15.0</t>
  </si>
  <si>
    <t>Poland,2006,Developed,75.2,144,2,10.4,9.1455559,98,120,56.0,3,99,6.17,99,0.1,94.7726,3.8141267e7,2.3,2.4,0.803,15.0</t>
  </si>
  <si>
    <t>Poland,2005,Developed,75.0,144,2,9.5,79.41502672,98,13,55.5,3,99,6.2,99,0.1,821.251569,3.8165445e7,2.3,2.5,0.797,14.8</t>
  </si>
  <si>
    <t>Poland,2004,Developed,74.9,143,2,9.19,648.0743453,98,11,55.0,3,99,6.19,99,0.1,6681.178818,3.8182222e7,2.4,2.5,0.8,15.5</t>
  </si>
  <si>
    <t>Poland,2003,Developed,74.7,142,3,9.06,542.0235,97,48,54.5,3,98,6.22,99,0.1,5693.52416,382457.0,2.4,2.6,0.796,15.3</t>
  </si>
  <si>
    <t>Poland,2002,Developed,74.5,145,3,8.02,516.0554391,98,34,54.0,3,98,6.32,99,0.1,5196.932921,3.823364e6,2.5,2.6,0.79,15.0</t>
  </si>
  <si>
    <t>Poland,2001,Developed,74.2,149,3,7.74,466.7383106,95,133,53.6,3,98,5.86,98,0.1,4981.198619,3.824876e6,2.5,2.7,0.784,14.7</t>
  </si>
  <si>
    <t>Poland,2000,Developed,73.7,153,3,8.4,412.4323974,99,77,53.1,4,98,5.5,98,0.1,4492.72764,3.8258629e7,2.5,2.8,0.777,14.6</t>
  </si>
  <si>
    <t>Portugal,2014,Developed,89.0,78,0,9.88,271.2545531,98,0,6.9,0,98,9.5,98,0.1,2277.53613,14162.0,0.7,0.5,0.837,16.8</t>
  </si>
  <si>
    <t>Portugal,2013,Developed,86.0,79,0,10.0,2698.01817,98,1,6.2,0,98,9.55,98,0.1,21618.73534,1.457295e6,0.7,0.5,0.827,16.3</t>
  </si>
  <si>
    <t>Portugal,2012,Developed,83.0,81,0,11.96,331.457035,98,23,59.5,0,98,9.74,98,0.1,2577.4264,1.514844e6,0.7,0.5,0.824,16.3</t>
  </si>
  <si>
    <t>Portugal,2011,Developed,82.0,85,0,11.92,3108.288623,97,2,58.8,0,97,1.7,97,0.1,23196.18375,155756.0,0.7,0.5,0.818,16.2</t>
  </si>
  <si>
    <t>Portugal,2010,Developed,79.6,88,0,12.25,3119.349824,97,5,58.1,0,97,1.44,98,0.1,22538.6548,15731.0,0.7,0.5,0.812,16.0</t>
  </si>
  <si>
    <t>Portugal,2009,Developed,79.3,9,0,12.03,337.1023516,96,3,57.3,0,96,1.42,96,0.1,2363.97161,1.568247e6,0.7,0.5,0.809,16.0</t>
  </si>
  <si>
    <t>Portugal,2008,Developed,79.0,92,0,12.35,3652.869332,97,1,56.5,0,97,9.9,97,0.1,24815.6884,1.558177e6,0.7,0.5,0.804,15.8</t>
  </si>
  <si>
    <t>Portugal,2007,Developed,78.7,94,0,12.57,333.3569124,97,0,55.7,0,96,9.62,97,0.1,2278.5845,1.542964e6,0.7,0.5,0.797,15.4</t>
  </si>
  <si>
    <t>Portugal,2006,Developed,78.5,96,0,13.11,2884.020194,97,0,54.9,0,97,9.67,97,0.1,19821.44463,1.522288e6,0.7,0.5,0.793,15.4</t>
  </si>
  <si>
    <t>Portugal,2005,Developed,77.7,11,0,13.33,2813.985285,94,7,54.1,1,93,9.98,93,0.1,18784.9485,15333.0,0.7,0.6,0.79,15.4</t>
  </si>
  <si>
    <t>Portugal,2004,Developed,78.0,99,0,13.45,276.0999798,94,5,53.3,1,95,9.84,95,0.1,1845.5881,1.483861e6,0.7,0.6,0.792,15.9</t>
  </si>
  <si>
    <t>Portugal,2003,Developed,77.3,15,0,14.21,2283.891796,94,8,52.5,1,96,9.54,99,0.1,15772.7334,1.458821e6,0.7,0.6,0.789,15.8</t>
  </si>
  <si>
    <t>Portugal,2002,Developed,77.2,17,1,12.0,1904.00231,82,8,51.7,1,96,9.15,98,0.1,12882.28897,1.419631e6,0.8,0.6,0.788,15.9</t>
  </si>
  <si>
    <t>Portugal,2001,Developed,76.9,11,1,12.22,1657.328352,7,0,5.9,1,96,9.1,97,0.1,11729.14616,1.362722e6,0.8,0.6,0.782,15.7</t>
  </si>
  <si>
    <t>Portugal,2000,Developed,76.6,11,1,11.89,167.3280168,58,45,5.1,1,96,9.14,96,0.1,1152.39681,1.289898e6,0.8,0.6,0.777,15.5</t>
  </si>
  <si>
    <t>Romania,2014,Developed,74.8,135,2,0.01,1.576409172,94,59,59.9,2,94,5.57,94,0.1,12.27733,1.998979e6,2.6,2.8,0.797,14.7</t>
  </si>
  <si>
    <t>Romania,2013,Developed,74.6,138,2,9.59,1230.748231,96,1159,59.2,2,88,5.6,92,0.1,9585.266593,1.9983693e7,2.7,2.9,0.794,14.7</t>
  </si>
  <si>
    <t>Romania,2012,Developed,74.4,138,2,9.58,1078.358105,96,7450,58.4,2,92,5.48,91,0.1,8558.39766,25835.0,2.8,3.0,0.797,15.3</t>
  </si>
  <si>
    <t>Romania,2011,Developed,74.3,139,2,9.1,10.32588862,96,4189,57.7,2,89,5.53,89,0.1,92.277825,2.147528e6,2.9,3.1,0.798,15.7</t>
  </si>
  <si>
    <t>Romania,2010,Developed,73.4,153,2,9.0,983.2518091,98,193,56.9,2,94,5.83,94,0.1,8297.483621,2.246871e6,3.0,3.2,0.797,15.8</t>
  </si>
  <si>
    <t>Romania,2009,Developed,73.1,158,2,10.4,14.96373588,95,8,56.3,3,95,5.56,95,0.1,822.18329,2.367487e6,3.0,3.3,0.795,15.4</t>
  </si>
  <si>
    <t>Romania,2008,Developed,73.1,159,2,11.9,128.0805702,97,12,55.6,3,95,5.33,96,0.1,1136.47356,2.537875e6,3.1,3.5,0.78,14.7</t>
  </si>
  <si>
    <t>Romania,2007,Developed,72.9,154,3,10.6,919.1673438,99,353,55.0,3,96,5.21,96,0.1,8214.185378,2.882982e6,3.2,3.6,0.766,14.1</t>
  </si>
  <si>
    <t>Romania,2006,Developed,72.5,157,3,8.51,665.6427546,99,3196,54.4,4,97,5.6,97,0.1,5828.745662,2.119376e6,3.2,3.7,0.755,13.7</t>
  </si>
  <si>
    <t>Romania,2005,Developed,71.9,162,3,7.68,615.4030781,98,5043,53.9,4,97,5.47,97,0.1,4676.315183,2.1319685e7,3.3,3.8,0.745,13.4</t>
  </si>
  <si>
    <t>Romania,2004,Developed,71.7,165,4,9.82,431.3250367,99,117,53.4,4,97,5.43,97,0.1,3552.92452,2.1451748e7,3.4,3.9,0.733,12.9</t>
  </si>
  <si>
    <t>Romania,2003,Developed,71.1,174,4,8.78,375.1740323,98,9,52.9,4,97,5.3,97,0.1,2774.95586,2.1574326e7,3.5,4.0,0.722,12.5</t>
  </si>
  <si>
    <t>Romania,2002,Developed,77.0,178,4,9.62,37.82275031,99,14,52.4,5,98,4.57,98,0.1,2124.873613,2.173496e6,3.7,4.1,0.714,12.0</t>
  </si>
  <si>
    <t>Romania,2001,Developed,78.0,179,4,9.78,180.1095132,98,10,51.9,5,99,4.36,99,0.1,1839.72945,2.213197e6,3.8,4.2,0.708,11.7</t>
  </si>
  <si>
    <t>Romania,2000,Developed,77.0,175,4,10.16,152.6368899,98,35,51.4,5,99,4.33,99,0.1,1668.162731,2.2442971e7,4.0,4.3,0.703,11.5</t>
  </si>
  <si>
    <t>Russian Federation,2014,Developing,73.0,225,13,10.12,1340.553699,97,4711,59.9,15,97,7.7,97,0.1,14125.961,1.43819666e8,2.3,2.3,0.803,14.9</t>
  </si>
  <si>
    <t>Russian Federation,2013,Developing,70.0,229,14,10.58,1529.497771,97,2339,59.3,16,98,7.9,97,0.2,15543.67653,1.4356911e7,2.3,2.3,0.799,14.6</t>
  </si>
  <si>
    <t>Russian Federation,2012,Developing,69.6,237,14,10.99,178.8225911,97,2123,58.7,16,98,6.88,97,0.3,15154.45687,1.4321676e7,2.3,2.4,0.792,14.3</t>
  </si>
  <si>
    <t>Russian Federation,2011,Developing,69.4,242,14,11.04,184.764931,97,629,58.1,17,97,6.61,97,0.3,14212.687,1.4296868e7,2.3,2.4,0.785,14.0</t>
  </si>
  <si>
    <t>Russian Federation,2010,Developing,68.4,256,15,11.05,162.8088054,97,129,57.5,17,98,6.83,97,0.2,1674.98771,1.42849449e8,2.3,2.5,0.773,13.7</t>
  </si>
  <si>
    <t>Russian Federation,2009,Developing,68.2,261,15,11.21,137.0063357,98,101,57.0,18,98,7.44,98,0.3,8562.89598,1.42785342e8,2.3,2.5,0.776,14.0</t>
  </si>
  <si>
    <t>Russian Federation,2008,Developing,67.5,278,16,12.04,161.7301654,98,27,56.6,18,98,6.22,98,0.3,11635.2637,1.4274235e7,2.3,2.5,0.769,13.9</t>
  </si>
  <si>
    <t>Russian Federation,2007,Developing,67.3,282,16,12.19,11.02617159,98,173,56.1,19,98,5.38,98,0.3,911.25385,1.428588e6,2.4,2.6,0.761,13.8</t>
  </si>
  <si>
    <t>Russian Federation,2006,Developing,66.4,3,17,11.79,12.25184084,98,1147,55.7,20,98,5.3,98,0.3,692.194398,1.4349528e7,2.4,2.7,0.754,13.8</t>
  </si>
  <si>
    <t>Russian Federation,2005,Developing,65.0,327,18,11.57,625.5081805,97,454,55.3,20,98,5.21,98,0.3,5323.473877,1.43518523e8,2.4,2.7,0.748,13.7</t>
  </si>
  <si>
    <t>Russian Federation,2004,Developing,64.9,321,19,11.5,46.51559476,96,2444,55.0,21,98,5.19,97,0.3,412.372294,1.446754e6,2.5,2.8,0.741,13.6</t>
  </si>
  <si>
    <t>Russian Federation,2003,Developing,64.6,322,20,11.32,333.2148711,94,3291,54.7,22,97,5.61,96,0.4,2975.132778,1.44648257e8,2.6,2.8,0.733,13.2</t>
  </si>
  <si>
    <t>Russian Federation,2002,Developing,64.8,313,20,10.87,266.5416917,81,580,54.5,24,97,5.99,97,0.3,2375.5944,1.453646e6,2.7,2.9,0.727,12.8</t>
  </si>
  <si>
    <t>Russian Federation,2001,Developing,65.1,38,21,10.47,2.642527148,43,2072,54.2,25,97,5.67,96,0.3,21.362386,1.4597683e7,2.8,3.0,0.72,12.5</t>
  </si>
  <si>
    <t>Rwanda,2014,Developing,65.7,23,12,0.01,7.549797238,98,10,2.8,16,98,7.53,98,0.4,76.5699517,1.1345357e7,5.8,5.8,0.488,10.8</t>
  </si>
  <si>
    <t>Rwanda,2013,Developing,65.2,233,12,0.01,11.71090655,98,17,2.1,17,98,7.69,98,0.5,688.8768557,1.165151e6,5.9,5.9,0.485,10.8</t>
  </si>
  <si>
    <t>Rwanda,2012,Developing,64.6,239,13,0.01,9.774676411,98,75,19.5,18,98,7.68,98,0.7,678.796973,1.788853e6,6.1,6.1,0.475,10.5</t>
  </si>
  <si>
    <t>Rwanda,2011,Developing,63.8,247,14,8.34,9.074569426,97,31,18.9,20,93,7.71,97,1.3,617.317648,151671.0,6.3,6.2,0.464,10.2</t>
  </si>
  <si>
    <t>Rwanda,2010,Developing,62.8,26,16,7.92,63.78723633,97,121,18.3,23,93,7.91,97,2.3,563.491487,1.246842e6,6.5,6.3,0.454,10.0</t>
  </si>
  <si>
    <t>Rwanda,2009,Developing,61.0,288,17,7.11,9.165614959,97,5,17.7,25,93,7.2,97,2.8,539.1538211,9.977446e6,6.6,6.4,0.447,10.2</t>
  </si>
  <si>
    <t>Rwanda,2008,Developing,68.0,282,18,6.39,0.661540371,97,6,17.1,28,97,7.66,97,3.7,5.6687264,978169.0,6.7,6.6,0.438,10.4</t>
  </si>
  <si>
    <t>Rwanda,2007,Developing,59.6,295,20,6.78,7.409771603,97,26,16.5,30,98,8.49,97,5.0,44.853339,944742.0,6.8,6.7,0.424,10.1</t>
  </si>
  <si>
    <t>Rwanda,2006,Developing,57.6,328,22,6.88,78.47020226,99,494,15.9,34,99,1.2,99,6.2,342.3656294,92658.0,6.8,6.8,0.404,9.3</t>
  </si>
  <si>
    <t>Rwanda,2005,Developing,55.3,37,24,7.01,39.44666715,95,129,15.4,38,95,6.83,95,7.1,287.931877,8.991735e6,6.8,7.0,0.388,8.8</t>
  </si>
  <si>
    <t>Rwanda,2004,Developing,53.4,397,26,6.75,31.93566186,89,386,14.9,42,89,6.24,89,7.7,236.9114381,8.818438e6,6.9,7.1,0.371,8.2</t>
  </si>
  <si>
    <t>Rwanda,2003,Developing,52.0,48,29,6.66,33.30286123,96,1064,14.5,46,96,6.34,96,8.1,212.6619491,868346.0,7.0,7.3,0.359,7.6</t>
  </si>
  <si>
    <t>Rwanda,2002,Developing,57.0,415,31,7.82,1.9659778,88,2738,14.1,50,85,4.18,88,8.0,196.59778,853625.0,7.2,7.4,0.343,7.2</t>
  </si>
  <si>
    <t>Samoa,2014,Developing,73.8,128,0,0.01,660.2777923,56,0,74.3,0,58,7.22,63,0.1,4178.973369,19229.0,0.2,0.1,0.701,12.9</t>
  </si>
  <si>
    <t>Samoa,2013,Developing,73.6,131,0,0.01,698.3522786,6,0,73.8,0,62,6.91,67,0.1,4219.65123,19757.0,0.2,0.1,0.7,12.9</t>
  </si>
  <si>
    <t>Samoa,2012,Developing,73.2,136,0,0.01,492.0552263,64,1,73.4,0,62,5.2,64,0.1,4234.554443,189194.0,0.2,0.1,0.698,12.9</t>
  </si>
  <si>
    <t>Samoa,2011,Developing,73.0,139,0,2.15,558.7206486,58,0,72.9,0,6,5.8,65,0.1,3942.9827,187665.0,0.2,0.1,0.693,12.9</t>
  </si>
  <si>
    <t>Samoa,2010,Developing,72.6,144,0,3.01,434.7940679,57,8,72.5,0,57,5.7,62,0.1,3453.487434,18625.0,0.2,0.2,0.69,12.9</t>
  </si>
  <si>
    <t>Samoa,2009,Developing,76.0,172,0,2.88,42.12368374,44,0,72.0,0,45,5.4,49,0.1,335.112838,184826.0,0.2,0.2,0.691,12.9</t>
  </si>
  <si>
    <t>Samoa,2008,Developing,72.5,146,0,3.97,47.35260547,12,0,71.4,0,54,4.52,26,0.1,359.82223,183526.0,0.2,0.2,0.688,12.9</t>
  </si>
  <si>
    <t>Samoa,2007,Developing,72.2,149,0,3.85,47.73638191,46,0,7.9,0,49,5.25,53,0.1,322.543121,182286.0,0.2,0.2,0.682,12.9</t>
  </si>
  <si>
    <t>Samoa,2006,Developing,72.0,153,0,3.52,40.22855669,35,0,7.3,0,37,4.68,39,0.1,287.963899,18194.0,0.2,0.2,0.677,12.7</t>
  </si>
  <si>
    <t>Samoa,2005,Developing,71.6,16,0,3.63,287.4671305,41,0,69.7,0,55,4.47,49,0.1,2571.262348,179929.0,0.2,0.2,0.671,12.6</t>
  </si>
  <si>
    <t>Samoa,2004,Developing,71.4,162,0,3.62,310.6117683,54,0,68.9,0,26,4.45,55,0.1,2351.33814,178781.0,0.2,0.2,0.665,12.4</t>
  </si>
  <si>
    <t>Samoa,2003,Developing,79.0,169,0,4.17,24.99717134,83,0,68.2,0,82,4.71,83,0.1,197.29417,177662.0,0.2,0.2,0.659,12.3</t>
  </si>
  <si>
    <t>Samoa,2002,Developing,76.0,174,0,3.3,208.1688437,86,0,67.4,0,85,5.1,86,0.1,1631.41727,176582.0,0.2,0.2,0.653,12.1</t>
  </si>
  <si>
    <t>Samoa,2001,Developing,75.0,175,0,3.43,199.4118322,89,0,66.5,0,83,5.16,85,0.1,1555.47451,175566.0,0.2,0.2,0.645,12.0</t>
  </si>
  <si>
    <t>Samoa,2000,Developing,72.0,18,0,3.0,21.2543002,89,0,65.6,0,94,5.31,95,0.1,154.68923,17461.0,0.2,0.2,0.64,12.1</t>
  </si>
  <si>
    <t>Sao Tome and Principe,2014,Developing,67.3,191,0,0.01,225.7307751,95,0,3.1,0,95,8.35,95,0.2,1821.878734,191266.0,5.6,5.4,0.562,11.1</t>
  </si>
  <si>
    <t>Sao Tome and Principe,2013,Developing,67.1,192,0,0.01,200.6600988,97,0,29.3,0,97,9.76,97,0.2,1619.532678,18745.0,5.7,5.5,0.559,11.0</t>
  </si>
  <si>
    <t>Sao Tome and Principe,2012,Developing,66.9,194,0,0.01,8.198047581,96,0,28.5,0,96,8.6,96,0.5,138.949959,182889.0,5.9,5.7,0.553,10.8</t>
  </si>
  <si>
    <t>Sao Tome and Principe,2011,Developing,66.6,198,0,5.69,7.495401346,96,0,27.7,0,96,5.44,96,0.5,134.326189,1788.0,6.0,5.9,0.546,10.6</t>
  </si>
  <si>
    <t>Sao Tome and Principe,2010,Developing,66.2,24,0,5.58,63.04032682,98,0,26.9,0,98,5.24,98,0.5,1129.754961,174776.0,6.1,6.0,0.542,10.6</t>
  </si>
  <si>
    <t>Sao Tome and Principe,2009,Developing,65.8,21,0,4.13,11.13608747,98,0,26.2,0,99,6.65,98,0.9,199.57146,17813.0,6.3,6.2,0.533,10.1</t>
  </si>
  <si>
    <t>Sao Tome and Principe,2008,Developing,65.4,215,0,4.36,62.8565863,99,0,25.4,0,99,5.66,99,0.9,1126.46212,166913.0,6.5,6.4,0.531,10.4</t>
  </si>
  <si>
    <t>Sao Tome and Principe,2007,Developing,65.1,217,0,4.14,49.93698173,87,0,24.7,0,98,7.44,97,1.2,894.927988,16311.0,6.7,6.6,0.527,10.3</t>
  </si>
  <si>
    <t>Sao Tome and Principe,2006,Developing,64.7,22,0,5.46,47.08931143,75,0,24.0,0,97,7.84,97,1.2,843.89447,159328.0,6.9,6.8,0.521,10.2</t>
  </si>
  <si>
    <t>Sao Tome and Principe,2005,Developing,64.3,222,0,5.27,10.8139134,96,0,23.4,0,97,1.4,97,1.6,81.86157,15563.0,7.0,7.0,0.514,10.0</t>
  </si>
  <si>
    <t>Sao Tome and Principe,2004,Developing,63.8,224,0,5.78,9.013493879,7,0,22.8,0,99,9.94,96,1.6,693.345683,151969.0,7.2,7.2,0.509,9.8</t>
  </si>
  <si>
    <t>Sao Tome and Principe,2003,Developing,63.4,225,0,6.54,86.42744056,43,0,22.2,0,94,11.12,94,1.6,649.342153,148372.0,7.4,7.4,0.504,9.7</t>
  </si>
  <si>
    <t>Senegal,2014,Developing,66.4,192,19,0.26,12.80528533,89,32,23.8,27,85,4.66,89,0.3,152.443873,1.4546111e7,9.7,9.5,0.483,9.1</t>
  </si>
  <si>
    <t>Senegal,2013,Developing,66.0,196,20,0.26,11.8385319,92,17,23.2,28,89,4.51,92,0.3,148.912351,141232.0,9.9,9.7,0.474,8.7</t>
  </si>
  <si>
    <t>Senegal,2012,Developing,65.6,2,20,0.28,10.20659464,91,46,22.7,29,83,4.31,91,0.4,136.4518,1.373513e6,1.0,9.9,0.463,8.3</t>
  </si>
  <si>
    <t>Senegal,2011,Developing,64.9,26,20,0.32,1.431051664,92,18,22.2,31,89,4.42,92,0.4,18.25321,13391.0,1.2,1.1,0.455,7.9</t>
  </si>
  <si>
    <t>Senegal,2010,Developing,64.3,212,21,0.28,1.020071763,89,428,21.7,32,76,4.62,89,0.4,11.631377,1.2916229e7,1.4,1.3,0.449,7.7</t>
  </si>
  <si>
    <t>Senegal,2009,Developing,63.5,219,21,0.3,1.177477677,86,999,21.2,33,83,4.81,86,0.5,12.566464,1.255917e6,1.6,1.5,0.444,7.5</t>
  </si>
  <si>
    <t>Senegal,2008,Developing,62.8,225,22,0.28,1.08833088,88,6,2.8,34,87,4.94,88,0.6,11.33678,1.223957e6,1.8,1.7,0.435,7.1</t>
  </si>
  <si>
    <t>Senegal,2007,Developing,62.1,23,22,0.32,8.309152927,94,11,2.3,36,93,4.72,94,0.7,95.3978522,1.1873557e7,11.0,1.9,0.425,6.8</t>
  </si>
  <si>
    <t>Senegal,2006,Developing,61.3,236,23,0.34,10.43022617,89,3,19.9,38,89,5.44,89,0.7,89.838296,1.1556763e7,11.2,11.1,0.422,6.6</t>
  </si>
  <si>
    <t>Senegal,2005,Developing,65.0,242,23,0.33,96.03725103,84,0,19.5,40,84,5.35,84,0.7,773.8698713,1.1251266e7,11.4,11.3,0.415,6.4</t>
  </si>
  <si>
    <t>Senegal,2004,Developing,59.7,247,24,0.35,66.02236299,54,31,19.1,42,87,5.68,87,0.7,733.581811,1.955944e6,11.6,11.5,0.408,6.2</t>
  </si>
  <si>
    <t>Serbia,2014,Developing,75.4,123,1,9.09,8.617208431,92,37,59.4,1,93,1.37,93,0.1,62.173221,713576.0,2.1,2.1,0.771,14.3</t>
  </si>
  <si>
    <t>Serbia,2013,Developing,75.3,122,1,9.16,880.6403367,91,1,58.9,1,97,1.12,95,0.1,6353.826383,7.164132e6,2.1,2.1,0.766,14.1</t>
  </si>
  <si>
    <t>Serbia,2012,Developing,74.9,126,1,9.38,742.5109709,97,0,58.3,1,93,9.89,91,0.1,5659.3824,719977.0,2.1,2.1,0.767,14.0</t>
  </si>
  <si>
    <t>Serbia,2011,Developing,74.6,127,1,9.56,915.3190791,94,370,57.7,1,94,9.72,94,0.1,6423.291783,723499.0,2.2,2.2,0.757,13.5</t>
  </si>
  <si>
    <t>Serbia,2010,Developing,74.4,128,1,9.65,774.4396617,89,20,57.0,1,91,1.9,91,0.1,5411.87744,7.291436e6,2.2,2.3,0.755,13.6</t>
  </si>
  <si>
    <t>Serbia,2009,Developing,74.1,131,1,9.85,820.8109098,93,1,56.4,1,97,9.9,95,0.1,5821.35397,73287.0,2.3,2.3,0.754,13.6</t>
  </si>
  <si>
    <t>Serbia,2008,Developing,74.0,132,1,9.54,96.33237912,93,2,55.8,1,95,1.5,95,0.1,671.773913,735222.0,2.3,2.4,0.749,13.5</t>
  </si>
  <si>
    <t>Serbia,2007,Developing,73.8,132,1,9.3,772.8700353,99,201,55.1,1,93,1.2,94,0.1,5458.121718,7.381579e6,2.4,2.4,0.743,13.5</t>
  </si>
  <si>
    <t>Serbia,2006,Developing,73.6,133,1,8.58,541.8243468,93,2,54.5,1,97,8.99,92,0.1,4129.758741,7.411569e6,2.5,2.5,0.739,13.4</t>
  </si>
  <si>
    <t>Serbia,2005,Developing,73.0,135,1,9.6,503.1115947,65,2,53.9,1,98,8.7,98,0.1,3528.1318,744769.0,2.5,2.6,0.73,13.2</t>
  </si>
  <si>
    <t>Serbia,2004,Developing,73.0,134,1,7.42,462.7076756,89,11,53.3,1,96,8.24,88,0.1,3331.228766,7.463157e6,2.6,2.6,0.72,13.1</t>
  </si>
  <si>
    <t>Seychelles,2014,Developing,73.0,17,0,0.01,151.1045552,99,0,36.2,0,99,3.37,99,0.1,1557.77892,91359.0,5.7,6.0,0.766,13.2</t>
  </si>
  <si>
    <t>Seychelles,2013,Developing,72.9,172,0,0.01,1521.672751,99,0,35.5,0,98,3.58,98,0.1,15687.34795,89949.0,5.7,6.1,0.762,13.5</t>
  </si>
  <si>
    <t>Seychelles,2012,Developing,72.7,174,0,0.01,177.2633961,99,0,34.8,0,98,4.8,98,0.1,12845.17363,8833.0,5.7,6.1,0.755,13.5</t>
  </si>
  <si>
    <t>Seychelles,2011,Developing,72.6,177,0,9.72,1121.475547,99,0,34.2,0,99,3.38,99,0.1,12189.9516,87441.0,5.7,6.1,0.744,13.3</t>
  </si>
  <si>
    <t>Seychelles,2010,Developing,72.4,18,0,6.51,16.49232317,99,0,33.5,0,99,3.59,99,0.1,184.68447,8977.0,5.8,6.2,0.74,13.2</t>
  </si>
  <si>
    <t>Seychelles,2009,Developing,72.3,182,0,4.94,75.2256582,99,0,32.4,0,99,2.64,99,0.1,976.9566,87298.0,5.8,6.2,0.739,13.2</t>
  </si>
  <si>
    <t>Seychelles,2008,Developing,72.2,184,0,6.33,701.8526364,99,0,31.8,0,99,2.64,99,0.1,11122.8627,86956.0,5.9,6.3,0.739,13.2</t>
  </si>
  <si>
    <t>Seychelles,2007,Developing,72.2,185,0,8.12,916.4741775,99,1,31.2,0,99,3.3,99,0.1,12154.82994,8533.0,5.9,6.3,0.733,13.1</t>
  </si>
  <si>
    <t>Seychelles,2006,Developing,72.2,185,0,8.12,102.373909,99,10,3.7,0,99,3.73,99,0.1,1214.39987,846.0,5.9,6.3,0.728,13.1</t>
  </si>
  <si>
    <t>Seychelles,2005,Developing,72.2,185,0,7.82,21.4653132,99,0,3.1,0,99,3.91,99,0.1,1192.5174,82858.0,6.0,6.4,0.712,12.1</t>
  </si>
  <si>
    <t>Seychelles,2004,Developing,72.1,186,0,7.91,12.94324581,99,0,29.2,0,99,4.17,99,0.1,1176.65871,82475.0,6.0,6.4,0.715,12.3</t>
  </si>
  <si>
    <t>Seychelles,2003,Developing,72.1,185,0,7.41,843.1186662,99,0,28.7,0,99,4.64,99,0.1,8524.961236,82781.0,6.1,6.5,0.713,12.1</t>
  </si>
  <si>
    <t>Seychelles,2002,Developing,72.1,186,0,11.15,562.3601848,99,0,28.1,0,99,4.21,99,0.1,8331.261997,83723.0,6.1,6.6,0.712,12.1</t>
  </si>
  <si>
    <t>Seychelles,2001,Developing,72.0,187,0,6.72,643.7035752,96,0,27.6,0,96,4.45,96,0.1,7663.1378,8122.0,6.2,6.6,0.714,12.2</t>
  </si>
  <si>
    <t>Seychelles,2000,Developing,71.8,188,0,8.24,601.7608115,98,0,27.1,0,98,4.62,98,0.1,7578.85153,81131.0,6.3,6.7,0.0,12.3</t>
  </si>
  <si>
    <t>Sierra Leone,2014,Developing,48.1,463,23,0.01,1.443286353,83,1006,23.8,32,83,11.9,83,0.6,78.4394757,779162.0,7.5,7.4,0.426,9.5</t>
  </si>
  <si>
    <t>Sierra Leone,2013,Developing,54.0,47,23,0.01,1.321464076,92,15,23.3,33,92,11.59,92,0.8,71.8186998,692279.0,7.7,7.6,0.413,9.3</t>
  </si>
  <si>
    <t>Sierra Leone,2012,Developing,49.7,411,25,0.01,54.56033696,91,678,22.7,35,91,11.24,91,0.9,561.8984239,676613.0,7.9,7.8,0.401,9.1</t>
  </si>
  <si>
    <t>Sierra Leone,2011,Developing,48.9,418,26,3.78,54.6659175,89,1865,22.2,38,88,11.98,89,1.3,445.525,6.611692e6,8.1,8.0,0.392,8.9</t>
  </si>
  <si>
    <t>Sierra Leone,2010,Developing,48.1,424,27,3.84,5.347717533,86,1089,21.7,40,84,1.32,86,1.6,45.128418,645872.0,8.3,8.2,0.384,8.7</t>
  </si>
  <si>
    <t>Sierra Leone,2009,Developing,47.1,433,28,3.97,49.8371267,84,31,21.2,42,81,13.13,84,1.7,394.5932439,63126.0,8.5,8.4,0.375,8.5</t>
  </si>
  <si>
    <t>Sierra Leone,2008,Developing,46.2,441,29,3.91,5.379606465,77,44,2.7,44,75,1.29,77,1.9,46.3759178,6.165372e6,8.7,8.7,0.367,8.3</t>
  </si>
  <si>
    <t>Sierra Leone,2007,Developing,45.3,45,29,3.86,45.57108889,63,0,2.2,45,63,1.12,64,2.2,358.8274716,615417.0,8.9,8.9,0.357,8.2</t>
  </si>
  <si>
    <t>Solomon Islands,2014,Developing,68.8,183,0,0.01,3.718438799,88,0,49.7,0,94,5.5,88,0.1,29.652622,57554.0,1.1,1.2,0.512,9.6</t>
  </si>
  <si>
    <t>Solomon Islands,2013,Developing,68.8,182,0,0.01,24.73328608,94,0,48.9,0,99,5.42,94,0.1,188.5159,563513.0,1.1,1.2,0.509,9.5</t>
  </si>
  <si>
    <t>Solomon Islands,2012,Developing,68.7,184,0,0.01,247.9492284,99,0,48.1,0,99,5.48,99,0.1,1858.689868,551531.0,1.2,1.2,0.505,9.4</t>
  </si>
  <si>
    <t>Solomon Islands,2011,Developing,68.5,186,0,0.99,229.6687488,99,0,47.2,0,99,5.8,99,0.1,1642.837974,539614.0,1.2,1.2,0.497,9.4</t>
  </si>
  <si>
    <t>Solomon Islands,2010,Developing,68.3,188,0,1.1,29.5207994,9,0,46.4,0,94,7.47,9,0.1,1272.44825,52779.0,1.2,1.2,0.492,9.3</t>
  </si>
  <si>
    <t>Solomon Islands,2009,Developing,68.1,192,0,1.21,244.3976438,92,0,45.5,0,98,7.92,92,0.1,1158.282672,51679.0,1.2,1.2,0.494,9.3</t>
  </si>
  <si>
    <t>Solomon Islands,2008,Developing,68.0,193,0,1.09,19.74929219,89,0,44.7,0,94,5.97,89,0.1,125.79167,54477.0,1.2,1.2,0.489,9.2</t>
  </si>
  <si>
    <t>Solomon Islands,2007,Developing,67.6,2,0,0.85,28.90135229,9,0,43.8,0,93,6.42,9,0.1,146.931125,49294.0,1.2,1.2,0.482,9.0</t>
  </si>
  <si>
    <t>Solomon Islands,2006,Developing,67.6,2,0,0.99,240.4851202,99,0,43.0,0,99,6.66,99,0.1,948.6592511,481422.0,1.3,1.3,0.47,8.4</t>
  </si>
  <si>
    <t>Solomon Islands,2005,Developing,67.4,24,0,0.9,25.31155956,83,0,42.1,0,9,7.83,89,0.1,88.874858,469885.0,1.3,1.3,0.465,8.3</t>
  </si>
  <si>
    <t>Solomon Islands,2004,Developing,67.1,29,0,1.18,195.5259417,81,0,41.3,0,89,5.64,9,0.1,818.442619,458324.0,1.3,1.3,0.459,8.1</t>
  </si>
  <si>
    <t>Solomon Islands,2003,Developing,66.8,215,0,1.18,16.83170578,79,0,4.4,0,84,6.0,84,0.1,744.7657423,446769.0,1.3,1.3,0.453,8.0</t>
  </si>
  <si>
    <t>Solomon Islands,2002,Developing,66.5,22,0,1.08,156.2847968,75,0,39.6,0,78,6.9,78,0.1,784.9562874,435262.0,1.4,1.4,0.446,7.3</t>
  </si>
  <si>
    <t>Solomon Islands,2001,Developing,66.2,227,0,0.7,325.1114746,83,0,38.7,0,88,6.44,84,0.1,944.81684,423853.0,1.4,1.4,0.442,6.6</t>
  </si>
  <si>
    <t>Solomon Islands,2000,Developing,65.8,235,0,0.71,4.24926073,81,0,37.9,0,88,4.56,86,0.1,154.518572,41269.0,1.4,1.4,0.455,7.2</t>
  </si>
  <si>
    <t>South Africa,2014,Developing,62.0,347,42,7.38,922.0507313,8,66,5.3,52,77,8.8,77,3.7,6479.625659,5.414673474e7,4.9,5.9,0.66,13.0</t>
  </si>
  <si>
    <t>South Africa,2013,Developing,69.0,371,43,7.34,978.5905287,7,25,49.5,54,73,8.78,73,4.5,6876.953821,5.331195561e7,5.4,6.5,0.652,12.8</t>
  </si>
  <si>
    <t>South Africa,2012,Developing,59.2,48,43,7.38,1089.954838,68,32,48.7,56,65,8.79,65,7.6,7548.163698,5.2565158e6,6.0,7.3,0.644,12.8</t>
  </si>
  <si>
    <t>South Africa,2011,Developing,58.9,413,43,7.38,123.753335,76,92,47.9,58,69,8.61,69,8.5,849.954224,5.172934536e7,6.6,8.0,0.638,12.8</t>
  </si>
  <si>
    <t>South Africa,2010,Developing,58.0,428,43,7.28,1038.885632,71,12499,47.2,62,72,8.5,72,11.0,7362.76139,5.97943236e6,7.3,8.9,0.63,12.8</t>
  </si>
  <si>
    <t>South Africa,2009,Developing,56.5,449,46,7.6,782.5987144,74,5857,46.4,70,75,8.39,76,19.0,5888.6284,5.25581311e6,8.1,9.8,0.622,12.8</t>
  </si>
  <si>
    <t>South Africa,2008,Developing,55.3,473,50,8.19,780.0336423,76,39,45.7,75,77,7.75,79,23.5,5786.59972,4.95575733e7,8.9,1.7,0.616,12.9</t>
  </si>
  <si>
    <t>South Africa,2007,Developing,54.5,486,51,8.48,805.490079,83,31,45.0,79,79,7.53,82,26.4,6125.39984,4.888384499e7,9.7,11.7,0.612,12.9</t>
  </si>
  <si>
    <t>South Africa,2006,Developing,54.0,496,54,8.5,732.1255305,83,81,44.3,82,79,7.57,82,28.1,5631.73485,4.82338448e6,1.6,12.8,0.609,12.9</t>
  </si>
  <si>
    <t>South Africa,2005,Developing,53.8,498,55,8.69,709.3170967,79,615,43.6,84,75,7.77,79,29.5,5414.634326,476667.24,11.6,13.9,0.609,12.9</t>
  </si>
  <si>
    <t>South Africa,2004,Developing,53.7,497,55,6.96,622.043809,76,830,42.9,83,73,7.93,74,29.7,4863.51688,4717.99,12.6,15.0,0.611,12.9</t>
  </si>
  <si>
    <t>South Africa,2003,Developing,54.0,485,55,6.93,519.1563781,71,244,42.2,82,7,8.26,69,28.9,3775.68275,4.64181939e7,13.5,16.1,0.613,12.9</t>
  </si>
  <si>
    <t>South Africa,2002,Developing,54.9,459,54,7.04,346.5316007,72,1043,41.6,79,7,8.9,7,26.6,2518.398261,4.585548288e7,14.5,17.1,0.62,12.9</t>
  </si>
  <si>
    <t>South Africa,2001,Developing,56.0,429,52,7.38,365.2585722,72,1166,4.9,76,71,8.31,71,24.0,2681.781,4.5312937e7,15.4,18.1,0.629,13.0</t>
  </si>
  <si>
    <t>South Africa,2000,Developing,57.3,397,51,7.3,45.96380839,73,1459,4.1,73,71,8.7,73,21.3,337.2253,4.4896856e7,16.3,19.1,0.635,13.0</t>
  </si>
  <si>
    <t>Spain,2014,Developed,82.6,58,1,0.01,42.98847625,96,154,66.0,1,97,9.3,97,0.1,296.47225,4.648882e6,0.6,0.5,0.877,17.6</t>
  </si>
  <si>
    <t>Spain,2013,Developed,82.4,6,1,9.25,423.680459,95,131,65.4,2,96,9.1,96,0.1,2921.9342,466245.0,0.6,0.5,0.874,17.5</t>
  </si>
  <si>
    <t>Spain,2012,Developed,82.0,61,1,9.35,4255.781693,96,1204,64.8,2,97,9.39,97,0.1,28562.29324,4.677355e6,0.6,0.5,0.871,17.2</t>
  </si>
  <si>
    <t>Spain,2011,Developed,82.1,63,1,9.62,4873.8188,97,3802,64.1,2,97,9.48,97,0.1,31834.21816,4.6742697e7,0.6,0.5,0.867,16.9</t>
  </si>
  <si>
    <t>Spain,2010,Developed,81.9,64,1,9.78,578.7417172,97,302,63.5,2,97,9.56,97,0.1,3736.228,4.6576897e7,0.6,0.5,0.86,16.4</t>
  </si>
  <si>
    <t>Spain,2009,Developed,81.6,66,2,9.99,5047.254058,96,41,62.9,2,96,9.52,96,0.1,32333.4661,4.6362946e7,0.6,0.5,0.858,16.3</t>
  </si>
  <si>
    <t>Spain,2008,Developed,81.3,7,2,10.24,5596.535203,97,297,62.3,2,97,8.8,97,0.1,35578.73619,4.595416e6,0.6,0.5,0.854,16.1</t>
  </si>
  <si>
    <t>Spain,2007,Developed,89.0,72,2,11.05,510.9327012,96,267,61.7,2,96,8.36,96,0.1,3279.414,4.522683e6,0.6,0.5,0.849,16.0</t>
  </si>
  <si>
    <t>Spain,2006,Developed,88.0,73,2,11.86,4460.390006,97,362,61.1,2,98,8.23,98,0.1,28482.6948,4.4397319e7,0.6,0.5,0.844,15.9</t>
  </si>
  <si>
    <t>Spain,2005,Developed,81.0,77,2,11.92,405.4475981,96,22,6.5,2,96,8.12,96,0.1,2651.71745,4.3653155e7,0.6,0.5,0.837,15.8</t>
  </si>
  <si>
    <t>Spain,2004,Developed,81.0,79,2,11.96,3715.370095,97,26,59.9,2,97,8.5,97,0.1,24918.64584,4.2921895e7,0.6,0.5,0.833,15.6</t>
  </si>
  <si>
    <t>Spain,2003,Developed,79.4,83,2,12.09,3205.019918,81,256,59.3,2,99,7.99,98,0.1,21495.7741,4.2187645e7,0.6,0.5,0.83,15.6</t>
  </si>
  <si>
    <t>Spain,2002,Developed,79.5,83,2,12.26,228.3543024,82,67,58.8,2,98,7.25,98,0.1,1719.53541,4.1431558e7,0.6,0.5,0.828,15.7</t>
  </si>
  <si>
    <t>Spain,2001,Developed,79.4,84,2,9.86,2044.169761,83,0,58.2,2,95,7.24,96,0.1,15323.6114,485412.0,0.6,0.5,0.825,15.7</t>
  </si>
  <si>
    <t>Spain,2000,Developed,79.1,86,2,11.12,1934.398154,77,152,57.6,2,95,7.21,95,0.1,14676.769,4.567864e6,0.6,0.5,0.82,15.7</t>
  </si>
  <si>
    <t>Sri Lanka,2014,Developing,74.7,141,3,2.37,42.7308283,99,1686,22.7,3,99,3.5,99,0.1,382.54994,2771.0,15.2,15.0,0.76,14.0</t>
  </si>
  <si>
    <t>Sri Lanka,2013,Developing,74.6,142,3,2.56,41.62053588,99,2107,21.9,3,99,3.68,99,0.1,361.289374,2585.0,15.2,15.1,0.757,13.8</t>
  </si>
  <si>
    <t>Sri Lanka,2012,Developing,74.5,143,3,2.8,20.76877311,99,51,21.2,4,99,3.21,99,0.1,335.521375,2425.0,15.3,15.2,0.752,13.7</t>
  </si>
  <si>
    <t>Sri Lanka,2011,Developing,74.5,141,3,3.03,20.83302367,99,60,2.5,4,99,3.28,99,0.1,322.992615,2271.0,15.3,15.3,0.746,13.6</t>
  </si>
  <si>
    <t>Sri Lanka,2010,Developing,74.5,138,3,2.31,191.7267589,99,79,19.8,4,99,3.43,99,0.1,2819.511161,2119.0,15.3,15.3,0.739,13.5</t>
  </si>
  <si>
    <t>Sri Lanka,2009,Developing,71.8,183,4,2.05,13.39092189,97,21,19.2,4,97,3.37,97,0.1,216.681584,19968.0,15.3,15.4,0.735,13.4</t>
  </si>
  <si>
    <t>Sri Lanka,2008,Developing,72.3,172,4,2.1,17.81424344,98,33,18.5,4,98,3.44,98,0.1,254.489192,19817.0,15.4,15.4,0.731,13.3</t>
  </si>
  <si>
    <t>Sri Lanka,2007,Developing,73.7,146,4,2.29,127.6377505,98,44,17.9,5,98,3.76,98,0.1,1644.816372,19668.0,15.4,15.5,0.725,13.2</t>
  </si>
  <si>
    <t>Sri Lanka,2006,Developing,73.8,145,4,1.96,120.2471713,98,0,17.2,5,98,4.6,98,0.1,1448.7611,1952.0,15.4,15.5,0.718,13.1</t>
  </si>
  <si>
    <t>Sri Lanka,2005,Developing,74.2,138,4,1.97,97.76637062,99,3,16.6,5,99,4.6,99,0.1,1259.87591,19373.0,15.4,15.5,0.712,12.9</t>
  </si>
  <si>
    <t>Sri Lanka,2004,Developing,69.1,197,6,1.56,15.35342268,62,35,16.1,10,97,4.28,97,0.1,174.6692,19228.0,15.4,15.5,0.705,12.8</t>
  </si>
  <si>
    <t>Sri Lanka,2003,Developing,73.9,146,5,1.69,72.4280894,32,65,15.6,5,98,3.95,99,0.1,989.4547732,1983.0,15.4,15.5,0.697,12.7</t>
  </si>
  <si>
    <t>Suriname,2014,Developing,71.4,178,0,6.32,1132.432517,85,0,57.7,0,85,5.69,85,0.4,9564.46383,547928.0,3.5,3.5,0.722,12.7</t>
  </si>
  <si>
    <t>Suriname,2013,Developing,71.2,179,0,6.02,1122.972967,86,0,57.0,0,86,5.96,86,0.4,9484.56898,54254.0,3.5,3.5,0.719,12.7</t>
  </si>
  <si>
    <t>Suriname,2012,Developing,71.3,178,0,5.73,1168.324095,84,0,56.3,0,84,6.9,84,0.9,9272.413453,53777.0,3.5,3.4,0.708,12.7</t>
  </si>
  <si>
    <t>Suriname,2011,Developing,76.0,187,0,5.64,989.1263558,86,0,55.5,0,86,5.93,86,0.1,8318.97692,531589.0,3.5,3.4,0.704,12.5</t>
  </si>
  <si>
    <t>Suriname,2010,Developing,73.0,19,0,5.26,99.08095375,86,0,54.8,0,96,5.81,96,0.5,833.31332,52613.0,3.5,3.4,0.7,12.3</t>
  </si>
  <si>
    <t>Suriname,2009,Developing,70.0,196,0,5.13,885.0739766,87,0,54.1,0,85,6.14,87,0.6,7443.85178,52619.0,3.5,3.4,0.696,12.1</t>
  </si>
  <si>
    <t>Suriname,2008,Developing,69.8,196,0,4.94,815.4355995,84,0,53.3,0,85,5.92,85,1.2,6858.163158,515148.0,3.5,3.4,0.691,11.9</t>
  </si>
  <si>
    <t>Suriname,2007,Developing,69.5,22,0,4.72,685.0299083,84,0,52.6,0,84,5.92,84,0.8,5761.39536,5975.0,3.5,3.4,0.684,11.7</t>
  </si>
  <si>
    <t>Suriname,2006,Developing,69.3,199,0,4.52,72.800168,84,0,51.8,0,84,6.22,84,0.6,527.92,5437.0,3.5,3.4,0.678,11.5</t>
  </si>
  <si>
    <t>Suriname,2005,Developing,68.9,25,0,4.47,418.9206608,83,0,51.1,0,84,6.78,83,0.6,3595.8855,498946.0,3.5,3.4,0.672,11.3</t>
  </si>
  <si>
    <t>Swaziland,2014,Developing,58.4,382,2,0.01,574.3895102,98,0,31.8,3,98,9.25,98,7.3,3464.35169,129597.0,4.3,4.3,0.541,11.4</t>
  </si>
  <si>
    <t>Swaziland,2013,Developing,57.6,393,2,0.01,708.9556648,98,0,31.2,3,98,9.66,98,9.8,3598.75972,1.271456e6,4.5,4.6,0.539,11.4</t>
  </si>
  <si>
    <t>Swaziland,2012,Developing,56.5,412,2,0.01,720.2333929,95,0,3.7,3,92,8.76,95,12.2,3851.51547,1.248158e6,4.8,4.9,0.534,11.3</t>
  </si>
  <si>
    <t>Swaziland,2011,Developing,55.0,438,2,5.2,735.7090978,91,0,3.2,3,85,8.61,91,15.7,3934.27325,1.225258e6,5.1,5.2,0.526,11.2</t>
  </si>
  <si>
    <t>Swaziland,2010,Developing,53.6,459,2,4.93,56.93670561,89,313,29.7,4,89,8.47,89,21.6,369.239336,122843.0,5.4,5.6,0.523,11.0</t>
  </si>
  <si>
    <t>Swaziland,2009,Developing,52.6,46,3,4.9,47.6164523,88,26,29.3,4,89,8.46,88,33.7,332.517125,118675.0,5.8,5.9,0.519,10.8</t>
  </si>
  <si>
    <t>Swaziland,2008,Developing,51.4,477,3,4.87,413.0063027,9,1,28.9,4,89,8.19,88,40.2,2842.438422,1.158897e6,6.1,6.3,0.514,10.6</t>
  </si>
  <si>
    <t>Swaziland,2007,Developing,50.0,51,3,5.55,43.3664999,92,0,28.5,4,88,7.5,87,40.7,347.48798,1.138434e6,6.5,6.7,0.508,10.5</t>
  </si>
  <si>
    <t>Swaziland,2006,Developing,47.8,564,3,5.53,437.0802438,93,0,28.2,4,88,6.81,87,43.7,2937.36723,112514.0,6.9,7.1,0.502,9.9</t>
  </si>
  <si>
    <t>Swaziland,2005,Developing,46.0,63,3,5.08,372.1651473,95,0,27.8,4,88,6.8,86,49.1,2873.862141,115873.0,7.3,7.5,0.495,9.7</t>
  </si>
  <si>
    <t>Swaziland,2004,Developing,45.6,69,3,5.78,37.43857664,93,0,27.4,4,88,5.88,86,50.3,2529.633557,19553.0,7.7,7.9,0.492,9.4</t>
  </si>
  <si>
    <t>Swaziland,2003,Developing,45.9,6,3,5.65,2.819124474,9,350,27.1,4,87,5.71,85,50.6,22.99449,187392.0,8.2,8.4,0.493,9.1</t>
  </si>
  <si>
    <t>Swaziland,2002,Developing,46.4,587,3,5.52,131.0421269,88,37,26.7,4,87,5.16,85,49.9,1324.996228,1893.0,8.6,8.8,0.502,9.2</t>
  </si>
  <si>
    <t>Swaziland,2001,Developing,47.1,568,3,6.72,143.6197316,86,49,26.3,4,87,5.11,84,48.8,1437.634951,172927.0,9.0,9.2,0.506,9.3</t>
  </si>
  <si>
    <t>Swaziland,2000,Developing,48.4,536,3,7.19,25.21683318,83,10,25.9,4,87,5.26,84,46.4,1637.4567,161468.0,9.4,9.6,0.516,9.4</t>
  </si>
  <si>
    <t>Sweden,2014,Developed,82.3,54,0,7.3,1142.212403,67,26,59.0,0,98,11.93,98,0.1,5918.19898,969611.0,1.5,1.3,0.906,15.8</t>
  </si>
  <si>
    <t>Sweden,2013,Developed,81.9,57,0,7.3,1212.666327,67,51,58.5,0,98,11.97,98,0.1,6283.24522,96379.0,1.4,1.3,0.904,15.8</t>
  </si>
  <si>
    <t>Sweden,2012,Developed,81.7,57,0,7.4,10947.02327,53,30,58.1,0,98,11.8,98,0.1,57134.777,9.519374e6,1.4,1.3,0.903,15.8</t>
  </si>
  <si>
    <t>Sweden,2011,Developed,81.7,58,0,7.4,11477.6671,42,26,57.7,0,98,11.7,98,0.1,59593.28711,9.449213e6,1.4,1.3,0.901,16.0</t>
  </si>
  <si>
    <t>Syrian Arab Republic,2007,Developing,73.8,121,8,0.83,17.98136184,83,403,49.4,9,83,3.72,8,0.1,258.3529,1.963286e6,6.4,6.2,0.644,11.5</t>
  </si>
  <si>
    <t>Syrian Arab Republic,2006,Developing,73.7,123,8,0.97,122.6523334,83,517,48.5,10,83,3.78,8,0.1,1762.24617,1.8914977e7,6.4,6.3,0.636,11.4</t>
  </si>
  <si>
    <t>Syrian Arab Republic,2005,Developing,73.5,127,9,0.92,116.2585943,83,375,47.6,10,83,4.11,8,0.1,1577.457182,1.8294611e7,6.5,6.3,0.624,11.0</t>
  </si>
  <si>
    <t>Syrian Arab Republic,2004,Developing,73.2,131,9,0.93,10.21129783,82,189,46.8,10,84,4.48,81,0.1,148.852738,1.786638e6,6.5,6.3,0.61,10.6</t>
  </si>
  <si>
    <t>Syrian Arab Republic,2003,Developing,73.0,134,9,1.29,94.75639211,81,801,46.0,11,85,5.12,83,0.1,1253.39143,1.7415266e7,6.6,6.4,0.599,10.3</t>
  </si>
  <si>
    <t>Syrian Arab Republic,2002,Developing,72.8,135,9,1.25,91.70356833,8,538,45.3,11,86,4.94,84,0.1,1263.13455,178791.0,6.6,6.5,0.596,10.2</t>
  </si>
  <si>
    <t>Syrian Arab Republic,2001,Developing,72.7,135,10,1.29,93.50075111,8,290,44.6,11,83,4.92,82,0.1,1258.421953,1.6766899e7,6.7,6.5,0.589,10.1</t>
  </si>
  <si>
    <t>Syrian Arab Republic,2000,Developing,72.6,136,10,1.41,81.7274712,79,146,43.9,12,86,4.92,84,0.1,1177.629268,1.641848e6,6.8,6.6,0.588,10.0</t>
  </si>
  <si>
    <t>Tajikistan,2014,Developing,69.6,162,10,0.01,7.829008596,97,0,39.9,11,94,6.88,97,0.2,114.45919,8.362745e6,3.6,3.7,0.622,11.3</t>
  </si>
  <si>
    <t>Tajikistan,2013,Developing,69.3,163,10,0.01,1.0419164,96,1,39.0,11,97,6.75,96,0.2,14.214412,817789.0,3.6,3.7,0.617,11.2</t>
  </si>
  <si>
    <t>Tajikistan,2012,Developing,68.8,164,10,0.01,71.50892145,94,16,38.2,12,96,6.39,94,0.2,954.725253,799562.0,3.6,3.7,0.613,11.1</t>
  </si>
  <si>
    <t>Tajikistan,2011,Developing,68.1,166,10,0.32,51.9919227,96,1,37.4,12,97,5.98,96,0.2,834.5412953,7.815949e6,3.7,3.7,0.608,11.1</t>
  </si>
  <si>
    <t>Tajikistan,2010,Developing,67.3,171,10,0.32,43.34099958,93,0,36.6,12,95,6.4,93,0.2,738.3475227,764163.0,3.7,3.8,0.603,11.1</t>
  </si>
  <si>
    <t>Tajikistan,2009,Developing,66.7,174,10,0.3,35.71613793,93,0,35.9,12,93,5.93,93,0.2,666.3458569,7.472819e6,3.7,3.8,0.601,11.1</t>
  </si>
  <si>
    <t>Tajikistan,2008,Developing,66.4,178,10,0.32,4.153362912,86,0,35.3,12,87,5.58,86,0.3,76.914128,739728.0,3.8,3.8,0.592,10.8</t>
  </si>
  <si>
    <t>Tajikistan,2007,Developing,66.1,181,10,0.35,2.272404904,84,2,34.7,12,85,5.35,86,0.3,52.35956,7.152385e6,3.8,3.8,0.586,10.9</t>
  </si>
  <si>
    <t>Tajikistan,2006,Developing,65.9,183,10,0.38,2.626234903,88,3,34.1,12,76,5.7,83,0.3,44.2872665,7557.0,3.8,3.9,0.579,10.7</t>
  </si>
  <si>
    <t>Tajikistan,2005,Developing,65.5,194,10,0.37,19.83672308,81,0,33.5,12,79,5.89,84,0.3,337.359236,6.854176e6,3.8,3.9,0.572,10.6</t>
  </si>
  <si>
    <t>Tajikistan,2004,Developing,65.9,177,11,0.38,2.093721752,81,4,33.0,13,82,5.7,86,0.3,39.281834,6.712841e6,3.9,3.9,0.563,10.5</t>
  </si>
  <si>
    <t>Tajikistan,2003,Developing,65.2,182,11,0.36,13.25723997,58,2144,32.5,14,82,4.46,85,0.3,236.314438,6.576877e6,4.0,4.0,0.553,10.1</t>
  </si>
  <si>
    <t>Tajikistan,2002,Developing,64.3,193,12,0.6,10.68147485,39,927,32.1,15,84,4.48,85,0.3,189.3878519,6.447688e6,4.0,4.0,0.543,9.8</t>
  </si>
  <si>
    <t>Thailand,2014,Developing,74.6,152,8,6.41,789.0772949,99,0,32.4,10,99,4.12,99,0.1,5941.8471,6.8416772e7,7.8,7.8,0.737,13.6</t>
  </si>
  <si>
    <t>Thailand,2013,Developing,74.5,153,9,6.5,788.6873403,99,2641,31.3,10,99,4.0,99,0.1,6171.262444,6.814365e6,7.9,7.9,0.733,13.6</t>
  </si>
  <si>
    <t>Thailand,2012,Developing,74.3,154,9,6.56,801.0504655,98,5197,3.1,11,99,4.17,99,0.1,5859.915622,6.7843979e7,8.0,8.1,0.729,13.7</t>
  </si>
  <si>
    <t>Thailand,2011,Developing,74.1,155,10,6.07,748.4451054,98,3156,29.0,11,99,4.12,99,0.2,5491.159981,675313.0,8.1,8.2,0.72,13.3</t>
  </si>
  <si>
    <t>Thailand,2010,Developing,73.9,158,10,5.95,71.6850913,98,2583,27.9,12,99,3.81,99,0.2,575.32176,672888.0,8.2,8.3,0.711,13.1</t>
  </si>
  <si>
    <t>Thailand,2009,Developing,73.7,16,11,5.88,547.2101411,98,6071,26.8,12,99,4.11,99,0.3,4212.5492,6.6881867e7,8.3,8.5,0.706,13.0</t>
  </si>
  <si>
    <t>Thailand,2008,Developing,73.5,162,11,5.92,609.9511632,98,7790,25.7,13,99,3.92,99,0.3,4378.68746,6.654576e6,8.5,8.6,0.7,12.9</t>
  </si>
  <si>
    <t>Thailand,2007,Developing,73.3,165,12,6.2,520.7639087,96,3893,24.6,14,98,3.56,98,0.4,3972.26475,6.6195615e7,8.6,8.8,0.687,12.3</t>
  </si>
  <si>
    <t>Thailand,2006,Developing,73.0,168,13,6.18,433.9210918,96,3588,23.6,15,98,3.49,98,0.5,3368.952576,6.5824164e7,8.7,8.9,0.686,12.4</t>
  </si>
  <si>
    <t>Thailand,2005,Developing,72.5,177,13,6.26,321.1953005,96,3526,22.6,15,98,3.55,98,0.5,2893.651356,6.542547e6,8.9,9.1,0.682,12.0</t>
  </si>
  <si>
    <t>Thailand,2004,Developing,71.6,189,14,6.17,301.3597791,96,4165,21.7,16,98,3.51,98,0.5,2659.83918,652231.0,9.0,9.2,0.674,11.9</t>
  </si>
  <si>
    <t>Thailand,2003,Developing,71.7,189,15,6.14,282.8364612,96,4519,2.9,18,98,3.58,98,0.6,2358.93629,6.4554952e7,9.1,9.3,0.666,11.8</t>
  </si>
  <si>
    <t>Thailand,2002,Developing,71.4,192,16,5.93,27.63810304,95,10315,2.2,19,97,3.7,96,0.7,296.54617,6.473164e6,9.2,9.5,0.657,11.5</t>
  </si>
  <si>
    <t>Thailand,2001,Developing,71.2,194,17,5.92,176.0625201,95,7319,19.4,20,97,3.32,96,0.8,1893.145377,6.3543322e7,9.3,9.6,0.649,11.2</t>
  </si>
  <si>
    <t>Thailand,2000,Developing,71.1,194,18,5.88,0.27564826,95,4074,18.7,21,97,3.4,97,0.8,27.564826,6.295821e6,9.4,9.7,0.64,10.9</t>
  </si>
  <si>
    <t>Timor-Leste,2014,Developing,68.0,155,2,0.01,28.14578503,77,47,17.0,2,76,1.48,77,0.1,1153.51578,1.212814e6,1.9,11.1,0.612,12.5</t>
  </si>
  <si>
    <t>Timor-Leste,2013,Developing,67.7,158,2,0.01,3.379874844,82,4,16.6,2,82,1.29,82,0.1,117.765674,1.184366e6,11.1,11.2,0.62,12.5</t>
  </si>
  <si>
    <t>Timor-Leste,2012,Developing,67.4,159,2,0.01,30.17998548,83,16,16.2,2,83,1.1,83,0.1,1117.77724,115676.0,11.2,11.3,0.618,12.5</t>
  </si>
  <si>
    <t>Timor-Leste,2011,Developing,67.2,161,2,0.5,2.726570602,67,763,15.8,3,66,0.76,67,0.1,114.56179,1.131523e6,11.3,11.4,0.607,12.5</t>
  </si>
  <si>
    <t>Timor-Leste,2010,Developing,66.9,163,2,0.1,38.58376645,72,50,15.5,3,72,0.92,72,0.1,849.8626972,119591.0,11.5,11.5,0.599,12.4</t>
  </si>
  <si>
    <t>Timor-Leste,2009,Developing,66.6,165,2,0.09,36.199487,72,10,15.1,3,78,1.2,72,0.1,757.3114436,19221.0,11.6,11.6,0.599,12.1</t>
  </si>
  <si>
    <t>Timor-Leste,2008,Developing,66.2,168,2,0.06,36.69198927,79,0,14.7,3,79,0.74,79,0.1,643.71911,17811.0,11.7,11.7,0.566,11.7</t>
  </si>
  <si>
    <t>Togo,2014,Developing,59.7,285,13,0.01,4.877350139,87,577,23.7,20,85,5.25,87,1.0,62.1318489,7.228915e6,6.6,6.4,0.475,12.0</t>
  </si>
  <si>
    <t>Togo,2013,Developing,59.4,287,14,0.01,48.73047089,84,564,23.1,20,84,5.12,84,1.5,579.43485,742948.0,6.8,6.6,0.47,12.0</t>
  </si>
  <si>
    <t>Togo,2012,Developing,58.9,294,14,0.01,41.60027954,84,238,22.6,21,84,5.11,84,1.7,563.6894247,6.859482e6,7.0,6.8,0.464,12.0</t>
  </si>
  <si>
    <t>Togo,2011,Developing,58.3,34,14,1.44,39.08258546,85,187,22.0,21,85,5.21,85,2.6,562.3393592,6.679282e6,7.1,7.0,0.457,11.5</t>
  </si>
  <si>
    <t>Togo,2010,Developing,57.4,323,14,1.21,41.96145465,83,120,21.4,21,83,5.37,83,3.8,487.9238913,652952.0,7.3,7.2,0.449,11.0</t>
  </si>
  <si>
    <t>Togo,2009,Developing,56.7,336,14,1.24,77.09551224,78,425,2.9,22,78,6.64,78,4.3,499.6468713,633472.0,7.5,7.4,0.442,10.6</t>
  </si>
  <si>
    <t>Togo,2008,Developing,56.2,344,14,1.33,69.35924758,24,187,2.4,22,8,5.73,81,4.8,513.391914,6.161796e6,7.7,7.6,0.441,10.1</t>
  </si>
  <si>
    <t>Tonga,2014,Developing,73.3,135,0,0.01,565.9672173,8,0,74.8,0,82,5.18,8,0.1,4192.349758,15782.0,0.1,0.1,0.716,14.3</t>
  </si>
  <si>
    <t>Tonga,2013,Developing,73.2,137,0,0.01,584.9449886,82,0,74.3,0,84,4.98,82,0.1,4266.557174,15328.0,0.1,0.1,0.718,14.3</t>
  </si>
  <si>
    <t>Tonga,2012,Developing,73.0,138,0,0.01,63.80294988,77,0,73.8,0,79,4.51,77,0.1,451.542462,14951.0,0.1,0.1,0.717,14.4</t>
  </si>
  <si>
    <t>Tonga,2011,Developing,72.9,14,0,0.96,7.033980828,82,0,73.3,0,84,4.6,82,0.1,445.18866,14577.0,0.1,0.1,0.712,14.4</t>
  </si>
  <si>
    <t>Tonga,2010,Developing,72.8,142,0,1.24,471.8307668,82,0,72.7,0,84,4.59,82,0.1,3547.59975,14137.0,0.1,0.1,0.707,14.4</t>
  </si>
  <si>
    <t>Tonga,2009,Developing,72.5,147,0,1.08,4.783805563,84,0,72.1,0,86,4.67,84,0.1,37.846563,1364.0,0.1,0.1,0.703,14.5</t>
  </si>
  <si>
    <t>Tonga,2008,Developing,72.6,145,0,1.1,569.6255035,84,0,71.5,0,88,5.13,86,0.1,3392.64743,135.0,0.1,0.1,0.698,14.5</t>
  </si>
  <si>
    <t>Tonga,2007,Developing,72.5,146,0,2.05,568.8692813,87,0,7.8,0,88,5.82,87,0.1,2932.315883,12357.0,0.1,0.1,0.698,14.5</t>
  </si>
  <si>
    <t>Tonga,2006,Developing,72.4,148,0,1.79,503.5881956,89,0,7.1,0,89,5.61,88,0.1,2892.522663,11689.0,0.1,0.1,0.695,14.6</t>
  </si>
  <si>
    <t>Tonga,2005,Developing,72.3,15,0,1.57,689.9440223,89,0,69.4,0,9,6.52,89,0.1,2594.74999,1141.0,0.1,0.1,0.694,14.6</t>
  </si>
  <si>
    <t>Tonga,2004,Developing,72.2,151,0,1.8,423.2953509,9,0,68.6,0,91,4.87,9,0.1,2284.37858,146.0,0.1,0.1,0.693,14.6</t>
  </si>
  <si>
    <t>Tonga,2003,Developing,72.0,153,0,1.79,45.85105771,85,0,67.8,0,91,5.9,9,0.1,229.714718,99789.0,0.1,0.1,0.683,13.7</t>
  </si>
  <si>
    <t>Tonga,2002,Developing,71.9,155,0,1.51,310.8203382,88,0,67.0,0,85,5.3,84,0.1,1842.44421,99184.0,0.1,0.1,0.679,13.5</t>
  </si>
  <si>
    <t>Tonga,2001,Developing,71.8,157,0,1.35,330.1007394,91,4,66.2,0,91,5.66,89,0.1,1837.977391,98611.0,0.1,0.1,0.674,13.2</t>
  </si>
  <si>
    <t>Tonga,2000,Developing,71.6,158,0,1.24,40.49128897,93,0,65.5,0,91,4.75,91,0.1,263.27236,9882.0,0.1,0.1,0.676,13.7</t>
  </si>
  <si>
    <t>Trinidad and Tobago,2014,Developing,71.1,171,0,6.94,1578.872339,92,0,46.0,0,94,5.93,92,0.3,19325.24283,1.354493e6,5.8,6.0,0.778,12.7</t>
  </si>
  <si>
    <t>Trinidad and Tobago,2013,Developing,71.0,172,0,6.71,167.2657906,92,0,45.0,0,94,5.98,92,0.3,1967.83283,1.348248e6,5.8,6.0,0.773,12.7</t>
  </si>
  <si>
    <t>Trinidad and Tobago,2012,Developing,78.0,174,0,6.7,1486.236406,92,0,44.0,0,91,5.78,92,0.4,19152.531,1.341588e6,5.9,6.1,0.772,12.6</t>
  </si>
  <si>
    <t>Trinidad and Tobago,2011,Developing,76.0,176,0,6.5,144.9850711,9,0,43.0,0,91,5.6,9,0.4,1953.9767,1.334788e6,5.9,6.2,0.774,12.6</t>
  </si>
  <si>
    <t>Trinidad and Tobago,2010,Developing,74.0,179,0,6.5,1389.772683,9,0,42.0,0,91,5.29,9,0.4,16683.94578,13281.0,5.9,6.3,0.772,12.5</t>
  </si>
  <si>
    <t>Trinidad and Tobago,2009,Developing,71.0,183,0,6.37,128.0896289,9,0,41.1,0,9,6.47,9,0.2,1458.8796,1.321618e6,6.0,6.4,0.773,12.5</t>
  </si>
  <si>
    <t>Trinidad and Tobago,2008,Developing,69.9,185,0,6.41,1902.693048,9,0,4.2,0,91,4.4,9,0.3,21188.11857,1.315372e6,6.1,6.4,0.767,12.4</t>
  </si>
  <si>
    <t>Trinidad and Tobago,2007,Developing,69.7,187,0,6.37,136.8836683,89,0,39.3,0,9,4.82,88,0.7,1653.1844,13926.0,6.1,6.5,0.76,12.4</t>
  </si>
  <si>
    <t>Trinidad and Tobago,2006,Developing,69.6,188,0,6.35,103.3710689,89,0,38.4,0,89,4.49,92,0.6,1495.96337,133144.0,6.2,6.6,0.751,12.3</t>
  </si>
  <si>
    <t>Trinidad and Tobago,2005,Developing,69.5,189,0,6.12,1187.949491,95,0,37.6,0,95,5.31,95,0.5,12323.1275,1.296934e6,6.3,6.7,0.745,12.3</t>
  </si>
  <si>
    <t>Trinidad and Tobago,2004,Developing,69.4,19,0,5.82,11.85100131,94,0,36.8,0,94,5.22,94,1.0,129.51914,129535.0,6.3,6.8,0.736,12.2</t>
  </si>
  <si>
    <t>Trinidad and Tobago,2003,Developing,69.3,191,0,5.53,78.72216127,76,0,36.0,1,91,5.13,91,0.5,884.518666,128452.0,6.4,6.9,0.729,12.0</t>
  </si>
  <si>
    <t>Trinidad and Tobago,2002,Developing,69.2,192,0,5.12,72.03911741,5,0,35.2,1,96,5.0,96,2.0,749.626612,1.277837e6,6.5,7.0,0.721,11.9</t>
  </si>
  <si>
    <t>Tunisia,2014,Developing,75.1,12,3,1.39,604.8701316,98,15,6.2,3,98,7.0,98,0.1,4271.68172,1.114398e6,6.5,6.4,0.722,14.7</t>
  </si>
  <si>
    <t>Tunisia,2013,Developing,74.9,13,3,1.29,594.6453102,98,16,59.3,3,98,7.26,98,0.1,4199.47253,1.114558e6,6.4,6.3,0.72,14.7</t>
  </si>
  <si>
    <t>Tunisia,2012,Developing,74.9,13,3,1.3,585.8776761,97,48,58.3,3,97,7.18,97,0.1,4137.55421,1.886668e6,6.4,6.3,0.717,14.6</t>
  </si>
  <si>
    <t>Tunisia,2011,Developing,74.8,13,3,1.29,623.2120325,98,11,57.4,3,98,7.15,98,0.1,4256.91279,1.761467e6,6.4,6.3,0.714,14.5</t>
  </si>
  <si>
    <t>Tunisia,2010,Developing,74.8,12,3,1.28,64.85616718,98,1,56.5,3,98,6.54,98,0.1,414.15177,1.639931e6,6.3,6.3,0.71,14.4</t>
  </si>
  <si>
    <t>Tunisia,2009,Developing,74.7,12,3,1.4,585.6307861,99,1,55.6,3,99,6.18,99,0.1,4129.977335,1.521834e6,6.3,6.3,0.706,14.4</t>
  </si>
  <si>
    <t>Tunisia,2008,Developing,74.7,12,3,1.37,53.08451654,99,2,54.7,3,99,5.63,99,0.1,431.9326,147336.0,6.3,6.3,0.701,14.3</t>
  </si>
  <si>
    <t>Tunisia,2007,Developing,74.6,12,3,1.24,469.6282925,98,4,53.9,4,98,5.64,98,0.1,3778.184171,129887.0,6.3,6.3,0.695,14.3</t>
  </si>
  <si>
    <t>Tunisia,2006,Developing,74.4,12,3,1.46,420.1153538,99,3,53.1,4,99,5.64,99,0.1,3371.71231,1.196136e6,6.3,6.3,0.689,14.2</t>
  </si>
  <si>
    <t>Tunisia,2005,Developing,74.2,14,3,1.37,379.5139945,97,15,52.2,4,98,5.57,98,0.1,3194.562243,112482.0,6.4,6.3,0.683,13.9</t>
  </si>
  <si>
    <t>Tunisia,2004,Developing,74.0,15,3,1.36,379.7659054,96,1,51.4,4,97,5.63,97,0.1,3112.83529,11761.0,6.4,6.3,0.673,13.6</t>
  </si>
  <si>
    <t>Tunisia,2003,Developing,73.7,17,4,1.34,321.7694175,92,22,5.6,4,95,5.36,95,0.1,2761.969249,9.939678e6,6.4,6.3,0.667,13.5</t>
  </si>
  <si>
    <t>Tunisia,2002,Developing,73.5,19,4,1.17,262.8184944,93,98,49.7,5,96,5.32,96,0.1,2346.5937,9.864326e6,6.5,6.4,0.662,13.3</t>
  </si>
  <si>
    <t>Tunisia,2001,Developing,73.2,11,4,1.19,257.2878697,94,231,48.9,5,98,5.29,98,0.1,2254.933126,978571.0,6.5,6.4,0.654,13.1</t>
  </si>
  <si>
    <t>Tunisia,2000,Developing,72.9,112,4,1.21,264.7842196,94,47,48.1,5,97,5.4,97,0.1,2213.91488,9.699197e6,6.6,6.5,0.646,12.8</t>
  </si>
  <si>
    <t>Turkey,2014,Developing,75.5,17,16,1.45,181.9083783,96,565,65.3,19,96,5.41,96,0.1,12127.22522,773628.0,4.9,4.7,0.759,14.5</t>
  </si>
  <si>
    <t>Turkey,2013,Developing,75.2,19,17,1.41,188.1440348,97,7405,64.5,20,98,5.38,98,0.1,12542.93565,7.5787333e7,4.9,4.7,0.754,14.4</t>
  </si>
  <si>
    <t>Turkey,2012,Developing,74.8,112,19,1.54,20.75120211,97,349,63.7,22,97,5.24,97,0.1,1172.3843,7.4569867e7,4.9,4.7,0.75,14.3</t>
  </si>
  <si>
    <t>Turkey,2011,Developing,74.5,114,20,1.53,1275.877569,96,111,62.8,23,97,5.29,97,0.1,11341.13395,7.349455e6,4.9,4.7,0.737,13.8</t>
  </si>
  <si>
    <t>Turkey,2010,Developing,74.2,116,21,1.49,32.78235828,96,7,61.9,25,97,5.61,97,0.1,1672.5693,7.2326914e7,4.9,4.7,0.715,13.0</t>
  </si>
  <si>
    <t>Turkey,2009,Developing,73.9,118,23,1.4,106.9482898,94,4,61.1,27,96,6.8,96,0.1,936.499911,7.1339185e7,4.9,4.8,0.709,12.5</t>
  </si>
  <si>
    <t>Turkey,2008,Developing,73.5,121,25,1.39,22.67271848,92,0,6.2,29,96,6.7,96,0.1,185.68975,74432.0,5.0,4.8,0.705,12.5</t>
  </si>
  <si>
    <t>Turkey,2007,Developing,73.2,124,26,1.26,115.5801103,96,3,59.3,31,96,6.4,96,0.1,979.49246,6.9597281e7,5.0,4.8,0.697,12.3</t>
  </si>
  <si>
    <t>Turkey,2006,Developing,72.8,126,28,1.29,103.523776,82,34,58.5,34,9,5.81,9,0.1,834.869161,6.876345e6,5.0,4.8,0.687,11.9</t>
  </si>
  <si>
    <t>Turkey,2005,Developing,72.4,129,30,1.29,832.9552058,85,6200,57.6,36,9,5.45,9,0.1,7384.354661,679346.0,5.0,4.9,0.681,11.9</t>
  </si>
  <si>
    <t>Turkey,2004,Developing,72.0,132,33,1.35,1.132766775,77,8927,56.8,39,85,5.37,85,0.1,64.72953,677855.0,5.1,4.9,0.675,12.0</t>
  </si>
  <si>
    <t>Turkey,2003,Developing,71.6,135,35,1.42,459.1113061,68,5844,55.9,43,69,5.34,68,0.1,4718.51291,668583.0,5.1,5.0,0.668,11.9</t>
  </si>
  <si>
    <t>Turkey,2002,Developing,71.2,138,38,1.47,35.55729,72,7823,55.1,46,78,5.36,78,0.1,366.57,6.514354e6,5.2,5.0,0.658,11.5</t>
  </si>
  <si>
    <t>Turkey,2001,Developing,78.0,14,41,1.49,256.4341746,77,30509,54.3,50,88,5.16,88,0.1,3119.63716,6.4191474e7,5.2,5.1,0.653,11.1</t>
  </si>
  <si>
    <t>Turkey,2000,Developing,74.0,143,44,1.54,421.2956602,71,16244,53.5,54,85,4.95,85,0.1,4316.553895,6.324121e6,5.3,5.2,0.641,10.7</t>
  </si>
  <si>
    <t>Turkmenistan,2014,Developing,66.0,217,7,2.9,691.1333535,97,0,47.7,8,98,2.7,98,0.1,7962.365824,5.466241e6,3.3,3.3,0.683,10.8</t>
  </si>
  <si>
    <t>Turkmenistan,2013,Developing,65.4,228,7,2.93,63.7481117,98,0,46.7,8,98,2.12,98,0.1,734.42525,5.366277e6,3.2,3.3,0.678,10.7</t>
  </si>
  <si>
    <t>Turkmenistan,2012,Developing,65.6,22,7,2.75,579.4128244,98,0,45.9,8,98,1.96,97,0.1,6675.262954,5.267839e6,3.2,3.3,0.672,10.7</t>
  </si>
  <si>
    <t>Turkmenistan,2011,Developing,65.6,217,7,2.55,490.4181326,97,0,45.0,8,97,1.98,97,0.1,5649.978486,517461.0,3.2,3.3,0.665,10.6</t>
  </si>
  <si>
    <t>Turkmenistan,2010,Developing,65.8,211,7,2.48,385.325164,96,0,44.2,8,96,1.99,96,0.1,4439.23,58721.0,3.2,3.3,0.0,10.6</t>
  </si>
  <si>
    <t>Turkmenistan,2009,Developing,65.6,215,6,2.35,37.88466056,97,0,43.4,8,97,1.88,96,0.1,436.459223,5795.0,3.2,3.3,0.0,10.5</t>
  </si>
  <si>
    <t>Turkmenistan,2008,Developing,64.5,235,6,2.4,34.23979419,96,0,42.7,8,96,1.93,96,0.1,394.467675,4.935762e6,3.2,3.3,0.0,10.5</t>
  </si>
  <si>
    <t>Turkmenistan,2007,Developing,64.1,241,6,2.58,0.358651421,98,59,42.0,8,98,2.16,98,0.1,26.371428,487137.0,3.3,3.3,0.0,10.4</t>
  </si>
  <si>
    <t>Turkmenistan,2006,Developing,63.7,245,6,2.71,29.27235366,98,48,41.3,8,98,2.9,98,0.1,2136.66815,48115.0,3.3,3.3,0.0,10.4</t>
  </si>
  <si>
    <t>Turkmenistan,2005,Developing,63.3,248,6,2.85,2.19888585,99,0,4.7,8,99,3.51,99,0.1,174.51475,4.754641e6,3.4,3.4,0.0,10.3</t>
  </si>
  <si>
    <t>Turkmenistan,2004,Developing,63.5,238,6,2.86,186.1013972,96,1,4.0,8,98,4.3,97,0.1,1453.917166,473398.0,3.4,3.4,0.0,10.3</t>
  </si>
  <si>
    <t>Turkmenistan,2003,Developing,63.4,231,7,2.88,179.6156482,97,1,39.4,8,66,3.85,83,0.1,1283.885977,4.655741e6,3.5,3.4,0.0,10.3</t>
  </si>
  <si>
    <t>Turkmenistan,2002,Developing,63.3,229,7,2.33,130.3784829,96,11,38.7,8,99,3.34,98,0.1,967.917468,4612.0,3.5,3.5,0.0,10.2</t>
  </si>
  <si>
    <t>Uganda,2014,Developing,61.5,38,68,0.01,14.16770158,78,314,18.1,97,82,7.22,78,3.2,719.172669,3.8833338e7,5.7,5.6,0.483,10.0</t>
  </si>
  <si>
    <t>Uganda,2013,Developing,67.0,325,71,0.01,90.76144414,78,7878,17.6,103,82,7.47,78,4.0,662.492293,3.7553726e7,5.7,5.7,0.478,10.0</t>
  </si>
  <si>
    <t>Uganda,2012,Developing,60.0,339,73,0.01,92.88697859,78,2027,17.2,109,82,7.58,78,4.6,647.74741,3.636796e6,5.8,5.8,0.477,10.0</t>
  </si>
  <si>
    <t>Uganda,2011,Developing,59.3,347,76,10.22,94.49686776,82,3312,16.7,114,82,9.9,82,6.8,584.3962137,3.593648e6,5.9,5.9,0.477,10.7</t>
  </si>
  <si>
    <t>Uganda,2010,Developing,58.4,362,79,10.03,116.202964,8,1313,16.3,119,79,11.2,8,8.0,594.9972557,3.3915133e7,6.0,6.0,0.473,10.9</t>
  </si>
  <si>
    <t>Uganda,2009,Developing,57.5,378,82,9.63,87.04534954,79,1601,15.9,124,78,8.43,79,8.1,647.17732,3.2771895e7,6.1,6.1,0.464,10.8</t>
  </si>
  <si>
    <t>Uganda,2008,Developing,56.3,41,84,9.79,72.85023656,71,1319,15.6,130,69,9.1,71,8.2,449.6928183,3.1663896e7,6.2,6.2,0.453,10.6</t>
  </si>
  <si>
    <t>Uganda,2007,Developing,55.5,41,88,9.65,6.002527685,73,3776,15.2,137,7,9.76,73,8.4,41.858631,359487.0,6.3,6.3,0.442,10.3</t>
  </si>
  <si>
    <t>Uganda,2006,Developing,54.9,41,93,9.81,50.83901418,64,5736,14.8,145,62,9.86,64,8.6,336.4593923,2.955662e6,6.4,6.4,0.434,10.6</t>
  </si>
  <si>
    <t>Uganda,2005,Developing,53.2,446,99,10.09,44.52614001,64,22,14.5,155,59,9.36,64,8.7,315.788227,2.854394e6,6.5,6.5,0.429,10.9</t>
  </si>
  <si>
    <t>Uganda,2004,Developing,51.3,485,104,9.89,36.60609252,62,141,14.2,164,58,8.9,62,8.9,288.236949,2.7568436e7,6.6,6.6,0.427,11.6</t>
  </si>
  <si>
    <t>Uganda,2003,Developing,51.0,53,109,10.16,4.426792406,44,29429,13.9,173,57,7.54,59,9.4,237.9995917,2.662482e6,6.7,6.7,0.418,11.5</t>
  </si>
  <si>
    <t>Uganda,2002,Developing,48.8,523,112,10.42,2.690897842,29,49871,13.6,181,57,7.78,57,10.0,24.2423229,2.571848e6,6.8,6.8,0.404,11.0</t>
  </si>
  <si>
    <t>Ukraine,2014,Developing,78.0,23,4,8.06,5.663849328,22,0,6.7,5,45,7.1,23,0.2,314.658296,4.5271947e7,2.3,2.4,0.746,15.2</t>
  </si>
  <si>
    <t>Ukraine,2013,Developing,71.0,198,4,8.44,52.42529588,46,0,6.1,5,72,7.67,76,0.2,429.71554,454896.0,2.3,2.4,0.744,15.2</t>
  </si>
  <si>
    <t>Ukraine,2012,Developing,77.0,25,5,8.44,453.7830847,46,12746,59.6,5,72,7.47,76,0.2,3855.42128,455933.0,2.4,2.4,0.739,15.1</t>
  </si>
  <si>
    <t>Ukraine,2011,Developing,75.0,24,5,8.48,415.1627705,21,1333,59.0,5,54,6.98,5,0.2,3569.75727,45761.0,2.4,2.5,0.734,14.9</t>
  </si>
  <si>
    <t>Ukraine,2010,Developing,69.8,212,5,8.39,375.6835376,48,39,58.5,6,57,7.81,52,0.2,2965.142365,45877.0,2.4,2.5,0.728,14.9</t>
  </si>
  <si>
    <t>Ukraine,2009,Developing,69.2,231,5,8.71,324.5491348,66,0,58.0,6,74,7.8,71,0.3,2545.48341,46533.0,2.5,2.6,0.734,14.9</t>
  </si>
  <si>
    <t>Ukraine,2008,Developing,67.7,273,5,9.46,456.4586664,84,48,57.6,6,91,6.63,9,0.4,3891.37823,462582.0,2.5,2.6,0.73,14.9</t>
  </si>
  <si>
    <t>Ukraine,2007,Developing,67.5,277,5,8.86,46.19685449,92,1005,57.2,6,98,6.36,98,0.7,368.68998,465935.0,2.5,2.7,0.723,14.8</t>
  </si>
  <si>
    <t>Ukraine,2006,Developing,67.7,267,5,7.99,29.38172706,96,42724,56.8,6,99,6.39,98,0.8,233.18831,4.678775e6,2.6,2.7,0.716,14.7</t>
  </si>
  <si>
    <t>Ukraine,2005,Developing,67.0,278,5,7.31,217.4345257,97,2392,56.4,6,95,6.41,96,0.9,1828.717626,471515.0,2.7,2.8,0.707,14.5</t>
  </si>
  <si>
    <t>Ukraine,2004,Developing,67.4,267,5,6.79,180.3537859,98,146,56.1,6,99,6.61,99,1.0,1367.352433,474516.0,2.7,2.8,0.7,14.6</t>
  </si>
  <si>
    <t>Ukraine,2003,Developing,67.6,256,6,5.92,21.22386354,77,411,55.7,6,99,6.93,97,0.9,148.522488,4.781295e6,2.8,2.9,0.691,14.3</t>
  </si>
  <si>
    <t>Ukraine,2002,Developing,67.6,256,6,4.89,115.738974,48,7587,55.4,7,99,6.25,99,0.9,879.475486,48225.0,2.9,3.0,0.683,13.9</t>
  </si>
  <si>
    <t>Ukraine,2001,Developing,67.7,253,6,4.31,8.897421459,7,16970,55.1,7,99,5.66,99,0.8,78.738243,4.8683865e7,2.9,3.0,0.673,13.2</t>
  </si>
  <si>
    <t>Ukraine,2000,Developing,67.5,257,6,4.49,7.883791474,4,817,54.8,8,99,5.59,99,0.7,635.789635,4.9175848e7,3.0,3.1,0.669,13.3</t>
  </si>
  <si>
    <t>Uruguay,2014,Developing,76.8,117,0,6.03,463.6397821,95,0,63.4,0,95,8.58,95,0.1,16737.89827,3.419546e6,1.5,1.4,0.791,15.5</t>
  </si>
  <si>
    <t>Uruguay,2013,Developing,76.8,117,0,5.82,482.8039445,94,0,62.9,0,94,8.68,94,0.1,16881.2568,3485.0,1.5,1.4,0.788,15.5</t>
  </si>
  <si>
    <t>Uruguay,2012,Developing,76.5,118,0,5.77,339.7190493,95,0,62.3,0,95,8.74,95,0.1,1592.6819,3.396777e6,1.5,1.5,0.784,15.5</t>
  </si>
  <si>
    <t>Uruguay,2011,Developing,77.0,111,0,5.97,417.9117441,95,0,61.8,1,95,8.55,95,0.1,14166.4998,3.385624e6,1.5,1.5,0.78,15.5</t>
  </si>
  <si>
    <t>Uruguay,2010,Developing,76.3,118,0,6.21,2331.532804,95,0,61.2,1,95,8.63,95,0.1,11938.212,3.374415e6,1.5,1.5,0.777,15.6</t>
  </si>
  <si>
    <t>Uruguay,2009,Developing,76.6,118,0,6.67,1871.736563,95,0,6.7,1,95,8.78,95,0.1,9415.17386,3.362755e6,1.5,1.5,0.774,15.5</t>
  </si>
  <si>
    <t>Uruguay,2008,Developing,76.4,119,1,6.76,24.73142261,94,0,6.1,1,94,8.17,94,0.1,962.312164,335824.0,1.6,1.5,0.77,15.7</t>
  </si>
  <si>
    <t>Uruguay,2007,Developing,75.4,124,1,6.67,14.47305874,94,0,59.5,1,94,8.23,94,0.1,79.69746,3.339741e6,1.6,1.5,0.76,15.3</t>
  </si>
  <si>
    <t>Uruguay,2006,Developing,76.2,117,1,6.58,1712.225506,95,0,58.9,1,95,11.17,95,0.1,5877.87678,333143.0,1.6,1.6,0.756,15.2</t>
  </si>
  <si>
    <t>Uruguay,2005,Developing,75.7,123,1,6.35,152.5448405,96,0,58.3,1,96,11.15,96,0.1,522.951116,3.325612e6,1.6,1.6,0.753,15.5</t>
  </si>
  <si>
    <t>Uruguay,2004,Developing,75.4,122,1,5.66,882.356362,94,0,57.7,1,95,11.59,94,0.1,4117.38853,332496.0,1.7,1.6,0.75,15.5</t>
  </si>
  <si>
    <t>Uruguay,2003,Developing,75.4,121,1,5.11,160.8400141,91,0,57.0,1,91,6.52,91,0.1,3622.52284,3.325637e6,1.7,1.6,0.747,15.0</t>
  </si>
  <si>
    <t>Uruguay,2002,Developing,75.4,124,1,5.86,27.46880965,95,0,56.3,1,93,7.18,95,0.1,488.768855,3.327773e6,1.7,1.7,0.746,14.7</t>
  </si>
  <si>
    <t>Uruguay,2001,Developing,75.2,123,1,6.48,421.4804282,94,0,55.7,1,94,7.46,94,0.1,6281.37747,332713.0,1.8,1.7,0.742,14.2</t>
  </si>
  <si>
    <t>Uruguay,2000,Developing,75.1,131,1,6.65,645.9583816,92,0,55.0,1,92,7.82,9,0.1,6871.897677,3.321245e6,1.8,1.7,0.738,14.0</t>
  </si>
  <si>
    <t>Uzbekistan,2014,Developing,69.2,184,16,0.01,0.442802404,99,8,43.9,18,99,5.84,99,0.1,25.448414,37577.0,3.0,3.1,0.69,12.1</t>
  </si>
  <si>
    <t>Uzbekistan,2013,Developing,69.1,185,17,0.01,19.1624696,99,0,43.0,19,99,6.32,99,0.1,197.551233,32432.0,3.0,3.1,0.681,12.0</t>
  </si>
  <si>
    <t>Uzbekistan,2012,Developing,68.8,184,18,0.01,16.71406295,99,0,42.2,21,99,6.49,99,0.1,174.468298,297745.0,3.0,3.1,0.673,12.0</t>
  </si>
  <si>
    <t>Uzbekistan,2011,Developing,68.5,183,19,2.83,140.6905284,99,476,41.4,22,99,5.65,99,0.1,1564.966945,293394.0,3.0,3.1,0.664,12.0</t>
  </si>
  <si>
    <t>Uzbekistan,2010,Developing,68.3,183,20,2.73,119.4571154,99,117,4.7,23,99,5.34,99,0.2,1377.8214,285624.0,3.0,3.1,0.657,11.9</t>
  </si>
  <si>
    <t>Uzbekistan,2009,Developing,68.0,183,21,2.56,92.81479759,98,0,4.0,24,99,6.31,98,0.2,1213.265328,277674.0,3.1,3.1,0.651,11.8</t>
  </si>
  <si>
    <t>Uzbekistan,2008,Developing,67.9,184,22,2.36,13.89021225,91,2,39.3,25,98,5.92,98,0.3,182.28625,27328.0,3.1,3.1,0.644,11.9</t>
  </si>
  <si>
    <t>Uzbekistan,2007,Developing,67.8,184,22,2.15,9.290983645,99,863,38.7,26,98,5.81,96,0.3,83.476942,26868.0,3.1,3.1,0.631,11.8</t>
  </si>
  <si>
    <t>Uzbekistan,2006,Developing,67.6,185,23,1.96,77.27092119,98,823,38.1,27,94,5.49,96,0.4,654.2838373,2.648825e6,3.2,3.2,0.626,11.8</t>
  </si>
  <si>
    <t>Uzbekistan,2005,Developing,67.3,192,24,1.78,40.13342094,99,737,37.5,28,99,5.11,99,0.3,546.776852,26167.0,3.2,3.2,0.62,11.7</t>
  </si>
  <si>
    <t>Uzbekistan,2004,Developing,67.8,183,24,1.59,34.41887163,99,75,37.0,29,99,5.11,99,0.3,465.1198869,2.586435e6,3.2,3.2,0.613,11.6</t>
  </si>
  <si>
    <t>Uzbekistan,2003,Developing,67.2,183,25,1.54,28.52135777,99,85,36.4,30,99,5.17,98,0.3,396.129969,2.556765e6,3.3,3.3,0.607,11.3</t>
  </si>
  <si>
    <t>Uzbekistan,2002,Developing,67.1,186,27,1.47,24.99438738,62,25,35.9,32,99,5.44,99,0.2,383.3494997,2.527185e6,3.3,3.3,0.6,11.0</t>
  </si>
  <si>
    <t>Vanuatu,2014,Developing,71.7,134,0,0.01,564.8167043,64,10,52.5,0,65,5.2,64,0.1,3148.36513,25885.0,1.5,1.4,0.596,10.8</t>
  </si>
  <si>
    <t>Vanuatu,2013,Developing,71.6,135,0,0.01,447.545645,64,0,51.7,0,65,3.92,64,0.1,3167.34356,253142.0,1.5,1.4,0.591,10.8</t>
  </si>
  <si>
    <t>Vanuatu,2012,Developing,71.4,138,0,0.01,427.9885222,64,0,5.8,0,65,3.7,64,0.1,3158.58688,247485.0,1.5,1.4,0.592,10.8</t>
  </si>
  <si>
    <t>Vanuatu,2011,Developing,71.2,141,0,0.85,457.9731742,63,0,49.9,0,65,3.85,65,0.1,3275.91684,241871.0,1.5,1.4,0.591,10.8</t>
  </si>
  <si>
    <t>Vanuatu,2010,Developing,71.0,145,0,0.91,471.8626525,62,0,49.1,0,66,4.71,65,0.1,2965.82434,236295.0,1.5,1.4,0.59,10.8</t>
  </si>
  <si>
    <t>Vanuatu,2009,Developing,78.0,149,0,0.83,361.0940984,62,0,48.2,0,66,3.9,66,0.1,2643.441423,23785.0,1.5,1.5,0.589,10.7</t>
  </si>
  <si>
    <t>Vanuatu,2008,Developing,75.0,153,0,1.18,345.339056,61,0,47.4,0,66,3.66,67,0.1,2697.961375,22534.0,1.5,1.5,0.582,10.7</t>
  </si>
  <si>
    <t>Vanuatu,2007,Developing,73.0,157,0,1.01,342.4908556,6,0,46.6,0,67,3.67,67,0.1,2393.367265,219953.0,1.6,1.5,0.579,10.7</t>
  </si>
  <si>
    <t>Vanuatu,2006,Developing,71.0,161,0,1.0,43.19780767,59,0,45.7,0,67,3.96,68,0.1,247.97823,214634.0,1.6,1.5,0.572,10.6</t>
  </si>
  <si>
    <t>Vanuatu,2005,Developing,69.9,165,0,0.88,337.2942846,61,3,44.9,0,67,3.87,68,0.1,1886.433359,2937.0,1.6,1.5,0.0,10.6</t>
  </si>
  <si>
    <t>Vanuatu,2004,Developing,69.6,169,0,0.85,334.1673373,63,0,44.1,0,67,4.12,69,0.1,1787.94723,24143.0,1.6,1.5,0.0,10.7</t>
  </si>
  <si>
    <t>Vanuatu,2003,Developing,69.4,173,0,1.2,27.29839073,64,165,43.3,0,67,4.2,69,0.1,158.52724,198964.0,1.6,1.6,0.0,10.4</t>
  </si>
  <si>
    <t>Vanuatu,2002,Developing,69.3,176,0,1.24,171.1373611,66,101,42.6,0,67,3.52,7,0.1,1353.934819,193956.0,1.7,1.6,0.0,10.2</t>
  </si>
  <si>
    <t>Vanuatu,2001,Developing,69.1,179,0,0.91,163.105292,68,7,41.9,0,67,3.37,7,0.1,1362.61731,18929.0,1.7,1.6,0.0,10.1</t>
  </si>
  <si>
    <t>Vanuatu,2000,Developing,69.0,18,0,1.21,21.90075232,7,9,41.1,0,67,3.28,71,0.1,1469.849149,18563.0,1.7,1.7,0.0,9.6</t>
  </si>
  <si>
    <t>Zambia,2014,Developing,61.1,314,28,0.01,196.6675768,86,9,22.8,41,78,4.99,86,4.3,1738.8822,1.562974e6,6.3,6.2,0.57,12.5</t>
  </si>
  <si>
    <t>Zambia,2013,Developing,63.0,328,29,2.41,20.62306285,79,35,22.3,42,74,4.99,79,4.8,185.793359,1.515321e6,6.4,6.2,0.565,12.5</t>
  </si>
  <si>
    <t>Zambia,2012,Developing,59.2,349,29,2.59,196.9152496,78,896,21.7,43,7,4.91,78,5.6,1734.93612,1.4699937e7,6.5,6.3,0.554,12.3</t>
  </si>
  <si>
    <t>Zambia,2011,Developing,58.2,366,29,2.57,183.0461695,81,13234,21.2,44,83,4.26,81,6.3,1644.619672,1.4264756e7,6.6,6.4,0.543,12.0</t>
  </si>
  <si>
    <t>Zambia,2010,Developing,58.0,363,30,2.47,184.3649102,83,15754,2.7,45,8,4.41,83,6.8,1463.213573,138533.0,6.7,6.5,0.533,11.8</t>
  </si>
  <si>
    <t>Zambia,2009,Developing,57.4,368,30,2.3,143.8698873,94,26,2.2,47,93,4.73,94,9.1,1139.11233,1.3456417e7,6.7,6.6,0.518,11.6</t>
  </si>
  <si>
    <t>Zambia,2008,Developing,55.7,45,31,2.12,153.6783754,87,140,19.7,49,9,4.87,87,11.9,1369.68249,1.382517e6,6.8,6.7,0.504,11.4</t>
  </si>
  <si>
    <t>Zambia,2007,Developing,52.6,487,32,2.08,10.85148218,8,535,19.2,51,77,4.37,8,13.6,114.587985,1.2725974e7,6.9,6.8,0.492,11.1</t>
  </si>
  <si>
    <t>Zambia,2006,Developing,58.0,526,33,2.25,1.860003739,81,459,18.8,52,83,6.11,81,15.9,13.154199,1.2383446e7,7.0,6.9,0.479,10.9</t>
  </si>
  <si>
    <t>Zambia,2005,Developing,49.3,554,34,2.33,121.879331,82,45,18.4,55,84,7.56,82,17.0,691.3178164,1.252156e6,7.1,7.0,0.467,10.7</t>
  </si>
  <si>
    <t>Zimbabwe,2014,Developing,59.2,371,23,6.5,10.82259524,91,0,31.3,34,92,6.44,91,6.3,127.47462,1.5411675e7,5.9,5.7,0.498,10.3</t>
  </si>
  <si>
    <t>Zimbabwe,2013,Developing,58.0,399,25,6.39,10.66670728,95,0,3.8,36,95,6.88,95,6.8,111.227396,155456.0,6.2,6.0,0.488,10.4</t>
  </si>
  <si>
    <t>Zimbabwe,2012,Developing,56.6,429,26,6.09,92.60233636,97,0,3.3,39,95,6.69,95,8.8,955.648466,1.471826e6,6.5,6.4,0.464,9.8</t>
  </si>
  <si>
    <t>Zimbabwe,2011,Developing,54.9,464,28,6.0,63.75053034,94,0,29.9,42,93,6.31,93,13.3,839.927936,1.4386649e7,6.8,6.7,0.452,10.1</t>
  </si>
  <si>
    <t>Zimbabwe,2010,Developing,52.4,527,29,5.21,53.30858081,9,9696,29.4,44,89,5.37,89,15.7,713.63562,1.486317e6,7.1,7.0,0.436,10.0</t>
  </si>
  <si>
    <t>Zimbabwe,2009,Developing,50.0,587,30,4.64,1.040021112,73,853,29.0,45,69,6.26,73,18.1,65.824121,1.381599e6,7.5,7.4,0.419,9.9</t>
  </si>
  <si>
    <t>Zimbabwe,2008,Developing,48.2,632,30,3.56,20.84342867,75,0,28.6,46,75,4.96,75,20.5,325.678573,1.3558469e7,7.8,7.8,0.421,9.7</t>
  </si>
  <si>
    <t>Zimbabwe,2007,Developing,46.6,67,29,3.88,29.81456607,72,242,28.2,46,73,4.47,73,23.7,396.9982166,1.332999e6,8.2,8.2,0.414,9.6</t>
  </si>
  <si>
    <t>Zimbabwe,2006,Developing,45.4,7,28,4.57,34.26216876,68,212,27.9,45,71,5.12,7,26.8,414.796232,1.3124267e7,8.6,8.6,0.408,9.5</t>
  </si>
  <si>
    <t>Zimbabwe,2005,Developing,44.6,717,28,4.14,8.7174087,65,420,27.5,43,69,6.44,68,30.3,444.76575,129432.0,9.0,9.0,0.406,9.3</t>
  </si>
  <si>
    <t>Zimbabwe,2004,Developing,44.3,723,27,4.36,0.0,68,31,27.1,42,67,7.13,65,33.6,454.366654,1.2777511e7,9.4,9.4,0.407,9.2</t>
  </si>
  <si>
    <t>Zimbabwe,2003,Developing,44.5,715,26,4.06,0.0,7,998,26.7,41,7,6.52,68,36.7,453.3511552,1.2633897e7,9.8,9.9,0.418,9.5</t>
  </si>
  <si>
    <t>Zimbabwe,2002,Developing,44.8,73,25,4.43,0.0,73,304,26.3,40,73,6.53,71,39.8,57.34834,125525.0,1.2,1.3,0.427,10.0</t>
  </si>
  <si>
    <t>Zimbabwe,2001,Developing,45.3,686,25,1.72,0.0,76,529,25.9,39,76,6.16,75,42.1,548.587312,1.2366165e7,1.6,1.7,0.427,9.8</t>
  </si>
  <si>
    <t>Zimbabwe,2000,Developing,46.0,665,24,1.68,0.0,79,1483,25.5,39,78,7.1,78,43.5,547.3588785,1.2222251e7,11.0,11.2,0.434,9.8</t>
  </si>
  <si>
    <t>DESARROLLO DEL TRABAJO</t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</si>
  <si>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Se generaron varias clases de preguntas, hacia varios aspectos de la informacion de la base de datos.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</si>
  <si>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Esas preguntas fueron resueltas, con los diferentes temas vistos en clase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</si>
  <si>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Descargamos la base de datos </t>
    </r>
    <r>
      <rPr>
        <b/>
        <sz val="11"/>
        <color theme="1"/>
        <rFont val="Calibri"/>
        <family val="2"/>
        <scheme val="minor"/>
      </rPr>
      <t>Health &amp; Development Indicators: Global Insights,</t>
    </r>
    <r>
      <rPr>
        <sz val="11"/>
        <color theme="1"/>
        <rFont val="Calibri"/>
        <family val="2"/>
        <scheme val="minor"/>
      </rPr>
      <t xml:space="preserve"> de la pagina:</t>
    </r>
    <r>
      <rPr>
        <b/>
        <sz val="11"/>
        <color theme="1"/>
        <rFont val="Calibri"/>
        <family val="2"/>
        <scheme val="minor"/>
      </rPr>
      <t xml:space="preserve"> www.kaggle.com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</si>
  <si>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Transformamos la base de datos original de formato </t>
    </r>
    <r>
      <rPr>
        <b/>
        <sz val="11"/>
        <color theme="1"/>
        <rFont val="Calibri"/>
        <family val="2"/>
        <scheme val="minor"/>
      </rPr>
      <t>csv</t>
    </r>
    <r>
      <rPr>
        <sz val="11"/>
        <color theme="1"/>
        <rFont val="Calibri"/>
        <family val="2"/>
        <scheme val="minor"/>
      </rPr>
      <t xml:space="preserve"> a</t>
    </r>
    <r>
      <rPr>
        <b/>
        <sz val="11"/>
        <color theme="1"/>
        <rFont val="Calibri"/>
        <family val="2"/>
        <scheme val="minor"/>
      </rPr>
      <t xml:space="preserve"> xlsx.</t>
    </r>
  </si>
  <si>
    <t>COLUMNAS</t>
  </si>
  <si>
    <t>DESCRIPCION</t>
  </si>
  <si>
    <t>Pais</t>
  </si>
  <si>
    <t>Año</t>
  </si>
  <si>
    <t>Estatus</t>
  </si>
  <si>
    <t>Expectativa de Vida</t>
  </si>
  <si>
    <t>Mortalidad en Adultos</t>
  </si>
  <si>
    <t>Muertes de Infantes</t>
  </si>
  <si>
    <t>Hepatitis B</t>
  </si>
  <si>
    <t>Sarampion</t>
  </si>
  <si>
    <t>Indice de masa Muscular</t>
  </si>
  <si>
    <t>Muerte de menores de 5 años</t>
  </si>
  <si>
    <t>Polio</t>
  </si>
  <si>
    <t>Difteria</t>
  </si>
  <si>
    <t>Delgadez 5-9 años</t>
  </si>
  <si>
    <t>Pais donde se extrajeron los datos</t>
  </si>
  <si>
    <t>Año de registro de datos</t>
  </si>
  <si>
    <t>Expectativa de vida en años</t>
  </si>
  <si>
    <t>Cobertura de vacunación contra el sarampion entre niños de 1 año (porcentaje).</t>
  </si>
  <si>
    <t>Cobertura de vacunación contra el polio entre niños de 1 año (porcentaje).</t>
  </si>
  <si>
    <t>Indice de masa muscular por 1000 habitantes</t>
  </si>
  <si>
    <t>Cobertura de vacunación contra la difteria B entre niños de 1 año (porcentaje).</t>
  </si>
  <si>
    <t>RESPUESTAS</t>
  </si>
  <si>
    <t>Region</t>
  </si>
  <si>
    <t>Asia</t>
  </si>
  <si>
    <t>Oceania</t>
  </si>
  <si>
    <t>Europa</t>
  </si>
  <si>
    <t>Africa</t>
  </si>
  <si>
    <t>Centro America</t>
  </si>
  <si>
    <t>America del Norte</t>
  </si>
  <si>
    <t>Sudamerica</t>
  </si>
  <si>
    <t>America Central</t>
  </si>
  <si>
    <t>Delgadez  por 1000 habitantes</t>
  </si>
  <si>
    <t>Maximo</t>
  </si>
  <si>
    <t>Minimo</t>
  </si>
  <si>
    <t>Promedio</t>
  </si>
  <si>
    <t>2. CALCULOS AUXILIARES</t>
  </si>
  <si>
    <t>1. TABLAS DE BUSQUEDA -BUSCARV</t>
  </si>
  <si>
    <t>Mortalidad Alta</t>
  </si>
  <si>
    <t>Mortalidad Media</t>
  </si>
  <si>
    <t>Mortalidad Baja</t>
  </si>
  <si>
    <t>Muerte en menores de 5 años por 10000 niños</t>
  </si>
  <si>
    <t>&lt;20</t>
  </si>
  <si>
    <t>&gt;80</t>
  </si>
  <si>
    <t>Mortalidad (A-M-B) Menores de cinco</t>
  </si>
  <si>
    <t>Ecuacion:</t>
  </si>
  <si>
    <t>SI.CONJUNTO([@[under-five deaths ]]&lt;20;"Mortalidad Baja";Y([@[under-five deaths ]]&gt;=20;[@[under-five deaths ]]&lt;80);"Mortalidad Media";[@[under-five deaths ]]&gt;80;"Mortalidad Alta")</t>
  </si>
  <si>
    <t>Expectativa de vida</t>
  </si>
  <si>
    <t>Expectativa de vida Alta</t>
  </si>
  <si>
    <t>Expectativa de vida Media</t>
  </si>
  <si>
    <t>Expectativa de vida Baja</t>
  </si>
  <si>
    <t>&lt;40</t>
  </si>
  <si>
    <t>&gt;69</t>
  </si>
  <si>
    <t>Expectativa de vida (A-M-B)</t>
  </si>
  <si>
    <t>&gt;=20 y &lt;=80</t>
  </si>
  <si>
    <t>&gt;=40 y &lt;=69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</si>
  <si>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Cual es el pais que tiene mayor expectativa de vida?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</si>
  <si>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Cual es el pais que tiene menor expectativa de vida?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</si>
  <si>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 En que año se registro la mayor cantidad de muertes de menores de 5 años?</t>
    </r>
  </si>
  <si>
    <t>3. VALIDACIONES</t>
  </si>
  <si>
    <t>Maximos</t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</si>
  <si>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Se adiciono una columna llamada </t>
    </r>
    <r>
      <rPr>
        <b/>
        <sz val="11"/>
        <color theme="1"/>
        <rFont val="Calibri"/>
        <family val="2"/>
        <scheme val="minor"/>
      </rPr>
      <t>REGION</t>
    </r>
    <r>
      <rPr>
        <sz val="11"/>
        <color theme="1"/>
        <rFont val="Calibri"/>
        <family val="2"/>
        <scheme val="minor"/>
      </rPr>
      <t xml:space="preserve"> en la Base de Datos. Esto se desarrollo en la pestaña de tablas, en la seccion </t>
    </r>
    <r>
      <rPr>
        <b/>
        <sz val="11"/>
        <color theme="1"/>
        <rFont val="Calibri"/>
        <family val="2"/>
        <scheme val="minor"/>
      </rPr>
      <t>TABLAS DE BUSQUEDA -BUSCARV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</si>
  <si>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Se hicieron dos calculos adicionales presentes en la pestaña de tablas. De muerte de menores de cinco años y de expectativa de vida. Con este procedimiento generamos dos columnas en la Base de Datos. Indicando Alto, medio y bajo correspondiente a cada columna nueva. Esto se hizo con la formula de </t>
    </r>
    <r>
      <rPr>
        <b/>
        <sz val="11"/>
        <color theme="1"/>
        <rFont val="Calibri"/>
        <family val="2"/>
        <scheme val="minor"/>
      </rPr>
      <t>SI CONJUNTO.</t>
    </r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</si>
  <si>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Tambien hicimos validaciones para las columnas de la Base de Datos de </t>
    </r>
    <r>
      <rPr>
        <b/>
        <sz val="11"/>
        <color theme="1"/>
        <rFont val="Calibri"/>
        <family val="2"/>
        <scheme val="minor"/>
      </rPr>
      <t>Paises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año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 xml:space="preserve">Region, </t>
    </r>
    <r>
      <rPr>
        <sz val="11"/>
        <color theme="1"/>
        <rFont val="Calibri"/>
        <family val="2"/>
        <scheme val="minor"/>
      </rPr>
      <t>donde la depuracion de duplicados se hizo en la pestaña de tablas.</t>
    </r>
  </si>
  <si>
    <t>4. Cual es el promedio de mortalidad en adultos en el continente Africano, Asiatico y Europeo?</t>
  </si>
  <si>
    <t>Continente</t>
  </si>
  <si>
    <t>Promedio de Mortalidad</t>
  </si>
  <si>
    <t xml:space="preserve"> </t>
  </si>
  <si>
    <t>Cobertura</t>
  </si>
  <si>
    <t>Nivel</t>
  </si>
  <si>
    <t>Condicion</t>
  </si>
  <si>
    <t>&gt;=</t>
  </si>
  <si>
    <t>Excelente</t>
  </si>
  <si>
    <t>Buena</t>
  </si>
  <si>
    <t>Aceptable</t>
  </si>
  <si>
    <t>&lt;</t>
  </si>
  <si>
    <t>Mala</t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</si>
  <si>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Entre los paises de Sudamerica, como es el nivel de  cobertura anual de vacunacion de Hepatitis B ?</t>
    </r>
  </si>
  <si>
    <t>5. Entre los paises de Sudamerica, como es el nivel de  cobertura anual de vacunacion de Hepatitis B ?</t>
  </si>
  <si>
    <t>Health &amp; Development Indicators: Global Insights | Kaggle</t>
  </si>
  <si>
    <t>7. Cuantos son los litros totales de alcohol, consumidos por cada una de las 5 regiones estudiadas durante el estudio?</t>
  </si>
  <si>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 Cuantos son los litros totales de alcohol consumidos por cada una de las 5 regiones estudiadas durante el estudio?</t>
    </r>
  </si>
  <si>
    <t>Litros Totales de Alcohol</t>
  </si>
  <si>
    <t>8. Cual es el promedio de muertes en infantes en cada pais de  suramerica y que pais de suramerica tiene menos muertes de infantes versus mas muertes de infantes?</t>
  </si>
  <si>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 Cual es el promedio de muertes en infantes en cada pais de  suramerica y que pais de suramerica tiene menos muertes de infantes versus mas muertes de infantes?</t>
    </r>
  </si>
  <si>
    <t>Promedio de Muerte de Infantes</t>
  </si>
  <si>
    <t>Pais con menos Muertes</t>
  </si>
  <si>
    <t>Pais con mas Muertes</t>
  </si>
  <si>
    <t xml:space="preserve">Suriname: 0 </t>
  </si>
  <si>
    <t>Brazil: 70</t>
  </si>
  <si>
    <r>
      <rPr>
        <b/>
        <sz val="11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 xml:space="preserve"> Se aplico un formato condicional de barras para la pregunta cuatro, cinco, siete y ocho.</t>
    </r>
  </si>
  <si>
    <t>En Desarrollo</t>
  </si>
  <si>
    <t>Usamos la funcion de maximo y filtros en formato tabla</t>
  </si>
  <si>
    <t xml:space="preserve">       </t>
  </si>
  <si>
    <t xml:space="preserve">  Consigna de la pregunta uno</t>
  </si>
  <si>
    <t xml:space="preserve">  Consigna de la pregunta dos</t>
  </si>
  <si>
    <t xml:space="preserve">  Consigna de la pregunta tres</t>
  </si>
  <si>
    <t xml:space="preserve">  Consigna de la pregunta cuatro</t>
  </si>
  <si>
    <t>Usamos la funcion de PROMEDIO.SI</t>
  </si>
  <si>
    <t>Usamos la funcion de PROMEDIO.SI, para cada uno de los</t>
  </si>
  <si>
    <t xml:space="preserve"> continentes seleccionados</t>
  </si>
  <si>
    <t>Usamos la funcion MAXIMO y para el año usamos la funcion INDICE</t>
  </si>
  <si>
    <t>con la funcion COINCIDIR anidada</t>
  </si>
  <si>
    <t>Usamos la funcion de MINIMO y FILTROS en formato tabla</t>
  </si>
  <si>
    <t>Usamos la funcion de Maximo y FILTROS en formato tabla</t>
  </si>
  <si>
    <t xml:space="preserve">  Consigna de la pregunta cinco</t>
  </si>
  <si>
    <t>Usamos la funcion de SI.CONJUNTO, en donde usamos condiciones</t>
  </si>
  <si>
    <t>F.condicional</t>
  </si>
  <si>
    <t xml:space="preserve">  Consigna de la pregunta Seis</t>
  </si>
  <si>
    <t>Usamos CONTAR.SI.CONJUNTO</t>
  </si>
  <si>
    <t xml:space="preserve">  Consigna de la pregunta Siete</t>
  </si>
  <si>
    <t>Usamos la funcion de SUMAR.SI</t>
  </si>
  <si>
    <t>Y tambien Formato condicional</t>
  </si>
  <si>
    <t xml:space="preserve">  Consigna de la pregunta Ocho</t>
  </si>
  <si>
    <t>Y tambien Formato Condicional</t>
  </si>
  <si>
    <t>6. Cuantos items de africa con su año, tienen menos de 50 muertes de infantes?</t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</si>
  <si>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Cuantos items de africa con su año tienen menos de 50 muertes de infantes?</t>
    </r>
  </si>
  <si>
    <t>Total general</t>
  </si>
  <si>
    <t xml:space="preserve">1. </t>
  </si>
  <si>
    <t>Hepatitis B*  (%)</t>
  </si>
  <si>
    <t>Metas</t>
  </si>
  <si>
    <t>3.</t>
  </si>
  <si>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 La Primera tabla dinamica, se desarrollo con base en la pregunta 4</t>
    </r>
  </si>
  <si>
    <r>
      <rPr>
        <b/>
        <sz val="11"/>
        <color theme="1"/>
        <rFont val="Calibri"/>
        <family val="2"/>
        <scheme val="minor"/>
      </rPr>
      <t>10.</t>
    </r>
    <r>
      <rPr>
        <sz val="11"/>
        <color theme="1"/>
        <rFont val="Calibri"/>
        <family val="2"/>
        <scheme val="minor"/>
      </rPr>
      <t xml:space="preserve"> La segunda tabla dinamica, se desarrollo con base en la pregunta 5, con la diferencia que en vez de la columna de niveles, se hizo una columna de metas, donde igual o mayor a 90% trae el valor de Se cumplio meta y menor a ese rango, trae el valor de No se cumplio la meta. Usamos la formula de si en el campo calculado.</t>
    </r>
  </si>
  <si>
    <t>Items de Africa</t>
  </si>
  <si>
    <t>Suma de Alcohol  (L)</t>
  </si>
  <si>
    <t>Continentes</t>
  </si>
  <si>
    <t>2.</t>
  </si>
  <si>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 La tercera tabla dinamica, se desarrollo a partir de la pregunta 7</t>
    </r>
  </si>
  <si>
    <t>4.</t>
  </si>
  <si>
    <t>Promedio de muerte en infantes</t>
  </si>
  <si>
    <r>
      <rPr>
        <b/>
        <sz val="11"/>
        <color theme="1"/>
        <rFont val="Calibri"/>
        <family val="2"/>
        <scheme val="minor"/>
      </rPr>
      <t>12.</t>
    </r>
    <r>
      <rPr>
        <sz val="11"/>
        <color theme="1"/>
        <rFont val="Calibri"/>
        <family val="2"/>
        <scheme val="minor"/>
      </rPr>
      <t xml:space="preserve"> La cuarta tabla dinamica, se desarrollo a partir de la pregunta 8.</t>
    </r>
  </si>
  <si>
    <t>(Todas)</t>
  </si>
  <si>
    <t>5.</t>
  </si>
  <si>
    <t>Promedio de Expectativa de Vida</t>
  </si>
  <si>
    <r>
      <rPr>
        <b/>
        <sz val="11"/>
        <color theme="1"/>
        <rFont val="Calibri"/>
        <family val="2"/>
        <scheme val="minor"/>
      </rPr>
      <t xml:space="preserve">13. </t>
    </r>
    <r>
      <rPr>
        <sz val="11"/>
        <color theme="1"/>
        <rFont val="Calibri"/>
        <family val="2"/>
        <scheme val="minor"/>
      </rPr>
      <t>La quinta tabla dinamica, muestra el promedio de expectativa de vida a nivel mundial, pudiendolo filtrar por cada pais, continente y evidenciando los paises con mas y menos expectativas de vida gracias a los filtros de los mismos.</t>
    </r>
  </si>
  <si>
    <t>TABLAS DINAMICAS Y GRAFICOS DINAMICOS</t>
  </si>
  <si>
    <t>6.</t>
  </si>
  <si>
    <t>Promedio de expectativa de vida mundial</t>
  </si>
  <si>
    <r>
      <t xml:space="preserve">        </t>
    </r>
    <r>
      <rPr>
        <b/>
        <sz val="18"/>
        <color theme="1"/>
        <rFont val="Calibri"/>
        <family val="2"/>
        <scheme val="minor"/>
      </rPr>
      <t xml:space="preserve">       </t>
    </r>
    <r>
      <rPr>
        <b/>
        <sz val="16"/>
        <color theme="1"/>
        <rFont val="Calibri"/>
        <family val="2"/>
        <scheme val="minor"/>
      </rPr>
      <t xml:space="preserve"> INDICADORES DE SALUD Y DESAROLLO: PERSPECTIVAS GLOBALES</t>
    </r>
  </si>
  <si>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 El dashboard tiene dos KPI, 5 graficas dinamicas y tres segmentadores.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</si>
</sst>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Meta Cumplida&quot;;;&quot;Meta No Cumplida&quot;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938962981048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A5ED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14" xfId="0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4" borderId="21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5" xfId="0" applyNumberFormat="1" applyBorder="1" applyAlignment="1">
      <alignment horizontal="center"/>
    </xf>
    <xf numFmtId="0" fontId="16" fillId="35" borderId="0" xfId="0" applyFont="1" applyFill="1" applyAlignment="1">
      <alignment horizontal="center"/>
    </xf>
    <xf numFmtId="9" fontId="0" fillId="0" borderId="14" xfId="0" applyNumberFormat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22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16" fillId="34" borderId="26" xfId="0" applyFont="1" applyFill="1" applyBorder="1" applyAlignment="1">
      <alignment horizontal="center"/>
    </xf>
    <xf numFmtId="0" fontId="16" fillId="34" borderId="27" xfId="0" applyFont="1" applyFill="1" applyBorder="1" applyAlignment="1">
      <alignment horizontal="center"/>
    </xf>
    <xf numFmtId="0" fontId="16" fillId="34" borderId="28" xfId="0" applyFont="1" applyFill="1" applyBorder="1" applyAlignment="1">
      <alignment horizontal="center"/>
    </xf>
    <xf numFmtId="0" fontId="16" fillId="34" borderId="29" xfId="0" applyFont="1" applyFill="1" applyBorder="1" applyAlignment="1">
      <alignment horizontal="center"/>
    </xf>
    <xf numFmtId="0" fontId="16" fillId="34" borderId="30" xfId="0" applyFont="1" applyFill="1" applyBorder="1" applyAlignment="1">
      <alignment horizontal="center"/>
    </xf>
    <xf numFmtId="0" fontId="16" fillId="34" borderId="31" xfId="0" applyFon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19" fillId="0" borderId="0" xfId="0" applyFont="1"/>
    <xf numFmtId="0" fontId="16" fillId="0" borderId="0" xfId="0" applyFont="1"/>
    <xf numFmtId="0" fontId="0" fillId="0" borderId="14" xfId="0" applyBorder="1"/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2" fontId="0" fillId="0" borderId="15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0" xfId="0" applyNumberFormat="1"/>
    <xf numFmtId="0" fontId="0" fillId="34" borderId="0" xfId="0" applyFill="1"/>
    <xf numFmtId="0" fontId="0" fillId="37" borderId="32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8" borderId="23" xfId="0" applyFont="1" applyFill="1" applyBorder="1" applyAlignment="1">
      <alignment horizontal="center"/>
    </xf>
    <xf numFmtId="0" fontId="0" fillId="38" borderId="0" xfId="0" applyFill="1" applyAlignment="1">
      <alignment horizontal="center"/>
    </xf>
    <xf numFmtId="0" fontId="16" fillId="34" borderId="0" xfId="0" applyFont="1" applyFill="1"/>
    <xf numFmtId="0" fontId="16" fillId="39" borderId="0" xfId="0" applyFont="1" applyFill="1"/>
    <xf numFmtId="0" fontId="16" fillId="0" borderId="14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39" borderId="0" xfId="0" applyFont="1" applyFill="1" applyAlignment="1">
      <alignment horizontal="center"/>
    </xf>
    <xf numFmtId="2" fontId="0" fillId="37" borderId="32" xfId="0" applyNumberFormat="1" applyFill="1" applyBorder="1" applyAlignment="1">
      <alignment horizontal="center"/>
    </xf>
    <xf numFmtId="2" fontId="0" fillId="36" borderId="14" xfId="0" applyNumberFormat="1" applyFill="1" applyBorder="1" applyAlignment="1">
      <alignment horizontal="center"/>
    </xf>
    <xf numFmtId="2" fontId="0" fillId="37" borderId="14" xfId="0" applyNumberFormat="1" applyFill="1" applyBorder="1" applyAlignment="1">
      <alignment horizontal="center"/>
    </xf>
    <xf numFmtId="2" fontId="0" fillId="37" borderId="33" xfId="0" applyNumberFormat="1" applyFill="1" applyBorder="1" applyAlignment="1">
      <alignment horizontal="center"/>
    </xf>
    <xf numFmtId="0" fontId="16" fillId="40" borderId="14" xfId="0" applyFont="1" applyFill="1" applyBorder="1" applyAlignment="1">
      <alignment horizontal="center"/>
    </xf>
    <xf numFmtId="2" fontId="0" fillId="37" borderId="17" xfId="0" applyNumberFormat="1" applyFill="1" applyBorder="1" applyAlignment="1">
      <alignment horizontal="center"/>
    </xf>
    <xf numFmtId="0" fontId="20" fillId="34" borderId="26" xfId="0" applyFont="1" applyFill="1" applyBorder="1" applyAlignment="1">
      <alignment horizontal="center"/>
    </xf>
    <xf numFmtId="0" fontId="20" fillId="34" borderId="28" xfId="0" applyFont="1" applyFill="1" applyBorder="1" applyAlignment="1">
      <alignment horizontal="center"/>
    </xf>
    <xf numFmtId="0" fontId="20" fillId="34" borderId="27" xfId="0" applyFont="1" applyFill="1" applyBorder="1" applyAlignment="1">
      <alignment horizontal="center"/>
    </xf>
    <xf numFmtId="0" fontId="0" fillId="37" borderId="38" xfId="0" applyFill="1" applyBorder="1" applyAlignment="1">
      <alignment horizontal="center"/>
    </xf>
    <xf numFmtId="2" fontId="0" fillId="37" borderId="38" xfId="0" applyNumberFormat="1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2" fontId="0" fillId="36" borderId="17" xfId="0" applyNumberFormat="1" applyFill="1" applyBorder="1" applyAlignment="1">
      <alignment horizontal="center"/>
    </xf>
    <xf numFmtId="0" fontId="0" fillId="37" borderId="17" xfId="0" applyFill="1" applyBorder="1" applyAlignment="1">
      <alignment horizontal="center"/>
    </xf>
    <xf numFmtId="0" fontId="0" fillId="37" borderId="25" xfId="0" applyFill="1" applyBorder="1" applyAlignment="1">
      <alignment horizontal="center"/>
    </xf>
    <xf numFmtId="0" fontId="0" fillId="36" borderId="38" xfId="0" applyFill="1" applyBorder="1" applyAlignment="1">
      <alignment horizontal="center"/>
    </xf>
    <xf numFmtId="0" fontId="0" fillId="36" borderId="25" xfId="0" applyFill="1" applyBorder="1" applyAlignment="1">
      <alignment horizontal="center"/>
    </xf>
    <xf numFmtId="0" fontId="20" fillId="34" borderId="39" xfId="0" applyFont="1" applyFill="1" applyBorder="1" applyAlignment="1">
      <alignment horizontal="center"/>
    </xf>
    <xf numFmtId="0" fontId="20" fillId="34" borderId="35" xfId="0" applyFont="1" applyFill="1" applyBorder="1" applyAlignment="1">
      <alignment horizontal="center"/>
    </xf>
    <xf numFmtId="0" fontId="16" fillId="41" borderId="0" xfId="0" applyFont="1" applyFill="1" applyAlignment="1">
      <alignment horizontal="center"/>
    </xf>
    <xf numFmtId="0" fontId="0" fillId="37" borderId="36" xfId="0" applyFill="1" applyBorder="1" applyAlignment="1">
      <alignment horizontal="center"/>
    </xf>
    <xf numFmtId="0" fontId="0" fillId="37" borderId="37" xfId="0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0" fillId="42" borderId="17" xfId="0" applyFill="1" applyBorder="1" applyAlignment="1">
      <alignment horizontal="center"/>
    </xf>
    <xf numFmtId="2" fontId="0" fillId="42" borderId="17" xfId="0" applyNumberFormat="1" applyFill="1" applyBorder="1" applyAlignment="1">
      <alignment horizontal="center"/>
    </xf>
    <xf numFmtId="0" fontId="0" fillId="43" borderId="14" xfId="0" applyFill="1" applyBorder="1" applyAlignment="1">
      <alignment horizontal="center"/>
    </xf>
    <xf numFmtId="2" fontId="0" fillId="43" borderId="14" xfId="0" applyNumberFormat="1" applyFill="1" applyBorder="1" applyAlignment="1">
      <alignment horizontal="center"/>
    </xf>
    <xf numFmtId="0" fontId="0" fillId="43" borderId="25" xfId="0" applyFill="1" applyBorder="1" applyAlignment="1">
      <alignment horizontal="center"/>
    </xf>
    <xf numFmtId="0" fontId="0" fillId="43" borderId="32" xfId="0" applyFill="1" applyBorder="1" applyAlignment="1">
      <alignment horizontal="center"/>
    </xf>
    <xf numFmtId="0" fontId="0" fillId="44" borderId="14" xfId="0" applyFill="1" applyBorder="1" applyAlignment="1">
      <alignment horizontal="center"/>
    </xf>
    <xf numFmtId="0" fontId="16" fillId="34" borderId="40" xfId="0" applyFont="1" applyFill="1" applyBorder="1" applyAlignment="1">
      <alignment horizontal="center"/>
    </xf>
    <xf numFmtId="9" fontId="0" fillId="0" borderId="14" xfId="0" applyNumberFormat="1" applyBorder="1"/>
    <xf numFmtId="0" fontId="16" fillId="34" borderId="11" xfId="0" applyFont="1" applyFill="1" applyBorder="1" applyAlignment="1">
      <alignment horizontal="center"/>
    </xf>
    <xf numFmtId="0" fontId="0" fillId="35" borderId="0" xfId="0" applyFill="1"/>
    <xf numFmtId="0" fontId="0" fillId="0" borderId="15" xfId="0" applyBorder="1"/>
    <xf numFmtId="9" fontId="0" fillId="45" borderId="15" xfId="0" applyNumberFormat="1" applyFill="1" applyBorder="1" applyAlignment="1">
      <alignment horizontal="center"/>
    </xf>
    <xf numFmtId="0" fontId="0" fillId="45" borderId="15" xfId="0" applyFill="1" applyBorder="1"/>
    <xf numFmtId="0" fontId="0" fillId="46" borderId="14" xfId="0" applyFill="1" applyBorder="1" applyAlignment="1">
      <alignment horizontal="center"/>
    </xf>
    <xf numFmtId="9" fontId="0" fillId="46" borderId="15" xfId="0" applyNumberFormat="1" applyFill="1" applyBorder="1" applyAlignment="1">
      <alignment horizontal="center"/>
    </xf>
    <xf numFmtId="0" fontId="0" fillId="46" borderId="15" xfId="0" applyFill="1" applyBorder="1"/>
    <xf numFmtId="0" fontId="0" fillId="47" borderId="14" xfId="0" applyFill="1" applyBorder="1" applyAlignment="1">
      <alignment horizontal="center"/>
    </xf>
    <xf numFmtId="9" fontId="0" fillId="47" borderId="15" xfId="0" applyNumberFormat="1" applyFill="1" applyBorder="1" applyAlignment="1">
      <alignment horizontal="center"/>
    </xf>
    <xf numFmtId="0" fontId="0" fillId="47" borderId="15" xfId="0" applyFill="1" applyBorder="1"/>
    <xf numFmtId="0" fontId="0" fillId="48" borderId="14" xfId="0" applyFill="1" applyBorder="1" applyAlignment="1">
      <alignment horizontal="center"/>
    </xf>
    <xf numFmtId="9" fontId="0" fillId="48" borderId="15" xfId="0" applyNumberFormat="1" applyFill="1" applyBorder="1" applyAlignment="1">
      <alignment horizontal="center"/>
    </xf>
    <xf numFmtId="0" fontId="0" fillId="48" borderId="15" xfId="0" applyFill="1" applyBorder="1"/>
    <xf numFmtId="0" fontId="20" fillId="34" borderId="19" xfId="0" applyFont="1" applyFill="1" applyBorder="1" applyAlignment="1">
      <alignment horizontal="center"/>
    </xf>
    <xf numFmtId="9" fontId="0" fillId="0" borderId="15" xfId="0" applyNumberFormat="1" applyBorder="1"/>
    <xf numFmtId="0" fontId="0" fillId="45" borderId="15" xfId="0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16" fillId="34" borderId="10" xfId="0" applyFont="1" applyFill="1" applyBorder="1"/>
    <xf numFmtId="0" fontId="21" fillId="0" borderId="0" xfId="42"/>
    <xf numFmtId="0" fontId="0" fillId="0" borderId="34" xfId="0" applyBorder="1"/>
    <xf numFmtId="0" fontId="16" fillId="49" borderId="11" xfId="0" applyFont="1" applyFill="1" applyBorder="1"/>
    <xf numFmtId="0" fontId="0" fillId="49" borderId="13" xfId="0" applyFill="1" applyBorder="1"/>
    <xf numFmtId="0" fontId="16" fillId="0" borderId="0" xfId="0" applyFont="1" applyAlignment="1">
      <alignment horizontal="right"/>
    </xf>
    <xf numFmtId="0" fontId="0" fillId="0" borderId="0" xfId="0" pivotButton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pivotButton="1" applyFont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50" borderId="0" xfId="0" applyFill="1"/>
    <xf numFmtId="0" fontId="0" fillId="33" borderId="0" xfId="0" applyFill="1"/>
    <xf numFmtId="0" fontId="23" fillId="33" borderId="0" xfId="0" applyFont="1" applyFill="1"/>
    <xf numFmtId="0" fontId="19" fillId="33" borderId="0" xfId="0" applyFont="1" applyFill="1"/>
    <xf numFmtId="0" fontId="27" fillId="33" borderId="0" xfId="0" applyFont="1" applyFill="1"/>
    <xf numFmtId="0" fontId="26" fillId="33" borderId="0" xfId="0" applyFont="1" applyFill="1"/>
    <xf numFmtId="2" fontId="28" fillId="0" borderId="0" xfId="0" applyNumberFormat="1" applyFont="1"/>
    <xf numFmtId="2" fontId="28" fillId="0" borderId="14" xfId="0" applyNumberFormat="1" applyFont="1" applyBorder="1" applyAlignment="1">
      <alignment horizontal="center"/>
    </xf>
    <xf numFmtId="0" fontId="0" fillId="51" borderId="0" xfId="0" applyFill="1"/>
    <xf numFmtId="0" fontId="29" fillId="50" borderId="0" xfId="0" applyFont="1" applyFill="1"/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6" fillId="49" borderId="11" xfId="0" applyFont="1" applyFill="1" applyBorder="1" applyAlignment="1">
      <alignment horizontal="center"/>
    </xf>
    <xf numFmtId="0" fontId="16" fillId="49" borderId="13" xfId="0" applyFont="1" applyFill="1" applyBorder="1" applyAlignment="1">
      <alignment horizontal="center"/>
    </xf>
    <xf numFmtId="0" fontId="16" fillId="49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45" borderId="0" xfId="0" applyFont="1" applyFill="1" applyAlignment="1">
      <alignment horizontal="center"/>
    </xf>
    <xf numFmtId="0" fontId="0" fillId="0" borderId="0" xfId="0" pivotButton="1" applyBorder="1" applyAlignment="1">
      <alignment horizontal="center"/>
    </xf>
    <xf numFmtId="0" fontId="0" fillId="0" borderId="0" xfId="0" applyBorder="1" applyAlignment="1">
      <alignment horizontal="center"/>
    </xf>
    <xf numFmtId="2" fontId="22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40"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font>
        <b/>
      </font>
    </dxf>
    <dxf>
      <font>
        <color rgb="FF0070C0"/>
      </font>
    </dxf>
    <dxf>
      <font>
        <sz val="14"/>
      </font>
    </dxf>
    <dxf>
      <numFmt numFmtId="2" formatCode="0.00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sz val="14"/>
      </font>
    </dxf>
    <dxf>
      <font>
        <color rgb="FF0070C0"/>
      </font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font>
        <b/>
      </font>
    </dxf>
    <dxf>
      <font>
        <color rgb="FF0070C0"/>
      </font>
    </dxf>
    <dxf>
      <font>
        <sz val="14"/>
      </font>
    </dxf>
    <dxf>
      <numFmt numFmtId="2" formatCode="0.00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sz val="14"/>
      </font>
    </dxf>
    <dxf>
      <font>
        <color rgb="FF0070C0"/>
      </font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font>
        <b/>
      </font>
    </dxf>
    <dxf>
      <font>
        <color rgb="FF0070C0"/>
      </font>
    </dxf>
    <dxf>
      <font>
        <sz val="14"/>
      </font>
    </dxf>
    <dxf>
      <numFmt numFmtId="2" formatCode="0.00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sz val="14"/>
      </font>
    </dxf>
    <dxf>
      <font>
        <color rgb="FF0070C0"/>
      </font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font>
        <b/>
      </font>
    </dxf>
    <dxf>
      <font>
        <color rgb="FF0070C0"/>
      </font>
    </dxf>
    <dxf>
      <font>
        <sz val="14"/>
      </font>
    </dxf>
    <dxf>
      <numFmt numFmtId="2" formatCode="0.00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sz val="14"/>
      </font>
    </dxf>
    <dxf>
      <font>
        <color rgb="FF0070C0"/>
      </font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font>
        <b/>
      </font>
    </dxf>
    <dxf>
      <font>
        <color rgb="FF0070C0"/>
      </font>
    </dxf>
    <dxf>
      <font>
        <sz val="14"/>
      </font>
    </dxf>
    <dxf>
      <numFmt numFmtId="2" formatCode="0.00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sz val="14"/>
      </font>
    </dxf>
    <dxf>
      <font>
        <color rgb="FF0070C0"/>
      </font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font>
        <b/>
      </font>
    </dxf>
    <dxf>
      <font>
        <color rgb="FF0070C0"/>
      </font>
    </dxf>
    <dxf>
      <font>
        <sz val="14"/>
      </font>
    </dxf>
    <dxf>
      <numFmt numFmtId="2" formatCode="0.00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sz val="14"/>
      </font>
    </dxf>
    <dxf>
      <font>
        <color rgb="FF0070C0"/>
      </font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font>
        <b/>
      </font>
    </dxf>
    <dxf>
      <font>
        <color rgb="FF0070C0"/>
      </font>
    </dxf>
    <dxf>
      <font>
        <sz val="14"/>
      </font>
    </dxf>
    <dxf>
      <numFmt numFmtId="2" formatCode="0.00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sz val="14"/>
      </font>
    </dxf>
    <dxf>
      <font>
        <color rgb="FF0070C0"/>
      </font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font>
        <b/>
      </font>
    </dxf>
    <dxf>
      <font>
        <color rgb="FF0070C0"/>
      </font>
    </dxf>
    <dxf>
      <font>
        <sz val="14"/>
      </font>
    </dxf>
    <dxf>
      <numFmt numFmtId="2" formatCode="0.00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sz val="14"/>
      </font>
    </dxf>
    <dxf>
      <font>
        <color rgb="FF0070C0"/>
      </font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font>
        <b/>
      </font>
    </dxf>
    <dxf>
      <font>
        <color rgb="FF0070C0"/>
      </font>
    </dxf>
    <dxf>
      <font>
        <sz val="14"/>
      </font>
    </dxf>
    <dxf>
      <numFmt numFmtId="2" formatCode="0.00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sz val="14"/>
      </font>
    </dxf>
    <dxf>
      <font>
        <color rgb="FF0070C0"/>
      </font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font>
        <b/>
      </font>
    </dxf>
    <dxf>
      <font>
        <color rgb="FF0070C0"/>
      </font>
    </dxf>
    <dxf>
      <font>
        <sz val="14"/>
      </font>
    </dxf>
    <dxf>
      <numFmt numFmtId="2" formatCode="0.00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sz val="14"/>
      </font>
    </dxf>
    <dxf>
      <font>
        <color rgb="FF0070C0"/>
      </font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font>
        <b/>
      </font>
    </dxf>
    <dxf>
      <font>
        <color rgb="FF0070C0"/>
      </font>
    </dxf>
    <dxf>
      <font>
        <sz val="14"/>
      </font>
    </dxf>
    <dxf>
      <numFmt numFmtId="2" formatCode="0.00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sz val="14"/>
      </font>
    </dxf>
    <dxf>
      <font>
        <color rgb="FF0070C0"/>
      </font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font>
        <b/>
      </font>
    </dxf>
    <dxf>
      <font>
        <color rgb="FF0070C0"/>
      </font>
    </dxf>
    <dxf>
      <font>
        <sz val="14"/>
      </font>
    </dxf>
    <dxf>
      <numFmt numFmtId="2" formatCode="0.00"/>
    </dxf>
    <dxf>
      <alignment wrapText="1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sz val="14"/>
      </font>
    </dxf>
    <dxf>
      <font>
        <color rgb="FF0070C0"/>
      </font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alignment horizontal="center"/>
    </dxf>
    <dxf>
      <alignment horizontal="center" indent="0"/>
    </dxf>
    <dxf>
      <alignment horizontal="center" indent="0"/>
    </dxf>
    <dxf>
      <alignment horizontal="center"/>
    </dxf>
    <dxf>
      <alignment horizontal="center"/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numFmt numFmtId="2" formatCode="0.00"/>
    </dxf>
    <dxf>
      <alignment horizontal="center"/>
    </dxf>
    <dxf>
      <alignment horizontal="center" indent="0"/>
    </dxf>
    <dxf>
      <alignment horizontal="center" indent="0"/>
    </dxf>
    <dxf>
      <alignment horizontal="center"/>
    </dxf>
    <dxf>
      <alignment horizontal="center"/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00B050"/>
      </font>
    </dxf>
    <dxf>
      <font>
        <color rgb="FF00B05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sz val="14"/>
      </font>
    </dxf>
    <dxf>
      <font>
        <color rgb="FF0070C0"/>
      </font>
    </dxf>
    <dxf>
      <font>
        <b/>
      </font>
    </dxf>
    <dxf>
      <numFmt numFmtId="2" formatCode="0.00"/>
    </dxf>
    <dxf>
      <font>
        <color rgb="FF0070C0"/>
      </font>
    </dxf>
    <dxf>
      <font>
        <sz val="14"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wrapText="1"/>
    </dxf>
    <dxf>
      <numFmt numFmtId="2" formatCode="0.0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color rgb="FF00B050"/>
      </font>
    </dxf>
    <dxf>
      <font>
        <color rgb="FF00B050"/>
      </font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alignment horizontal="center"/>
    </dxf>
    <dxf>
      <alignment horizontal="center"/>
    </dxf>
    <dxf>
      <alignment horizontal="center" indent="0"/>
    </dxf>
    <dxf>
      <alignment horizontal="center" indent="0"/>
    </dxf>
    <dxf>
      <alignment horizontal="center"/>
    </dxf>
    <dxf>
      <numFmt numFmtId="2" formatCode="0.00"/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64" formatCode="&quot;Meta Cumplida&quot;;;&quot;Meta No Cumplida&quot;"/>
    </dxf>
    <dxf>
      <numFmt numFmtId="13" formatCode="0%"/>
    </dxf>
    <dxf>
      <numFmt numFmtId="13" formatCode="0%"/>
    </dxf>
    <dxf>
      <alignment horizontal="center"/>
    </dxf>
    <dxf>
      <font>
        <b/>
      </font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39997558519241921"/>
        </patternFill>
      </fill>
    </dxf>
    <dxf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/>
        <i val="0"/>
        <sz val="10"/>
        <name val="Calibri"/>
        <family val="2"/>
        <scheme val="minor"/>
      </font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-0.24994659260841701"/>
        </patternFill>
      </fill>
    </dxf>
  </dxfs>
  <tableStyles count="4" defaultTableStyle="TableStyleMedium2" defaultPivotStyle="PivotStyleLight16">
    <tableStyle name="Estilo de segmentación de datos 1" pivot="0" table="0" count="1" xr9:uid="{BA83360C-0DCF-4677-9DEC-BD0564B9F6DF}">
      <tableStyleElement type="headerRow" dxfId="639"/>
    </tableStyle>
    <tableStyle name="Estilo de segmentación de datos 2" pivot="0" table="0" count="1" xr9:uid="{BA60E764-2851-48A4-AAE2-B098D175F9B1}">
      <tableStyleElement type="headerRow" dxfId="638"/>
    </tableStyle>
    <tableStyle name="Estilo de segmentación de datos 3" pivot="0" table="0" count="1" xr9:uid="{781FEEBB-6FCB-4EE3-AF5E-521C410FCC5F}">
      <tableStyleElement type="headerRow" dxfId="637"/>
    </tableStyle>
    <tableStyle name="Estilo de segmentación de datos 4" pivot="0" table="0" count="1" xr9:uid="{DFC4B651-8243-4C8C-A2A1-AA1B2D67E36E}">
      <tableStyleElement type="headerRow" dxfId="636"/>
    </tableStyle>
  </tableStyles>
  <colors>
    <mruColors>
      <color rgb="FFFA5EDC"/>
    </mruColors>
  </color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  <x14:slicerStyle name="Estilo de segmentación de datos 2"/>
        <x14:slicerStyle name="Estilo de segmentación de datos 3"/>
        <x14:slicerStyle name="Estilo de segmentación de datos 4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microsoft.com/office/2007/relationships/slicerCache" Target="slicerCaches/slicerCache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[Alexander Garcia-final.xlsx]Tablas Dinamicas y Graficos!Tabla_1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Promedio</a:t>
            </a:r>
            <a:r>
              <a:rPr lang="en-US" b="1" baseline="0">
                <a:solidFill>
                  <a:sysClr val="windowText" lastClr="000000"/>
                </a:solidFill>
              </a:rPr>
              <a:t> de Mortalidad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'Tablas Dinamicas y Graficos'!$C$6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Dinamicas y Graficos'!$B$7:$B$9</c:f>
              <c:strCache>
                <c:ptCount val="3"/>
                <c:pt idx="0">
                  <c:v>Africa</c:v>
                </c:pt>
                <c:pt idx="1">
                  <c:v>Asia</c:v>
                </c:pt>
                <c:pt idx="2">
                  <c:v>Europa</c:v>
                </c:pt>
              </c:strCache>
            </c:strRef>
          </c:cat>
          <c:val>
            <c:numRef>
              <c:f>'Tablas Dinamicas y Graficos'!$C$7:$C$9</c:f>
              <c:numCache>
                <c:formatCode>0.00</c:formatCode>
                <c:ptCount val="3"/>
                <c:pt idx="0">
                  <c:v>241.12980769230768</c:v>
                </c:pt>
                <c:pt idx="1">
                  <c:v>141.50354609929079</c:v>
                </c:pt>
                <c:pt idx="2">
                  <c:v>98.516778523489933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42-4649-B2EF-5371D7470A6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[Alexander Garcia-final.xlsx]Tablas Dinamicas y Graficos!Tabla_3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Litros</a:t>
            </a:r>
            <a:r>
              <a:rPr lang="en-US" b="1" baseline="0">
                <a:solidFill>
                  <a:sysClr val="windowText" lastClr="000000"/>
                </a:solidFill>
              </a:rPr>
              <a:t> Totales de Alcohol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 y Graficos'!$J$6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 y Graficos'!$I$7:$I$10</c:f>
              <c:strCache>
                <c:ptCount val="3"/>
                <c:pt idx="0">
                  <c:v>Africa</c:v>
                </c:pt>
                <c:pt idx="1">
                  <c:v>Asia</c:v>
                </c:pt>
                <c:pt idx="2">
                  <c:v>Europa</c:v>
                </c:pt>
              </c:strCache>
            </c:strRef>
          </c:cat>
          <c:val>
            <c:numRef>
              <c:f>'Tablas Dinamicas y Graficos'!$J$7:$J$10</c:f>
              <c:numCache>
                <c:formatCode>0.00</c:formatCode>
                <c:ptCount val="3"/>
                <c:pt idx="0">
                  <c:v>1253.9399999999991</c:v>
                </c:pt>
                <c:pt idx="1">
                  <c:v>758.73000000000047</c:v>
                </c:pt>
                <c:pt idx="2">
                  <c:v>3637.0600000000004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7-4EF4-9AC3-D6A63ED888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67320799"/>
        <c:axId val="943906191"/>
      </c:barChart>
      <c:catAx>
        <c:axId val="116732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3906191"/>
        <c:crosses val="autoZero"/>
        <c:auto val="1"/>
        <c:lblAlgn val="ctr"/>
        <c:lblOffset val="100"/>
        <c:noMultiLvlLbl val="0"/>
      </c:catAx>
      <c:valAx>
        <c:axId val="9439061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16732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[Alexander Garcia-final.xlsx]Tablas Dinamicas y Graficos!Tabla_4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Promedio</a:t>
            </a:r>
            <a:r>
              <a:rPr lang="en-US" b="1" baseline="0">
                <a:solidFill>
                  <a:sysClr val="windowText" lastClr="000000"/>
                </a:solidFill>
              </a:rPr>
              <a:t> de muertes en infantes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8482236112238548"/>
          <c:y val="4.839686342595680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638451443569554"/>
          <c:y val="0.16245370370370371"/>
          <c:w val="0.77472659667541555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'Tablas Dinamicas y Graficos'!$J$37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Dinamicas y Graficos'!$I$38:$I$48</c:f>
              <c:multiLvlStrCache>
                <c:ptCount val="10"/>
                <c:lvl>
                  <c:pt idx="0">
                    <c:v>Argentina</c:v>
                  </c:pt>
                  <c:pt idx="1">
                    <c:v>Brazil</c:v>
                  </c:pt>
                  <c:pt idx="2">
                    <c:v>Chile</c:v>
                  </c:pt>
                  <c:pt idx="3">
                    <c:v>Colombia</c:v>
                  </c:pt>
                  <c:pt idx="4">
                    <c:v>Ecuador</c:v>
                  </c:pt>
                  <c:pt idx="5">
                    <c:v>Guyana</c:v>
                  </c:pt>
                  <c:pt idx="6">
                    <c:v>Paraguay</c:v>
                  </c:pt>
                  <c:pt idx="7">
                    <c:v>Peru</c:v>
                  </c:pt>
                  <c:pt idx="8">
                    <c:v>Suriname</c:v>
                  </c:pt>
                  <c:pt idx="9">
                    <c:v>Uruguay</c:v>
                  </c:pt>
                </c:lvl>
                <c:lvl>
                  <c:pt idx="0">
                    <c:v>Sudamerica</c:v>
                  </c:pt>
                </c:lvl>
              </c:multiLvlStrCache>
            </c:multiLvlStrRef>
          </c:cat>
          <c:val>
            <c:numRef>
              <c:f>'Tablas Dinamicas y Graficos'!$J$38:$J$48</c:f>
              <c:numCache>
                <c:formatCode>0.00</c:formatCode>
                <c:ptCount val="10"/>
                <c:pt idx="0">
                  <c:v>10</c:v>
                </c:pt>
                <c:pt idx="1">
                  <c:v>70</c:v>
                </c:pt>
                <c:pt idx="2">
                  <c:v>2</c:v>
                </c:pt>
                <c:pt idx="3">
                  <c:v>14.133333333333333</c:v>
                </c:pt>
                <c:pt idx="4">
                  <c:v>7.4666666666666668</c:v>
                </c:pt>
                <c:pt idx="5">
                  <c:v>0.5714285714285714</c:v>
                </c:pt>
                <c:pt idx="6">
                  <c:v>3.0833333333333335</c:v>
                </c:pt>
                <c:pt idx="7">
                  <c:v>10.833333333333334</c:v>
                </c:pt>
                <c:pt idx="8">
                  <c:v>0</c:v>
                </c:pt>
                <c:pt idx="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A-468A-B1F7-DD6046397A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20160735"/>
        <c:axId val="1327313871"/>
      </c:barChart>
      <c:catAx>
        <c:axId val="102016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7313871"/>
        <c:crosses val="autoZero"/>
        <c:auto val="1"/>
        <c:lblAlgn val="ctr"/>
        <c:lblOffset val="100"/>
        <c:noMultiLvlLbl val="0"/>
      </c:catAx>
      <c:valAx>
        <c:axId val="1327313871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1020160735"/>
        <c:crosses val="autoZero"/>
        <c:crossBetween val="between"/>
      </c:valAx>
      <c:spPr>
        <a:solidFill>
          <a:schemeClr val="accent5">
            <a:lumMod val="40000"/>
            <a:lumOff val="6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[Alexander Garcia-final.xlsx]Tablas Dinamicas y Graficos!Tabla_2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>
                <a:solidFill>
                  <a:sysClr val="windowText" lastClr="000000"/>
                </a:solidFill>
              </a:rPr>
              <a:t>Cobertura</a:t>
            </a:r>
            <a:r>
              <a:rPr lang="es-CO" b="1" baseline="0">
                <a:solidFill>
                  <a:sysClr val="windowText" lastClr="000000"/>
                </a:solidFill>
              </a:rPr>
              <a:t> de Hepatitis B</a:t>
            </a:r>
            <a:endParaRPr lang="es-CO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1.0538573508005813E-2"/>
                  <c:h val="0.11560185185185186"/>
                </c:manualLayout>
              </c15:layout>
            </c:ext>
          </c:extLst>
        </c:dLbl>
      </c:pivotFmt>
      <c:pivotFmt>
        <c:idx val="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1.0538573508005813E-2"/>
                  <c:h val="0.11560185185185186"/>
                </c:manualLayout>
              </c15:layout>
            </c:ext>
          </c:extLst>
        </c:dLbl>
      </c:pivotFmt>
      <c:pivotFmt>
        <c:idx val="6"/>
        <c:dLbl>
          <c:idx val="0"/>
          <c:layout>
            <c:manualLayout>
              <c:x val="1.0742472693096757E-2"/>
              <c:y val="-9.71525955088946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1.0538573508005813E-2"/>
                  <c:h val="0.11560185185185186"/>
                </c:manualLayout>
              </c15:layout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Dinamicas y Graficos'!$E$21</c:f>
              <c:strCache>
                <c:ptCount val="1"/>
                <c:pt idx="0">
                  <c:v>Hepatitis B* 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DC3-43D5-B107-C6132031ABBB}"/>
              </c:ext>
            </c:extLst>
          </c:dPt>
          <c:cat>
            <c:multiLvlStrRef>
              <c:f>'Tablas Dinamicas y Graficos'!$B$22:$D$28</c:f>
              <c:multiLvlStrCache>
                <c:ptCount val="5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</c:lvl>
                <c:lvl>
                  <c:pt idx="0">
                    <c:v>Sudamerica</c:v>
                  </c:pt>
                </c:lvl>
                <c:lvl>
                  <c:pt idx="0">
                    <c:v>Argentina</c:v>
                  </c:pt>
                </c:lvl>
              </c:multiLvlStrCache>
            </c:multiLvlStrRef>
          </c:cat>
          <c:val>
            <c:numRef>
              <c:f>'Tablas Dinamicas y Graficos'!$E$22:$E$28</c:f>
              <c:numCache>
                <c:formatCode>0%</c:formatCode>
                <c:ptCount val="5"/>
                <c:pt idx="0">
                  <c:v>0.94000000000000006</c:v>
                </c:pt>
                <c:pt idx="1">
                  <c:v>0.91</c:v>
                </c:pt>
                <c:pt idx="2">
                  <c:v>0.91</c:v>
                </c:pt>
                <c:pt idx="3">
                  <c:v>0.94000000000000006</c:v>
                </c:pt>
                <c:pt idx="4">
                  <c:v>0.94000000000000006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6C-4ABC-8F79-5EFDEAC3898B}"/>
            </c:ext>
          </c:extLst>
        </c:ser>
        <c:ser>
          <c:idx val="1"/>
          <c:order val="1"/>
          <c:tx>
            <c:strRef>
              <c:f>'Tablas Dinamicas y Graficos'!$F$21</c:f>
              <c:strCache>
                <c:ptCount val="1"/>
                <c:pt idx="0">
                  <c:v>Metas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4DC3-43D5-B107-C6132031ABBB}"/>
              </c:ext>
            </c:extLst>
          </c:dPt>
          <c:cat>
            <c:multiLvlStrRef>
              <c:f>'Tablas Dinamicas y Graficos'!$B$22:$D$28</c:f>
              <c:multiLvlStrCache>
                <c:ptCount val="5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</c:lvl>
                <c:lvl>
                  <c:pt idx="0">
                    <c:v>Sudamerica</c:v>
                  </c:pt>
                </c:lvl>
                <c:lvl>
                  <c:pt idx="0">
                    <c:v>Argentina</c:v>
                  </c:pt>
                </c:lvl>
              </c:multiLvlStrCache>
            </c:multiLvlStrRef>
          </c:cat>
          <c:val>
            <c:numRef>
              <c:f>'Tablas Dinamicas y Graficos'!$F$22:$F$28</c:f>
              <c:numCache>
                <c:formatCode>"Meta Cumplida";;"Meta No Cumplida"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6C-4ABC-8F79-5EFDEAC38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734575"/>
        <c:axId val="1183715391"/>
      </c:lineChart>
      <c:catAx>
        <c:axId val="16217345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83715391"/>
        <c:crosses val="autoZero"/>
        <c:auto val="1"/>
        <c:lblAlgn val="ctr"/>
        <c:lblOffset val="100"/>
        <c:noMultiLvlLbl val="0"/>
      </c:catAx>
      <c:valAx>
        <c:axId val="1183715391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173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[Alexander Garcia-final.xlsx]Tablas Dinamicas y Graficos!Tabla_6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Promedio</a:t>
            </a:r>
            <a:r>
              <a:rPr lang="en-US" b="1" baseline="0">
                <a:solidFill>
                  <a:sysClr val="windowText" lastClr="000000"/>
                </a:solidFill>
              </a:rPr>
              <a:t> de expectativa de vida por Año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Dinamicas y Graficos'!$Y$7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'Tablas Dinamicas y Graficos'!$X$8:$X$14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'Tablas Dinamicas y Graficos'!$Y$8:$Y$14</c:f>
              <c:numCache>
                <c:formatCode>0.00</c:formatCode>
                <c:ptCount val="6"/>
                <c:pt idx="0">
                  <c:v>69.127343750000037</c:v>
                </c:pt>
                <c:pt idx="1">
                  <c:v>69.863076923076946</c:v>
                </c:pt>
                <c:pt idx="2">
                  <c:v>70.244961240310062</c:v>
                </c:pt>
                <c:pt idx="3">
                  <c:v>70.387692307692291</c:v>
                </c:pt>
                <c:pt idx="4">
                  <c:v>70.519847328244296</c:v>
                </c:pt>
                <c:pt idx="5">
                  <c:v>71.400000000000006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16-477B-961B-91585DC35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063088"/>
        <c:axId val="316106864"/>
      </c:lineChart>
      <c:catAx>
        <c:axId val="25106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6106864"/>
        <c:crosses val="autoZero"/>
        <c:auto val="1"/>
        <c:lblAlgn val="ctr"/>
        <c:lblOffset val="100"/>
        <c:noMultiLvlLbl val="0"/>
      </c:catAx>
      <c:valAx>
        <c:axId val="3161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106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[Alexander Garcia-final.xlsx]Tablas Dinamicas y Graficos!Tabla_1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Promedio</a:t>
            </a:r>
            <a:r>
              <a:rPr lang="en-US" b="1" baseline="0">
                <a:solidFill>
                  <a:sysClr val="windowText" lastClr="000000"/>
                </a:solidFill>
              </a:rPr>
              <a:t> de Mortalidad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'Tablas Dinamicas y Graficos'!$C$6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Dinamicas y Graficos'!$B$7:$B$9</c:f>
              <c:strCache>
                <c:ptCount val="3"/>
                <c:pt idx="0">
                  <c:v>Africa</c:v>
                </c:pt>
                <c:pt idx="1">
                  <c:v>Asia</c:v>
                </c:pt>
                <c:pt idx="2">
                  <c:v>Europa</c:v>
                </c:pt>
              </c:strCache>
            </c:strRef>
          </c:cat>
          <c:val>
            <c:numRef>
              <c:f>'Tablas Dinamicas y Graficos'!$C$7:$C$9</c:f>
              <c:numCache>
                <c:formatCode>0.00</c:formatCode>
                <c:ptCount val="3"/>
                <c:pt idx="0">
                  <c:v>241.12980769230768</c:v>
                </c:pt>
                <c:pt idx="1">
                  <c:v>141.50354609929079</c:v>
                </c:pt>
                <c:pt idx="2">
                  <c:v>98.516778523489933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A1-4830-A793-7738EBDE799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[Alexander Garcia-final.xlsx]Tablas Dinamicas y Graficos!Tabla_2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>
                <a:solidFill>
                  <a:sysClr val="windowText" lastClr="000000"/>
                </a:solidFill>
              </a:rPr>
              <a:t>Cobertura</a:t>
            </a:r>
            <a:r>
              <a:rPr lang="es-CO" b="1" baseline="0">
                <a:solidFill>
                  <a:sysClr val="windowText" lastClr="000000"/>
                </a:solidFill>
              </a:rPr>
              <a:t> de Hepatitis B</a:t>
            </a:r>
            <a:endParaRPr lang="es-CO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1.0538573508005813E-2"/>
                  <c:h val="0.11560185185185186"/>
                </c:manualLayout>
              </c15:layout>
            </c:ext>
          </c:extLst>
        </c:dLbl>
      </c:pivotFmt>
      <c:pivotFmt>
        <c:idx val="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1.0538573508005813E-2"/>
                  <c:h val="0.11560185185185186"/>
                </c:manualLayout>
              </c15:layout>
            </c:ext>
          </c:extLst>
        </c:dLbl>
      </c:pivotFmt>
      <c:pivotFmt>
        <c:idx val="6"/>
        <c:dLbl>
          <c:idx val="0"/>
          <c:layout>
            <c:manualLayout>
              <c:x val="1.0742472693096757E-2"/>
              <c:y val="-9.71525955088946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1.0538573508005813E-2"/>
                  <c:h val="0.11560185185185186"/>
                </c:manualLayout>
              </c15:layout>
            </c:ext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Dinamicas y Graficos'!$E$21</c:f>
              <c:strCache>
                <c:ptCount val="1"/>
                <c:pt idx="0">
                  <c:v>Hepatitis B* 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'Tablas Dinamicas y Graficos'!$B$22:$D$28</c:f>
              <c:multiLvlStrCache>
                <c:ptCount val="5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</c:lvl>
                <c:lvl>
                  <c:pt idx="0">
                    <c:v>Sudamerica</c:v>
                  </c:pt>
                </c:lvl>
                <c:lvl>
                  <c:pt idx="0">
                    <c:v>Argentina</c:v>
                  </c:pt>
                </c:lvl>
              </c:multiLvlStrCache>
            </c:multiLvlStrRef>
          </c:cat>
          <c:val>
            <c:numRef>
              <c:f>'Tablas Dinamicas y Graficos'!$E$22:$E$28</c:f>
              <c:numCache>
                <c:formatCode>0%</c:formatCode>
                <c:ptCount val="5"/>
                <c:pt idx="0">
                  <c:v>0.94000000000000006</c:v>
                </c:pt>
                <c:pt idx="1">
                  <c:v>0.91</c:v>
                </c:pt>
                <c:pt idx="2">
                  <c:v>0.91</c:v>
                </c:pt>
                <c:pt idx="3">
                  <c:v>0.94000000000000006</c:v>
                </c:pt>
                <c:pt idx="4">
                  <c:v>0.94000000000000006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06-4C0D-A288-0573F0512265}"/>
            </c:ext>
          </c:extLst>
        </c:ser>
        <c:ser>
          <c:idx val="1"/>
          <c:order val="1"/>
          <c:tx>
            <c:strRef>
              <c:f>'Tablas Dinamicas y Graficos'!$F$21</c:f>
              <c:strCache>
                <c:ptCount val="1"/>
                <c:pt idx="0">
                  <c:v>Metas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'Tablas Dinamicas y Graficos'!$B$22:$D$28</c:f>
              <c:multiLvlStrCache>
                <c:ptCount val="5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</c:lvl>
                <c:lvl>
                  <c:pt idx="0">
                    <c:v>Sudamerica</c:v>
                  </c:pt>
                </c:lvl>
                <c:lvl>
                  <c:pt idx="0">
                    <c:v>Argentina</c:v>
                  </c:pt>
                </c:lvl>
              </c:multiLvlStrCache>
            </c:multiLvlStrRef>
          </c:cat>
          <c:val>
            <c:numRef>
              <c:f>'Tablas Dinamicas y Graficos'!$F$22:$F$28</c:f>
              <c:numCache>
                <c:formatCode>"Meta Cumplida";;"Meta No Cumplida"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06-4C0D-A288-0573F0512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734575"/>
        <c:axId val="1183715391"/>
      </c:lineChart>
      <c:catAx>
        <c:axId val="16217345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83715391"/>
        <c:crosses val="autoZero"/>
        <c:auto val="1"/>
        <c:lblAlgn val="ctr"/>
        <c:lblOffset val="100"/>
        <c:noMultiLvlLbl val="0"/>
      </c:catAx>
      <c:valAx>
        <c:axId val="1183715391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173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[Alexander Garcia-final.xlsx]Tablas Dinamicas y Graficos!Tabla_4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Promedio</a:t>
            </a:r>
            <a:r>
              <a:rPr lang="en-US" b="1" baseline="0">
                <a:solidFill>
                  <a:sysClr val="windowText" lastClr="000000"/>
                </a:solidFill>
              </a:rPr>
              <a:t> de muertes en infantes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638451443569554"/>
          <c:y val="0.16245370370370371"/>
          <c:w val="0.77472659667541555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'Tablas Dinamicas y Graficos'!$J$37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Dinamicas y Graficos'!$I$38:$I$48</c:f>
              <c:multiLvlStrCache>
                <c:ptCount val="10"/>
                <c:lvl>
                  <c:pt idx="0">
                    <c:v>Argentina</c:v>
                  </c:pt>
                  <c:pt idx="1">
                    <c:v>Brazil</c:v>
                  </c:pt>
                  <c:pt idx="2">
                    <c:v>Chile</c:v>
                  </c:pt>
                  <c:pt idx="3">
                    <c:v>Colombia</c:v>
                  </c:pt>
                  <c:pt idx="4">
                    <c:v>Ecuador</c:v>
                  </c:pt>
                  <c:pt idx="5">
                    <c:v>Guyana</c:v>
                  </c:pt>
                  <c:pt idx="6">
                    <c:v>Paraguay</c:v>
                  </c:pt>
                  <c:pt idx="7">
                    <c:v>Peru</c:v>
                  </c:pt>
                  <c:pt idx="8">
                    <c:v>Suriname</c:v>
                  </c:pt>
                  <c:pt idx="9">
                    <c:v>Uruguay</c:v>
                  </c:pt>
                </c:lvl>
                <c:lvl>
                  <c:pt idx="0">
                    <c:v>Sudamerica</c:v>
                  </c:pt>
                </c:lvl>
              </c:multiLvlStrCache>
            </c:multiLvlStrRef>
          </c:cat>
          <c:val>
            <c:numRef>
              <c:f>'Tablas Dinamicas y Graficos'!$J$38:$J$48</c:f>
              <c:numCache>
                <c:formatCode>0.00</c:formatCode>
                <c:ptCount val="10"/>
                <c:pt idx="0">
                  <c:v>10</c:v>
                </c:pt>
                <c:pt idx="1">
                  <c:v>70</c:v>
                </c:pt>
                <c:pt idx="2">
                  <c:v>2</c:v>
                </c:pt>
                <c:pt idx="3">
                  <c:v>14.133333333333333</c:v>
                </c:pt>
                <c:pt idx="4">
                  <c:v>7.4666666666666668</c:v>
                </c:pt>
                <c:pt idx="5">
                  <c:v>0.5714285714285714</c:v>
                </c:pt>
                <c:pt idx="6">
                  <c:v>3.0833333333333335</c:v>
                </c:pt>
                <c:pt idx="7">
                  <c:v>10.833333333333334</c:v>
                </c:pt>
                <c:pt idx="8">
                  <c:v>0</c:v>
                </c:pt>
                <c:pt idx="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D-48F3-BD89-52CFFBB01E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20160735"/>
        <c:axId val="1327313871"/>
      </c:barChart>
      <c:catAx>
        <c:axId val="102016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7313871"/>
        <c:crosses val="autoZero"/>
        <c:auto val="1"/>
        <c:lblAlgn val="ctr"/>
        <c:lblOffset val="100"/>
        <c:noMultiLvlLbl val="0"/>
      </c:catAx>
      <c:valAx>
        <c:axId val="1327313871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1020160735"/>
        <c:crosses val="autoZero"/>
        <c:crossBetween val="between"/>
      </c:valAx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[Alexander Garcia-final.xlsx]Tablas Dinamicas y Graficos!Tabla_6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Promedio</a:t>
            </a:r>
            <a:r>
              <a:rPr lang="en-US" b="1" baseline="0">
                <a:solidFill>
                  <a:sysClr val="windowText" lastClr="000000"/>
                </a:solidFill>
              </a:rPr>
              <a:t> de expectativa de vida por Año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Dinamicas y Graficos'!$Y$7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'Tablas Dinamicas y Graficos'!$X$8:$X$14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'Tablas Dinamicas y Graficos'!$Y$8:$Y$14</c:f>
              <c:numCache>
                <c:formatCode>0.00</c:formatCode>
                <c:ptCount val="6"/>
                <c:pt idx="0">
                  <c:v>69.127343750000037</c:v>
                </c:pt>
                <c:pt idx="1">
                  <c:v>69.863076923076946</c:v>
                </c:pt>
                <c:pt idx="2">
                  <c:v>70.244961240310062</c:v>
                </c:pt>
                <c:pt idx="3">
                  <c:v>70.387692307692291</c:v>
                </c:pt>
                <c:pt idx="4">
                  <c:v>70.519847328244296</c:v>
                </c:pt>
                <c:pt idx="5">
                  <c:v>71.400000000000006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CBE-AB3F-0DB224D1D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063088"/>
        <c:axId val="316106864"/>
      </c:lineChart>
      <c:catAx>
        <c:axId val="25106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6106864"/>
        <c:crosses val="autoZero"/>
        <c:auto val="1"/>
        <c:lblAlgn val="ctr"/>
        <c:lblOffset val="100"/>
        <c:noMultiLvlLbl val="0"/>
      </c:catAx>
      <c:valAx>
        <c:axId val="3161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106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[Alexander Garcia-final.xlsx]Tablas Dinamicas y Graficos!Tabla_3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Litros</a:t>
            </a:r>
            <a:r>
              <a:rPr lang="en-US" b="1" baseline="0">
                <a:solidFill>
                  <a:sysClr val="windowText" lastClr="000000"/>
                </a:solidFill>
              </a:rPr>
              <a:t> Totales de Alcohol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 y Graficos'!$J$6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 y Graficos'!$I$7:$I$10</c:f>
              <c:strCache>
                <c:ptCount val="3"/>
                <c:pt idx="0">
                  <c:v>Africa</c:v>
                </c:pt>
                <c:pt idx="1">
                  <c:v>Asia</c:v>
                </c:pt>
                <c:pt idx="2">
                  <c:v>Europa</c:v>
                </c:pt>
              </c:strCache>
            </c:strRef>
          </c:cat>
          <c:val>
            <c:numRef>
              <c:f>'Tablas Dinamicas y Graficos'!$J$7:$J$10</c:f>
              <c:numCache>
                <c:formatCode>0.00</c:formatCode>
                <c:ptCount val="3"/>
                <c:pt idx="0">
                  <c:v>1253.9399999999991</c:v>
                </c:pt>
                <c:pt idx="1">
                  <c:v>758.73000000000047</c:v>
                </c:pt>
                <c:pt idx="2">
                  <c:v>3637.0600000000004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D-4158-9F2D-994255D1ED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67320799"/>
        <c:axId val="943906191"/>
      </c:barChart>
      <c:catAx>
        <c:axId val="116732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3906191"/>
        <c:crosses val="autoZero"/>
        <c:auto val="1"/>
        <c:lblAlgn val="ctr"/>
        <c:lblOffset val="100"/>
        <c:noMultiLvlLbl val="0"/>
      </c:catAx>
      <c:valAx>
        <c:axId val="9439061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16732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image" Target="../media/image1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11</xdr:row>
      <xdr:rowOff>114300</xdr:rowOff>
    </xdr:from>
    <xdr:to>
      <xdr:col>1</xdr:col>
      <xdr:colOff>514350</xdr:colOff>
      <xdr:row>19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egion">
              <a:extLst>
                <a:ext uri="{FF2B5EF4-FFF2-40B4-BE49-F238E27FC236}">
                  <a16:creationId xmlns:a16="http://schemas.microsoft.com/office/drawing/2014/main" id="{24AFFE48-C4E8-E069-D206-468E79B708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2209800"/>
              <a:ext cx="1590675" cy="158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428626</xdr:colOff>
      <xdr:row>4</xdr:row>
      <xdr:rowOff>180974</xdr:rowOff>
    </xdr:from>
    <xdr:to>
      <xdr:col>12</xdr:col>
      <xdr:colOff>733425</xdr:colOff>
      <xdr:row>15</xdr:row>
      <xdr:rowOff>38099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ountry">
              <a:extLst>
                <a:ext uri="{FF2B5EF4-FFF2-40B4-BE49-F238E27FC236}">
                  <a16:creationId xmlns:a16="http://schemas.microsoft.com/office/drawing/2014/main" id="{346AC935-F302-C3EB-6E3C-A7AD12692A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68101" y="942974"/>
              <a:ext cx="1828799" cy="1952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266700</xdr:colOff>
      <xdr:row>9</xdr:row>
      <xdr:rowOff>0</xdr:rowOff>
    </xdr:from>
    <xdr:to>
      <xdr:col>20</xdr:col>
      <xdr:colOff>723900</xdr:colOff>
      <xdr:row>17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Region 3">
              <a:extLst>
                <a:ext uri="{FF2B5EF4-FFF2-40B4-BE49-F238E27FC236}">
                  <a16:creationId xmlns:a16="http://schemas.microsoft.com/office/drawing/2014/main" id="{5315E4CF-8C97-4E0A-9400-ACAB8144DA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21425" y="1714500"/>
              <a:ext cx="1981200" cy="1609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428625</xdr:colOff>
      <xdr:row>5</xdr:row>
      <xdr:rowOff>47624</xdr:rowOff>
    </xdr:from>
    <xdr:to>
      <xdr:col>6</xdr:col>
      <xdr:colOff>742950</xdr:colOff>
      <xdr:row>16</xdr:row>
      <xdr:rowOff>161925</xdr:rowOff>
    </xdr:to>
    <xdr:graphicFrame macro="">
      <xdr:nvGraphicFramePr>
        <xdr:cNvPr id="7" name="Grafico_1">
          <a:extLst>
            <a:ext uri="{FF2B5EF4-FFF2-40B4-BE49-F238E27FC236}">
              <a16:creationId xmlns:a16="http://schemas.microsoft.com/office/drawing/2014/main" id="{E7FEFF42-25B0-BB88-D633-8EDBC82FA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4762</xdr:rowOff>
    </xdr:from>
    <xdr:to>
      <xdr:col>11</xdr:col>
      <xdr:colOff>428625</xdr:colOff>
      <xdr:row>31</xdr:row>
      <xdr:rowOff>80962</xdr:rowOff>
    </xdr:to>
    <xdr:graphicFrame macro="">
      <xdr:nvGraphicFramePr>
        <xdr:cNvPr id="8" name="Grafico_3">
          <a:extLst>
            <a:ext uri="{FF2B5EF4-FFF2-40B4-BE49-F238E27FC236}">
              <a16:creationId xmlns:a16="http://schemas.microsoft.com/office/drawing/2014/main" id="{20553B3D-27A6-89C4-E262-FE62176C3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</xdr:colOff>
      <xdr:row>49</xdr:row>
      <xdr:rowOff>9524</xdr:rowOff>
    </xdr:from>
    <xdr:to>
      <xdr:col>11</xdr:col>
      <xdr:colOff>466725</xdr:colOff>
      <xdr:row>62</xdr:row>
      <xdr:rowOff>157161</xdr:rowOff>
    </xdr:to>
    <xdr:graphicFrame macro="">
      <xdr:nvGraphicFramePr>
        <xdr:cNvPr id="17" name="Grafico_4">
          <a:extLst>
            <a:ext uri="{FF2B5EF4-FFF2-40B4-BE49-F238E27FC236}">
              <a16:creationId xmlns:a16="http://schemas.microsoft.com/office/drawing/2014/main" id="{1713533B-9CF8-7639-05E2-711CE957A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219075</xdr:colOff>
      <xdr:row>37</xdr:row>
      <xdr:rowOff>9526</xdr:rowOff>
    </xdr:from>
    <xdr:to>
      <xdr:col>12</xdr:col>
      <xdr:colOff>533400</xdr:colOff>
      <xdr:row>45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Country 1">
              <a:extLst>
                <a:ext uri="{FF2B5EF4-FFF2-40B4-BE49-F238E27FC236}">
                  <a16:creationId xmlns:a16="http://schemas.microsoft.com/office/drawing/2014/main" id="{99F9B5F4-E5F1-C22A-4AF8-E0A85C30C6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58550" y="7058026"/>
              <a:ext cx="1838325" cy="16287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0</xdr:col>
      <xdr:colOff>1085850</xdr:colOff>
      <xdr:row>31</xdr:row>
      <xdr:rowOff>9524</xdr:rowOff>
    </xdr:from>
    <xdr:to>
      <xdr:col>4</xdr:col>
      <xdr:colOff>923925</xdr:colOff>
      <xdr:row>44</xdr:row>
      <xdr:rowOff>176211</xdr:rowOff>
    </xdr:to>
    <xdr:graphicFrame macro="">
      <xdr:nvGraphicFramePr>
        <xdr:cNvPr id="19" name="Grafico_2">
          <a:extLst>
            <a:ext uri="{FF2B5EF4-FFF2-40B4-BE49-F238E27FC236}">
              <a16:creationId xmlns:a16="http://schemas.microsoft.com/office/drawing/2014/main" id="{E4609AC9-0F3E-5CC3-C0EE-4DDE0640E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142875</xdr:colOff>
      <xdr:row>32</xdr:row>
      <xdr:rowOff>19050</xdr:rowOff>
    </xdr:from>
    <xdr:to>
      <xdr:col>6</xdr:col>
      <xdr:colOff>1114425</xdr:colOff>
      <xdr:row>40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Pais">
              <a:extLst>
                <a:ext uri="{FF2B5EF4-FFF2-40B4-BE49-F238E27FC236}">
                  <a16:creationId xmlns:a16="http://schemas.microsoft.com/office/drawing/2014/main" id="{94E4C613-D67B-D586-52C2-43CD23497B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i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4500" y="6115050"/>
              <a:ext cx="1933575" cy="1609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28575</xdr:colOff>
      <xdr:row>15</xdr:row>
      <xdr:rowOff>38100</xdr:rowOff>
    </xdr:from>
    <xdr:to>
      <xdr:col>24</xdr:col>
      <xdr:colOff>1740600</xdr:colOff>
      <xdr:row>27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5" name="Year 1">
              <a:extLst>
                <a:ext uri="{FF2B5EF4-FFF2-40B4-BE49-F238E27FC236}">
                  <a16:creationId xmlns:a16="http://schemas.microsoft.com/office/drawing/2014/main" id="{6FEE941C-85A4-4795-8D5C-668A9A0F42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31500" y="2895600"/>
              <a:ext cx="1712025" cy="2371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25</xdr:col>
      <xdr:colOff>304800</xdr:colOff>
      <xdr:row>6</xdr:row>
      <xdr:rowOff>23812</xdr:rowOff>
    </xdr:from>
    <xdr:to>
      <xdr:col>31</xdr:col>
      <xdr:colOff>304800</xdr:colOff>
      <xdr:row>20</xdr:row>
      <xdr:rowOff>100012</xdr:rowOff>
    </xdr:to>
    <xdr:graphicFrame macro="">
      <xdr:nvGraphicFramePr>
        <xdr:cNvPr id="27" name="Grafico_6.5">
          <a:extLst>
            <a:ext uri="{FF2B5EF4-FFF2-40B4-BE49-F238E27FC236}">
              <a16:creationId xmlns:a16="http://schemas.microsoft.com/office/drawing/2014/main" id="{31FBD1DA-9994-91F4-6A80-53A2B9666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21166</xdr:colOff>
      <xdr:row>0</xdr:row>
      <xdr:rowOff>0</xdr:rowOff>
    </xdr:from>
    <xdr:to>
      <xdr:col>19</xdr:col>
      <xdr:colOff>0</xdr:colOff>
      <xdr:row>4</xdr:row>
      <xdr:rowOff>158064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DAF6C74-002A-7670-08D2-051D91C7EF68}"/>
            </a:ext>
          </a:extLst>
        </xdr:cNvPr>
        <xdr:cNvSpPr/>
      </xdr:nvSpPr>
      <xdr:spPr>
        <a:xfrm>
          <a:off x="21166" y="0"/>
          <a:ext cx="15673917" cy="145981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 editAs="oneCell">
    <xdr:from>
      <xdr:col>14</xdr:col>
      <xdr:colOff>10583</xdr:colOff>
      <xdr:row>0</xdr:row>
      <xdr:rowOff>105210</xdr:rowOff>
    </xdr:from>
    <xdr:to>
      <xdr:col>17</xdr:col>
      <xdr:colOff>1227666</xdr:colOff>
      <xdr:row>4</xdr:row>
      <xdr:rowOff>82902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CD5FCB-345C-7636-C8C7-7BAFAEE46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7666" y="105210"/>
          <a:ext cx="3503083" cy="127944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24092</xdr:rowOff>
    </xdr:from>
    <xdr:to>
      <xdr:col>6</xdr:col>
      <xdr:colOff>11206</xdr:colOff>
      <xdr:row>29</xdr:row>
      <xdr:rowOff>137583</xdr:rowOff>
    </xdr:to>
    <xdr:graphicFrame macro="">
      <xdr:nvGraphicFramePr>
        <xdr:cNvPr id="11" name="Grafico_1">
          <a:extLst>
            <a:ext uri="{FF2B5EF4-FFF2-40B4-BE49-F238E27FC236}">
              <a16:creationId xmlns:a16="http://schemas.microsoft.com/office/drawing/2014/main" id="{57FA6FFD-E366-46FE-A52C-B6C9A65ABE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6</xdr:col>
      <xdr:colOff>0</xdr:colOff>
      <xdr:row>44</xdr:row>
      <xdr:rowOff>179915</xdr:rowOff>
    </xdr:to>
    <xdr:graphicFrame macro="">
      <xdr:nvGraphicFramePr>
        <xdr:cNvPr id="13" name="Grafico_2">
          <a:extLst>
            <a:ext uri="{FF2B5EF4-FFF2-40B4-BE49-F238E27FC236}">
              <a16:creationId xmlns:a16="http://schemas.microsoft.com/office/drawing/2014/main" id="{CE8997DE-B910-475C-8608-762113170C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751417</xdr:colOff>
      <xdr:row>32</xdr:row>
      <xdr:rowOff>9337</xdr:rowOff>
    </xdr:from>
    <xdr:to>
      <xdr:col>20</xdr:col>
      <xdr:colOff>10583</xdr:colOff>
      <xdr:row>45</xdr:row>
      <xdr:rowOff>42954</xdr:rowOff>
    </xdr:to>
    <xdr:graphicFrame macro="">
      <xdr:nvGraphicFramePr>
        <xdr:cNvPr id="18" name="Grafico_4">
          <a:extLst>
            <a:ext uri="{FF2B5EF4-FFF2-40B4-BE49-F238E27FC236}">
              <a16:creationId xmlns:a16="http://schemas.microsoft.com/office/drawing/2014/main" id="{CA417825-3DAD-41CE-BFDF-3BE49361A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219260</xdr:colOff>
      <xdr:row>8</xdr:row>
      <xdr:rowOff>77197</xdr:rowOff>
    </xdr:from>
    <xdr:to>
      <xdr:col>18</xdr:col>
      <xdr:colOff>401543</xdr:colOff>
      <xdr:row>13</xdr:row>
      <xdr:rowOff>24697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Country 2">
              <a:extLst>
                <a:ext uri="{FF2B5EF4-FFF2-40B4-BE49-F238E27FC236}">
                  <a16:creationId xmlns:a16="http://schemas.microsoft.com/office/drawing/2014/main" id="{22BD02C9-58AF-8897-31C2-3E83E02FB9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44927" y="2193864"/>
              <a:ext cx="4500283" cy="9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137584</xdr:colOff>
      <xdr:row>8</xdr:row>
      <xdr:rowOff>73149</xdr:rowOff>
    </xdr:from>
    <xdr:to>
      <xdr:col>7</xdr:col>
      <xdr:colOff>151279</xdr:colOff>
      <xdr:row>13</xdr:row>
      <xdr:rowOff>20649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" name="Region 1">
              <a:extLst>
                <a:ext uri="{FF2B5EF4-FFF2-40B4-BE49-F238E27FC236}">
                  <a16:creationId xmlns:a16="http://schemas.microsoft.com/office/drawing/2014/main" id="{6D536DDA-BFB8-03F1-881C-76E9A8DC38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9584" y="2189816"/>
              <a:ext cx="5294778" cy="9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17</xdr:row>
      <xdr:rowOff>1868</xdr:rowOff>
    </xdr:from>
    <xdr:to>
      <xdr:col>19</xdr:col>
      <xdr:colOff>1735666</xdr:colOff>
      <xdr:row>29</xdr:row>
      <xdr:rowOff>10583</xdr:rowOff>
    </xdr:to>
    <xdr:graphicFrame macro="">
      <xdr:nvGraphicFramePr>
        <xdr:cNvPr id="24" name="Grafico_6">
          <a:extLst>
            <a:ext uri="{FF2B5EF4-FFF2-40B4-BE49-F238E27FC236}">
              <a16:creationId xmlns:a16="http://schemas.microsoft.com/office/drawing/2014/main" id="{A169477B-5114-4413-9ACF-034858596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150156</xdr:colOff>
      <xdr:row>8</xdr:row>
      <xdr:rowOff>67236</xdr:rowOff>
    </xdr:from>
    <xdr:to>
      <xdr:col>13</xdr:col>
      <xdr:colOff>207307</xdr:colOff>
      <xdr:row>13</xdr:row>
      <xdr:rowOff>14736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5" name="Year">
              <a:extLst>
                <a:ext uri="{FF2B5EF4-FFF2-40B4-BE49-F238E27FC236}">
                  <a16:creationId xmlns:a16="http://schemas.microsoft.com/office/drawing/2014/main" id="{496176AD-9E5F-7F31-6AB3-342DE4C339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03823" y="2183903"/>
              <a:ext cx="4629151" cy="9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74083</xdr:colOff>
      <xdr:row>2</xdr:row>
      <xdr:rowOff>370417</xdr:rowOff>
    </xdr:from>
    <xdr:to>
      <xdr:col>5</xdr:col>
      <xdr:colOff>42334</xdr:colOff>
      <xdr:row>4</xdr:row>
      <xdr:rowOff>95250</xdr:rowOff>
    </xdr:to>
    <xdr:sp macro="" textlink="Dashboard!$W$4">
      <xdr:nvSpPr>
        <xdr:cNvPr id="34" name="Rectángulo: esquinas redondeadas 33">
          <a:extLst>
            <a:ext uri="{FF2B5EF4-FFF2-40B4-BE49-F238E27FC236}">
              <a16:creationId xmlns:a16="http://schemas.microsoft.com/office/drawing/2014/main" id="{77BAAD20-B26D-4D62-8227-68216AC5F708}"/>
            </a:ext>
          </a:extLst>
        </xdr:cNvPr>
        <xdr:cNvSpPr/>
      </xdr:nvSpPr>
      <xdr:spPr>
        <a:xfrm>
          <a:off x="3069166" y="857250"/>
          <a:ext cx="1492251" cy="5397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FDD66F15-B564-4822-B572-6DD26CC5FF31}" type="TxLink">
            <a:rPr lang="en-US" sz="1400" b="1" i="0" u="none" strike="noStrike">
              <a:solidFill>
                <a:srgbClr val="0070C0"/>
              </a:solidFill>
              <a:latin typeface="Calibri"/>
              <a:ea typeface="Calibri"/>
              <a:cs typeface="Calibri"/>
            </a:rPr>
            <a:pPr algn="ctr"/>
            <a:t>68,98</a:t>
          </a:fld>
          <a:endParaRPr lang="en-US" sz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63500</xdr:colOff>
      <xdr:row>32</xdr:row>
      <xdr:rowOff>0</xdr:rowOff>
    </xdr:from>
    <xdr:to>
      <xdr:col>13</xdr:col>
      <xdr:colOff>550332</xdr:colOff>
      <xdr:row>44</xdr:row>
      <xdr:rowOff>179916</xdr:rowOff>
    </xdr:to>
    <xdr:graphicFrame macro="">
      <xdr:nvGraphicFramePr>
        <xdr:cNvPr id="38" name="Grafico_3">
          <a:extLst>
            <a:ext uri="{FF2B5EF4-FFF2-40B4-BE49-F238E27FC236}">
              <a16:creationId xmlns:a16="http://schemas.microsoft.com/office/drawing/2014/main" id="{74A5B072-0D1A-432B-A9F9-9CEFF462A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550334</xdr:colOff>
      <xdr:row>16</xdr:row>
      <xdr:rowOff>21165</xdr:rowOff>
    </xdr:from>
    <xdr:to>
      <xdr:col>14</xdr:col>
      <xdr:colOff>285750</xdr:colOff>
      <xdr:row>31</xdr:row>
      <xdr:rowOff>10582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224DBCD4-058A-F9C4-765D-FD6D58FD2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1" y="3661832"/>
          <a:ext cx="5831416" cy="2846917"/>
        </a:xfrm>
        <a:prstGeom prst="rect">
          <a:avLst/>
        </a:prstGeom>
      </xdr:spPr>
    </xdr:pic>
    <xdr:clientData/>
  </xdr:twoCellAnchor>
  <xdr:twoCellAnchor>
    <xdr:from>
      <xdr:col>3</xdr:col>
      <xdr:colOff>63500</xdr:colOff>
      <xdr:row>0</xdr:row>
      <xdr:rowOff>127000</xdr:rowOff>
    </xdr:from>
    <xdr:to>
      <xdr:col>5</xdr:col>
      <xdr:colOff>52917</xdr:colOff>
      <xdr:row>2</xdr:row>
      <xdr:rowOff>381001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90FB793E-04FE-9C72-A798-33C344CD8B2B}"/>
            </a:ext>
          </a:extLst>
        </xdr:cNvPr>
        <xdr:cNvSpPr/>
      </xdr:nvSpPr>
      <xdr:spPr>
        <a:xfrm>
          <a:off x="3058583" y="127000"/>
          <a:ext cx="1513417" cy="740834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200" b="1">
              <a:solidFill>
                <a:sysClr val="windowText" lastClr="000000"/>
              </a:solidFill>
            </a:rPr>
            <a:t>Promedio de expectativa de vida mundial</a:t>
          </a:r>
        </a:p>
      </xdr:txBody>
    </xdr:sp>
    <xdr:clientData/>
  </xdr:twoCellAnchor>
  <xdr:twoCellAnchor>
    <xdr:from>
      <xdr:col>1</xdr:col>
      <xdr:colOff>127000</xdr:colOff>
      <xdr:row>0</xdr:row>
      <xdr:rowOff>126999</xdr:rowOff>
    </xdr:from>
    <xdr:to>
      <xdr:col>2</xdr:col>
      <xdr:colOff>804333</xdr:colOff>
      <xdr:row>2</xdr:row>
      <xdr:rowOff>381000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5E4DF4AA-787D-6C01-CA9D-7601C3D7515F}"/>
            </a:ext>
          </a:extLst>
        </xdr:cNvPr>
        <xdr:cNvSpPr/>
      </xdr:nvSpPr>
      <xdr:spPr>
        <a:xfrm>
          <a:off x="889000" y="126999"/>
          <a:ext cx="1428750" cy="740834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200" b="1">
              <a:solidFill>
                <a:sysClr val="windowText" lastClr="000000"/>
              </a:solidFill>
            </a:rPr>
            <a:t>Litros</a:t>
          </a:r>
          <a:r>
            <a:rPr lang="es-CO" sz="1200" b="1" baseline="0">
              <a:solidFill>
                <a:sysClr val="windowText" lastClr="000000"/>
              </a:solidFill>
            </a:rPr>
            <a:t> de alcohol consumidos por año</a:t>
          </a:r>
          <a:endParaRPr lang="es-CO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137582</xdr:colOff>
      <xdr:row>2</xdr:row>
      <xdr:rowOff>381000</xdr:rowOff>
    </xdr:from>
    <xdr:to>
      <xdr:col>2</xdr:col>
      <xdr:colOff>783166</xdr:colOff>
      <xdr:row>4</xdr:row>
      <xdr:rowOff>74083</xdr:rowOff>
    </xdr:to>
    <xdr:sp macro="" textlink="Dashboard!$W$7">
      <xdr:nvSpPr>
        <xdr:cNvPr id="7" name="Rectángulo: esquinas redondeadas 6">
          <a:extLst>
            <a:ext uri="{FF2B5EF4-FFF2-40B4-BE49-F238E27FC236}">
              <a16:creationId xmlns:a16="http://schemas.microsoft.com/office/drawing/2014/main" id="{9EA255FE-577B-A1E8-F89B-7AA1245BA598}"/>
            </a:ext>
          </a:extLst>
        </xdr:cNvPr>
        <xdr:cNvSpPr/>
      </xdr:nvSpPr>
      <xdr:spPr>
        <a:xfrm>
          <a:off x="899582" y="867833"/>
          <a:ext cx="1397001" cy="5080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686CD100-1289-464F-951F-87C1B22549CD}" type="TxLink">
            <a:rPr lang="en-US" sz="1400" b="1" i="0" u="none" strike="noStrike">
              <a:solidFill>
                <a:srgbClr val="0070C0"/>
              </a:solidFill>
              <a:latin typeface="Calibri"/>
              <a:ea typeface="Calibri"/>
              <a:cs typeface="Calibri"/>
            </a:rPr>
            <a:pPr algn="ctr"/>
            <a:t>1973,90</a:t>
          </a:fld>
          <a:endParaRPr lang="es-CO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Garcia" refreshedDate="45194.776793634257" createdVersion="8" refreshedVersion="8" minRefreshableVersion="3" recordCount="1649" xr:uid="{9BC39BB9-2484-4651-BB03-C5F94E1804FD}">
  <cacheSource type="worksheet">
    <worksheetSource name="Perspectivas_Globales"/>
  </cacheSource>
  <cacheFields count="22">
    <cacheField name="Country" numFmtId="0">
      <sharedItems count="133">
        <s v="Afghanistan"/>
        <s v="Albania"/>
        <s v="Algeria"/>
        <s v="Angola"/>
        <s v="Argentina"/>
        <s v="Armenia"/>
        <s v="Australia"/>
        <s v="Austria"/>
        <s v="Azerbaijan"/>
        <s v="Bangladesh"/>
        <s v="Belarus"/>
        <s v="Belgium"/>
        <s v="Belize"/>
        <s v="Benin"/>
        <s v="Bhutan"/>
        <s v="Bosnia and Herzegovina"/>
        <s v="Botswana"/>
        <s v="Brazil"/>
        <s v="Bulgaria"/>
        <s v="Burkina Faso"/>
        <s v="Burundi"/>
        <s v="Cabo Verde"/>
        <s v="Cambodia"/>
        <s v="Cameroon"/>
        <s v="Canada"/>
        <s v="Central African Republic"/>
        <s v="Chad"/>
        <s v="Chile"/>
        <s v="China"/>
        <s v="Colombia"/>
        <s v="Comoros"/>
        <s v="Costa Rica"/>
        <s v="Croatia"/>
        <s v="Cyprus"/>
        <s v="Djibouti"/>
        <s v="Dominican Republic"/>
        <s v="Ecuador"/>
        <s v="El Salvador"/>
        <s v="Equatorial Guinea"/>
        <s v="Eritrea"/>
        <s v="Estonia"/>
        <s v="Ethiopia"/>
        <s v="Fiji"/>
        <s v="France"/>
        <s v="Gabon"/>
        <s v="Georgia"/>
        <s v="Germany"/>
        <s v="Ghana"/>
        <s v="Greece"/>
        <s v="Guatemala"/>
        <s v="Guinea"/>
        <s v="Guinea-Bissau"/>
        <s v="Guyana"/>
        <s v="Haiti"/>
        <s v="Honduras"/>
        <s v="India"/>
        <s v="Indonesia"/>
        <s v="Iraq"/>
        <s v="Ireland"/>
        <s v="Israel"/>
        <s v="Italy"/>
        <s v="Jamaica"/>
        <s v="Jordan"/>
        <s v="Kazakhstan"/>
        <s v="Kenya"/>
        <s v="Kiribati"/>
        <s v="Latvia"/>
        <s v="Lebanon"/>
        <s v="Lesotho"/>
        <s v="Liberia"/>
        <s v="Lithuania"/>
        <s v="Luxembourg"/>
        <s v="Madagascar"/>
        <s v="Malawi"/>
        <s v="Malaysia"/>
        <s v="Maldives"/>
        <s v="Mali"/>
        <s v="Malta"/>
        <s v="Mauritania"/>
        <s v="Mauritius"/>
        <s v="Mexico"/>
        <s v="Mongolia"/>
        <s v="Montenegro"/>
        <s v="Morocco"/>
        <s v="Mozambique"/>
        <s v="Myanmar"/>
        <s v="Namibia"/>
        <s v="Nepal"/>
        <s v="Netherlands"/>
        <s v="Nicaragua"/>
        <s v="Niger"/>
        <s v="Nigeria"/>
        <s v="Pakistan"/>
        <s v="Panama"/>
        <s v="Papua New Guinea"/>
        <s v="Paraguay"/>
        <s v="Peru"/>
        <s v="Philippines"/>
        <s v="Poland"/>
        <s v="Portugal"/>
        <s v="Romania"/>
        <s v="Russian Federation"/>
        <s v="Rwanda"/>
        <s v="Samoa"/>
        <s v="Sao Tome and Principe"/>
        <s v="Senegal"/>
        <s v="Serbia"/>
        <s v="Seychelles"/>
        <s v="Sierra Leone"/>
        <s v="Solomon Islands"/>
        <s v="South Africa"/>
        <s v="Spain"/>
        <s v="Sri Lanka"/>
        <s v="Suriname"/>
        <s v="Swaziland"/>
        <s v="Sweden"/>
        <s v="Syrian Arab Republic"/>
        <s v="Tajikistan"/>
        <s v="Thailand"/>
        <s v="Timor-Leste"/>
        <s v="Togo"/>
        <s v="Tonga"/>
        <s v="Trinidad and Tobago"/>
        <s v="Tunisia"/>
        <s v="Turkey"/>
        <s v="Turkmenistan"/>
        <s v="Uganda"/>
        <s v="Ukraine"/>
        <s v="Uruguay"/>
        <s v="Uzbekistan"/>
        <s v="Vanuatu"/>
        <s v="Zambia"/>
        <s v="Zimbabwe"/>
      </sharedItems>
    </cacheField>
    <cacheField name="Year" numFmtId="0">
      <sharedItems containsSemiMixedTypes="0" containsString="0" containsNumber="1" containsInteger="1" minValue="2000" maxValue="2015" count="16"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</sharedItems>
    </cacheField>
    <cacheField name="Status" numFmtId="0">
      <sharedItems/>
    </cacheField>
    <cacheField name="Life expectancy " numFmtId="2">
      <sharedItems containsSemiMixedTypes="0" containsString="0" containsNumber="1" minValue="44" maxValue="89" count="320">
        <n v="65"/>
        <n v="59.9"/>
        <n v="59.5"/>
        <n v="59.2"/>
        <n v="58.8"/>
        <n v="58.6"/>
        <n v="58.1"/>
        <n v="57.5"/>
        <n v="57.3"/>
        <n v="57"/>
        <n v="56.7"/>
        <n v="56.2"/>
        <n v="55.3"/>
        <n v="54.8"/>
        <n v="77.8"/>
        <n v="77.5"/>
        <n v="77.2"/>
        <n v="76.900000000000006"/>
        <n v="76.599999999999994"/>
        <n v="76.2"/>
        <n v="76.099999999999994"/>
        <n v="75.3"/>
        <n v="75.900000000000006"/>
        <n v="74.2"/>
        <n v="73.5"/>
        <n v="73"/>
        <n v="72.8"/>
        <n v="73.3"/>
        <n v="73.599999999999994"/>
        <n v="72.599999999999994"/>
        <n v="75.400000000000006"/>
        <n v="75.099999999999994"/>
        <n v="74.900000000000006"/>
        <n v="74.7"/>
        <n v="74.400000000000006"/>
        <n v="74.099999999999994"/>
        <n v="73.8"/>
        <n v="73.400000000000006"/>
        <n v="72.900000000000006"/>
        <n v="72.3"/>
        <n v="51.7"/>
        <n v="51.1"/>
        <n v="56"/>
        <n v="51"/>
        <n v="49.6"/>
        <n v="49.1"/>
        <n v="48.7"/>
        <n v="48.2"/>
        <n v="76"/>
        <n v="75.7"/>
        <n v="75.5"/>
        <n v="75.599999999999994"/>
        <n v="74.8"/>
        <n v="75.2"/>
        <n v="74.599999999999994"/>
        <n v="73.900000000000006"/>
        <n v="73.2"/>
        <n v="72.7"/>
        <n v="72"/>
        <n v="82.7"/>
        <n v="82.5"/>
        <n v="82.3"/>
        <n v="82"/>
        <n v="81.900000000000006"/>
        <n v="81.7"/>
        <n v="81.3"/>
        <n v="81.2"/>
        <n v="81"/>
        <n v="86"/>
        <n v="83"/>
        <n v="79.900000000000006"/>
        <n v="81.400000000000006"/>
        <n v="81.099999999999994"/>
        <n v="88"/>
        <n v="84"/>
        <n v="79.8"/>
        <n v="79.400000000000006"/>
        <n v="79.3"/>
        <n v="78.8"/>
        <n v="78.7"/>
        <n v="78.599999999999994"/>
        <n v="78.099999999999994"/>
        <n v="72.5"/>
        <n v="72.2"/>
        <n v="71.900000000000006"/>
        <n v="71.599999999999994"/>
        <n v="71.099999999999994"/>
        <n v="78"/>
        <n v="69.2"/>
        <n v="68.400000000000006"/>
        <n v="67.8"/>
        <n v="71.400000000000006"/>
        <n v="71"/>
        <n v="77"/>
        <n v="69.900000000000006"/>
        <n v="69.5"/>
        <n v="69.099999999999994"/>
        <n v="68.599999999999994"/>
        <n v="68.2"/>
        <n v="67.3"/>
        <n v="66.8"/>
        <n v="71.7"/>
        <n v="70"/>
        <n v="69.8"/>
        <n v="68.900000000000006"/>
        <n v="68.099999999999994"/>
        <n v="67.7"/>
        <n v="67.2"/>
        <n v="68"/>
        <n v="89"/>
        <n v="87"/>
        <n v="80"/>
        <n v="79.5"/>
        <n v="78.900000000000006"/>
        <n v="78.3"/>
        <n v="77.599999999999994"/>
        <n v="69.400000000000006"/>
        <n v="69.599999999999994"/>
        <n v="69"/>
        <n v="68.7"/>
        <n v="68.5"/>
        <n v="68.3"/>
        <n v="59.7"/>
        <n v="59.3"/>
        <n v="59.1"/>
        <n v="58.7"/>
        <n v="58.4"/>
        <n v="57.6"/>
        <n v="57.1"/>
        <n v="56.8"/>
        <n v="56.5"/>
        <n v="56.1"/>
        <n v="55.8"/>
        <n v="55.6"/>
        <n v="67.900000000000006"/>
        <n v="67.400000000000006"/>
        <n v="67"/>
        <n v="66.5"/>
        <n v="65.8"/>
        <n v="64.2"/>
        <n v="63.3"/>
        <n v="62.5"/>
        <n v="61.7"/>
        <n v="62"/>
        <n v="76.8"/>
        <n v="76.400000000000006"/>
        <n v="75"/>
        <n v="65.099999999999994"/>
        <n v="63.4"/>
        <n v="62.2"/>
        <n v="61.1"/>
        <n v="56.9"/>
        <n v="48.1"/>
        <n v="46.4"/>
        <n v="46"/>
        <n v="46.7"/>
        <n v="47.8"/>
        <n v="74.5"/>
        <n v="71.8"/>
        <n v="74.3"/>
        <n v="73.7"/>
        <n v="72.099999999999994"/>
        <n v="59"/>
        <n v="54.3"/>
        <n v="58"/>
        <n v="57.4"/>
        <n v="54.1"/>
        <n v="53.4"/>
        <n v="52.6"/>
        <n v="72.400000000000006"/>
        <n v="66.599999999999994"/>
        <n v="66.099999999999994"/>
        <n v="65.599999999999994"/>
        <n v="64.099999999999994"/>
        <n v="56.4"/>
        <n v="55.9"/>
        <n v="54.2"/>
        <n v="53.6"/>
        <n v="53.3"/>
        <n v="52.8"/>
        <n v="81.8"/>
        <n v="81.599999999999994"/>
        <n v="81.5"/>
        <n v="85"/>
        <n v="79.7"/>
        <n v="49.9"/>
        <n v="53"/>
        <n v="49.8"/>
        <n v="49.2"/>
        <n v="48.6"/>
        <n v="52.2"/>
        <n v="51.8"/>
        <n v="51.6"/>
        <n v="51.2"/>
        <n v="79.099999999999994"/>
        <n v="79.599999999999994"/>
        <n v="75.8"/>
        <n v="73.099999999999994"/>
        <n v="71.5"/>
        <n v="63.2"/>
        <n v="62.9"/>
        <n v="61.8"/>
        <n v="61.3"/>
        <n v="61"/>
        <n v="66"/>
        <n v="63"/>
        <n v="60"/>
        <n v="59.8"/>
        <n v="59.6"/>
        <n v="79.2"/>
        <n v="79"/>
        <n v="77.7"/>
        <n v="77.099999999999994"/>
        <n v="76.3"/>
        <n v="78.5"/>
        <n v="78.400000000000006"/>
        <n v="78.2"/>
        <n v="62.7"/>
        <n v="69.7"/>
        <n v="69.3"/>
        <n v="71.2"/>
        <n v="57.9"/>
        <n v="62.1"/>
        <n v="61.4"/>
        <n v="59.4"/>
        <n v="58.5"/>
        <n v="77.3"/>
        <n v="63.7"/>
        <n v="62.6"/>
        <n v="82.2"/>
        <n v="65.5"/>
        <n v="64.599999999999994"/>
        <n v="63.5"/>
        <n v="62.8"/>
        <n v="62.3"/>
        <n v="61.6"/>
        <n v="61.9"/>
        <n v="61.2"/>
        <n v="58.9"/>
        <n v="58.3"/>
        <n v="71.3"/>
        <n v="57.8"/>
        <n v="56.3"/>
        <n v="65.900000000000006"/>
        <n v="66.3"/>
        <n v="65.7"/>
        <n v="65.2"/>
        <n v="65.3"/>
        <n v="65.400000000000006"/>
        <n v="63.1"/>
        <n v="67.599999999999994"/>
        <n v="66.400000000000006"/>
        <n v="64.8"/>
        <n v="64.400000000000006"/>
        <n v="64"/>
        <n v="67.5"/>
        <n v="66.900000000000006"/>
        <n v="66.7"/>
        <n v="74"/>
        <n v="64.7"/>
        <n v="82.1"/>
        <n v="63.9"/>
        <n v="52.4"/>
        <n v="52.1"/>
        <n v="64.900000000000006"/>
        <n v="64.3"/>
        <n v="52.3"/>
        <n v="49.4"/>
        <n v="46.2"/>
        <n v="45.3"/>
        <n v="44.5"/>
        <n v="44.8"/>
        <n v="45.5"/>
        <n v="63.8"/>
        <n v="52.9"/>
        <n v="51.5"/>
        <n v="50"/>
        <n v="48.5"/>
        <n v="47.1"/>
        <n v="45.1"/>
        <n v="44.6"/>
        <n v="44"/>
        <n v="77.900000000000006"/>
        <n v="76.7"/>
        <n v="57.2"/>
        <n v="55.5"/>
        <n v="55"/>
        <n v="52"/>
        <n v="64.5"/>
        <n v="54"/>
        <n v="53.8"/>
        <n v="53.2"/>
        <n v="49.5"/>
        <n v="66.2"/>
        <n v="58.2"/>
        <n v="52.7"/>
        <n v="76.5"/>
        <n v="62.4"/>
        <n v="67.099999999999994"/>
        <n v="49.7"/>
        <n v="48.9"/>
        <n v="68.8"/>
        <n v="54.5"/>
        <n v="53.7"/>
        <n v="54.9"/>
        <n v="82.6"/>
        <n v="82.4"/>
        <n v="51.4"/>
        <n v="45.6"/>
        <n v="45.9"/>
        <n v="48.4"/>
        <n v="61.5"/>
        <n v="51.3"/>
        <n v="48.8"/>
        <n v="55.7"/>
        <n v="49.3"/>
        <n v="56.6"/>
        <n v="46.6"/>
        <n v="45.4"/>
        <n v="44.3"/>
      </sharedItems>
    </cacheField>
    <cacheField name="Adult Mortality" numFmtId="2">
      <sharedItems containsSemiMixedTypes="0" containsString="0" containsNumber="1" containsInteger="1" minValue="1" maxValue="723"/>
    </cacheField>
    <cacheField name="infant deaths" numFmtId="2">
      <sharedItems containsSemiMixedTypes="0" containsString="0" containsNumber="1" containsInteger="1" minValue="0" maxValue="1600"/>
    </cacheField>
    <cacheField name="Alcohol  (L)" numFmtId="2">
      <sharedItems containsSemiMixedTypes="0" containsString="0" containsNumber="1" minValue="0.01" maxValue="17.87"/>
    </cacheField>
    <cacheField name="Hepatitis B* (%)" numFmtId="9">
      <sharedItems containsSemiMixedTypes="0" containsString="0" containsNumber="1" minValue="0.02" maxValue="0.99"/>
    </cacheField>
    <cacheField name="Measles*  (%)" numFmtId="9">
      <sharedItems containsSemiMixedTypes="0" containsString="0" containsNumber="1" minValue="0" maxValue="1314.41"/>
    </cacheField>
    <cacheField name=" BMI " numFmtId="2">
      <sharedItems containsSemiMixedTypes="0" containsString="0" containsNumber="1" minValue="2" maxValue="77.099999999999994"/>
    </cacheField>
    <cacheField name="under-five deaths " numFmtId="2">
      <sharedItems containsSemiMixedTypes="0" containsString="0" containsNumber="1" containsInteger="1" minValue="0" maxValue="2100"/>
    </cacheField>
    <cacheField name="Polio*  (%)" numFmtId="9">
      <sharedItems containsSemiMixedTypes="0" containsString="0" containsNumber="1" minValue="0.03" maxValue="0.99"/>
    </cacheField>
    <cacheField name="Diphtheria*  (%)" numFmtId="9">
      <sharedItems containsSemiMixedTypes="0" containsString="0" containsNumber="1" minValue="0.02" maxValue="0.99"/>
    </cacheField>
    <cacheField name=" thinness  1-19 years" numFmtId="2">
      <sharedItems containsSemiMixedTypes="0" containsString="0" containsNumber="1" minValue="0.1" maxValue="27.2"/>
    </cacheField>
    <cacheField name=" thinness 5-9 years" numFmtId="2">
      <sharedItems containsSemiMixedTypes="0" containsString="0" containsNumber="1" minValue="0.1" maxValue="28.2"/>
    </cacheField>
    <cacheField name="Region" numFmtId="0">
      <sharedItems count="8">
        <s v="Asia"/>
        <s v="Europa"/>
        <s v="Africa"/>
        <s v="Sudamerica"/>
        <s v="Oceania"/>
        <s v="America del Norte"/>
        <s v="America Central"/>
        <s v="Centro America"/>
      </sharedItems>
    </cacheField>
    <cacheField name="Mortalidad (A-M-B) Menores de cinco" numFmtId="0">
      <sharedItems/>
    </cacheField>
    <cacheField name="Expectativa de vida (A-M-B)" numFmtId="0">
      <sharedItems/>
    </cacheField>
    <cacheField name="Campo1" numFmtId="0" formula="IF('Hepatitis B* (%)'&gt;=90%,1,0)" databaseField="0"/>
    <cacheField name="Campo2" numFmtId="0" formula="IF('Hepatitis B* (%)'&gt;=90%,1,2)" databaseField="0"/>
    <cacheField name="Campo3" numFmtId="0" formula="_xlfn.IFS('Hepatitis B* (%)'&gt;=90%,1,2,0)" databaseField="0"/>
    <cacheField name="Campo4" numFmtId="0" formula="_xlfn.IFS('Hepatitis B* (%)'&gt;=90%,1,0,'Hepatitis B* (%)'&gt;=60%,3,2)" databaseField="0"/>
  </cacheFields>
  <extLst>
    <ext xmlns:x14="http://schemas.microsoft.com/office/spreadsheetml/2009/9/main" uri="{725AE2AE-9491-48be-B2B4-4EB974FC3084}">
      <x14:pivotCacheDefinition pivotCacheId="12950739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9">
  <r>
    <x v="0"/>
    <x v="0"/>
    <s v="Developing"/>
    <x v="0"/>
    <n v="263"/>
    <n v="62"/>
    <n v="0.01"/>
    <n v="0.65"/>
    <n v="11.540000000000001"/>
    <n v="19.100000000000001"/>
    <n v="83"/>
    <n v="0.06"/>
    <n v="0.65"/>
    <n v="17.2"/>
    <n v="17.3"/>
    <x v="0"/>
    <s v="Mortalidad Alta"/>
    <s v="Expectativa de vida Media"/>
  </r>
  <r>
    <x v="0"/>
    <x v="1"/>
    <s v="Developing"/>
    <x v="1"/>
    <n v="271"/>
    <n v="64"/>
    <n v="0.01"/>
    <n v="0.62"/>
    <n v="4.92"/>
    <n v="18.600000000000001"/>
    <n v="86"/>
    <n v="0.57999999999999996"/>
    <n v="0.62"/>
    <n v="17.5"/>
    <n v="17.5"/>
    <x v="0"/>
    <s v="Mortalidad Alta"/>
    <s v="Expectativa de vida Media"/>
  </r>
  <r>
    <x v="0"/>
    <x v="2"/>
    <s v="Developing"/>
    <x v="1"/>
    <n v="268"/>
    <n v="66"/>
    <n v="0.01"/>
    <n v="0.64"/>
    <n v="4.3"/>
    <n v="18.100000000000001"/>
    <n v="89"/>
    <n v="0.62"/>
    <n v="0.64"/>
    <n v="17.7"/>
    <n v="17.7"/>
    <x v="0"/>
    <s v="Mortalidad Alta"/>
    <s v="Expectativa de vida Media"/>
  </r>
  <r>
    <x v="0"/>
    <x v="3"/>
    <s v="Developing"/>
    <x v="2"/>
    <n v="272"/>
    <n v="69"/>
    <n v="0.01"/>
    <n v="0.67"/>
    <n v="27.87"/>
    <n v="17.600000000000001"/>
    <n v="93"/>
    <n v="0.67"/>
    <n v="0.67"/>
    <n v="17.899999999999999"/>
    <n v="18"/>
    <x v="0"/>
    <s v="Mortalidad Alta"/>
    <s v="Expectativa de vida Media"/>
  </r>
  <r>
    <x v="0"/>
    <x v="4"/>
    <s v="Developing"/>
    <x v="3"/>
    <n v="275"/>
    <n v="71"/>
    <n v="0.01"/>
    <n v="0.68"/>
    <n v="30.13"/>
    <n v="17.2"/>
    <n v="97"/>
    <n v="0.68"/>
    <n v="0.68"/>
    <n v="18.2"/>
    <n v="18.2"/>
    <x v="0"/>
    <s v="Mortalidad Alta"/>
    <s v="Expectativa de vida Media"/>
  </r>
  <r>
    <x v="0"/>
    <x v="5"/>
    <s v="Developing"/>
    <x v="4"/>
    <n v="279"/>
    <n v="74"/>
    <n v="0.01"/>
    <n v="0.66"/>
    <n v="19.89"/>
    <n v="16.7"/>
    <n v="102"/>
    <n v="0.66"/>
    <n v="0.66"/>
    <n v="18.399999999999999"/>
    <n v="18.399999999999999"/>
    <x v="0"/>
    <s v="Mortalidad Alta"/>
    <s v="Expectativa de vida Media"/>
  </r>
  <r>
    <x v="0"/>
    <x v="6"/>
    <s v="Developing"/>
    <x v="5"/>
    <n v="281"/>
    <n v="77"/>
    <n v="0.01"/>
    <n v="0.63"/>
    <n v="28.61"/>
    <n v="16.2"/>
    <n v="106"/>
    <n v="0.63"/>
    <n v="0.63"/>
    <n v="18.600000000000001"/>
    <n v="18.7"/>
    <x v="0"/>
    <s v="Mortalidad Alta"/>
    <s v="Expectativa de vida Media"/>
  </r>
  <r>
    <x v="0"/>
    <x v="7"/>
    <s v="Developing"/>
    <x v="6"/>
    <n v="287"/>
    <n v="80"/>
    <n v="0.03"/>
    <n v="0.64"/>
    <n v="15.99"/>
    <n v="15.7"/>
    <n v="110"/>
    <n v="0.64"/>
    <n v="0.64"/>
    <n v="18.8"/>
    <n v="18.899999999999999"/>
    <x v="0"/>
    <s v="Mortalidad Alta"/>
    <s v="Expectativa de vida Media"/>
  </r>
  <r>
    <x v="0"/>
    <x v="8"/>
    <s v="Developing"/>
    <x v="7"/>
    <n v="295"/>
    <n v="82"/>
    <n v="0.02"/>
    <n v="0.63"/>
    <n v="11.41"/>
    <n v="15.2"/>
    <n v="113"/>
    <n v="0.63"/>
    <n v="0.63"/>
    <n v="19"/>
    <n v="19.100000000000001"/>
    <x v="0"/>
    <s v="Mortalidad Alta"/>
    <s v="Expectativa de vida Media"/>
  </r>
  <r>
    <x v="0"/>
    <x v="9"/>
    <s v="Developing"/>
    <x v="8"/>
    <n v="295"/>
    <n v="84"/>
    <n v="0.03"/>
    <n v="0.64"/>
    <n v="19.900000000000002"/>
    <n v="14.7"/>
    <n v="116"/>
    <n v="0.57999999999999996"/>
    <n v="0.57999999999999996"/>
    <n v="19.2"/>
    <n v="19.3"/>
    <x v="0"/>
    <s v="Mortalidad Alta"/>
    <s v="Expectativa de vida Media"/>
  </r>
  <r>
    <x v="0"/>
    <x v="10"/>
    <s v="Developing"/>
    <x v="8"/>
    <n v="291"/>
    <n v="85"/>
    <n v="0.02"/>
    <n v="0.66"/>
    <n v="12.96"/>
    <n v="14.2"/>
    <n v="118"/>
    <n v="0.57999999999999996"/>
    <n v="0.57999999999999996"/>
    <n v="19.3"/>
    <n v="19.5"/>
    <x v="0"/>
    <s v="Mortalidad Alta"/>
    <s v="Expectativa de vida Media"/>
  </r>
  <r>
    <x v="0"/>
    <x v="11"/>
    <s v="Developing"/>
    <x v="9"/>
    <n v="293"/>
    <n v="87"/>
    <n v="0.02"/>
    <n v="0.67"/>
    <n v="4.66"/>
    <n v="13.8"/>
    <n v="120"/>
    <n v="0.05"/>
    <n v="0.05"/>
    <n v="19.5"/>
    <n v="19.7"/>
    <x v="0"/>
    <s v="Mortalidad Alta"/>
    <s v="Expectativa de vida Media"/>
  </r>
  <r>
    <x v="0"/>
    <x v="12"/>
    <s v="Developing"/>
    <x v="10"/>
    <n v="295"/>
    <n v="87"/>
    <n v="0.01"/>
    <n v="0.65"/>
    <n v="7.98"/>
    <n v="13.4"/>
    <n v="122"/>
    <n v="0.41000000000000003"/>
    <n v="0.41000000000000003"/>
    <n v="19.7"/>
    <n v="19.899999999999999"/>
    <x v="0"/>
    <s v="Mortalidad Alta"/>
    <s v="Expectativa de vida Media"/>
  </r>
  <r>
    <x v="0"/>
    <x v="13"/>
    <s v="Developing"/>
    <x v="11"/>
    <n v="3"/>
    <n v="88"/>
    <n v="0.01"/>
    <n v="0.64"/>
    <n v="24.86"/>
    <n v="13"/>
    <n v="122"/>
    <n v="0.36"/>
    <n v="0.36"/>
    <n v="19.899999999999999"/>
    <n v="2.2000000000000002"/>
    <x v="0"/>
    <s v="Mortalidad Alta"/>
    <s v="Expectativa de vida Media"/>
  </r>
  <r>
    <x v="0"/>
    <x v="14"/>
    <s v="Developing"/>
    <x v="12"/>
    <n v="316"/>
    <n v="88"/>
    <n v="0.01"/>
    <n v="0.63"/>
    <n v="87.62"/>
    <n v="12.6"/>
    <n v="122"/>
    <n v="0.35000000000000003"/>
    <n v="0.33"/>
    <n v="2.1"/>
    <n v="2.4"/>
    <x v="0"/>
    <s v="Mortalidad Alta"/>
    <s v="Expectativa de vida Media"/>
  </r>
  <r>
    <x v="0"/>
    <x v="15"/>
    <s v="Developing"/>
    <x v="13"/>
    <n v="321"/>
    <n v="88"/>
    <n v="0.01"/>
    <n v="0.62"/>
    <n v="65.320000000000007"/>
    <n v="12.2"/>
    <n v="122"/>
    <n v="0.24"/>
    <n v="0.24"/>
    <n v="2.2999999999999998"/>
    <n v="2.5"/>
    <x v="0"/>
    <s v="Mortalidad Alta"/>
    <s v="Expectativa de vida Media"/>
  </r>
  <r>
    <x v="1"/>
    <x v="0"/>
    <s v="Developing"/>
    <x v="14"/>
    <n v="74"/>
    <n v="0"/>
    <n v="4.5999999999999996"/>
    <n v="0.99"/>
    <n v="0"/>
    <n v="58"/>
    <n v="0"/>
    <n v="0.99"/>
    <n v="0.99"/>
    <n v="1.2"/>
    <n v="1.3"/>
    <x v="1"/>
    <s v="Mortalidad Baja"/>
    <s v="Expectativa de vida Alta"/>
  </r>
  <r>
    <x v="1"/>
    <x v="1"/>
    <s v="Developing"/>
    <x v="15"/>
    <n v="8"/>
    <n v="0"/>
    <n v="4.51"/>
    <n v="0.98"/>
    <n v="0"/>
    <n v="57.2"/>
    <n v="1"/>
    <n v="0.98"/>
    <n v="0.98"/>
    <n v="1.2"/>
    <n v="1.3"/>
    <x v="1"/>
    <s v="Mortalidad Baja"/>
    <s v="Expectativa de vida Alta"/>
  </r>
  <r>
    <x v="1"/>
    <x v="2"/>
    <s v="Developing"/>
    <x v="16"/>
    <n v="84"/>
    <n v="0"/>
    <n v="4.76"/>
    <n v="0.99"/>
    <n v="0"/>
    <n v="56.5"/>
    <n v="1"/>
    <n v="0.99"/>
    <n v="0.99"/>
    <n v="1.3"/>
    <n v="1.4"/>
    <x v="1"/>
    <s v="Mortalidad Baja"/>
    <s v="Expectativa de vida Alta"/>
  </r>
  <r>
    <x v="1"/>
    <x v="3"/>
    <s v="Developing"/>
    <x v="17"/>
    <n v="86"/>
    <n v="0"/>
    <n v="5.14"/>
    <n v="0.99"/>
    <n v="0.09"/>
    <n v="55.8"/>
    <n v="1"/>
    <n v="0.99"/>
    <n v="0.99"/>
    <n v="1.3"/>
    <n v="1.4"/>
    <x v="1"/>
    <s v="Mortalidad Baja"/>
    <s v="Expectativa de vida Alta"/>
  </r>
  <r>
    <x v="1"/>
    <x v="4"/>
    <s v="Developing"/>
    <x v="18"/>
    <n v="88"/>
    <n v="0"/>
    <n v="5.37"/>
    <n v="0.99"/>
    <n v="0.28000000000000003"/>
    <n v="55.1"/>
    <n v="1"/>
    <n v="0.99"/>
    <n v="0.99"/>
    <n v="1.4"/>
    <n v="1.5"/>
    <x v="1"/>
    <s v="Mortalidad Baja"/>
    <s v="Expectativa de vida Alta"/>
  </r>
  <r>
    <x v="1"/>
    <x v="5"/>
    <s v="Developing"/>
    <x v="19"/>
    <n v="91"/>
    <n v="1"/>
    <n v="5.28"/>
    <n v="0.99"/>
    <n v="0.1"/>
    <n v="54.3"/>
    <n v="1"/>
    <n v="0.99"/>
    <n v="0.99"/>
    <n v="1.4"/>
    <n v="1.5"/>
    <x v="1"/>
    <s v="Mortalidad Baja"/>
    <s v="Expectativa de vida Alta"/>
  </r>
  <r>
    <x v="1"/>
    <x v="6"/>
    <s v="Developing"/>
    <x v="20"/>
    <n v="91"/>
    <n v="1"/>
    <n v="5.79"/>
    <n v="0.98"/>
    <n v="0"/>
    <n v="53.5"/>
    <n v="1"/>
    <n v="0.98"/>
    <n v="0.98"/>
    <n v="1.5"/>
    <n v="1.6"/>
    <x v="1"/>
    <s v="Mortalidad Baja"/>
    <s v="Expectativa de vida Alta"/>
  </r>
  <r>
    <x v="1"/>
    <x v="7"/>
    <s v="Developing"/>
    <x v="21"/>
    <n v="1"/>
    <n v="1"/>
    <n v="5.61"/>
    <n v="0.99"/>
    <n v="0"/>
    <n v="52.6"/>
    <n v="1"/>
    <n v="0.99"/>
    <n v="0.99"/>
    <n v="1.6"/>
    <n v="1.6"/>
    <x v="1"/>
    <s v="Mortalidad Baja"/>
    <s v="Expectativa de vida Alta"/>
  </r>
  <r>
    <x v="1"/>
    <x v="8"/>
    <s v="Developing"/>
    <x v="22"/>
    <n v="9"/>
    <n v="1"/>
    <n v="5.58"/>
    <n v="0.98"/>
    <n v="0.22"/>
    <n v="51.7"/>
    <n v="1"/>
    <n v="0.99"/>
    <n v="0.98"/>
    <n v="1.6"/>
    <n v="1.7"/>
    <x v="1"/>
    <s v="Mortalidad Baja"/>
    <s v="Expectativa de vida Alta"/>
  </r>
  <r>
    <x v="1"/>
    <x v="9"/>
    <s v="Developing"/>
    <x v="23"/>
    <n v="99"/>
    <n v="1"/>
    <n v="5.31"/>
    <n v="0.98"/>
    <n v="0.68"/>
    <n v="5.8"/>
    <n v="1"/>
    <n v="0.97"/>
    <n v="0.97"/>
    <n v="1.7"/>
    <n v="1.8"/>
    <x v="1"/>
    <s v="Mortalidad Baja"/>
    <s v="Expectativa de vida Alta"/>
  </r>
  <r>
    <x v="1"/>
    <x v="10"/>
    <s v="Developing"/>
    <x v="24"/>
    <n v="15"/>
    <n v="1"/>
    <n v="5.16"/>
    <n v="0.98"/>
    <n v="0.06"/>
    <n v="49.9"/>
    <n v="1"/>
    <n v="0.97"/>
    <n v="0.98"/>
    <n v="1.8"/>
    <n v="1.8"/>
    <x v="1"/>
    <s v="Mortalidad Baja"/>
    <s v="Expectativa de vida Alta"/>
  </r>
  <r>
    <x v="1"/>
    <x v="11"/>
    <s v="Developing"/>
    <x v="25"/>
    <n v="17"/>
    <n v="1"/>
    <n v="4.54"/>
    <n v="0.99"/>
    <n v="7.0000000000000007E-2"/>
    <n v="48.9"/>
    <n v="1"/>
    <n v="0.98"/>
    <n v="0.97"/>
    <n v="1.8"/>
    <n v="1.9"/>
    <x v="1"/>
    <s v="Mortalidad Baja"/>
    <s v="Expectativa de vida Alta"/>
  </r>
  <r>
    <x v="1"/>
    <x v="12"/>
    <s v="Developing"/>
    <x v="26"/>
    <n v="18"/>
    <n v="1"/>
    <n v="4.29"/>
    <n v="0.97"/>
    <n v="0.08"/>
    <n v="47.9"/>
    <n v="1"/>
    <n v="0.97"/>
    <n v="0.97"/>
    <n v="1.9"/>
    <n v="2"/>
    <x v="1"/>
    <s v="Mortalidad Baja"/>
    <s v="Expectativa de vida Alta"/>
  </r>
  <r>
    <x v="1"/>
    <x v="13"/>
    <s v="Developing"/>
    <x v="27"/>
    <n v="15"/>
    <n v="1"/>
    <n v="3.73"/>
    <n v="0.96"/>
    <n v="0.16"/>
    <n v="46.9"/>
    <n v="1"/>
    <n v="0.98"/>
    <n v="0.98"/>
    <n v="2"/>
    <n v="2.1"/>
    <x v="1"/>
    <s v="Mortalidad Baja"/>
    <s v="Expectativa de vida Alta"/>
  </r>
  <r>
    <x v="1"/>
    <x v="14"/>
    <s v="Developing"/>
    <x v="28"/>
    <n v="14"/>
    <n v="1"/>
    <n v="4.25"/>
    <n v="0.96"/>
    <n v="0.18"/>
    <n v="46"/>
    <n v="1"/>
    <n v="0.97"/>
    <n v="0.97"/>
    <n v="2.1"/>
    <n v="2.1"/>
    <x v="1"/>
    <s v="Mortalidad Baja"/>
    <s v="Expectativa de vida Alta"/>
  </r>
  <r>
    <x v="1"/>
    <x v="15"/>
    <s v="Developing"/>
    <x v="29"/>
    <n v="11"/>
    <n v="1"/>
    <n v="3.66"/>
    <n v="0.96"/>
    <n v="6.62"/>
    <n v="45"/>
    <n v="1"/>
    <n v="0.97"/>
    <n v="0.97"/>
    <n v="2.1"/>
    <n v="2.2000000000000002"/>
    <x v="1"/>
    <s v="Mortalidad Baja"/>
    <s v="Expectativa de vida Alta"/>
  </r>
  <r>
    <x v="2"/>
    <x v="1"/>
    <s v="Developing"/>
    <x v="30"/>
    <n v="11"/>
    <n v="21"/>
    <n v="0.01"/>
    <n v="0.95000000000000007"/>
    <n v="0"/>
    <n v="58.4"/>
    <n v="24"/>
    <n v="0.95000000000000007"/>
    <n v="0.95000000000000007"/>
    <n v="6"/>
    <n v="5.8"/>
    <x v="2"/>
    <s v="Mortalidad Media"/>
    <s v="Expectativa de vida Alta"/>
  </r>
  <r>
    <x v="2"/>
    <x v="2"/>
    <s v="Developing"/>
    <x v="21"/>
    <n v="112"/>
    <n v="21"/>
    <n v="0.53"/>
    <n v="0.95000000000000007"/>
    <n v="0.25"/>
    <n v="57.2"/>
    <n v="24"/>
    <n v="0.95000000000000007"/>
    <n v="0.95000000000000007"/>
    <n v="5.9"/>
    <n v="5.8"/>
    <x v="2"/>
    <s v="Mortalidad Media"/>
    <s v="Expectativa de vida Alta"/>
  </r>
  <r>
    <x v="2"/>
    <x v="3"/>
    <s v="Developing"/>
    <x v="31"/>
    <n v="113"/>
    <n v="21"/>
    <n v="0.66"/>
    <n v="0.95000000000000007"/>
    <n v="0.18"/>
    <n v="56.1"/>
    <n v="24"/>
    <n v="0.95000000000000007"/>
    <n v="0.95000000000000007"/>
    <n v="5.9"/>
    <n v="5.8"/>
    <x v="2"/>
    <s v="Mortalidad Media"/>
    <s v="Expectativa de vida Alta"/>
  </r>
  <r>
    <x v="2"/>
    <x v="4"/>
    <s v="Developing"/>
    <x v="32"/>
    <n v="116"/>
    <n v="21"/>
    <n v="0.56000000000000005"/>
    <n v="0.95000000000000007"/>
    <n v="1.1200000000000001"/>
    <n v="55"/>
    <n v="24"/>
    <n v="0.95000000000000007"/>
    <n v="0.95000000000000007"/>
    <n v="5.9"/>
    <n v="5.8"/>
    <x v="2"/>
    <s v="Mortalidad Media"/>
    <s v="Expectativa de vida Alta"/>
  </r>
  <r>
    <x v="2"/>
    <x v="5"/>
    <s v="Developing"/>
    <x v="33"/>
    <n v="119"/>
    <n v="21"/>
    <n v="0.45"/>
    <n v="0.95000000000000007"/>
    <n v="1.03"/>
    <n v="53.9"/>
    <n v="24"/>
    <n v="0.95000000000000007"/>
    <n v="0.95000000000000007"/>
    <n v="5.9"/>
    <n v="5.8"/>
    <x v="2"/>
    <s v="Mortalidad Media"/>
    <s v="Expectativa de vida Alta"/>
  </r>
  <r>
    <x v="2"/>
    <x v="6"/>
    <s v="Developing"/>
    <x v="34"/>
    <n v="123"/>
    <n v="20"/>
    <n v="0.5"/>
    <n v="0.94000000000000006"/>
    <n v="1.07"/>
    <n v="52.8"/>
    <n v="23"/>
    <n v="0.94000000000000006"/>
    <n v="0.95000000000000007"/>
    <n v="6"/>
    <n v="5.9"/>
    <x v="2"/>
    <s v="Mortalidad Media"/>
    <s v="Expectativa de vida Alta"/>
  </r>
  <r>
    <x v="2"/>
    <x v="7"/>
    <s v="Developing"/>
    <x v="35"/>
    <n v="126"/>
    <n v="20"/>
    <n v="0.46"/>
    <n v="0.91"/>
    <n v="2.17"/>
    <n v="51.8"/>
    <n v="23"/>
    <n v="0.92"/>
    <n v="0.93"/>
    <n v="6"/>
    <n v="5.9"/>
    <x v="2"/>
    <s v="Mortalidad Media"/>
    <s v="Expectativa de vida Alta"/>
  </r>
  <r>
    <x v="2"/>
    <x v="8"/>
    <s v="Developing"/>
    <x v="36"/>
    <n v="129"/>
    <n v="20"/>
    <n v="0.44"/>
    <n v="0.09"/>
    <n v="0"/>
    <n v="5.8"/>
    <n v="23"/>
    <n v="0.95000000000000007"/>
    <n v="0.95000000000000007"/>
    <n v="6"/>
    <n v="5.9"/>
    <x v="2"/>
    <s v="Mortalidad Media"/>
    <s v="Expectativa de vida Alta"/>
  </r>
  <r>
    <x v="2"/>
    <x v="9"/>
    <s v="Developing"/>
    <x v="37"/>
    <n v="132"/>
    <n v="20"/>
    <n v="0.36"/>
    <n v="0.08"/>
    <n v="9.44"/>
    <n v="49.8"/>
    <n v="23"/>
    <n v="0.95000000000000007"/>
    <n v="0.95000000000000007"/>
    <n v="6.1"/>
    <n v="6"/>
    <x v="2"/>
    <s v="Mortalidad Media"/>
    <s v="Expectativa de vida Alta"/>
  </r>
  <r>
    <x v="2"/>
    <x v="10"/>
    <s v="Developing"/>
    <x v="38"/>
    <n v="136"/>
    <n v="19"/>
    <n v="0.5"/>
    <n v="0.83000000000000007"/>
    <n v="23.02"/>
    <n v="48.9"/>
    <n v="22"/>
    <n v="0.88"/>
    <n v="0.88"/>
    <n v="6.1"/>
    <n v="6"/>
    <x v="2"/>
    <s v="Mortalidad Media"/>
    <s v="Expectativa de vida Alta"/>
  </r>
  <r>
    <x v="2"/>
    <x v="11"/>
    <s v="Developing"/>
    <x v="39"/>
    <n v="14"/>
    <n v="19"/>
    <n v="0.45"/>
    <n v="0.81"/>
    <n v="32.89"/>
    <n v="47.9"/>
    <n v="23"/>
    <n v="0.86"/>
    <n v="0.86"/>
    <n v="6.2"/>
    <n v="6.1"/>
    <x v="2"/>
    <s v="Mortalidad Media"/>
    <s v="Expectativa de vida Alta"/>
  </r>
  <r>
    <x v="3"/>
    <x v="1"/>
    <s v="Developing"/>
    <x v="40"/>
    <n v="348"/>
    <n v="67"/>
    <n v="8.33"/>
    <n v="0.64"/>
    <n v="116.99000000000001"/>
    <n v="22.7"/>
    <n v="101"/>
    <n v="0.68"/>
    <n v="0.64"/>
    <n v="8.5"/>
    <n v="8.3000000000000007"/>
    <x v="2"/>
    <s v="Mortalidad Alta"/>
    <s v="Expectativa de vida Media"/>
  </r>
  <r>
    <x v="3"/>
    <x v="2"/>
    <s v="Developing"/>
    <x v="41"/>
    <n v="355"/>
    <n v="69"/>
    <n v="8.1"/>
    <n v="0.77"/>
    <n v="85.23"/>
    <n v="22.1"/>
    <n v="105"/>
    <n v="0.67"/>
    <n v="0.77"/>
    <n v="8.6"/>
    <n v="8.5"/>
    <x v="2"/>
    <s v="Mortalidad Alta"/>
    <s v="Expectativa de vida Media"/>
  </r>
  <r>
    <x v="3"/>
    <x v="3"/>
    <s v="Developing"/>
    <x v="42"/>
    <n v="358"/>
    <n v="72"/>
    <n v="8.24"/>
    <n v="0.75"/>
    <n v="44.58"/>
    <n v="21.5"/>
    <n v="110"/>
    <n v="0.75"/>
    <n v="0.75"/>
    <n v="8.8000000000000007"/>
    <n v="8.6"/>
    <x v="2"/>
    <s v="Mortalidad Alta"/>
    <s v="Expectativa de vida Media"/>
  </r>
  <r>
    <x v="3"/>
    <x v="4"/>
    <s v="Developing"/>
    <x v="43"/>
    <n v="361"/>
    <n v="75"/>
    <n v="8.06"/>
    <n v="0.72"/>
    <n v="14.49"/>
    <n v="21"/>
    <n v="115"/>
    <n v="0.73"/>
    <n v="0.71"/>
    <n v="8.9"/>
    <n v="8.8000000000000007"/>
    <x v="2"/>
    <s v="Mortalidad Alta"/>
    <s v="Expectativa de vida Media"/>
  </r>
  <r>
    <x v="3"/>
    <x v="5"/>
    <s v="Developing"/>
    <x v="44"/>
    <n v="365"/>
    <n v="78"/>
    <n v="7.8"/>
    <n v="0.77"/>
    <n v="11.9"/>
    <n v="2.4"/>
    <n v="121"/>
    <n v="0.81"/>
    <n v="0.77"/>
    <n v="9.1"/>
    <n v="9"/>
    <x v="2"/>
    <s v="Mortalidad Alta"/>
    <s v="Expectativa de vida Media"/>
  </r>
  <r>
    <x v="3"/>
    <x v="6"/>
    <s v="Developing"/>
    <x v="45"/>
    <n v="369"/>
    <n v="81"/>
    <n v="7.01"/>
    <n v="0.61"/>
    <n v="28.07"/>
    <n v="19.8"/>
    <n v="127"/>
    <n v="0.63"/>
    <n v="0.06"/>
    <n v="9.3000000000000007"/>
    <n v="9.1999999999999993"/>
    <x v="2"/>
    <s v="Mortalidad Alta"/>
    <s v="Expectativa de vida Media"/>
  </r>
  <r>
    <x v="3"/>
    <x v="7"/>
    <s v="Developing"/>
    <x v="46"/>
    <n v="371"/>
    <n v="84"/>
    <n v="7.07"/>
    <n v="0.69000000000000006"/>
    <n v="2.65"/>
    <n v="19.3"/>
    <n v="133"/>
    <n v="0.65"/>
    <n v="0.69000000000000006"/>
    <n v="9.5"/>
    <n v="9.4"/>
    <x v="2"/>
    <s v="Mortalidad Alta"/>
    <s v="Expectativa de vida Media"/>
  </r>
  <r>
    <x v="3"/>
    <x v="8"/>
    <s v="Developing"/>
    <x v="47"/>
    <n v="375"/>
    <n v="87"/>
    <n v="6.35"/>
    <n v="0.73"/>
    <n v="10.14"/>
    <n v="18.8"/>
    <n v="138"/>
    <n v="0.75"/>
    <n v="0.73"/>
    <n v="9.6"/>
    <n v="9.6"/>
    <x v="2"/>
    <s v="Mortalidad Alta"/>
    <s v="Expectativa de vida Media"/>
  </r>
  <r>
    <x v="4"/>
    <x v="1"/>
    <s v="Developing"/>
    <x v="19"/>
    <n v="118"/>
    <n v="8"/>
    <n v="7.93"/>
    <n v="0.94000000000000006"/>
    <n v="0.01"/>
    <n v="62.2"/>
    <n v="9"/>
    <n v="0.92"/>
    <n v="0.94000000000000006"/>
    <n v="1"/>
    <n v="0.9"/>
    <x v="3"/>
    <s v="Mortalidad Baja"/>
    <s v="Expectativa de vida Alta"/>
  </r>
  <r>
    <x v="4"/>
    <x v="2"/>
    <s v="Developing"/>
    <x v="48"/>
    <n v="119"/>
    <n v="8"/>
    <n v="8.2799999999999994"/>
    <n v="0.94000000000000006"/>
    <n v="0"/>
    <n v="61.6"/>
    <n v="10"/>
    <n v="0.99"/>
    <n v="0.94000000000000006"/>
    <n v="1"/>
    <n v="0.9"/>
    <x v="3"/>
    <s v="Mortalidad Baja"/>
    <s v="Expectativa de vida Alta"/>
  </r>
  <r>
    <x v="4"/>
    <x v="3"/>
    <s v="Developing"/>
    <x v="22"/>
    <n v="12"/>
    <n v="9"/>
    <n v="8.35"/>
    <n v="0.91"/>
    <n v="0.02"/>
    <n v="61"/>
    <n v="10"/>
    <n v="0.99"/>
    <n v="0.91"/>
    <n v="1"/>
    <n v="0.9"/>
    <x v="3"/>
    <s v="Mortalidad Baja"/>
    <s v="Expectativa de vida Alta"/>
  </r>
  <r>
    <x v="4"/>
    <x v="4"/>
    <s v="Developing"/>
    <x v="49"/>
    <n v="12"/>
    <n v="9"/>
    <n v="8.11"/>
    <n v="0.91"/>
    <n v="0.03"/>
    <n v="6.4"/>
    <n v="10"/>
    <n v="0.93"/>
    <n v="0.91"/>
    <n v="1"/>
    <n v="0.9"/>
    <x v="3"/>
    <s v="Mortalidad Baja"/>
    <s v="Expectativa de vida Alta"/>
  </r>
  <r>
    <x v="4"/>
    <x v="5"/>
    <s v="Developing"/>
    <x v="50"/>
    <n v="121"/>
    <n v="10"/>
    <n v="8.15"/>
    <n v="0.94000000000000006"/>
    <n v="0.17"/>
    <n v="59.8"/>
    <n v="11"/>
    <n v="0.95000000000000007"/>
    <n v="0.94000000000000006"/>
    <n v="1"/>
    <n v="0.9"/>
    <x v="3"/>
    <s v="Mortalidad Baja"/>
    <s v="Expectativa de vida Alta"/>
  </r>
  <r>
    <x v="4"/>
    <x v="6"/>
    <s v="Developing"/>
    <x v="51"/>
    <n v="126"/>
    <n v="10"/>
    <n v="8.33"/>
    <n v="0.94000000000000006"/>
    <n v="0.03"/>
    <n v="59.2"/>
    <n v="11"/>
    <n v="0.97"/>
    <n v="0.94000000000000006"/>
    <n v="1"/>
    <n v="0.9"/>
    <x v="3"/>
    <s v="Mortalidad Baja"/>
    <s v="Expectativa de vida Alta"/>
  </r>
  <r>
    <x v="4"/>
    <x v="7"/>
    <s v="Developing"/>
    <x v="30"/>
    <n v="126"/>
    <n v="10"/>
    <n v="8.41"/>
    <n v="0.09"/>
    <n v="0"/>
    <n v="58.6"/>
    <n v="11"/>
    <n v="0.94000000000000006"/>
    <n v="0.93"/>
    <n v="1"/>
    <n v="0.9"/>
    <x v="3"/>
    <s v="Mortalidad Baja"/>
    <s v="Expectativa de vida Alta"/>
  </r>
  <r>
    <x v="4"/>
    <x v="8"/>
    <s v="Developing"/>
    <x v="52"/>
    <n v="129"/>
    <n v="10"/>
    <n v="8.16"/>
    <n v="0.85"/>
    <n v="0"/>
    <n v="58"/>
    <n v="12"/>
    <n v="0.92"/>
    <n v="0.91"/>
    <n v="1.1000000000000001"/>
    <n v="0.9"/>
    <x v="3"/>
    <s v="Mortalidad Baja"/>
    <s v="Expectativa de vida Alta"/>
  </r>
  <r>
    <x v="4"/>
    <x v="9"/>
    <s v="Developing"/>
    <x v="53"/>
    <n v="127"/>
    <n v="11"/>
    <n v="7.75"/>
    <n v="0.84"/>
    <n v="0"/>
    <n v="57.5"/>
    <n v="12"/>
    <n v="0.92"/>
    <n v="0.91"/>
    <n v="1.1000000000000001"/>
    <n v="0.9"/>
    <x v="3"/>
    <s v="Mortalidad Baja"/>
    <s v="Expectativa de vida Alta"/>
  </r>
  <r>
    <x v="4"/>
    <x v="10"/>
    <s v="Developing"/>
    <x v="32"/>
    <n v="127"/>
    <n v="11"/>
    <n v="7.53"/>
    <n v="0.88"/>
    <n v="0"/>
    <n v="56.9"/>
    <n v="12"/>
    <n v="0.95000000000000007"/>
    <n v="0.98"/>
    <n v="1.1000000000000001"/>
    <n v="1"/>
    <x v="3"/>
    <s v="Mortalidad Baja"/>
    <s v="Expectativa de vida Alta"/>
  </r>
  <r>
    <x v="4"/>
    <x v="11"/>
    <s v="Developing"/>
    <x v="33"/>
    <n v="13"/>
    <n v="11"/>
    <n v="7.63"/>
    <n v="0.81"/>
    <n v="0"/>
    <n v="56.3"/>
    <n v="12"/>
    <n v="0.91"/>
    <n v="0.98"/>
    <n v="1.1000000000000001"/>
    <n v="1"/>
    <x v="3"/>
    <s v="Mortalidad Baja"/>
    <s v="Expectativa de vida Alta"/>
  </r>
  <r>
    <x v="4"/>
    <x v="12"/>
    <s v="Developing"/>
    <x v="35"/>
    <n v="137"/>
    <n v="11"/>
    <n v="7.62"/>
    <n v="0.73"/>
    <n v="0"/>
    <n v="55.7"/>
    <n v="13"/>
    <n v="0.95000000000000007"/>
    <n v="0.96"/>
    <n v="1.2"/>
    <n v="1"/>
    <x v="3"/>
    <s v="Mortalidad Baja"/>
    <s v="Expectativa de vida Alta"/>
  </r>
  <r>
    <x v="4"/>
    <x v="13"/>
    <s v="Developing"/>
    <x v="35"/>
    <n v="138"/>
    <n v="12"/>
    <n v="7.81"/>
    <n v="0.66"/>
    <n v="0"/>
    <n v="55.1"/>
    <n v="13"/>
    <n v="0.94000000000000006"/>
    <n v="0.93"/>
    <n v="1.2"/>
    <n v="1"/>
    <x v="3"/>
    <s v="Mortalidad Baja"/>
    <s v="Expectativa de vida Alta"/>
  </r>
  <r>
    <x v="5"/>
    <x v="1"/>
    <s v="Developing"/>
    <x v="54"/>
    <n v="12"/>
    <n v="1"/>
    <n v="3.91"/>
    <n v="0.93"/>
    <n v="0.13"/>
    <n v="54.1"/>
    <n v="1"/>
    <n v="0.95000000000000007"/>
    <n v="0.93"/>
    <n v="2.1"/>
    <n v="2.1"/>
    <x v="0"/>
    <s v="Mortalidad Baja"/>
    <s v="Expectativa de vida Alta"/>
  </r>
  <r>
    <x v="5"/>
    <x v="2"/>
    <s v="Developing"/>
    <x v="34"/>
    <n v="123"/>
    <n v="1"/>
    <n v="3.79"/>
    <n v="0.95000000000000007"/>
    <n v="0.1"/>
    <n v="53.3"/>
    <n v="1"/>
    <n v="0.96"/>
    <n v="0.95000000000000007"/>
    <n v="2.1"/>
    <n v="2.1"/>
    <x v="0"/>
    <s v="Mortalidad Baja"/>
    <s v="Expectativa de vida Alta"/>
  </r>
  <r>
    <x v="5"/>
    <x v="3"/>
    <s v="Developing"/>
    <x v="34"/>
    <n v="121"/>
    <n v="1"/>
    <n v="3.89"/>
    <n v="0.95000000000000007"/>
    <n v="0"/>
    <n v="52.6"/>
    <n v="1"/>
    <n v="0.96"/>
    <n v="0.95000000000000007"/>
    <n v="2"/>
    <n v="2.1"/>
    <x v="0"/>
    <s v="Mortalidad Baja"/>
    <s v="Expectativa de vida Alta"/>
  </r>
  <r>
    <x v="5"/>
    <x v="4"/>
    <s v="Developing"/>
    <x v="55"/>
    <n v="128"/>
    <n v="1"/>
    <n v="4.09"/>
    <n v="0.95000000000000007"/>
    <n v="0"/>
    <n v="51.9"/>
    <n v="1"/>
    <n v="0.96"/>
    <n v="0.95000000000000007"/>
    <n v="2"/>
    <n v="2.1"/>
    <x v="0"/>
    <s v="Mortalidad Baja"/>
    <s v="Expectativa de vida Alta"/>
  </r>
  <r>
    <x v="5"/>
    <x v="5"/>
    <s v="Developing"/>
    <x v="24"/>
    <n v="132"/>
    <n v="1"/>
    <n v="4.2300000000000004"/>
    <n v="0.94000000000000006"/>
    <n v="0.02"/>
    <n v="51.2"/>
    <n v="1"/>
    <n v="0.96"/>
    <n v="0.94000000000000006"/>
    <n v="2"/>
    <n v="2.1"/>
    <x v="0"/>
    <s v="Mortalidad Baja"/>
    <s v="Expectativa de vida Alta"/>
  </r>
  <r>
    <x v="5"/>
    <x v="6"/>
    <s v="Developing"/>
    <x v="27"/>
    <n v="137"/>
    <n v="1"/>
    <n v="3.96"/>
    <n v="0.93"/>
    <n v="0"/>
    <n v="5.7"/>
    <n v="1"/>
    <n v="0.94000000000000006"/>
    <n v="0.93"/>
    <n v="2"/>
    <n v="2.1"/>
    <x v="0"/>
    <s v="Mortalidad Baja"/>
    <s v="Expectativa de vida Alta"/>
  </r>
  <r>
    <x v="5"/>
    <x v="7"/>
    <s v="Developing"/>
    <x v="56"/>
    <n v="14"/>
    <n v="1"/>
    <n v="3.96"/>
    <n v="0.89"/>
    <n v="0"/>
    <n v="5.0999999999999996"/>
    <n v="1"/>
    <n v="0.91"/>
    <n v="0.89"/>
    <n v="2"/>
    <n v="2.1"/>
    <x v="0"/>
    <s v="Mortalidad Baja"/>
    <s v="Expectativa de vida Alta"/>
  </r>
  <r>
    <x v="5"/>
    <x v="8"/>
    <s v="Developing"/>
    <x v="24"/>
    <n v="132"/>
    <n v="1"/>
    <n v="3.99"/>
    <n v="0.85"/>
    <n v="0.01"/>
    <n v="49.7"/>
    <n v="1"/>
    <n v="0.09"/>
    <n v="0.88"/>
    <n v="2"/>
    <n v="2.1"/>
    <x v="0"/>
    <s v="Mortalidad Baja"/>
    <s v="Expectativa de vida Alta"/>
  </r>
  <r>
    <x v="5"/>
    <x v="9"/>
    <s v="Developing"/>
    <x v="38"/>
    <n v="141"/>
    <n v="1"/>
    <n v="4.01"/>
    <n v="0.78"/>
    <n v="1.37"/>
    <n v="49.2"/>
    <n v="1"/>
    <n v="0.87"/>
    <n v="0.87"/>
    <n v="2"/>
    <n v="2.1"/>
    <x v="0"/>
    <s v="Mortalidad Baja"/>
    <s v="Expectativa de vida Alta"/>
  </r>
  <r>
    <x v="5"/>
    <x v="10"/>
    <s v="Developing"/>
    <x v="25"/>
    <n v="137"/>
    <n v="1"/>
    <n v="4.25"/>
    <n v="0.91"/>
    <n v="22.81"/>
    <n v="48.8"/>
    <n v="1"/>
    <n v="0.92"/>
    <n v="0.09"/>
    <n v="2"/>
    <n v="2.1"/>
    <x v="0"/>
    <s v="Mortalidad Baja"/>
    <s v="Expectativa de vida Alta"/>
  </r>
  <r>
    <x v="5"/>
    <x v="11"/>
    <s v="Developing"/>
    <x v="25"/>
    <n v="132"/>
    <n v="1"/>
    <n v="3.81"/>
    <n v="0.91"/>
    <n v="17.830000000000002"/>
    <n v="48.4"/>
    <n v="1"/>
    <n v="0.93"/>
    <n v="0.91"/>
    <n v="2"/>
    <n v="2.1"/>
    <x v="0"/>
    <s v="Mortalidad Baja"/>
    <s v="Expectativa de vida Alta"/>
  </r>
  <r>
    <x v="5"/>
    <x v="12"/>
    <s v="Developing"/>
    <x v="57"/>
    <n v="134"/>
    <n v="1"/>
    <n v="3.03"/>
    <n v="0.93"/>
    <n v="0.04"/>
    <n v="48.1"/>
    <n v="1"/>
    <n v="0.96"/>
    <n v="0.94000000000000006"/>
    <n v="2"/>
    <n v="2.1"/>
    <x v="0"/>
    <s v="Mortalidad Baja"/>
    <s v="Expectativa de vida Alta"/>
  </r>
  <r>
    <x v="5"/>
    <x v="13"/>
    <s v="Developing"/>
    <x v="29"/>
    <n v="134"/>
    <n v="1"/>
    <n v="2.86"/>
    <n v="0.91"/>
    <n v="0.4"/>
    <n v="47.8"/>
    <n v="1"/>
    <n v="0.96"/>
    <n v="0.94000000000000006"/>
    <n v="2.1"/>
    <n v="2.1"/>
    <x v="0"/>
    <s v="Mortalidad Baja"/>
    <s v="Expectativa de vida Alta"/>
  </r>
  <r>
    <x v="5"/>
    <x v="14"/>
    <s v="Developing"/>
    <x v="29"/>
    <n v="141"/>
    <n v="1"/>
    <n v="2.86"/>
    <n v="0.69000000000000006"/>
    <n v="0.69000000000000006"/>
    <n v="47.4"/>
    <n v="1"/>
    <n v="0.97"/>
    <n v="0.94000000000000006"/>
    <n v="2.1"/>
    <n v="2.1"/>
    <x v="0"/>
    <s v="Mortalidad Baja"/>
    <s v="Expectativa de vida Alta"/>
  </r>
  <r>
    <x v="5"/>
    <x v="15"/>
    <s v="Developing"/>
    <x v="58"/>
    <n v="142"/>
    <n v="1"/>
    <n v="2.9"/>
    <n v="0.55000000000000004"/>
    <n v="0.15"/>
    <n v="47.1"/>
    <n v="1"/>
    <n v="0.96"/>
    <n v="0.93"/>
    <n v="2.1"/>
    <n v="2.2000000000000002"/>
    <x v="0"/>
    <s v="Mortalidad Baja"/>
    <s v="Expectativa de vida Alta"/>
  </r>
  <r>
    <x v="6"/>
    <x v="1"/>
    <s v="Developed"/>
    <x v="59"/>
    <n v="6"/>
    <n v="1"/>
    <n v="9.7100000000000009"/>
    <n v="0.91"/>
    <n v="3.4"/>
    <n v="66.099999999999994"/>
    <n v="1"/>
    <n v="0.92"/>
    <n v="0.92"/>
    <n v="0.6"/>
    <n v="0.6"/>
    <x v="4"/>
    <s v="Mortalidad Baja"/>
    <s v="Expectativa de vida Alta"/>
  </r>
  <r>
    <x v="6"/>
    <x v="2"/>
    <s v="Developed"/>
    <x v="60"/>
    <n v="61"/>
    <n v="1"/>
    <n v="9.8699999999999992"/>
    <n v="0.91"/>
    <n v="1.58"/>
    <n v="65.5"/>
    <n v="1"/>
    <n v="0.91"/>
    <n v="0.91"/>
    <n v="0.6"/>
    <n v="0.6"/>
    <x v="4"/>
    <s v="Mortalidad Baja"/>
    <s v="Expectativa de vida Alta"/>
  </r>
  <r>
    <x v="6"/>
    <x v="3"/>
    <s v="Developed"/>
    <x v="61"/>
    <n v="61"/>
    <n v="1"/>
    <n v="10.029999999999999"/>
    <n v="0.91"/>
    <n v="1.99"/>
    <n v="65"/>
    <n v="1"/>
    <n v="0.92"/>
    <n v="0.92"/>
    <n v="0.6"/>
    <n v="0.6"/>
    <x v="4"/>
    <s v="Mortalidad Baja"/>
    <s v="Expectativa de vida Alta"/>
  </r>
  <r>
    <x v="6"/>
    <x v="4"/>
    <s v="Developed"/>
    <x v="62"/>
    <n v="63"/>
    <n v="1"/>
    <n v="10.3"/>
    <n v="0.92"/>
    <n v="1.9000000000000001"/>
    <n v="64.400000000000006"/>
    <n v="1"/>
    <n v="0.92"/>
    <n v="0.92"/>
    <n v="0.6"/>
    <n v="0.6"/>
    <x v="4"/>
    <s v="Mortalidad Baja"/>
    <s v="Expectativa de vida Alta"/>
  </r>
  <r>
    <x v="6"/>
    <x v="5"/>
    <s v="Developed"/>
    <x v="63"/>
    <n v="64"/>
    <n v="1"/>
    <n v="10.52"/>
    <n v="0.92"/>
    <n v="0.70000000000000007"/>
    <n v="63.9"/>
    <n v="1"/>
    <n v="0.92"/>
    <n v="0.92"/>
    <n v="0.7"/>
    <n v="0.6"/>
    <x v="4"/>
    <s v="Mortalidad Baja"/>
    <s v="Expectativa de vida Alta"/>
  </r>
  <r>
    <x v="6"/>
    <x v="6"/>
    <s v="Developed"/>
    <x v="64"/>
    <n v="66"/>
    <n v="1"/>
    <n v="10.62"/>
    <n v="0.94000000000000006"/>
    <n v="1.04"/>
    <n v="63.4"/>
    <n v="1"/>
    <n v="0.92"/>
    <n v="0.92"/>
    <n v="0.7"/>
    <n v="0.6"/>
    <x v="4"/>
    <s v="Mortalidad Baja"/>
    <s v="Expectativa de vida Alta"/>
  </r>
  <r>
    <x v="6"/>
    <x v="7"/>
    <s v="Developed"/>
    <x v="65"/>
    <n v="66"/>
    <n v="1"/>
    <n v="10.76"/>
    <n v="0.94000000000000006"/>
    <n v="0.65"/>
    <n v="62.9"/>
    <n v="1"/>
    <n v="0.92"/>
    <n v="0.92"/>
    <n v="0.7"/>
    <n v="0.6"/>
    <x v="4"/>
    <s v="Mortalidad Baja"/>
    <s v="Expectativa de vida Alta"/>
  </r>
  <r>
    <x v="6"/>
    <x v="8"/>
    <s v="Developed"/>
    <x v="65"/>
    <n v="66"/>
    <n v="1"/>
    <n v="10.56"/>
    <n v="0.94000000000000006"/>
    <n v="0.11"/>
    <n v="62.5"/>
    <n v="2"/>
    <n v="0.92"/>
    <n v="0.92"/>
    <n v="0.7"/>
    <n v="0.6"/>
    <x v="4"/>
    <s v="Mortalidad Baja"/>
    <s v="Expectativa de vida Alta"/>
  </r>
  <r>
    <x v="6"/>
    <x v="9"/>
    <s v="Developed"/>
    <x v="66"/>
    <n v="66"/>
    <n v="1"/>
    <n v="10.31"/>
    <n v="0.95000000000000007"/>
    <n v="0"/>
    <n v="62"/>
    <n v="2"/>
    <n v="0.92"/>
    <n v="0.92"/>
    <n v="0.7"/>
    <n v="0.6"/>
    <x v="4"/>
    <s v="Mortalidad Baja"/>
    <s v="Expectativa de vida Alta"/>
  </r>
  <r>
    <x v="6"/>
    <x v="10"/>
    <s v="Developed"/>
    <x v="67"/>
    <n v="67"/>
    <n v="1"/>
    <n v="10.3"/>
    <n v="0.95000000000000007"/>
    <n v="0.1"/>
    <n v="61.5"/>
    <n v="2"/>
    <n v="0.92"/>
    <n v="0.92"/>
    <n v="0.7"/>
    <n v="0.6"/>
    <x v="4"/>
    <s v="Mortalidad Baja"/>
    <s v="Expectativa de vida Alta"/>
  </r>
  <r>
    <x v="6"/>
    <x v="11"/>
    <s v="Developed"/>
    <x v="68"/>
    <n v="69"/>
    <n v="1"/>
    <n v="9.84"/>
    <n v="0.95000000000000007"/>
    <n v="0.70000000000000007"/>
    <n v="6.9"/>
    <n v="1"/>
    <n v="0.92"/>
    <n v="0.92"/>
    <n v="0.7"/>
    <n v="0.6"/>
    <x v="4"/>
    <s v="Mortalidad Baja"/>
    <s v="Expectativa de vida Alta"/>
  </r>
  <r>
    <x v="6"/>
    <x v="12"/>
    <s v="Developed"/>
    <x v="69"/>
    <n v="71"/>
    <n v="1"/>
    <n v="9.9700000000000006"/>
    <n v="0.95000000000000007"/>
    <n v="0.91"/>
    <n v="6.3"/>
    <n v="1"/>
    <n v="0.92"/>
    <n v="0.93"/>
    <n v="0.7"/>
    <n v="0.7"/>
    <x v="4"/>
    <s v="Mortalidad Baja"/>
    <s v="Expectativa de vida Alta"/>
  </r>
  <r>
    <x v="6"/>
    <x v="13"/>
    <s v="Developed"/>
    <x v="70"/>
    <n v="73"/>
    <n v="1"/>
    <n v="9.84"/>
    <n v="0.95000000000000007"/>
    <n v="0.32"/>
    <n v="59.6"/>
    <n v="2"/>
    <n v="0.92"/>
    <n v="0.92"/>
    <n v="0.7"/>
    <n v="0.7"/>
    <x v="4"/>
    <s v="Mortalidad Baja"/>
    <s v="Expectativa de vida Alta"/>
  </r>
  <r>
    <x v="6"/>
    <x v="14"/>
    <s v="Developed"/>
    <x v="70"/>
    <n v="75"/>
    <n v="1"/>
    <n v="9.5299999999999994"/>
    <n v="0.94000000000000006"/>
    <n v="1.41"/>
    <n v="59"/>
    <n v="2"/>
    <n v="0.91"/>
    <n v="0.92"/>
    <n v="0.7"/>
    <n v="0.7"/>
    <x v="4"/>
    <s v="Mortalidad Baja"/>
    <s v="Expectativa de vida Alta"/>
  </r>
  <r>
    <x v="7"/>
    <x v="1"/>
    <s v="Developed"/>
    <x v="71"/>
    <n v="66"/>
    <n v="0"/>
    <n v="12.32"/>
    <n v="0.98"/>
    <n v="1.17"/>
    <n v="57.1"/>
    <n v="0"/>
    <n v="0.98"/>
    <n v="0.98"/>
    <n v="1.8"/>
    <n v="2"/>
    <x v="1"/>
    <s v="Mortalidad Baja"/>
    <s v="Expectativa de vida Alta"/>
  </r>
  <r>
    <x v="7"/>
    <x v="2"/>
    <s v="Developed"/>
    <x v="72"/>
    <n v="68"/>
    <n v="0"/>
    <n v="11.82"/>
    <n v="0.95000000000000007"/>
    <n v="0"/>
    <n v="56.6"/>
    <n v="0"/>
    <n v="0.95000000000000007"/>
    <n v="0.95000000000000007"/>
    <n v="1.8"/>
    <n v="2"/>
    <x v="1"/>
    <s v="Mortalidad Baja"/>
    <s v="Expectativa de vida Alta"/>
  </r>
  <r>
    <x v="7"/>
    <x v="3"/>
    <s v="Developed"/>
    <x v="73"/>
    <n v="7"/>
    <n v="0"/>
    <n v="12.26"/>
    <n v="0.92"/>
    <n v="0.36"/>
    <n v="56.1"/>
    <n v="0"/>
    <n v="0.92"/>
    <n v="0.92"/>
    <n v="1.8"/>
    <n v="2"/>
    <x v="1"/>
    <s v="Mortalidad Baja"/>
    <s v="Expectativa de vida Alta"/>
  </r>
  <r>
    <x v="7"/>
    <x v="4"/>
    <s v="Developed"/>
    <x v="73"/>
    <n v="73"/>
    <n v="0"/>
    <n v="12.04"/>
    <n v="0.89"/>
    <n v="0.68"/>
    <n v="55.7"/>
    <n v="0"/>
    <n v="0.89"/>
    <n v="0.89"/>
    <n v="1.7"/>
    <n v="2"/>
    <x v="1"/>
    <s v="Mortalidad Baja"/>
    <s v="Expectativa de vida Alta"/>
  </r>
  <r>
    <x v="7"/>
    <x v="5"/>
    <s v="Developed"/>
    <x v="74"/>
    <n v="75"/>
    <n v="0"/>
    <n v="12.1"/>
    <n v="0.86"/>
    <n v="0.52"/>
    <n v="55.2"/>
    <n v="0"/>
    <n v="0.86"/>
    <n v="0.86"/>
    <n v="1.7"/>
    <n v="1.9"/>
    <x v="1"/>
    <s v="Mortalidad Baja"/>
    <s v="Expectativa de vida Alta"/>
  </r>
  <r>
    <x v="7"/>
    <x v="6"/>
    <s v="Developed"/>
    <x v="62"/>
    <n v="77"/>
    <n v="0"/>
    <n v="11.3"/>
    <n v="0.83000000000000007"/>
    <n v="0.49"/>
    <n v="54.7"/>
    <n v="0"/>
    <n v="0.83000000000000007"/>
    <n v="0.83000000000000007"/>
    <n v="1.7"/>
    <n v="1.9"/>
    <x v="1"/>
    <s v="Mortalidad Baja"/>
    <s v="Expectativa de vida Alta"/>
  </r>
  <r>
    <x v="7"/>
    <x v="7"/>
    <s v="Developed"/>
    <x v="74"/>
    <n v="76"/>
    <n v="0"/>
    <n v="12"/>
    <n v="0.83000000000000007"/>
    <n v="4.4800000000000004"/>
    <n v="54.2"/>
    <n v="0"/>
    <n v="0.83000000000000007"/>
    <n v="0.83000000000000007"/>
    <n v="1.7"/>
    <n v="1.9"/>
    <x v="1"/>
    <s v="Mortalidad Baja"/>
    <s v="Expectativa de vida Alta"/>
  </r>
  <r>
    <x v="7"/>
    <x v="8"/>
    <s v="Developed"/>
    <x v="67"/>
    <n v="8"/>
    <n v="0"/>
    <n v="12.5"/>
    <n v="0.85"/>
    <n v="0.2"/>
    <n v="53.7"/>
    <n v="0"/>
    <n v="0.85"/>
    <n v="0.85"/>
    <n v="1.7"/>
    <n v="1.9"/>
    <x v="1"/>
    <s v="Mortalidad Baja"/>
    <s v="Expectativa de vida Alta"/>
  </r>
  <r>
    <x v="7"/>
    <x v="9"/>
    <s v="Developed"/>
    <x v="75"/>
    <n v="81"/>
    <n v="0"/>
    <n v="12.4"/>
    <n v="0.83000000000000007"/>
    <n v="0.23"/>
    <n v="53.2"/>
    <n v="0"/>
    <n v="0.83000000000000007"/>
    <n v="0.83000000000000007"/>
    <n v="1.7"/>
    <n v="1.9"/>
    <x v="1"/>
    <s v="Mortalidad Baja"/>
    <s v="Expectativa de vida Alta"/>
  </r>
  <r>
    <x v="7"/>
    <x v="10"/>
    <s v="Developed"/>
    <x v="76"/>
    <n v="85"/>
    <n v="0"/>
    <n v="12.4"/>
    <n v="0.86"/>
    <n v="0.09"/>
    <n v="52.7"/>
    <n v="0"/>
    <n v="0.86"/>
    <n v="0.86"/>
    <n v="1.7"/>
    <n v="1.9"/>
    <x v="1"/>
    <s v="Mortalidad Baja"/>
    <s v="Expectativa de vida Alta"/>
  </r>
  <r>
    <x v="7"/>
    <x v="11"/>
    <s v="Developed"/>
    <x v="77"/>
    <n v="86"/>
    <n v="0"/>
    <n v="12.1"/>
    <n v="0.83000000000000007"/>
    <n v="0.15"/>
    <n v="52.2"/>
    <n v="0"/>
    <n v="0.83000000000000007"/>
    <n v="0.83000000000000007"/>
    <n v="1.7"/>
    <n v="1.9"/>
    <x v="1"/>
    <s v="Mortalidad Baja"/>
    <s v="Expectativa de vida Alta"/>
  </r>
  <r>
    <x v="7"/>
    <x v="12"/>
    <s v="Developed"/>
    <x v="78"/>
    <n v="88"/>
    <n v="0"/>
    <n v="12.2"/>
    <n v="0.83000000000000007"/>
    <n v="0.9"/>
    <n v="51.7"/>
    <n v="0"/>
    <n v="0.84"/>
    <n v="0.84"/>
    <n v="1.7"/>
    <n v="1.9"/>
    <x v="1"/>
    <s v="Mortalidad Baja"/>
    <s v="Expectativa de vida Alta"/>
  </r>
  <r>
    <x v="7"/>
    <x v="13"/>
    <s v="Developed"/>
    <x v="79"/>
    <n v="9"/>
    <n v="0"/>
    <n v="12.5"/>
    <n v="0.81"/>
    <n v="0"/>
    <n v="51.2"/>
    <n v="0"/>
    <n v="0.82000000000000006"/>
    <n v="0.83000000000000007"/>
    <n v="1.7"/>
    <n v="1.9"/>
    <x v="1"/>
    <s v="Mortalidad Baja"/>
    <s v="Expectativa de vida Alta"/>
  </r>
  <r>
    <x v="7"/>
    <x v="14"/>
    <s v="Developed"/>
    <x v="80"/>
    <n v="92"/>
    <n v="0"/>
    <n v="12.4"/>
    <n v="0.44"/>
    <n v="0"/>
    <n v="5.6"/>
    <n v="0"/>
    <n v="0.83000000000000007"/>
    <n v="0.84"/>
    <n v="1.7"/>
    <n v="1.9"/>
    <x v="1"/>
    <s v="Mortalidad Baja"/>
    <s v="Expectativa de vida Alta"/>
  </r>
  <r>
    <x v="7"/>
    <x v="15"/>
    <s v="Developed"/>
    <x v="81"/>
    <n v="96"/>
    <n v="0"/>
    <n v="13.2"/>
    <n v="0.33"/>
    <n v="0"/>
    <n v="5.0999999999999996"/>
    <n v="0"/>
    <n v="0.71"/>
    <n v="0.81"/>
    <n v="1.7"/>
    <n v="1.9"/>
    <x v="1"/>
    <s v="Mortalidad Baja"/>
    <s v="Expectativa de vida Alta"/>
  </r>
  <r>
    <x v="8"/>
    <x v="1"/>
    <s v="Developing"/>
    <x v="82"/>
    <n v="119"/>
    <n v="5"/>
    <n v="0.01"/>
    <n v="0.94000000000000006"/>
    <n v="0"/>
    <n v="51.5"/>
    <n v="6"/>
    <n v="0.97"/>
    <n v="0.94000000000000006"/>
    <n v="2.8"/>
    <n v="2.9"/>
    <x v="0"/>
    <s v="Mortalidad Baja"/>
    <s v="Expectativa de vida Alta"/>
  </r>
  <r>
    <x v="8"/>
    <x v="2"/>
    <s v="Developing"/>
    <x v="83"/>
    <n v="121"/>
    <n v="5"/>
    <n v="2.14"/>
    <n v="0.93"/>
    <n v="1.6400000000000001"/>
    <n v="5.6"/>
    <n v="6"/>
    <n v="0.96"/>
    <n v="0.93"/>
    <n v="2.8"/>
    <n v="2.8"/>
    <x v="0"/>
    <s v="Mortalidad Baja"/>
    <s v="Expectativa de vida Alta"/>
  </r>
  <r>
    <x v="8"/>
    <x v="3"/>
    <s v="Developing"/>
    <x v="84"/>
    <n v="123"/>
    <n v="5"/>
    <n v="0.01"/>
    <n v="0.88"/>
    <n v="0"/>
    <n v="49.7"/>
    <n v="6"/>
    <n v="0.92"/>
    <n v="0.89"/>
    <n v="2.8"/>
    <n v="2.8"/>
    <x v="0"/>
    <s v="Mortalidad Baja"/>
    <s v="Expectativa de vida Alta"/>
  </r>
  <r>
    <x v="8"/>
    <x v="4"/>
    <s v="Developing"/>
    <x v="85"/>
    <n v="125"/>
    <n v="5"/>
    <n v="1.98"/>
    <n v="0.84"/>
    <n v="0"/>
    <n v="48.8"/>
    <n v="6"/>
    <n v="0.91"/>
    <n v="0.87"/>
    <n v="2.8"/>
    <n v="2.9"/>
    <x v="0"/>
    <s v="Mortalidad Baja"/>
    <s v="Expectativa de vida Alta"/>
  </r>
  <r>
    <x v="8"/>
    <x v="5"/>
    <s v="Developing"/>
    <x v="86"/>
    <n v="13"/>
    <n v="5"/>
    <n v="1.98"/>
    <n v="0.08"/>
    <n v="0"/>
    <n v="48"/>
    <n v="6"/>
    <n v="0.85"/>
    <n v="0.81"/>
    <n v="2.8"/>
    <n v="2.9"/>
    <x v="0"/>
    <s v="Mortalidad Baja"/>
    <s v="Expectativa de vida Alta"/>
  </r>
  <r>
    <x v="8"/>
    <x v="6"/>
    <s v="Developing"/>
    <x v="87"/>
    <n v="132"/>
    <n v="6"/>
    <n v="2.1"/>
    <n v="0.74"/>
    <n v="0"/>
    <n v="47.3"/>
    <n v="6"/>
    <n v="0.84"/>
    <n v="0.81"/>
    <n v="2.8"/>
    <n v="2.9"/>
    <x v="0"/>
    <s v="Mortalidad Baja"/>
    <s v="Expectativa de vida Alta"/>
  </r>
  <r>
    <x v="8"/>
    <x v="7"/>
    <s v="Developing"/>
    <x v="25"/>
    <n v="141"/>
    <n v="6"/>
    <n v="1.18"/>
    <n v="0.68"/>
    <n v="0.05"/>
    <n v="46.6"/>
    <n v="6"/>
    <n v="0.85"/>
    <n v="0.81"/>
    <n v="2.8"/>
    <n v="2.9"/>
    <x v="0"/>
    <s v="Mortalidad Baja"/>
    <s v="Expectativa de vida Alta"/>
  </r>
  <r>
    <x v="8"/>
    <x v="8"/>
    <s v="Developing"/>
    <x v="25"/>
    <n v="14"/>
    <n v="6"/>
    <n v="1.02"/>
    <n v="0.62"/>
    <n v="0"/>
    <n v="45.9"/>
    <n v="7"/>
    <n v="0.81"/>
    <n v="0.79"/>
    <n v="2.8"/>
    <n v="2.9"/>
    <x v="0"/>
    <s v="Mortalidad Baja"/>
    <s v="Expectativa de vida Alta"/>
  </r>
  <r>
    <x v="8"/>
    <x v="9"/>
    <s v="Developing"/>
    <x v="88"/>
    <n v="154"/>
    <n v="6"/>
    <n v="0.85"/>
    <n v="0.52"/>
    <n v="2.2200000000000002"/>
    <n v="45.3"/>
    <n v="7"/>
    <n v="0.08"/>
    <n v="0.78"/>
    <n v="2.9"/>
    <n v="2.9"/>
    <x v="0"/>
    <s v="Mortalidad Baja"/>
    <s v="Expectativa de vida Alta"/>
  </r>
  <r>
    <x v="8"/>
    <x v="10"/>
    <s v="Developing"/>
    <x v="89"/>
    <n v="162"/>
    <n v="6"/>
    <n v="0.73"/>
    <n v="0.49"/>
    <n v="12.38"/>
    <n v="44.7"/>
    <n v="7"/>
    <n v="0.79"/>
    <n v="0.75"/>
    <n v="2.9"/>
    <n v="3"/>
    <x v="0"/>
    <s v="Mortalidad Baja"/>
    <s v="Expectativa de vida Media"/>
  </r>
  <r>
    <x v="8"/>
    <x v="11"/>
    <s v="Developing"/>
    <x v="89"/>
    <n v="154"/>
    <n v="6"/>
    <n v="0.62"/>
    <n v="0.05"/>
    <n v="8.27"/>
    <n v="44.2"/>
    <n v="8"/>
    <n v="0.78"/>
    <n v="0.77"/>
    <n v="3"/>
    <n v="3"/>
    <x v="0"/>
    <s v="Mortalidad Baja"/>
    <s v="Expectativa de vida Media"/>
  </r>
  <r>
    <x v="8"/>
    <x v="12"/>
    <s v="Developing"/>
    <x v="90"/>
    <n v="154"/>
    <n v="7"/>
    <n v="0.55000000000000004"/>
    <n v="0.51"/>
    <n v="19.78"/>
    <n v="43.6"/>
    <n v="8"/>
    <n v="0.79"/>
    <n v="0.77"/>
    <n v="3"/>
    <n v="3"/>
    <x v="0"/>
    <s v="Mortalidad Baja"/>
    <s v="Expectativa de vida Media"/>
  </r>
  <r>
    <x v="8"/>
    <x v="13"/>
    <s v="Developing"/>
    <x v="90"/>
    <n v="146"/>
    <n v="7"/>
    <n v="0.55000000000000004"/>
    <n v="0.05"/>
    <n v="43.53"/>
    <n v="43.1"/>
    <n v="9"/>
    <n v="0.08"/>
    <n v="0.76"/>
    <n v="3.1"/>
    <n v="3.1"/>
    <x v="0"/>
    <s v="Mortalidad Baja"/>
    <s v="Expectativa de vida Media"/>
  </r>
  <r>
    <x v="9"/>
    <x v="1"/>
    <s v="Developing"/>
    <x v="91"/>
    <n v="132"/>
    <n v="98"/>
    <n v="0.01"/>
    <n v="0.97"/>
    <n v="2.89"/>
    <n v="17.7"/>
    <n v="121"/>
    <n v="0.97"/>
    <n v="0.97"/>
    <n v="18.100000000000001"/>
    <n v="18.600000000000001"/>
    <x v="0"/>
    <s v="Mortalidad Alta"/>
    <s v="Expectativa de vida Alta"/>
  </r>
  <r>
    <x v="9"/>
    <x v="2"/>
    <s v="Developing"/>
    <x v="92"/>
    <n v="135"/>
    <n v="104"/>
    <n v="0.01"/>
    <n v="0.96"/>
    <n v="2.37"/>
    <n v="17"/>
    <n v="130"/>
    <n v="0.96"/>
    <n v="0.96"/>
    <n v="18.3"/>
    <n v="18.8"/>
    <x v="0"/>
    <s v="Mortalidad Alta"/>
    <s v="Expectativa de vida Alta"/>
  </r>
  <r>
    <x v="9"/>
    <x v="3"/>
    <s v="Developing"/>
    <x v="93"/>
    <n v="137"/>
    <n v="111"/>
    <n v="0.01"/>
    <n v="0.94000000000000006"/>
    <n v="19.86"/>
    <n v="16.399999999999999"/>
    <n v="139"/>
    <n v="0.94000000000000006"/>
    <n v="0.94000000000000006"/>
    <n v="18.5"/>
    <n v="19"/>
    <x v="0"/>
    <s v="Mortalidad Alta"/>
    <s v="Expectativa de vida Alta"/>
  </r>
  <r>
    <x v="9"/>
    <x v="4"/>
    <s v="Developing"/>
    <x v="25"/>
    <n v="14"/>
    <n v="118"/>
    <n v="0.01"/>
    <n v="0.96"/>
    <n v="56.25"/>
    <n v="15.8"/>
    <n v="150"/>
    <n v="0.96"/>
    <n v="0.96"/>
    <n v="18.7"/>
    <n v="19.2"/>
    <x v="0"/>
    <s v="Mortalidad Alta"/>
    <s v="Expectativa de vida Alta"/>
  </r>
  <r>
    <x v="9"/>
    <x v="5"/>
    <s v="Developing"/>
    <x v="94"/>
    <n v="142"/>
    <n v="126"/>
    <n v="0.01"/>
    <n v="0.94000000000000006"/>
    <n v="7.88"/>
    <n v="15.2"/>
    <n v="161"/>
    <n v="0.94000000000000006"/>
    <n v="0.94000000000000006"/>
    <n v="18.899999999999999"/>
    <n v="19.399999999999999"/>
    <x v="0"/>
    <s v="Mortalidad Alta"/>
    <s v="Expectativa de vida Alta"/>
  </r>
  <r>
    <x v="9"/>
    <x v="6"/>
    <s v="Developing"/>
    <x v="95"/>
    <n v="144"/>
    <n v="135"/>
    <n v="0.01"/>
    <n v="0.97"/>
    <n v="7.18"/>
    <n v="14.6"/>
    <n v="173"/>
    <n v="0.97"/>
    <n v="0.97"/>
    <n v="19.100000000000001"/>
    <n v="19.7"/>
    <x v="0"/>
    <s v="Mortalidad Alta"/>
    <s v="Expectativa de vida Alta"/>
  </r>
  <r>
    <x v="9"/>
    <x v="7"/>
    <s v="Developing"/>
    <x v="96"/>
    <n v="147"/>
    <n v="144"/>
    <n v="0.01"/>
    <n v="0.96"/>
    <n v="26.6"/>
    <n v="14"/>
    <n v="186"/>
    <n v="0.96"/>
    <n v="0.96"/>
    <n v="19.3"/>
    <n v="19.899999999999999"/>
    <x v="0"/>
    <s v="Mortalidad Alta"/>
    <s v="Expectativa de vida Alta"/>
  </r>
  <r>
    <x v="9"/>
    <x v="8"/>
    <s v="Developing"/>
    <x v="97"/>
    <n v="151"/>
    <n v="154"/>
    <n v="0.01"/>
    <n v="0.95000000000000007"/>
    <n v="29.240000000000002"/>
    <n v="13.5"/>
    <n v="201"/>
    <n v="0.96"/>
    <n v="0.94000000000000006"/>
    <n v="19.5"/>
    <n v="2.1"/>
    <x v="0"/>
    <s v="Mortalidad Alta"/>
    <s v="Expectativa de vida Media"/>
  </r>
  <r>
    <x v="9"/>
    <x v="9"/>
    <s v="Developing"/>
    <x v="98"/>
    <n v="152"/>
    <n v="164"/>
    <n v="0.01"/>
    <n v="0.86"/>
    <n v="61.92"/>
    <n v="13"/>
    <n v="215"/>
    <n v="0.95000000000000007"/>
    <n v="0.94000000000000006"/>
    <n v="19.7"/>
    <n v="2.2999999999999998"/>
    <x v="0"/>
    <s v="Mortalidad Alta"/>
    <s v="Expectativa de vida Media"/>
  </r>
  <r>
    <x v="9"/>
    <x v="10"/>
    <s v="Developing"/>
    <x v="90"/>
    <n v="155"/>
    <n v="174"/>
    <n v="0.01"/>
    <n v="0.45"/>
    <n v="259.34000000000003"/>
    <n v="12.5"/>
    <n v="231"/>
    <n v="0.94000000000000006"/>
    <n v="0.93"/>
    <n v="19.899999999999999"/>
    <n v="2.5"/>
    <x v="0"/>
    <s v="Mortalidad Alta"/>
    <s v="Expectativa de vida Media"/>
  </r>
  <r>
    <x v="9"/>
    <x v="11"/>
    <s v="Developing"/>
    <x v="99"/>
    <n v="158"/>
    <n v="185"/>
    <n v="0.01"/>
    <n v="0.11"/>
    <n v="97.43"/>
    <n v="12"/>
    <n v="247"/>
    <n v="0.88"/>
    <n v="0.99"/>
    <n v="2.1"/>
    <n v="2.7"/>
    <x v="0"/>
    <s v="Mortalidad Alta"/>
    <s v="Expectativa de vida Media"/>
  </r>
  <r>
    <x v="9"/>
    <x v="12"/>
    <s v="Developing"/>
    <x v="100"/>
    <n v="161"/>
    <n v="196"/>
    <n v="0.01"/>
    <n v="0.05"/>
    <n v="40.67"/>
    <n v="11.6"/>
    <n v="264"/>
    <n v="0.09"/>
    <n v="0.87"/>
    <n v="2.2999999999999998"/>
    <n v="2.9"/>
    <x v="0"/>
    <s v="Mortalidad Alta"/>
    <s v="Expectativa de vida Media"/>
  </r>
  <r>
    <x v="10"/>
    <x v="1"/>
    <s v="Developing"/>
    <x v="58"/>
    <n v="199"/>
    <n v="0"/>
    <n v="13.94"/>
    <n v="0.97"/>
    <n v="0.64"/>
    <n v="61.7"/>
    <n v="0"/>
    <n v="0.97"/>
    <n v="0.97"/>
    <n v="1.9"/>
    <n v="2"/>
    <x v="1"/>
    <s v="Mortalidad Baja"/>
    <s v="Expectativa de vida Alta"/>
  </r>
  <r>
    <x v="10"/>
    <x v="2"/>
    <s v="Developing"/>
    <x v="101"/>
    <n v="23"/>
    <n v="0"/>
    <n v="14.66"/>
    <n v="0.98"/>
    <n v="0.16"/>
    <n v="61.1"/>
    <n v="1"/>
    <n v="0.98"/>
    <n v="0.98"/>
    <n v="2"/>
    <n v="2"/>
    <x v="1"/>
    <s v="Mortalidad Baja"/>
    <s v="Expectativa de vida Alta"/>
  </r>
  <r>
    <x v="10"/>
    <x v="3"/>
    <s v="Developing"/>
    <x v="84"/>
    <n v="194"/>
    <n v="0"/>
    <n v="16.350000000000001"/>
    <n v="0.97"/>
    <n v="0.1"/>
    <n v="6.5"/>
    <n v="1"/>
    <n v="0.98"/>
    <n v="0.98"/>
    <n v="2"/>
    <n v="2.1"/>
    <x v="1"/>
    <s v="Mortalidad Baja"/>
    <s v="Expectativa de vida Alta"/>
  </r>
  <r>
    <x v="10"/>
    <x v="4"/>
    <s v="Developing"/>
    <x v="58"/>
    <n v="232"/>
    <n v="0"/>
    <n v="17.309999999999999"/>
    <n v="0.98"/>
    <n v="0.5"/>
    <n v="59.9"/>
    <n v="1"/>
    <n v="0.98"/>
    <n v="0.98"/>
    <n v="2"/>
    <n v="2.1"/>
    <x v="1"/>
    <s v="Mortalidad Baja"/>
    <s v="Expectativa de vida Alta"/>
  </r>
  <r>
    <x v="10"/>
    <x v="5"/>
    <s v="Developing"/>
    <x v="25"/>
    <n v="222"/>
    <n v="0"/>
    <n v="14.44"/>
    <n v="0.96"/>
    <n v="0.01"/>
    <n v="59.3"/>
    <n v="1"/>
    <n v="0.99"/>
    <n v="0.98"/>
    <n v="2"/>
    <n v="2.2000000000000002"/>
    <x v="1"/>
    <s v="Mortalidad Baja"/>
    <s v="Expectativa de vida Alta"/>
  </r>
  <r>
    <x v="10"/>
    <x v="6"/>
    <s v="Developing"/>
    <x v="102"/>
    <n v="226"/>
    <n v="0"/>
    <n v="14.09"/>
    <n v="0.98"/>
    <n v="0"/>
    <n v="58.7"/>
    <n v="1"/>
    <n v="0.98"/>
    <n v="0.96"/>
    <n v="2.1"/>
    <n v="2.2000000000000002"/>
    <x v="1"/>
    <s v="Mortalidad Baja"/>
    <s v="Expectativa de vida Alta"/>
  </r>
  <r>
    <x v="10"/>
    <x v="7"/>
    <s v="Developing"/>
    <x v="102"/>
    <n v="224"/>
    <n v="1"/>
    <n v="14.67"/>
    <n v="0.98"/>
    <n v="0"/>
    <n v="58.2"/>
    <n v="1"/>
    <n v="0.98"/>
    <n v="0.97"/>
    <n v="2.1"/>
    <n v="2.2999999999999998"/>
    <x v="1"/>
    <s v="Mortalidad Baja"/>
    <s v="Expectativa de vida Alta"/>
  </r>
  <r>
    <x v="10"/>
    <x v="8"/>
    <s v="Developing"/>
    <x v="103"/>
    <n v="226"/>
    <n v="1"/>
    <n v="14.22"/>
    <n v="0.91"/>
    <n v="0.01"/>
    <n v="57.7"/>
    <n v="1"/>
    <n v="0.09"/>
    <n v="0.95000000000000007"/>
    <n v="2.2000000000000002"/>
    <n v="2.2999999999999998"/>
    <x v="1"/>
    <s v="Mortalidad Baja"/>
    <s v="Expectativa de vida Alta"/>
  </r>
  <r>
    <x v="10"/>
    <x v="9"/>
    <s v="Developing"/>
    <x v="104"/>
    <n v="243"/>
    <n v="1"/>
    <n v="12.6"/>
    <n v="0.98"/>
    <n v="1.49"/>
    <n v="57.2"/>
    <n v="1"/>
    <n v="0.97"/>
    <n v="0.99"/>
    <n v="2.2000000000000002"/>
    <n v="2.4"/>
    <x v="1"/>
    <s v="Mortalidad Baja"/>
    <s v="Expectativa de vida Media"/>
  </r>
  <r>
    <x v="10"/>
    <x v="10"/>
    <s v="Developing"/>
    <x v="105"/>
    <n v="252"/>
    <n v="1"/>
    <n v="11.01"/>
    <n v="0.99"/>
    <n v="0.01"/>
    <n v="56.7"/>
    <n v="1"/>
    <n v="0.98"/>
    <n v="0.99"/>
    <n v="2.2999999999999998"/>
    <n v="2.5"/>
    <x v="1"/>
    <s v="Mortalidad Baja"/>
    <s v="Expectativa de vida Media"/>
  </r>
  <r>
    <x v="10"/>
    <x v="11"/>
    <s v="Developing"/>
    <x v="98"/>
    <n v="247"/>
    <n v="1"/>
    <n v="12.05"/>
    <n v="0.99"/>
    <n v="0.02"/>
    <n v="56.2"/>
    <n v="1"/>
    <n v="0.99"/>
    <n v="0.99"/>
    <n v="2.4"/>
    <n v="2.5"/>
    <x v="1"/>
    <s v="Mortalidad Baja"/>
    <s v="Expectativa de vida Media"/>
  </r>
  <r>
    <x v="10"/>
    <x v="12"/>
    <s v="Developing"/>
    <x v="106"/>
    <n v="253"/>
    <n v="1"/>
    <n v="11.17"/>
    <n v="0.56000000000000005"/>
    <n v="0.21"/>
    <n v="55.8"/>
    <n v="1"/>
    <n v="0.53"/>
    <n v="0.05"/>
    <n v="2.5"/>
    <n v="2.6"/>
    <x v="1"/>
    <s v="Mortalidad Baja"/>
    <s v="Expectativa de vida Media"/>
  </r>
  <r>
    <x v="10"/>
    <x v="13"/>
    <s v="Developing"/>
    <x v="107"/>
    <n v="262"/>
    <n v="1"/>
    <n v="12.23"/>
    <n v="0.99"/>
    <n v="0.14000000000000001"/>
    <n v="55.3"/>
    <n v="1"/>
    <n v="0.99"/>
    <n v="0.99"/>
    <n v="2.5"/>
    <n v="2.7"/>
    <x v="1"/>
    <s v="Mortalidad Baja"/>
    <s v="Expectativa de vida Media"/>
  </r>
  <r>
    <x v="10"/>
    <x v="14"/>
    <s v="Developing"/>
    <x v="106"/>
    <n v="254"/>
    <n v="1"/>
    <n v="10.74"/>
    <n v="0.93"/>
    <n v="0.45"/>
    <n v="54.9"/>
    <n v="1"/>
    <n v="0.99"/>
    <n v="0.99"/>
    <n v="2.6"/>
    <n v="2.7"/>
    <x v="1"/>
    <s v="Mortalidad Baja"/>
    <s v="Expectativa de vida Media"/>
  </r>
  <r>
    <x v="10"/>
    <x v="15"/>
    <s v="Developing"/>
    <x v="108"/>
    <n v="247"/>
    <n v="1"/>
    <n v="12.98"/>
    <n v="7.0000000000000007E-2"/>
    <n v="0.21"/>
    <n v="54.4"/>
    <n v="1"/>
    <n v="0.99"/>
    <n v="0.99"/>
    <n v="2.7"/>
    <n v="2.8"/>
    <x v="1"/>
    <s v="Mortalidad Baja"/>
    <s v="Expectativa de vida Media"/>
  </r>
  <r>
    <x v="11"/>
    <x v="1"/>
    <s v="Developed"/>
    <x v="109"/>
    <n v="76"/>
    <n v="0"/>
    <n v="12.6"/>
    <n v="0.98"/>
    <n v="0.70000000000000007"/>
    <n v="63.4"/>
    <n v="1"/>
    <n v="0.99"/>
    <n v="0.99"/>
    <n v="1"/>
    <n v="1"/>
    <x v="1"/>
    <s v="Mortalidad Baja"/>
    <s v="Expectativa de vida Alta"/>
  </r>
  <r>
    <x v="11"/>
    <x v="2"/>
    <s v="Developed"/>
    <x v="110"/>
    <n v="77"/>
    <n v="0"/>
    <n v="11.77"/>
    <n v="0.98"/>
    <n v="0.39"/>
    <n v="63"/>
    <n v="1"/>
    <n v="0.99"/>
    <n v="0.99"/>
    <n v="1"/>
    <n v="0.9"/>
    <x v="1"/>
    <s v="Mortalidad Baja"/>
    <s v="Expectativa de vida Alta"/>
  </r>
  <r>
    <x v="11"/>
    <x v="3"/>
    <s v="Developed"/>
    <x v="69"/>
    <n v="78"/>
    <n v="0"/>
    <n v="10.08"/>
    <n v="0.98"/>
    <n v="1.0900000000000001"/>
    <n v="62.6"/>
    <n v="1"/>
    <n v="0.99"/>
    <n v="0.99"/>
    <n v="0.9"/>
    <n v="0.9"/>
    <x v="1"/>
    <s v="Mortalidad Baja"/>
    <s v="Expectativa de vida Alta"/>
  </r>
  <r>
    <x v="11"/>
    <x v="4"/>
    <s v="Developed"/>
    <x v="69"/>
    <n v="8"/>
    <n v="0"/>
    <n v="10.11"/>
    <n v="0.97"/>
    <n v="5.76"/>
    <n v="62.3"/>
    <n v="1"/>
    <n v="0.98"/>
    <n v="0.98"/>
    <n v="0.9"/>
    <n v="0.9"/>
    <x v="1"/>
    <s v="Mortalidad Baja"/>
    <s v="Expectativa de vida Alta"/>
  </r>
  <r>
    <x v="11"/>
    <x v="5"/>
    <s v="Developed"/>
    <x v="111"/>
    <n v="81"/>
    <n v="0"/>
    <n v="10.220000000000001"/>
    <n v="0.97"/>
    <n v="0.4"/>
    <n v="61.9"/>
    <n v="1"/>
    <n v="0.98"/>
    <n v="0.98"/>
    <n v="0.9"/>
    <n v="0.9"/>
    <x v="1"/>
    <s v="Mortalidad Baja"/>
    <s v="Expectativa de vida Alta"/>
  </r>
  <r>
    <x v="11"/>
    <x v="6"/>
    <s v="Developed"/>
    <x v="75"/>
    <n v="85"/>
    <n v="0"/>
    <n v="10.050000000000001"/>
    <n v="0.97"/>
    <n v="0.33"/>
    <n v="61.6"/>
    <n v="1"/>
    <n v="0.98"/>
    <n v="0.98"/>
    <n v="0.9"/>
    <n v="0.9"/>
    <x v="1"/>
    <s v="Mortalidad Baja"/>
    <s v="Expectativa de vida Alta"/>
  </r>
  <r>
    <x v="11"/>
    <x v="7"/>
    <s v="Developed"/>
    <x v="112"/>
    <n v="87"/>
    <n v="0"/>
    <n v="10.47"/>
    <n v="0.98"/>
    <n v="0.98"/>
    <n v="61.3"/>
    <n v="1"/>
    <n v="0.99"/>
    <n v="0.99"/>
    <n v="0.8"/>
    <n v="0.8"/>
    <x v="1"/>
    <s v="Mortalidad Baja"/>
    <s v="Expectativa de vida Alta"/>
  </r>
  <r>
    <x v="11"/>
    <x v="8"/>
    <s v="Developed"/>
    <x v="112"/>
    <n v="86"/>
    <n v="0"/>
    <n v="10.25"/>
    <n v="0.94000000000000006"/>
    <n v="0.64"/>
    <n v="6.9"/>
    <n v="1"/>
    <n v="0.99"/>
    <n v="0.98"/>
    <n v="0.8"/>
    <n v="0.8"/>
    <x v="1"/>
    <s v="Mortalidad Baja"/>
    <s v="Expectativa de vida Alta"/>
  </r>
  <r>
    <x v="11"/>
    <x v="9"/>
    <s v="Developed"/>
    <x v="76"/>
    <n v="85"/>
    <n v="0"/>
    <n v="10.98"/>
    <n v="0.94000000000000006"/>
    <n v="0.15"/>
    <n v="6.6"/>
    <n v="1"/>
    <n v="0.99"/>
    <n v="0.98"/>
    <n v="0.8"/>
    <n v="0.8"/>
    <x v="1"/>
    <s v="Mortalidad Baja"/>
    <s v="Expectativa de vida Alta"/>
  </r>
  <r>
    <x v="11"/>
    <x v="10"/>
    <s v="Developed"/>
    <x v="113"/>
    <n v="89"/>
    <n v="0"/>
    <n v="12.27"/>
    <n v="0.77"/>
    <n v="0.26"/>
    <n v="6.2"/>
    <n v="1"/>
    <n v="0.97"/>
    <n v="0.97"/>
    <n v="0.8"/>
    <n v="0.8"/>
    <x v="1"/>
    <s v="Mortalidad Baja"/>
    <s v="Expectativa de vida Alta"/>
  </r>
  <r>
    <x v="11"/>
    <x v="11"/>
    <s v="Developed"/>
    <x v="78"/>
    <n v="91"/>
    <n v="1"/>
    <n v="12.05"/>
    <n v="0.64"/>
    <n v="0.61"/>
    <n v="59.8"/>
    <n v="1"/>
    <n v="0.96"/>
    <n v="0.95000000000000007"/>
    <n v="0.8"/>
    <n v="0.8"/>
    <x v="1"/>
    <s v="Mortalidad Baja"/>
    <s v="Expectativa de vida Alta"/>
  </r>
  <r>
    <x v="11"/>
    <x v="12"/>
    <s v="Developed"/>
    <x v="114"/>
    <n v="95"/>
    <n v="0"/>
    <n v="11.28"/>
    <n v="0.64"/>
    <n v="0.44"/>
    <n v="59.4"/>
    <n v="1"/>
    <n v="0.96"/>
    <n v="0.95000000000000007"/>
    <n v="0.8"/>
    <n v="0.8"/>
    <x v="1"/>
    <s v="Mortalidad Baja"/>
    <s v="Expectativa de vida Alta"/>
  </r>
  <r>
    <x v="11"/>
    <x v="13"/>
    <s v="Developed"/>
    <x v="87"/>
    <n v="99"/>
    <n v="1"/>
    <n v="11.29"/>
    <n v="0.06"/>
    <n v="0"/>
    <n v="59"/>
    <n v="1"/>
    <n v="0.96"/>
    <n v="0.95000000000000007"/>
    <n v="0.8"/>
    <n v="0.8"/>
    <x v="1"/>
    <s v="Mortalidad Baja"/>
    <s v="Expectativa de vida Alta"/>
  </r>
  <r>
    <x v="11"/>
    <x v="14"/>
    <s v="Developed"/>
    <x v="87"/>
    <n v="1"/>
    <n v="1"/>
    <n v="11.01"/>
    <n v="0.06"/>
    <n v="0.83000000000000007"/>
    <n v="58.5"/>
    <n v="1"/>
    <n v="0.96"/>
    <n v="0.95000000000000007"/>
    <n v="0.8"/>
    <n v="0.8"/>
    <x v="1"/>
    <s v="Mortalidad Baja"/>
    <s v="Expectativa de vida Alta"/>
  </r>
  <r>
    <x v="11"/>
    <x v="15"/>
    <s v="Developed"/>
    <x v="115"/>
    <n v="11"/>
    <n v="1"/>
    <n v="11.21"/>
    <n v="0.06"/>
    <n v="0"/>
    <n v="58.1"/>
    <n v="1"/>
    <n v="0.96"/>
    <n v="0.95000000000000007"/>
    <n v="0.8"/>
    <n v="0.8"/>
    <x v="1"/>
    <s v="Mortalidad Baja"/>
    <s v="Expectativa de vida Alta"/>
  </r>
  <r>
    <x v="12"/>
    <x v="1"/>
    <s v="Developing"/>
    <x v="102"/>
    <n v="177"/>
    <n v="0"/>
    <n v="6.58"/>
    <n v="0.95000000000000007"/>
    <n v="0"/>
    <n v="5.0999999999999996"/>
    <n v="0"/>
    <n v="0.95000000000000007"/>
    <n v="0.95000000000000007"/>
    <n v="3.4"/>
    <n v="3.4"/>
    <x v="5"/>
    <s v="Mortalidad Baja"/>
    <s v="Expectativa de vida Alta"/>
  </r>
  <r>
    <x v="12"/>
    <x v="2"/>
    <s v="Developing"/>
    <x v="103"/>
    <n v="18"/>
    <n v="0"/>
    <n v="6.56"/>
    <n v="0.95000000000000007"/>
    <n v="0"/>
    <n v="49.3"/>
    <n v="0"/>
    <n v="0.95000000000000007"/>
    <n v="0.95000000000000007"/>
    <n v="3.4"/>
    <n v="3.4"/>
    <x v="5"/>
    <s v="Mortalidad Baja"/>
    <s v="Expectativa de vida Alta"/>
  </r>
  <r>
    <x v="12"/>
    <x v="3"/>
    <s v="Developing"/>
    <x v="116"/>
    <n v="189"/>
    <n v="0"/>
    <n v="6.66"/>
    <n v="0.98"/>
    <n v="0"/>
    <n v="48.5"/>
    <n v="0"/>
    <n v="0.98"/>
    <n v="0.98"/>
    <n v="3.5"/>
    <n v="3.4"/>
    <x v="5"/>
    <s v="Mortalidad Baja"/>
    <s v="Expectativa de vida Alta"/>
  </r>
  <r>
    <x v="12"/>
    <x v="4"/>
    <s v="Developing"/>
    <x v="116"/>
    <n v="188"/>
    <n v="0"/>
    <n v="6.64"/>
    <n v="0.95000000000000007"/>
    <n v="0"/>
    <n v="47.8"/>
    <n v="0"/>
    <n v="0.95000000000000007"/>
    <n v="0.95000000000000007"/>
    <n v="3.5"/>
    <n v="3.4"/>
    <x v="5"/>
    <s v="Mortalidad Baja"/>
    <s v="Expectativa de vida Alta"/>
  </r>
  <r>
    <x v="12"/>
    <x v="5"/>
    <s v="Developing"/>
    <x v="95"/>
    <n v="186"/>
    <n v="0"/>
    <n v="6.76"/>
    <n v="0.96"/>
    <n v="0"/>
    <n v="47"/>
    <n v="0"/>
    <n v="0.96"/>
    <n v="0.96"/>
    <n v="3.5"/>
    <n v="3.4"/>
    <x v="5"/>
    <s v="Mortalidad Baja"/>
    <s v="Expectativa de vida Alta"/>
  </r>
  <r>
    <x v="12"/>
    <x v="6"/>
    <s v="Developing"/>
    <x v="95"/>
    <n v="184"/>
    <n v="0"/>
    <n v="6.85"/>
    <n v="0.97"/>
    <n v="0"/>
    <n v="46.3"/>
    <n v="0"/>
    <n v="0.98"/>
    <n v="0.97"/>
    <n v="3.5"/>
    <n v="3.4"/>
    <x v="5"/>
    <s v="Mortalidad Baja"/>
    <s v="Expectativa de vida Alta"/>
  </r>
  <r>
    <x v="12"/>
    <x v="7"/>
    <s v="Developing"/>
    <x v="117"/>
    <n v="181"/>
    <n v="0"/>
    <n v="7.22"/>
    <n v="0.94000000000000006"/>
    <n v="0"/>
    <n v="45.7"/>
    <n v="0"/>
    <n v="0.94000000000000006"/>
    <n v="0.94000000000000006"/>
    <n v="3.5"/>
    <n v="3.4"/>
    <x v="5"/>
    <s v="Mortalidad Baja"/>
    <s v="Expectativa de vida Alta"/>
  </r>
  <r>
    <x v="12"/>
    <x v="8"/>
    <s v="Developing"/>
    <x v="117"/>
    <n v="181"/>
    <n v="0"/>
    <n v="7.24"/>
    <n v="0.96"/>
    <n v="0"/>
    <n v="45"/>
    <n v="0"/>
    <n v="0.97"/>
    <n v="0.96"/>
    <n v="3.5"/>
    <n v="3.5"/>
    <x v="5"/>
    <s v="Mortalidad Baja"/>
    <s v="Expectativa de vida Alta"/>
  </r>
  <r>
    <x v="12"/>
    <x v="9"/>
    <s v="Developing"/>
    <x v="116"/>
    <n v="184"/>
    <n v="0"/>
    <n v="6.48"/>
    <n v="0.98"/>
    <n v="0"/>
    <n v="44.4"/>
    <n v="0"/>
    <n v="0.98"/>
    <n v="0.98"/>
    <n v="3.6"/>
    <n v="3.5"/>
    <x v="5"/>
    <s v="Mortalidad Baja"/>
    <s v="Expectativa de vida Alta"/>
  </r>
  <r>
    <x v="12"/>
    <x v="10"/>
    <s v="Developing"/>
    <x v="118"/>
    <n v="191"/>
    <n v="0"/>
    <n v="6.25"/>
    <n v="0.96"/>
    <n v="0"/>
    <n v="43.8"/>
    <n v="0"/>
    <n v="0.96"/>
    <n v="0.96"/>
    <n v="3.6"/>
    <n v="3.5"/>
    <x v="5"/>
    <s v="Mortalidad Baja"/>
    <s v="Expectativa de vida Media"/>
  </r>
  <r>
    <x v="12"/>
    <x v="11"/>
    <s v="Developing"/>
    <x v="119"/>
    <n v="197"/>
    <n v="0"/>
    <n v="6.2"/>
    <n v="0.97"/>
    <n v="0"/>
    <n v="43.2"/>
    <n v="0"/>
    <n v="0.97"/>
    <n v="0.97"/>
    <n v="3.6"/>
    <n v="3.5"/>
    <x v="5"/>
    <s v="Mortalidad Baja"/>
    <s v="Expectativa de vida Media"/>
  </r>
  <r>
    <x v="12"/>
    <x v="12"/>
    <s v="Developing"/>
    <x v="89"/>
    <n v="21"/>
    <n v="0"/>
    <n v="5.67"/>
    <n v="0.96"/>
    <n v="0"/>
    <n v="42.6"/>
    <n v="0"/>
    <n v="0.95000000000000007"/>
    <n v="0.96"/>
    <n v="3.6"/>
    <n v="3.6"/>
    <x v="5"/>
    <s v="Mortalidad Baja"/>
    <s v="Expectativa de vida Media"/>
  </r>
  <r>
    <x v="12"/>
    <x v="13"/>
    <s v="Developing"/>
    <x v="120"/>
    <n v="199"/>
    <n v="0"/>
    <n v="4.99"/>
    <n v="0.97"/>
    <n v="0"/>
    <n v="42"/>
    <n v="0"/>
    <n v="0.93"/>
    <n v="0.89"/>
    <n v="3.7"/>
    <n v="3.6"/>
    <x v="5"/>
    <s v="Mortalidad Baja"/>
    <s v="Expectativa de vida Media"/>
  </r>
  <r>
    <x v="12"/>
    <x v="14"/>
    <s v="Developing"/>
    <x v="98"/>
    <n v="21"/>
    <n v="0"/>
    <n v="4.9000000000000004"/>
    <n v="0.96"/>
    <n v="0"/>
    <n v="41.4"/>
    <n v="0"/>
    <n v="0.96"/>
    <n v="0.96"/>
    <n v="3.7"/>
    <n v="3.7"/>
    <x v="5"/>
    <s v="Mortalidad Baja"/>
    <s v="Expectativa de vida Media"/>
  </r>
  <r>
    <x v="12"/>
    <x v="15"/>
    <s v="Developing"/>
    <x v="121"/>
    <n v="196"/>
    <n v="0"/>
    <n v="4.79"/>
    <n v="0.76"/>
    <n v="0"/>
    <n v="4.8"/>
    <n v="0"/>
    <n v="0.91"/>
    <n v="0.91"/>
    <n v="3.8"/>
    <n v="3.7"/>
    <x v="5"/>
    <s v="Mortalidad Baja"/>
    <s v="Expectativa de vida Media"/>
  </r>
  <r>
    <x v="13"/>
    <x v="1"/>
    <s v="Developing"/>
    <x v="122"/>
    <n v="252"/>
    <n v="25"/>
    <n v="0.01"/>
    <n v="0.78"/>
    <n v="7.86"/>
    <n v="25.2"/>
    <n v="39"/>
    <n v="0.74"/>
    <n v="0.78"/>
    <n v="7.1"/>
    <n v="6.9"/>
    <x v="2"/>
    <s v="Mortalidad Media"/>
    <s v="Expectativa de vida Media"/>
  </r>
  <r>
    <x v="13"/>
    <x v="2"/>
    <s v="Developing"/>
    <x v="2"/>
    <n v="251"/>
    <n v="25"/>
    <n v="0.01"/>
    <n v="0.77"/>
    <n v="6.37"/>
    <n v="24.6"/>
    <n v="39"/>
    <n v="0.73"/>
    <n v="0.77"/>
    <n v="7.2"/>
    <n v="7.1"/>
    <x v="2"/>
    <s v="Mortalidad Media"/>
    <s v="Expectativa de vida Media"/>
  </r>
  <r>
    <x v="13"/>
    <x v="3"/>
    <s v="Developing"/>
    <x v="123"/>
    <n v="251"/>
    <n v="25"/>
    <n v="0.01"/>
    <n v="0.08"/>
    <n v="2.88"/>
    <n v="24.1"/>
    <n v="39"/>
    <n v="0.08"/>
    <n v="0.08"/>
    <n v="7.4"/>
    <n v="7.3"/>
    <x v="2"/>
    <s v="Mortalidad Media"/>
    <s v="Expectativa de vida Media"/>
  </r>
  <r>
    <x v="13"/>
    <x v="4"/>
    <s v="Developing"/>
    <x v="124"/>
    <n v="251"/>
    <n v="25"/>
    <n v="1.4"/>
    <n v="0.75"/>
    <n v="4.26"/>
    <n v="23.5"/>
    <n v="39"/>
    <n v="0.77"/>
    <n v="0.75"/>
    <n v="7.6"/>
    <n v="7.5"/>
    <x v="2"/>
    <s v="Mortalidad Media"/>
    <s v="Expectativa de vida Media"/>
  </r>
  <r>
    <x v="13"/>
    <x v="5"/>
    <s v="Developing"/>
    <x v="125"/>
    <n v="254"/>
    <n v="25"/>
    <n v="1.33"/>
    <n v="0.76"/>
    <n v="3.92"/>
    <n v="23"/>
    <n v="39"/>
    <n v="0.77"/>
    <n v="0.76"/>
    <n v="7.8"/>
    <n v="7.6"/>
    <x v="2"/>
    <s v="Mortalidad Media"/>
    <s v="Expectativa de vida Media"/>
  </r>
  <r>
    <x v="13"/>
    <x v="6"/>
    <s v="Developing"/>
    <x v="126"/>
    <n v="259"/>
    <n v="25"/>
    <n v="1.1599999999999999"/>
    <n v="0.79"/>
    <n v="14.61"/>
    <n v="22.5"/>
    <n v="39"/>
    <n v="0.08"/>
    <n v="0.79"/>
    <n v="7.9"/>
    <n v="7.8"/>
    <x v="2"/>
    <s v="Mortalidad Media"/>
    <s v="Expectativa de vida Media"/>
  </r>
  <r>
    <x v="13"/>
    <x v="7"/>
    <s v="Developing"/>
    <x v="127"/>
    <n v="278"/>
    <n v="25"/>
    <n v="1.28"/>
    <n v="0.75"/>
    <n v="9.2799999999999994"/>
    <n v="22"/>
    <n v="39"/>
    <n v="0.77"/>
    <n v="0.75"/>
    <n v="8.1"/>
    <n v="8"/>
    <x v="2"/>
    <s v="Mortalidad Media"/>
    <s v="Expectativa de vida Media"/>
  </r>
  <r>
    <x v="13"/>
    <x v="8"/>
    <s v="Developing"/>
    <x v="128"/>
    <n v="283"/>
    <n v="25"/>
    <n v="1.1200000000000001"/>
    <n v="0.82000000000000006"/>
    <n v="3.41"/>
    <n v="21.5"/>
    <n v="39"/>
    <n v="0.82000000000000006"/>
    <n v="0.82000000000000006"/>
    <n v="8.3000000000000007"/>
    <n v="8.1999999999999993"/>
    <x v="2"/>
    <s v="Mortalidad Media"/>
    <s v="Expectativa de vida Media"/>
  </r>
  <r>
    <x v="13"/>
    <x v="9"/>
    <s v="Developing"/>
    <x v="129"/>
    <n v="284"/>
    <n v="25"/>
    <n v="1.19"/>
    <n v="0.74"/>
    <n v="1.76"/>
    <n v="21"/>
    <n v="39"/>
    <n v="0.76"/>
    <n v="0.74"/>
    <n v="8.5"/>
    <n v="8.4"/>
    <x v="2"/>
    <s v="Mortalidad Media"/>
    <s v="Expectativa de vida Media"/>
  </r>
  <r>
    <x v="13"/>
    <x v="10"/>
    <s v="Developing"/>
    <x v="130"/>
    <n v="285"/>
    <n v="25"/>
    <n v="1.1299999999999999"/>
    <n v="7.0000000000000007E-2"/>
    <n v="2.1"/>
    <n v="2.5"/>
    <n v="39"/>
    <n v="0.73"/>
    <n v="7.0000000000000007E-2"/>
    <n v="8.6999999999999993"/>
    <n v="8.6"/>
    <x v="2"/>
    <s v="Mortalidad Media"/>
    <s v="Expectativa de vida Media"/>
  </r>
  <r>
    <x v="13"/>
    <x v="11"/>
    <s v="Developing"/>
    <x v="131"/>
    <n v="285"/>
    <n v="25"/>
    <n v="1.1499999999999999"/>
    <n v="0.75"/>
    <n v="2.62"/>
    <n v="2.1"/>
    <n v="39"/>
    <n v="0.74"/>
    <n v="0.72"/>
    <n v="8.9"/>
    <n v="8.8000000000000007"/>
    <x v="2"/>
    <s v="Mortalidad Media"/>
    <s v="Expectativa de vida Media"/>
  </r>
  <r>
    <x v="13"/>
    <x v="12"/>
    <s v="Developing"/>
    <x v="132"/>
    <n v="285"/>
    <n v="25"/>
    <n v="1.35"/>
    <n v="0.73"/>
    <n v="2.17"/>
    <n v="19.7"/>
    <n v="40"/>
    <n v="0.75"/>
    <n v="0.73"/>
    <n v="9.1"/>
    <n v="9"/>
    <x v="2"/>
    <s v="Mortalidad Media"/>
    <s v="Expectativa de vida Media"/>
  </r>
  <r>
    <x v="13"/>
    <x v="13"/>
    <s v="Developing"/>
    <x v="133"/>
    <n v="283"/>
    <n v="25"/>
    <n v="1.23"/>
    <n v="0.15"/>
    <n v="15.88"/>
    <n v="19.2"/>
    <n v="40"/>
    <n v="0.76"/>
    <n v="0.75"/>
    <n v="9.3000000000000007"/>
    <n v="9.1999999999999993"/>
    <x v="2"/>
    <s v="Mortalidad Media"/>
    <s v="Expectativa de vida Media"/>
  </r>
  <r>
    <x v="14"/>
    <x v="1"/>
    <s v="Developing"/>
    <x v="116"/>
    <n v="216"/>
    <n v="0"/>
    <n v="0.01"/>
    <n v="0.99"/>
    <n v="0"/>
    <n v="23.6"/>
    <n v="1"/>
    <n v="0.98"/>
    <n v="0.99"/>
    <n v="15.7"/>
    <n v="16.2"/>
    <x v="0"/>
    <s v="Mortalidad Baja"/>
    <s v="Expectativa de vida Alta"/>
  </r>
  <r>
    <x v="14"/>
    <x v="2"/>
    <s v="Developing"/>
    <x v="96"/>
    <n v="219"/>
    <n v="0"/>
    <n v="0.01"/>
    <n v="0.97"/>
    <n v="0"/>
    <n v="22.7"/>
    <n v="1"/>
    <n v="0.97"/>
    <n v="0.97"/>
    <n v="15.9"/>
    <n v="16.5"/>
    <x v="0"/>
    <s v="Mortalidad Baja"/>
    <s v="Expectativa de vida Alta"/>
  </r>
  <r>
    <x v="14"/>
    <x v="3"/>
    <s v="Developing"/>
    <x v="119"/>
    <n v="223"/>
    <n v="0"/>
    <n v="0.01"/>
    <n v="0.97"/>
    <n v="0.01"/>
    <n v="21.9"/>
    <n v="1"/>
    <n v="0.97"/>
    <n v="0.97"/>
    <n v="16.100000000000001"/>
    <n v="16.7"/>
    <x v="0"/>
    <s v="Mortalidad Baja"/>
    <s v="Expectativa de vida Media"/>
  </r>
  <r>
    <x v="14"/>
    <x v="4"/>
    <s v="Developing"/>
    <x v="121"/>
    <n v="225"/>
    <n v="0"/>
    <n v="0.23"/>
    <n v="0.95000000000000007"/>
    <n v="0.1"/>
    <n v="21.1"/>
    <n v="1"/>
    <n v="0.95000000000000007"/>
    <n v="0.95000000000000007"/>
    <n v="16.3"/>
    <n v="17"/>
    <x v="0"/>
    <s v="Mortalidad Baja"/>
    <s v="Expectativa de vida Media"/>
  </r>
  <r>
    <x v="14"/>
    <x v="5"/>
    <s v="Developing"/>
    <x v="134"/>
    <n v="228"/>
    <n v="1"/>
    <n v="0.28000000000000003"/>
    <n v="0.91"/>
    <n v="0.21"/>
    <n v="2.2999999999999998"/>
    <n v="1"/>
    <n v="0.92"/>
    <n v="0.91"/>
    <n v="16.600000000000001"/>
    <n v="17.3"/>
    <x v="0"/>
    <s v="Mortalidad Baja"/>
    <s v="Expectativa de vida Media"/>
  </r>
  <r>
    <x v="14"/>
    <x v="6"/>
    <s v="Developing"/>
    <x v="135"/>
    <n v="232"/>
    <n v="1"/>
    <n v="0.17"/>
    <n v="0.93"/>
    <n v="0.06"/>
    <n v="19.5"/>
    <n v="1"/>
    <n v="0.93"/>
    <n v="0.93"/>
    <n v="16.8"/>
    <n v="17.5"/>
    <x v="0"/>
    <s v="Mortalidad Baja"/>
    <s v="Expectativa de vida Media"/>
  </r>
  <r>
    <x v="14"/>
    <x v="7"/>
    <s v="Developing"/>
    <x v="136"/>
    <n v="234"/>
    <n v="1"/>
    <n v="0.21"/>
    <n v="0.96"/>
    <n v="7.0000000000000007E-2"/>
    <n v="18.8"/>
    <n v="1"/>
    <n v="0.96"/>
    <n v="0.96"/>
    <n v="17.100000000000001"/>
    <n v="17.8"/>
    <x v="0"/>
    <s v="Mortalidad Baja"/>
    <s v="Expectativa de vida Media"/>
  </r>
  <r>
    <x v="14"/>
    <x v="8"/>
    <s v="Developing"/>
    <x v="137"/>
    <n v="238"/>
    <n v="1"/>
    <n v="0.16"/>
    <n v="0.95000000000000007"/>
    <n v="0.11"/>
    <n v="18"/>
    <n v="1"/>
    <n v="0.93"/>
    <n v="0.95000000000000007"/>
    <n v="17.3"/>
    <n v="18.100000000000001"/>
    <x v="0"/>
    <s v="Mortalidad Baja"/>
    <s v="Expectativa de vida Media"/>
  </r>
  <r>
    <x v="14"/>
    <x v="9"/>
    <s v="Developing"/>
    <x v="138"/>
    <n v="245"/>
    <n v="1"/>
    <n v="0.28999999999999998"/>
    <n v="0.95000000000000007"/>
    <n v="0.02"/>
    <n v="17.399999999999999"/>
    <n v="1"/>
    <n v="0.96"/>
    <n v="0.95000000000000007"/>
    <n v="17.5"/>
    <n v="18.3"/>
    <x v="0"/>
    <s v="Mortalidad Baja"/>
    <s v="Expectativa de vida Media"/>
  </r>
  <r>
    <x v="14"/>
    <x v="10"/>
    <s v="Developing"/>
    <x v="0"/>
    <n v="254"/>
    <n v="1"/>
    <n v="0.73"/>
    <n v="0.95000000000000007"/>
    <n v="0.11"/>
    <n v="16.7"/>
    <n v="1"/>
    <n v="0.95000000000000007"/>
    <n v="0.95000000000000007"/>
    <n v="17.8"/>
    <n v="18.600000000000001"/>
    <x v="0"/>
    <s v="Mortalidad Baja"/>
    <s v="Expectativa de vida Media"/>
  </r>
  <r>
    <x v="14"/>
    <x v="11"/>
    <s v="Developing"/>
    <x v="139"/>
    <n v="263"/>
    <n v="1"/>
    <n v="0.96"/>
    <n v="0.89"/>
    <n v="0.03"/>
    <n v="16.100000000000001"/>
    <n v="1"/>
    <n v="0.09"/>
    <n v="0.89"/>
    <n v="18"/>
    <n v="18.8"/>
    <x v="0"/>
    <s v="Mortalidad Baja"/>
    <s v="Expectativa de vida Media"/>
  </r>
  <r>
    <x v="14"/>
    <x v="12"/>
    <s v="Developing"/>
    <x v="140"/>
    <n v="273"/>
    <n v="1"/>
    <n v="0.52"/>
    <n v="0.95000000000000007"/>
    <n v="0"/>
    <n v="15.5"/>
    <n v="1"/>
    <n v="0.96"/>
    <n v="0.95000000000000007"/>
    <n v="18.3"/>
    <n v="19.100000000000001"/>
    <x v="0"/>
    <s v="Mortalidad Baja"/>
    <s v="Expectativa de vida Media"/>
  </r>
  <r>
    <x v="14"/>
    <x v="13"/>
    <s v="Developing"/>
    <x v="141"/>
    <n v="282"/>
    <n v="1"/>
    <n v="0.28999999999999998"/>
    <n v="0.83000000000000007"/>
    <n v="0.27"/>
    <n v="14.9"/>
    <n v="1"/>
    <n v="0.89"/>
    <n v="0.86"/>
    <n v="18.600000000000001"/>
    <n v="19.399999999999999"/>
    <x v="0"/>
    <s v="Mortalidad Baja"/>
    <s v="Expectativa de vida Media"/>
  </r>
  <r>
    <x v="14"/>
    <x v="14"/>
    <s v="Developing"/>
    <x v="142"/>
    <n v="29"/>
    <n v="1"/>
    <n v="0.14000000000000001"/>
    <n v="0.89"/>
    <n v="7.5600000000000005"/>
    <n v="14.4"/>
    <n v="1"/>
    <n v="0.88"/>
    <n v="0.88"/>
    <n v="18.899999999999999"/>
    <n v="19.600000000000001"/>
    <x v="0"/>
    <s v="Mortalidad Baja"/>
    <s v="Expectativa de vida Media"/>
  </r>
  <r>
    <x v="14"/>
    <x v="15"/>
    <s v="Developing"/>
    <x v="143"/>
    <n v="312"/>
    <n v="1"/>
    <n v="0.17"/>
    <n v="0.98"/>
    <n v="4.18"/>
    <n v="13.9"/>
    <n v="1"/>
    <n v="0.98"/>
    <n v="0.92"/>
    <n v="19.2"/>
    <n v="19.899999999999999"/>
    <x v="0"/>
    <s v="Mortalidad Baja"/>
    <s v="Expectativa de vida Media"/>
  </r>
  <r>
    <x v="15"/>
    <x v="1"/>
    <s v="Developing"/>
    <x v="16"/>
    <n v="89"/>
    <n v="0"/>
    <n v="4.03"/>
    <n v="0.89"/>
    <n v="30"/>
    <n v="55.3"/>
    <n v="0"/>
    <n v="0.86"/>
    <n v="0.86"/>
    <n v="2.4"/>
    <n v="2.4"/>
    <x v="1"/>
    <s v="Mortalidad Baja"/>
    <s v="Expectativa de vida Alta"/>
  </r>
  <r>
    <x v="15"/>
    <x v="2"/>
    <s v="Developing"/>
    <x v="93"/>
    <n v="9"/>
    <n v="0"/>
    <n v="4.12"/>
    <n v="0.91"/>
    <n v="0"/>
    <n v="54.7"/>
    <n v="0"/>
    <n v="0.87"/>
    <n v="0.89"/>
    <n v="2.4"/>
    <n v="2.4"/>
    <x v="1"/>
    <s v="Mortalidad Baja"/>
    <s v="Expectativa de vida Alta"/>
  </r>
  <r>
    <x v="15"/>
    <x v="3"/>
    <s v="Developing"/>
    <x v="144"/>
    <n v="92"/>
    <n v="0"/>
    <n v="4.6100000000000003"/>
    <n v="0.92"/>
    <n v="0.22"/>
    <n v="54.2"/>
    <n v="0"/>
    <n v="0.87"/>
    <n v="0.92"/>
    <n v="2.5"/>
    <n v="2.5"/>
    <x v="1"/>
    <s v="Mortalidad Baja"/>
    <s v="Expectativa de vida Alta"/>
  </r>
  <r>
    <x v="15"/>
    <x v="4"/>
    <s v="Developing"/>
    <x v="17"/>
    <n v="92"/>
    <n v="0"/>
    <n v="4.6399999999999997"/>
    <n v="0.88"/>
    <n v="0.1"/>
    <n v="53.7"/>
    <n v="0"/>
    <n v="0.89"/>
    <n v="0.88"/>
    <n v="2.6"/>
    <n v="2.5"/>
    <x v="1"/>
    <s v="Mortalidad Baja"/>
    <s v="Expectativa de vida Alta"/>
  </r>
  <r>
    <x v="15"/>
    <x v="5"/>
    <s v="Developing"/>
    <x v="145"/>
    <n v="94"/>
    <n v="0"/>
    <n v="4.54"/>
    <n v="0.89"/>
    <n v="0.45"/>
    <n v="53.1"/>
    <n v="0"/>
    <n v="0.09"/>
    <n v="0.89"/>
    <n v="2.6"/>
    <n v="2.6"/>
    <x v="1"/>
    <s v="Mortalidad Baja"/>
    <s v="Expectativa de vida Alta"/>
  </r>
  <r>
    <x v="15"/>
    <x v="6"/>
    <s v="Developing"/>
    <x v="20"/>
    <n v="97"/>
    <n v="0"/>
    <n v="4.75"/>
    <n v="0.09"/>
    <n v="0.22"/>
    <n v="52.6"/>
    <n v="0"/>
    <n v="0.09"/>
    <n v="0.09"/>
    <n v="2.7"/>
    <n v="2.7"/>
    <x v="1"/>
    <s v="Mortalidad Baja"/>
    <s v="Expectativa de vida Alta"/>
  </r>
  <r>
    <x v="15"/>
    <x v="7"/>
    <s v="Developing"/>
    <x v="48"/>
    <n v="98"/>
    <n v="0"/>
    <n v="5.13"/>
    <n v="0.88"/>
    <n v="0.08"/>
    <n v="52.1"/>
    <n v="0"/>
    <n v="0.92"/>
    <n v="0.91"/>
    <n v="2.8"/>
    <n v="2.7"/>
    <x v="1"/>
    <s v="Mortalidad Baja"/>
    <s v="Expectativa de vida Alta"/>
  </r>
  <r>
    <x v="15"/>
    <x v="8"/>
    <s v="Developing"/>
    <x v="30"/>
    <n v="16"/>
    <n v="0"/>
    <n v="5.16"/>
    <n v="0.94000000000000006"/>
    <n v="1.6600000000000001"/>
    <n v="51.5"/>
    <n v="0"/>
    <n v="0.95000000000000007"/>
    <n v="0.95000000000000007"/>
    <n v="2.8"/>
    <n v="2.8"/>
    <x v="1"/>
    <s v="Mortalidad Baja"/>
    <s v="Expectativa de vida Alta"/>
  </r>
  <r>
    <x v="15"/>
    <x v="9"/>
    <s v="Developing"/>
    <x v="49"/>
    <n v="1"/>
    <n v="0"/>
    <n v="4.82"/>
    <n v="0.09"/>
    <n v="0.17"/>
    <n v="51"/>
    <n v="0"/>
    <n v="0.91"/>
    <n v="0.87"/>
    <n v="2.9"/>
    <n v="2.8"/>
    <x v="1"/>
    <s v="Mortalidad Baja"/>
    <s v="Expectativa de vida Alta"/>
  </r>
  <r>
    <x v="15"/>
    <x v="10"/>
    <s v="Developing"/>
    <x v="146"/>
    <n v="12"/>
    <n v="0"/>
    <n v="4.5599999999999996"/>
    <n v="0.93"/>
    <n v="0.23"/>
    <n v="5.5"/>
    <n v="0"/>
    <n v="0.95000000000000007"/>
    <n v="0.93"/>
    <n v="2.9"/>
    <n v="2.9"/>
    <x v="1"/>
    <s v="Mortalidad Baja"/>
    <s v="Expectativa de vida Alta"/>
  </r>
  <r>
    <x v="15"/>
    <x v="11"/>
    <s v="Developing"/>
    <x v="50"/>
    <n v="99"/>
    <n v="0"/>
    <n v="4.25"/>
    <n v="0.36"/>
    <n v="0.28000000000000003"/>
    <n v="49.9"/>
    <n v="0"/>
    <n v="0.87"/>
    <n v="0.84"/>
    <n v="3"/>
    <n v="3"/>
    <x v="1"/>
    <s v="Mortalidad Baja"/>
    <s v="Expectativa de vida Alta"/>
  </r>
  <r>
    <x v="16"/>
    <x v="1"/>
    <s v="Developing"/>
    <x v="147"/>
    <n v="268"/>
    <n v="2"/>
    <n v="0.01"/>
    <n v="0.95000000000000007"/>
    <n v="0.01"/>
    <n v="37.299999999999997"/>
    <n v="2"/>
    <n v="0.96"/>
    <n v="0.95000000000000007"/>
    <n v="6.7"/>
    <n v="6.4"/>
    <x v="2"/>
    <s v="Mortalidad Baja"/>
    <s v="Expectativa de vida Media"/>
  </r>
  <r>
    <x v="16"/>
    <x v="2"/>
    <s v="Developing"/>
    <x v="139"/>
    <n v="286"/>
    <n v="2"/>
    <n v="0.01"/>
    <n v="0.95000000000000007"/>
    <n v="0.01"/>
    <n v="36.799999999999997"/>
    <n v="2"/>
    <n v="0.96"/>
    <n v="0.95000000000000007"/>
    <n v="7"/>
    <n v="6.7"/>
    <x v="2"/>
    <s v="Mortalidad Baja"/>
    <s v="Expectativa de vida Media"/>
  </r>
  <r>
    <x v="16"/>
    <x v="3"/>
    <s v="Developing"/>
    <x v="148"/>
    <n v="3"/>
    <n v="2"/>
    <n v="0.01"/>
    <n v="0.95000000000000007"/>
    <n v="7.0000000000000007E-2"/>
    <n v="36.200000000000003"/>
    <n v="3"/>
    <n v="0.96"/>
    <n v="0.95000000000000007"/>
    <n v="7.3"/>
    <n v="7"/>
    <x v="2"/>
    <s v="Mortalidad Baja"/>
    <s v="Expectativa de vida Media"/>
  </r>
  <r>
    <x v="16"/>
    <x v="4"/>
    <s v="Developing"/>
    <x v="149"/>
    <n v="325"/>
    <n v="2"/>
    <n v="5.76"/>
    <n v="0.95000000000000007"/>
    <n v="0.08"/>
    <n v="35.700000000000003"/>
    <n v="3"/>
    <n v="0.96"/>
    <n v="0.95000000000000007"/>
    <n v="7.7"/>
    <n v="7.4"/>
    <x v="2"/>
    <s v="Mortalidad Baja"/>
    <s v="Expectativa de vida Media"/>
  </r>
  <r>
    <x v="16"/>
    <x v="5"/>
    <s v="Developing"/>
    <x v="150"/>
    <n v="349"/>
    <n v="2"/>
    <n v="5.99"/>
    <n v="0.95000000000000007"/>
    <n v="8.5299999999999994"/>
    <n v="35.200000000000003"/>
    <n v="3"/>
    <n v="0.96"/>
    <n v="0.95000000000000007"/>
    <n v="8"/>
    <n v="7.8"/>
    <x v="2"/>
    <s v="Mortalidad Baja"/>
    <s v="Expectativa de vida Media"/>
  </r>
  <r>
    <x v="16"/>
    <x v="6"/>
    <s v="Developing"/>
    <x v="3"/>
    <n v="393"/>
    <n v="2"/>
    <n v="5.01"/>
    <n v="0.94000000000000006"/>
    <n v="1.84"/>
    <n v="34.700000000000003"/>
    <n v="3"/>
    <n v="0.96"/>
    <n v="0.96"/>
    <n v="8.4"/>
    <n v="8.1999999999999993"/>
    <x v="2"/>
    <s v="Mortalidad Baja"/>
    <s v="Expectativa de vida Media"/>
  </r>
  <r>
    <x v="16"/>
    <x v="7"/>
    <s v="Developing"/>
    <x v="7"/>
    <n v="427"/>
    <n v="2"/>
    <n v="6.56"/>
    <n v="0.94000000000000006"/>
    <n v="0"/>
    <n v="34.200000000000003"/>
    <n v="3"/>
    <n v="0.96"/>
    <n v="0.96"/>
    <n v="8.8000000000000007"/>
    <n v="8.6"/>
    <x v="2"/>
    <s v="Mortalidad Baja"/>
    <s v="Expectativa de vida Media"/>
  </r>
  <r>
    <x v="16"/>
    <x v="8"/>
    <s v="Developing"/>
    <x v="151"/>
    <n v="436"/>
    <n v="2"/>
    <n v="6.21"/>
    <n v="0.93"/>
    <n v="0.01"/>
    <n v="33.700000000000003"/>
    <n v="3"/>
    <n v="0.96"/>
    <n v="0.96"/>
    <n v="9.1999999999999993"/>
    <n v="9"/>
    <x v="2"/>
    <s v="Mortalidad Baja"/>
    <s v="Expectativa de vida Media"/>
  </r>
  <r>
    <x v="16"/>
    <x v="9"/>
    <s v="Developing"/>
    <x v="13"/>
    <n v="491"/>
    <n v="2"/>
    <n v="6.45"/>
    <n v="0.93"/>
    <n v="0.06"/>
    <n v="33.200000000000003"/>
    <n v="3"/>
    <n v="0.96"/>
    <n v="0.96"/>
    <n v="9.6"/>
    <n v="9.4"/>
    <x v="2"/>
    <s v="Mortalidad Baja"/>
    <s v="Expectativa de vida Media"/>
  </r>
  <r>
    <x v="16"/>
    <x v="10"/>
    <s v="Developing"/>
    <x v="40"/>
    <n v="566"/>
    <n v="2"/>
    <n v="6.37"/>
    <n v="0.92"/>
    <n v="0.05"/>
    <n v="32.700000000000003"/>
    <n v="3"/>
    <n v="0.96"/>
    <n v="0.96"/>
    <n v="1"/>
    <n v="9.9"/>
    <x v="2"/>
    <s v="Mortalidad Baja"/>
    <s v="Expectativa de vida Media"/>
  </r>
  <r>
    <x v="16"/>
    <x v="11"/>
    <s v="Developing"/>
    <x v="152"/>
    <n v="652"/>
    <n v="2"/>
    <n v="4.9000000000000004"/>
    <n v="0.91"/>
    <n v="0.01"/>
    <n v="32.200000000000003"/>
    <n v="4"/>
    <n v="0.96"/>
    <n v="0.96"/>
    <n v="1.5"/>
    <n v="1.4"/>
    <x v="2"/>
    <s v="Mortalidad Baja"/>
    <s v="Expectativa de vida Media"/>
  </r>
  <r>
    <x v="16"/>
    <x v="12"/>
    <s v="Developing"/>
    <x v="153"/>
    <n v="693"/>
    <n v="2"/>
    <n v="5.51"/>
    <n v="0.09"/>
    <n v="0.59"/>
    <n v="31.6"/>
    <n v="4"/>
    <n v="0.96"/>
    <n v="0.96"/>
    <n v="1.9"/>
    <n v="1.8"/>
    <x v="2"/>
    <s v="Mortalidad Baja"/>
    <s v="Expectativa de vida Media"/>
  </r>
  <r>
    <x v="16"/>
    <x v="13"/>
    <s v="Developing"/>
    <x v="154"/>
    <n v="699"/>
    <n v="2"/>
    <n v="6.41"/>
    <n v="0.88"/>
    <n v="7.0000000000000007E-2"/>
    <n v="31.1"/>
    <n v="4"/>
    <n v="0.97"/>
    <n v="0.97"/>
    <n v="11.4"/>
    <n v="11.3"/>
    <x v="2"/>
    <s v="Mortalidad Baja"/>
    <s v="Expectativa de vida Media"/>
  </r>
  <r>
    <x v="16"/>
    <x v="14"/>
    <s v="Developing"/>
    <x v="155"/>
    <n v="679"/>
    <n v="2"/>
    <n v="5.48"/>
    <n v="0.87"/>
    <n v="0.01"/>
    <n v="3.5"/>
    <n v="4"/>
    <n v="0.97"/>
    <n v="0.97"/>
    <n v="11.8"/>
    <n v="11.8"/>
    <x v="2"/>
    <s v="Mortalidad Baja"/>
    <s v="Expectativa de vida Media"/>
  </r>
  <r>
    <x v="16"/>
    <x v="15"/>
    <s v="Developing"/>
    <x v="156"/>
    <n v="647"/>
    <n v="2"/>
    <n v="5.37"/>
    <n v="0.86"/>
    <n v="26.72"/>
    <n v="29.9"/>
    <n v="4"/>
    <n v="0.97"/>
    <n v="0.97"/>
    <n v="12.3"/>
    <n v="12.2"/>
    <x v="2"/>
    <s v="Mortalidad Baja"/>
    <s v="Expectativa de vida Media"/>
  </r>
  <r>
    <x v="17"/>
    <x v="1"/>
    <s v="Developing"/>
    <x v="52"/>
    <n v="144"/>
    <n v="44"/>
    <n v="7.32"/>
    <n v="0.96"/>
    <n v="8.76"/>
    <n v="55.3"/>
    <n v="49"/>
    <n v="0.96"/>
    <n v="0.93"/>
    <n v="2.7"/>
    <n v="2.7"/>
    <x v="3"/>
    <s v="Mortalidad Media"/>
    <s v="Expectativa de vida Alta"/>
  </r>
  <r>
    <x v="17"/>
    <x v="2"/>
    <s v="Developing"/>
    <x v="33"/>
    <n v="146"/>
    <n v="46"/>
    <n v="7.24"/>
    <n v="0.96"/>
    <n v="2.2000000000000002"/>
    <n v="54.5"/>
    <n v="52"/>
    <n v="0.96"/>
    <n v="0.97"/>
    <n v="2.8"/>
    <n v="2.7"/>
    <x v="3"/>
    <s v="Mortalidad Media"/>
    <s v="Expectativa de vida Alta"/>
  </r>
  <r>
    <x v="17"/>
    <x v="3"/>
    <s v="Developing"/>
    <x v="157"/>
    <n v="148"/>
    <n v="49"/>
    <n v="7.55"/>
    <n v="0.96"/>
    <n v="0.02"/>
    <n v="53.6"/>
    <n v="54"/>
    <n v="0.96"/>
    <n v="0.95000000000000007"/>
    <n v="2.8"/>
    <n v="2.8"/>
    <x v="3"/>
    <s v="Mortalidad Media"/>
    <s v="Expectativa de vida Alta"/>
  </r>
  <r>
    <x v="17"/>
    <x v="4"/>
    <s v="Developing"/>
    <x v="35"/>
    <n v="152"/>
    <n v="51"/>
    <n v="7.58"/>
    <n v="0.98"/>
    <n v="0.43"/>
    <n v="52.8"/>
    <n v="57"/>
    <n v="0.98"/>
    <n v="0.99"/>
    <n v="2.9"/>
    <n v="2.8"/>
    <x v="3"/>
    <s v="Mortalidad Media"/>
    <s v="Expectativa de vida Alta"/>
  </r>
  <r>
    <x v="17"/>
    <x v="5"/>
    <s v="Developing"/>
    <x v="36"/>
    <n v="154"/>
    <n v="54"/>
    <n v="7.52"/>
    <n v="0.96"/>
    <n v="0.68"/>
    <n v="52"/>
    <n v="61"/>
    <n v="0.99"/>
    <n v="0.99"/>
    <n v="2.9"/>
    <n v="2.9"/>
    <x v="3"/>
    <s v="Mortalidad Media"/>
    <s v="Expectativa de vida Alta"/>
  </r>
  <r>
    <x v="17"/>
    <x v="6"/>
    <s v="Developing"/>
    <x v="28"/>
    <n v="157"/>
    <n v="57"/>
    <n v="7.33"/>
    <n v="0.99"/>
    <n v="0"/>
    <n v="51.1"/>
    <n v="64"/>
    <n v="0.99"/>
    <n v="0.99"/>
    <n v="3"/>
    <n v="2.9"/>
    <x v="3"/>
    <s v="Mortalidad Media"/>
    <s v="Expectativa de vida Alta"/>
  </r>
  <r>
    <x v="17"/>
    <x v="7"/>
    <s v="Developing"/>
    <x v="37"/>
    <n v="158"/>
    <n v="61"/>
    <n v="7.21"/>
    <n v="0.96"/>
    <n v="0"/>
    <n v="5.3"/>
    <n v="68"/>
    <n v="0.99"/>
    <n v="0.99"/>
    <n v="3"/>
    <n v="3"/>
    <x v="3"/>
    <s v="Mortalidad Media"/>
    <s v="Expectativa de vida Alta"/>
  </r>
  <r>
    <x v="17"/>
    <x v="8"/>
    <s v="Developing"/>
    <x v="27"/>
    <n v="159"/>
    <n v="65"/>
    <n v="7.19"/>
    <n v="0.99"/>
    <n v="0"/>
    <n v="49.4"/>
    <n v="73"/>
    <n v="0.99"/>
    <n v="0.99"/>
    <n v="3.1"/>
    <n v="3"/>
    <x v="3"/>
    <s v="Mortalidad Media"/>
    <s v="Expectativa de vida Alta"/>
  </r>
  <r>
    <x v="17"/>
    <x v="9"/>
    <s v="Developing"/>
    <x v="25"/>
    <n v="161"/>
    <n v="70"/>
    <n v="7.1"/>
    <n v="0.99"/>
    <n v="0.57000000000000006"/>
    <n v="48.6"/>
    <n v="79"/>
    <n v="0.99"/>
    <n v="0.99"/>
    <n v="3.1"/>
    <n v="3.1"/>
    <x v="3"/>
    <s v="Mortalidad Media"/>
    <s v="Expectativa de vida Alta"/>
  </r>
  <r>
    <x v="17"/>
    <x v="10"/>
    <s v="Developing"/>
    <x v="57"/>
    <n v="163"/>
    <n v="75"/>
    <n v="6.97"/>
    <n v="0.98"/>
    <n v="0.06"/>
    <n v="47.8"/>
    <n v="85"/>
    <n v="0.99"/>
    <n v="0.99"/>
    <n v="3.2"/>
    <n v="3.1"/>
    <x v="3"/>
    <s v="Mortalidad Alta"/>
    <s v="Expectativa de vida Alta"/>
  </r>
  <r>
    <x v="17"/>
    <x v="11"/>
    <s v="Developing"/>
    <x v="58"/>
    <n v="17"/>
    <n v="81"/>
    <n v="6.85"/>
    <n v="0.96"/>
    <n v="0"/>
    <n v="46.9"/>
    <n v="93"/>
    <n v="0.99"/>
    <n v="0.99"/>
    <n v="3.2"/>
    <n v="3.2"/>
    <x v="3"/>
    <s v="Mortalidad Alta"/>
    <s v="Expectativa de vida Alta"/>
  </r>
  <r>
    <x v="17"/>
    <x v="12"/>
    <s v="Developing"/>
    <x v="158"/>
    <n v="172"/>
    <n v="88"/>
    <n v="6.95"/>
    <n v="0.97"/>
    <n v="0.02"/>
    <n v="46.1"/>
    <n v="100"/>
    <n v="0.99"/>
    <n v="0.99"/>
    <n v="3.3"/>
    <n v="3.3"/>
    <x v="3"/>
    <s v="Mortalidad Alta"/>
    <s v="Expectativa de vida Alta"/>
  </r>
  <r>
    <x v="17"/>
    <x v="13"/>
    <s v="Developing"/>
    <x v="91"/>
    <n v="176"/>
    <n v="95"/>
    <n v="7"/>
    <n v="0.92"/>
    <n v="0.01"/>
    <n v="45.3"/>
    <n v="109"/>
    <n v="0.99"/>
    <n v="0.99"/>
    <n v="3.3"/>
    <n v="3.3"/>
    <x v="3"/>
    <s v="Mortalidad Alta"/>
    <s v="Expectativa de vida Alta"/>
  </r>
  <r>
    <x v="17"/>
    <x v="14"/>
    <s v="Developing"/>
    <x v="92"/>
    <n v="179"/>
    <n v="103"/>
    <n v="7.13"/>
    <n v="0.91"/>
    <n v="0.01"/>
    <n v="44.5"/>
    <n v="118"/>
    <n v="0.99"/>
    <n v="0.98"/>
    <n v="3.4"/>
    <n v="3.4"/>
    <x v="3"/>
    <s v="Mortalidad Alta"/>
    <s v="Expectativa de vida Alta"/>
  </r>
  <r>
    <x v="17"/>
    <x v="15"/>
    <s v="Developing"/>
    <x v="146"/>
    <n v="183"/>
    <n v="111"/>
    <n v="7.26"/>
    <n v="0.94000000000000006"/>
    <n v="0.36"/>
    <n v="43.7"/>
    <n v="127"/>
    <n v="0.99"/>
    <n v="0.98"/>
    <n v="3.4"/>
    <n v="3.4"/>
    <x v="3"/>
    <s v="Mortalidad Alta"/>
    <s v="Expectativa de vida Alta"/>
  </r>
  <r>
    <x v="18"/>
    <x v="1"/>
    <s v="Developed"/>
    <x v="159"/>
    <n v="138"/>
    <n v="1"/>
    <n v="12.03"/>
    <n v="0.95000000000000007"/>
    <n v="0"/>
    <n v="65.099999999999994"/>
    <n v="1"/>
    <n v="0.88"/>
    <n v="0.88"/>
    <n v="1.9"/>
    <n v="1.9"/>
    <x v="1"/>
    <s v="Mortalidad Baja"/>
    <s v="Expectativa de vida Alta"/>
  </r>
  <r>
    <x v="18"/>
    <x v="2"/>
    <s v="Developed"/>
    <x v="35"/>
    <n v="14"/>
    <n v="1"/>
    <n v="12.06"/>
    <n v="0.95000000000000007"/>
    <n v="0.14000000000000001"/>
    <n v="64.5"/>
    <n v="1"/>
    <n v="0.95000000000000007"/>
    <n v="0.95000000000000007"/>
    <n v="1.9"/>
    <n v="1.9"/>
    <x v="1"/>
    <s v="Mortalidad Baja"/>
    <s v="Expectativa de vida Alta"/>
  </r>
  <r>
    <x v="18"/>
    <x v="3"/>
    <s v="Developed"/>
    <x v="55"/>
    <n v="139"/>
    <n v="1"/>
    <n v="10.99"/>
    <n v="0.95000000000000007"/>
    <n v="0.01"/>
    <n v="63.9"/>
    <n v="1"/>
    <n v="0.95000000000000007"/>
    <n v="0.95000000000000007"/>
    <n v="1.9"/>
    <n v="1.9"/>
    <x v="1"/>
    <s v="Mortalidad Baja"/>
    <s v="Expectativa de vida Alta"/>
  </r>
  <r>
    <x v="18"/>
    <x v="4"/>
    <s v="Developed"/>
    <x v="160"/>
    <n v="144"/>
    <n v="1"/>
    <n v="10.67"/>
    <n v="0.96"/>
    <n v="1.57"/>
    <n v="63.3"/>
    <n v="1"/>
    <n v="0.95000000000000007"/>
    <n v="0.95000000000000007"/>
    <n v="2"/>
    <n v="2"/>
    <x v="1"/>
    <s v="Mortalidad Baja"/>
    <s v="Expectativa de vida Alta"/>
  </r>
  <r>
    <x v="18"/>
    <x v="5"/>
    <s v="Developed"/>
    <x v="37"/>
    <n v="147"/>
    <n v="1"/>
    <n v="10.8"/>
    <n v="0.95000000000000007"/>
    <n v="220.04"/>
    <n v="62.7"/>
    <n v="1"/>
    <n v="0.94000000000000006"/>
    <n v="0.94000000000000006"/>
    <n v="2"/>
    <n v="2"/>
    <x v="1"/>
    <s v="Mortalidad Baja"/>
    <s v="Expectativa de vida Alta"/>
  </r>
  <r>
    <x v="18"/>
    <x v="6"/>
    <s v="Developed"/>
    <x v="56"/>
    <n v="152"/>
    <n v="1"/>
    <n v="10.93"/>
    <n v="0.96"/>
    <n v="22.490000000000002"/>
    <n v="62.1"/>
    <n v="1"/>
    <n v="0.94000000000000006"/>
    <n v="0.94000000000000006"/>
    <n v="2"/>
    <n v="2.1"/>
    <x v="1"/>
    <s v="Mortalidad Baja"/>
    <s v="Expectativa de vida Alta"/>
  </r>
  <r>
    <x v="18"/>
    <x v="7"/>
    <s v="Developed"/>
    <x v="38"/>
    <n v="155"/>
    <n v="1"/>
    <n v="10.98"/>
    <n v="0.96"/>
    <n v="0.01"/>
    <n v="61.5"/>
    <n v="1"/>
    <n v="0.96"/>
    <n v="0.95000000000000007"/>
    <n v="2.1"/>
    <n v="2.1"/>
    <x v="1"/>
    <s v="Mortalidad Baja"/>
    <s v="Expectativa de vida Alta"/>
  </r>
  <r>
    <x v="18"/>
    <x v="8"/>
    <s v="Developed"/>
    <x v="29"/>
    <n v="157"/>
    <n v="1"/>
    <n v="10.89"/>
    <n v="0.95000000000000007"/>
    <n v="0.01"/>
    <n v="6.9"/>
    <n v="1"/>
    <n v="0.95000000000000007"/>
    <n v="0.95000000000000007"/>
    <n v="2.1"/>
    <n v="2.2000000000000002"/>
    <x v="1"/>
    <s v="Mortalidad Baja"/>
    <s v="Expectativa de vida Alta"/>
  </r>
  <r>
    <x v="18"/>
    <x v="9"/>
    <s v="Developed"/>
    <x v="83"/>
    <n v="161"/>
    <n v="1"/>
    <n v="10.39"/>
    <n v="0.96"/>
    <n v="0.01"/>
    <n v="6.3"/>
    <n v="1"/>
    <n v="0.96"/>
    <n v="0.95000000000000007"/>
    <n v="2.2000000000000002"/>
    <n v="2.2000000000000002"/>
    <x v="1"/>
    <s v="Mortalidad Baja"/>
    <s v="Expectativa de vida Alta"/>
  </r>
  <r>
    <x v="18"/>
    <x v="10"/>
    <s v="Developed"/>
    <x v="161"/>
    <n v="16"/>
    <n v="1"/>
    <n v="10.48"/>
    <n v="0.96"/>
    <n v="0.03"/>
    <n v="59.7"/>
    <n v="1"/>
    <n v="0.97"/>
    <n v="0.96"/>
    <n v="2.2000000000000002"/>
    <n v="2.2999999999999998"/>
    <x v="1"/>
    <s v="Mortalidad Baja"/>
    <s v="Expectativa de vida Alta"/>
  </r>
  <r>
    <x v="18"/>
    <x v="11"/>
    <s v="Developed"/>
    <x v="83"/>
    <n v="157"/>
    <n v="1"/>
    <n v="10.96"/>
    <n v="0.94000000000000006"/>
    <n v="0"/>
    <n v="59.1"/>
    <n v="1"/>
    <n v="0.94000000000000006"/>
    <n v="0.95000000000000007"/>
    <n v="2.2999999999999998"/>
    <n v="2.2999999999999998"/>
    <x v="1"/>
    <s v="Mortalidad Baja"/>
    <s v="Expectativa de vida Alta"/>
  </r>
  <r>
    <x v="18"/>
    <x v="12"/>
    <s v="Developed"/>
    <x v="58"/>
    <n v="155"/>
    <n v="1"/>
    <n v="11.19"/>
    <n v="0.96"/>
    <n v="0"/>
    <n v="58.6"/>
    <n v="1"/>
    <n v="0.96"/>
    <n v="0.96"/>
    <n v="2.2999999999999998"/>
    <n v="2.4"/>
    <x v="1"/>
    <s v="Mortalidad Baja"/>
    <s v="Expectativa de vida Alta"/>
  </r>
  <r>
    <x v="18"/>
    <x v="13"/>
    <s v="Developed"/>
    <x v="158"/>
    <n v="157"/>
    <n v="1"/>
    <n v="10.199999999999999"/>
    <n v="0.88"/>
    <n v="0"/>
    <n v="58.1"/>
    <n v="1"/>
    <n v="0.94000000000000006"/>
    <n v="0.93"/>
    <n v="2.4"/>
    <n v="2.4"/>
    <x v="1"/>
    <s v="Mortalidad Baja"/>
    <s v="Expectativa de vida Alta"/>
  </r>
  <r>
    <x v="18"/>
    <x v="14"/>
    <s v="Developed"/>
    <x v="85"/>
    <n v="16"/>
    <n v="1"/>
    <n v="10.72"/>
    <n v="0.93"/>
    <n v="0.08"/>
    <n v="57.5"/>
    <n v="1"/>
    <n v="0.94000000000000006"/>
    <n v="0.94000000000000006"/>
    <n v="2.4"/>
    <n v="2.5"/>
    <x v="1"/>
    <s v="Mortalidad Baja"/>
    <s v="Expectativa de vida Alta"/>
  </r>
  <r>
    <x v="18"/>
    <x v="15"/>
    <s v="Developed"/>
    <x v="86"/>
    <n v="163"/>
    <n v="1"/>
    <n v="9.69"/>
    <n v="0.94000000000000006"/>
    <n v="0.46"/>
    <n v="57"/>
    <n v="1"/>
    <n v="0.94000000000000006"/>
    <n v="0.93"/>
    <n v="2.5"/>
    <n v="2.5"/>
    <x v="1"/>
    <s v="Mortalidad Baja"/>
    <s v="Expectativa de vida Alta"/>
  </r>
  <r>
    <x v="19"/>
    <x v="1"/>
    <s v="Developing"/>
    <x v="123"/>
    <n v="268"/>
    <n v="39"/>
    <n v="0.01"/>
    <n v="0.91"/>
    <n v="3.43"/>
    <n v="18.8"/>
    <n v="63"/>
    <n v="0.91"/>
    <n v="0.91"/>
    <n v="8.1999999999999993"/>
    <n v="7.7"/>
    <x v="2"/>
    <s v="Mortalidad Media"/>
    <s v="Expectativa de vida Media"/>
  </r>
  <r>
    <x v="19"/>
    <x v="2"/>
    <s v="Developing"/>
    <x v="162"/>
    <n v="27"/>
    <n v="40"/>
    <n v="4.6399999999999997"/>
    <n v="0.88"/>
    <n v="3.75"/>
    <n v="18.2"/>
    <n v="66"/>
    <n v="0.89"/>
    <n v="0.88"/>
    <n v="8.4"/>
    <n v="7.9"/>
    <x v="2"/>
    <s v="Mortalidad Media"/>
    <s v="Expectativa de vida Media"/>
  </r>
  <r>
    <x v="19"/>
    <x v="3"/>
    <s v="Developing"/>
    <x v="5"/>
    <n v="271"/>
    <n v="41"/>
    <n v="4.75"/>
    <n v="0.09"/>
    <n v="73.62"/>
    <n v="17.7"/>
    <n v="68"/>
    <n v="0.09"/>
    <n v="0.09"/>
    <n v="8.6"/>
    <n v="8.1"/>
    <x v="2"/>
    <s v="Mortalidad Media"/>
    <s v="Expectativa de vida Media"/>
  </r>
  <r>
    <x v="19"/>
    <x v="4"/>
    <s v="Developing"/>
    <x v="6"/>
    <n v="275"/>
    <n v="42"/>
    <n v="4.51"/>
    <n v="0.91"/>
    <n v="8.6"/>
    <n v="17.100000000000001"/>
    <n v="71"/>
    <n v="0.09"/>
    <n v="0.91"/>
    <n v="8.8000000000000007"/>
    <n v="8.4"/>
    <x v="2"/>
    <s v="Mortalidad Media"/>
    <s v="Expectativa de vida Media"/>
  </r>
  <r>
    <x v="19"/>
    <x v="5"/>
    <s v="Developing"/>
    <x v="7"/>
    <n v="279"/>
    <n v="43"/>
    <n v="4.55"/>
    <n v="0.91"/>
    <n v="25.11"/>
    <n v="16.600000000000001"/>
    <n v="74"/>
    <n v="0.09"/>
    <n v="0.91"/>
    <n v="9"/>
    <n v="8.6"/>
    <x v="2"/>
    <s v="Mortalidad Media"/>
    <s v="Expectativa de vida Media"/>
  </r>
  <r>
    <x v="19"/>
    <x v="6"/>
    <s v="Developing"/>
    <x v="151"/>
    <n v="283"/>
    <n v="44"/>
    <n v="4.55"/>
    <n v="0.92"/>
    <n v="541.18000000000006"/>
    <n v="16.100000000000001"/>
    <n v="77"/>
    <n v="0.91"/>
    <n v="0.92"/>
    <n v="9.3000000000000007"/>
    <n v="8.8000000000000007"/>
    <x v="2"/>
    <s v="Mortalidad Media"/>
    <s v="Expectativa de vida Media"/>
  </r>
  <r>
    <x v="19"/>
    <x v="7"/>
    <s v="Developing"/>
    <x v="131"/>
    <n v="288"/>
    <n v="45"/>
    <n v="4.5"/>
    <n v="0.93"/>
    <n v="3.95"/>
    <n v="15.6"/>
    <n v="80"/>
    <n v="0.92"/>
    <n v="0.93"/>
    <n v="9.5"/>
    <n v="9.1"/>
    <x v="2"/>
    <s v="Mortalidad Media"/>
    <s v="Expectativa de vida Media"/>
  </r>
  <r>
    <x v="19"/>
    <x v="8"/>
    <s v="Developing"/>
    <x v="12"/>
    <n v="293"/>
    <n v="46"/>
    <n v="4.58"/>
    <n v="0.89"/>
    <n v="0.12"/>
    <n v="15.1"/>
    <n v="83"/>
    <n v="0.93"/>
    <n v="0.89"/>
    <n v="9.8000000000000007"/>
    <n v="9.3000000000000007"/>
    <x v="2"/>
    <s v="Mortalidad Alta"/>
    <s v="Expectativa de vida Media"/>
  </r>
  <r>
    <x v="19"/>
    <x v="9"/>
    <s v="Developing"/>
    <x v="163"/>
    <n v="32"/>
    <n v="47"/>
    <n v="4.7300000000000004"/>
    <n v="0.76"/>
    <n v="1.25"/>
    <n v="14.6"/>
    <n v="86"/>
    <n v="0.94000000000000006"/>
    <n v="0.86"/>
    <n v="1"/>
    <n v="9.6"/>
    <x v="2"/>
    <s v="Mortalidad Alta"/>
    <s v="Expectativa de vida Media"/>
  </r>
  <r>
    <x v="20"/>
    <x v="1"/>
    <s v="Developing"/>
    <x v="124"/>
    <n v="297"/>
    <n v="22"/>
    <n v="0.01"/>
    <n v="0.95000000000000007"/>
    <n v="0"/>
    <n v="18.2"/>
    <n v="32"/>
    <n v="0.95000000000000007"/>
    <n v="0.95000000000000007"/>
    <n v="7.4"/>
    <n v="7.3"/>
    <x v="2"/>
    <s v="Mortalidad Media"/>
    <s v="Expectativa de vida Media"/>
  </r>
  <r>
    <x v="20"/>
    <x v="2"/>
    <s v="Developing"/>
    <x v="5"/>
    <n v="33"/>
    <n v="22"/>
    <n v="0.01"/>
    <n v="0.96"/>
    <n v="0"/>
    <n v="17.600000000000001"/>
    <n v="32"/>
    <n v="0.96"/>
    <n v="0.96"/>
    <n v="7.4"/>
    <n v="7.4"/>
    <x v="2"/>
    <s v="Mortalidad Media"/>
    <s v="Expectativa de vida Media"/>
  </r>
  <r>
    <x v="20"/>
    <x v="3"/>
    <s v="Developing"/>
    <x v="164"/>
    <n v="312"/>
    <n v="22"/>
    <n v="0.01"/>
    <n v="0.96"/>
    <n v="0.49"/>
    <n v="17.100000000000001"/>
    <n v="33"/>
    <n v="0.96"/>
    <n v="0.96"/>
    <n v="7.5"/>
    <n v="7.5"/>
    <x v="2"/>
    <s v="Mortalidad Media"/>
    <s v="Expectativa de vida Media"/>
  </r>
  <r>
    <x v="20"/>
    <x v="4"/>
    <s v="Developing"/>
    <x v="165"/>
    <n v="321"/>
    <n v="22"/>
    <n v="4.16"/>
    <n v="0.96"/>
    <n v="1.29"/>
    <n v="16.600000000000001"/>
    <n v="33"/>
    <n v="0.95000000000000007"/>
    <n v="0.96"/>
    <n v="7.6"/>
    <n v="7.6"/>
    <x v="2"/>
    <s v="Mortalidad Media"/>
    <s v="Expectativa de vida Media"/>
  </r>
  <r>
    <x v="20"/>
    <x v="5"/>
    <s v="Developing"/>
    <x v="129"/>
    <n v="33"/>
    <n v="23"/>
    <n v="4.16"/>
    <n v="0.96"/>
    <n v="4.95"/>
    <n v="16.100000000000001"/>
    <n v="34"/>
    <n v="0.94000000000000006"/>
    <n v="0.96"/>
    <n v="7.7"/>
    <n v="7.7"/>
    <x v="2"/>
    <s v="Mortalidad Media"/>
    <s v="Expectativa de vida Media"/>
  </r>
  <r>
    <x v="20"/>
    <x v="6"/>
    <s v="Developing"/>
    <x v="11"/>
    <n v="338"/>
    <n v="23"/>
    <n v="4.05"/>
    <n v="0.94000000000000006"/>
    <n v="3.0500000000000003"/>
    <n v="15.7"/>
    <n v="34"/>
    <n v="0.96"/>
    <n v="0.94000000000000006"/>
    <n v="7.8"/>
    <n v="7.8"/>
    <x v="2"/>
    <s v="Mortalidad Media"/>
    <s v="Expectativa de vida Media"/>
  </r>
  <r>
    <x v="20"/>
    <x v="7"/>
    <s v="Developing"/>
    <x v="12"/>
    <n v="35"/>
    <n v="23"/>
    <n v="4.33"/>
    <n v="0.92"/>
    <n v="1.73"/>
    <n v="15.2"/>
    <n v="35"/>
    <n v="0.89"/>
    <n v="0.92"/>
    <n v="7.9"/>
    <n v="7.9"/>
    <x v="2"/>
    <s v="Mortalidad Media"/>
    <s v="Expectativa de vida Media"/>
  </r>
  <r>
    <x v="20"/>
    <x v="8"/>
    <s v="Developing"/>
    <x v="13"/>
    <n v="355"/>
    <n v="24"/>
    <n v="4.54"/>
    <n v="0.99"/>
    <n v="0.43"/>
    <n v="14.8"/>
    <n v="36"/>
    <n v="0.93"/>
    <n v="0.99"/>
    <n v="8"/>
    <n v="8"/>
    <x v="2"/>
    <s v="Mortalidad Media"/>
    <s v="Expectativa de vida Media"/>
  </r>
  <r>
    <x v="20"/>
    <x v="9"/>
    <s v="Developing"/>
    <x v="166"/>
    <n v="361"/>
    <n v="24"/>
    <n v="4.5"/>
    <n v="0.92"/>
    <n v="7.84"/>
    <n v="14.5"/>
    <n v="36"/>
    <n v="0.88"/>
    <n v="0.92"/>
    <n v="8.1"/>
    <n v="8.1999999999999993"/>
    <x v="2"/>
    <s v="Mortalidad Media"/>
    <s v="Expectativa de vida Media"/>
  </r>
  <r>
    <x v="20"/>
    <x v="10"/>
    <s v="Developing"/>
    <x v="167"/>
    <n v="369"/>
    <n v="24"/>
    <n v="5.54"/>
    <n v="0.87"/>
    <n v="0"/>
    <n v="14.1"/>
    <n v="37"/>
    <n v="0.82000000000000006"/>
    <n v="0.87"/>
    <n v="8.1999999999999993"/>
    <n v="8.3000000000000007"/>
    <x v="2"/>
    <s v="Mortalidad Media"/>
    <s v="Expectativa de vida Media"/>
  </r>
  <r>
    <x v="20"/>
    <x v="11"/>
    <s v="Developing"/>
    <x v="168"/>
    <n v="378"/>
    <n v="24"/>
    <n v="5.72"/>
    <n v="0.83000000000000007"/>
    <n v="0.02"/>
    <n v="13.8"/>
    <n v="38"/>
    <n v="0.76"/>
    <n v="0.83000000000000007"/>
    <n v="8.4"/>
    <n v="8.4"/>
    <x v="2"/>
    <s v="Mortalidad Media"/>
    <s v="Expectativa de vida Media"/>
  </r>
  <r>
    <x v="21"/>
    <x v="1"/>
    <s v="Developing"/>
    <x v="25"/>
    <n v="117"/>
    <n v="0"/>
    <n v="0.01"/>
    <n v="0.97"/>
    <n v="0"/>
    <n v="3.5"/>
    <n v="0"/>
    <n v="0.95000000000000007"/>
    <n v="0.95000000000000007"/>
    <n v="6.8"/>
    <n v="6.7"/>
    <x v="2"/>
    <s v="Mortalidad Baja"/>
    <s v="Expectativa de vida Alta"/>
  </r>
  <r>
    <x v="21"/>
    <x v="2"/>
    <s v="Developing"/>
    <x v="26"/>
    <n v="12"/>
    <n v="0"/>
    <n v="0.01"/>
    <n v="0.94000000000000006"/>
    <n v="0"/>
    <n v="29.7"/>
    <n v="0"/>
    <n v="0.93"/>
    <n v="0.93"/>
    <n v="6.9"/>
    <n v="6.9"/>
    <x v="2"/>
    <s v="Mortalidad Baja"/>
    <s v="Expectativa de vida Alta"/>
  </r>
  <r>
    <x v="21"/>
    <x v="3"/>
    <s v="Developing"/>
    <x v="57"/>
    <n v="121"/>
    <n v="0"/>
    <n v="0.01"/>
    <n v="0.94000000000000006"/>
    <n v="0"/>
    <n v="29"/>
    <n v="0"/>
    <n v="0.94000000000000006"/>
    <n v="0.94000000000000006"/>
    <n v="7.1"/>
    <n v="7.1"/>
    <x v="2"/>
    <s v="Mortalidad Baja"/>
    <s v="Expectativa de vida Alta"/>
  </r>
  <r>
    <x v="21"/>
    <x v="4"/>
    <s v="Developing"/>
    <x v="29"/>
    <n v="122"/>
    <n v="0"/>
    <n v="5.07"/>
    <n v="0.09"/>
    <n v="0"/>
    <n v="28.2"/>
    <n v="0"/>
    <n v="0.09"/>
    <n v="0.09"/>
    <n v="7.3"/>
    <n v="7.2"/>
    <x v="2"/>
    <s v="Mortalidad Baja"/>
    <s v="Expectativa de vida Alta"/>
  </r>
  <r>
    <x v="21"/>
    <x v="5"/>
    <s v="Developing"/>
    <x v="82"/>
    <n v="123"/>
    <n v="0"/>
    <n v="4.75"/>
    <n v="0.98"/>
    <n v="0"/>
    <n v="27.5"/>
    <n v="0"/>
    <n v="0.99"/>
    <n v="0.99"/>
    <n v="7.4"/>
    <n v="7.4"/>
    <x v="2"/>
    <s v="Mortalidad Baja"/>
    <s v="Expectativa de vida Alta"/>
  </r>
  <r>
    <x v="21"/>
    <x v="6"/>
    <s v="Developing"/>
    <x v="169"/>
    <n v="124"/>
    <n v="0"/>
    <n v="4.45"/>
    <n v="0.98"/>
    <n v="0"/>
    <n v="26.8"/>
    <n v="0"/>
    <n v="0.99"/>
    <n v="0.99"/>
    <n v="7.6"/>
    <n v="7.6"/>
    <x v="2"/>
    <s v="Mortalidad Baja"/>
    <s v="Expectativa de vida Alta"/>
  </r>
  <r>
    <x v="21"/>
    <x v="7"/>
    <s v="Developing"/>
    <x v="169"/>
    <n v="124"/>
    <n v="0"/>
    <n v="4.16"/>
    <n v="0.98"/>
    <n v="0"/>
    <n v="26.2"/>
    <n v="0"/>
    <n v="0.99"/>
    <n v="0.99"/>
    <n v="7.8"/>
    <n v="7.8"/>
    <x v="2"/>
    <s v="Mortalidad Baja"/>
    <s v="Expectativa de vida Alta"/>
  </r>
  <r>
    <x v="21"/>
    <x v="8"/>
    <s v="Developing"/>
    <x v="39"/>
    <n v="126"/>
    <n v="0"/>
    <n v="5.28"/>
    <n v="0.96"/>
    <n v="0"/>
    <n v="25.5"/>
    <n v="0"/>
    <n v="0.98"/>
    <n v="0.98"/>
    <n v="8.1"/>
    <n v="8"/>
    <x v="2"/>
    <s v="Mortalidad Baja"/>
    <s v="Expectativa de vida Alta"/>
  </r>
  <r>
    <x v="21"/>
    <x v="9"/>
    <s v="Developing"/>
    <x v="161"/>
    <n v="129"/>
    <n v="0"/>
    <n v="4.25"/>
    <n v="0.95000000000000007"/>
    <n v="0"/>
    <n v="24.9"/>
    <n v="0"/>
    <n v="0.97"/>
    <n v="0.96"/>
    <n v="8.3000000000000007"/>
    <n v="8.3000000000000007"/>
    <x v="2"/>
    <s v="Mortalidad Baja"/>
    <s v="Expectativa de vida Alta"/>
  </r>
  <r>
    <x v="21"/>
    <x v="10"/>
    <s v="Developing"/>
    <x v="158"/>
    <n v="134"/>
    <n v="0"/>
    <n v="4.26"/>
    <n v="0.93"/>
    <n v="0"/>
    <n v="24.3"/>
    <n v="0"/>
    <n v="0.95000000000000007"/>
    <n v="0.95000000000000007"/>
    <n v="8.5"/>
    <n v="8.5"/>
    <x v="2"/>
    <s v="Mortalidad Baja"/>
    <s v="Expectativa de vida Alta"/>
  </r>
  <r>
    <x v="21"/>
    <x v="11"/>
    <s v="Developing"/>
    <x v="91"/>
    <n v="14"/>
    <n v="0"/>
    <n v="4.1900000000000004"/>
    <n v="0.91"/>
    <n v="0"/>
    <n v="23.7"/>
    <n v="0"/>
    <n v="0.94000000000000006"/>
    <n v="0.93"/>
    <n v="8.6999999999999993"/>
    <n v="8.6999999999999993"/>
    <x v="2"/>
    <s v="Mortalidad Baja"/>
    <s v="Expectativa de vida Alta"/>
  </r>
  <r>
    <x v="21"/>
    <x v="12"/>
    <s v="Developing"/>
    <x v="86"/>
    <n v="144"/>
    <n v="0"/>
    <n v="4.16"/>
    <n v="0.66"/>
    <n v="0"/>
    <n v="23.2"/>
    <n v="0"/>
    <n v="0.93"/>
    <n v="0.92"/>
    <n v="8.9"/>
    <n v="8.9"/>
    <x v="2"/>
    <s v="Mortalidad Baja"/>
    <s v="Expectativa de vida Alta"/>
  </r>
  <r>
    <x v="21"/>
    <x v="13"/>
    <s v="Developing"/>
    <x v="93"/>
    <n v="148"/>
    <n v="0"/>
    <n v="3.82"/>
    <n v="0.04"/>
    <n v="0"/>
    <n v="22.6"/>
    <n v="0"/>
    <n v="0.92"/>
    <n v="0.91"/>
    <n v="9.1999999999999993"/>
    <n v="9.1"/>
    <x v="2"/>
    <s v="Mortalidad Baja"/>
    <s v="Expectativa de vida Alta"/>
  </r>
  <r>
    <x v="22"/>
    <x v="1"/>
    <s v="Developing"/>
    <x v="121"/>
    <n v="179"/>
    <n v="11"/>
    <n v="0.01"/>
    <n v="0.88"/>
    <n v="0"/>
    <n v="18.899999999999999"/>
    <n v="12"/>
    <n v="0.87"/>
    <n v="0.88"/>
    <n v="1.9"/>
    <n v="11"/>
    <x v="0"/>
    <s v="Mortalidad Baja"/>
    <s v="Expectativa de vida Media"/>
  </r>
  <r>
    <x v="22"/>
    <x v="2"/>
    <s v="Developing"/>
    <x v="90"/>
    <n v="183"/>
    <n v="11"/>
    <n v="0.01"/>
    <n v="0.83000000000000007"/>
    <n v="0"/>
    <n v="18.2"/>
    <n v="13"/>
    <n v="0.66"/>
    <n v="0.83000000000000007"/>
    <n v="11"/>
    <n v="11.1"/>
    <x v="0"/>
    <s v="Mortalidad Baja"/>
    <s v="Expectativa de vida Media"/>
  </r>
  <r>
    <x v="22"/>
    <x v="3"/>
    <s v="Developing"/>
    <x v="135"/>
    <n v="186"/>
    <n v="12"/>
    <n v="0.01"/>
    <n v="0.86"/>
    <n v="0.15"/>
    <n v="17.600000000000001"/>
    <n v="14"/>
    <n v="0.84"/>
    <n v="0.86"/>
    <n v="11"/>
    <n v="11.2"/>
    <x v="0"/>
    <s v="Mortalidad Baja"/>
    <s v="Expectativa de vida Media"/>
  </r>
  <r>
    <x v="22"/>
    <x v="4"/>
    <s v="Developing"/>
    <x v="136"/>
    <n v="19"/>
    <n v="13"/>
    <n v="2.12"/>
    <n v="0.88"/>
    <n v="7.22"/>
    <n v="17"/>
    <n v="15"/>
    <n v="0.87"/>
    <n v="0.88"/>
    <n v="11"/>
    <n v="11.2"/>
    <x v="0"/>
    <s v="Mortalidad Baja"/>
    <s v="Expectativa de vida Media"/>
  </r>
  <r>
    <x v="22"/>
    <x v="5"/>
    <s v="Developing"/>
    <x v="170"/>
    <n v="192"/>
    <n v="14"/>
    <n v="2.2000000000000002"/>
    <n v="0.89"/>
    <n v="11.56"/>
    <n v="16.399999999999999"/>
    <n v="16"/>
    <n v="0.88"/>
    <n v="0.89"/>
    <n v="11"/>
    <n v="11.3"/>
    <x v="0"/>
    <s v="Mortalidad Baja"/>
    <s v="Expectativa de vida Media"/>
  </r>
  <r>
    <x v="22"/>
    <x v="6"/>
    <s v="Developing"/>
    <x v="171"/>
    <n v="195"/>
    <n v="15"/>
    <n v="2.13"/>
    <n v="0.92"/>
    <n v="47.79"/>
    <n v="15.9"/>
    <n v="17"/>
    <n v="0.95000000000000007"/>
    <n v="0.94000000000000006"/>
    <n v="11.1"/>
    <n v="11.4"/>
    <x v="0"/>
    <s v="Mortalidad Baja"/>
    <s v="Expectativa de vida Media"/>
  </r>
  <r>
    <x v="22"/>
    <x v="7"/>
    <s v="Developing"/>
    <x v="172"/>
    <n v="199"/>
    <n v="16"/>
    <n v="2.2400000000000002"/>
    <n v="0.91"/>
    <n v="42.11"/>
    <n v="15.3"/>
    <n v="18"/>
    <n v="0.91"/>
    <n v="0.91"/>
    <n v="11.2"/>
    <n v="11.4"/>
    <x v="0"/>
    <s v="Mortalidad Baja"/>
    <s v="Expectativa de vida Media"/>
  </r>
  <r>
    <x v="22"/>
    <x v="8"/>
    <s v="Developing"/>
    <x v="0"/>
    <n v="24"/>
    <n v="16"/>
    <n v="2.08"/>
    <n v="0.82000000000000006"/>
    <n v="3.94"/>
    <n v="14.8"/>
    <n v="20"/>
    <n v="0.82000000000000006"/>
    <n v="0.82000000000000006"/>
    <n v="11.3"/>
    <n v="11.5"/>
    <x v="0"/>
    <s v="Mortalidad Media"/>
    <s v="Expectativa de vida Media"/>
  </r>
  <r>
    <x v="22"/>
    <x v="9"/>
    <s v="Developing"/>
    <x v="173"/>
    <n v="216"/>
    <n v="17"/>
    <n v="2.0299999999999998"/>
    <n v="0.08"/>
    <n v="1.8800000000000001"/>
    <n v="14.3"/>
    <n v="21"/>
    <n v="0.08"/>
    <n v="0.08"/>
    <n v="11.4"/>
    <n v="11.6"/>
    <x v="0"/>
    <s v="Mortalidad Media"/>
    <s v="Expectativa de vida Media"/>
  </r>
  <r>
    <x v="23"/>
    <x v="1"/>
    <s v="Developing"/>
    <x v="10"/>
    <n v="366"/>
    <n v="47"/>
    <n v="0.01"/>
    <n v="0.87"/>
    <n v="8.31"/>
    <n v="28.4"/>
    <n v="71"/>
    <n v="0.86"/>
    <n v="0.87"/>
    <n v="5.7"/>
    <n v="5.7"/>
    <x v="2"/>
    <s v="Mortalidad Media"/>
    <s v="Expectativa de vida Media"/>
  </r>
  <r>
    <x v="23"/>
    <x v="2"/>
    <s v="Developing"/>
    <x v="174"/>
    <n v="364"/>
    <n v="48"/>
    <n v="0.01"/>
    <n v="0.89"/>
    <n v="7.6000000000000005"/>
    <n v="27.8"/>
    <n v="73"/>
    <n v="0.88"/>
    <n v="0.89"/>
    <n v="5.8"/>
    <n v="5.8"/>
    <x v="2"/>
    <s v="Mortalidad Media"/>
    <s v="Expectativa de vida Media"/>
  </r>
  <r>
    <x v="23"/>
    <x v="3"/>
    <s v="Developing"/>
    <x v="175"/>
    <n v="369"/>
    <n v="50"/>
    <n v="0.01"/>
    <n v="0.85"/>
    <n v="6.09"/>
    <n v="27.2"/>
    <n v="76"/>
    <n v="0.85"/>
    <n v="0.85"/>
    <n v="5.9"/>
    <n v="5.9"/>
    <x v="2"/>
    <s v="Mortalidad Media"/>
    <s v="Expectativa de vida Media"/>
  </r>
  <r>
    <x v="23"/>
    <x v="4"/>
    <s v="Developing"/>
    <x v="133"/>
    <n v="371"/>
    <n v="51"/>
    <n v="6.19"/>
    <n v="0.82000000000000006"/>
    <n v="5.04"/>
    <n v="26.6"/>
    <n v="79"/>
    <n v="0.08"/>
    <n v="0.82000000000000006"/>
    <n v="6"/>
    <n v="6"/>
    <x v="2"/>
    <s v="Mortalidad Media"/>
    <s v="Expectativa de vida Media"/>
  </r>
  <r>
    <x v="23"/>
    <x v="5"/>
    <s v="Developing"/>
    <x v="12"/>
    <n v="37"/>
    <n v="53"/>
    <n v="6.15"/>
    <n v="0.84"/>
    <n v="2.4"/>
    <n v="26"/>
    <n v="82"/>
    <n v="0.83000000000000007"/>
    <n v="0.84"/>
    <n v="6.1"/>
    <n v="6.2"/>
    <x v="2"/>
    <s v="Mortalidad Alta"/>
    <s v="Expectativa de vida Media"/>
  </r>
  <r>
    <x v="23"/>
    <x v="6"/>
    <s v="Developing"/>
    <x v="13"/>
    <n v="373"/>
    <n v="54"/>
    <n v="5.89"/>
    <n v="0.08"/>
    <n v="2.5100000000000002"/>
    <n v="25.4"/>
    <n v="85"/>
    <n v="0.79"/>
    <n v="0.08"/>
    <n v="6.3"/>
    <n v="6.3"/>
    <x v="2"/>
    <s v="Mortalidad Alta"/>
    <s v="Expectativa de vida Media"/>
  </r>
  <r>
    <x v="23"/>
    <x v="7"/>
    <s v="Developing"/>
    <x v="176"/>
    <n v="382"/>
    <n v="56"/>
    <n v="5.9"/>
    <n v="0.84"/>
    <n v="4.95"/>
    <n v="24.9"/>
    <n v="87"/>
    <n v="0.82000000000000006"/>
    <n v="0.84"/>
    <n v="6.4"/>
    <n v="6.5"/>
    <x v="2"/>
    <s v="Mortalidad Alta"/>
    <s v="Expectativa de vida Media"/>
  </r>
  <r>
    <x v="23"/>
    <x v="8"/>
    <s v="Developing"/>
    <x v="177"/>
    <n v="395"/>
    <n v="57"/>
    <n v="5.44"/>
    <n v="0.82000000000000006"/>
    <n v="1"/>
    <n v="24.4"/>
    <n v="89"/>
    <n v="0.81"/>
    <n v="0.82000000000000006"/>
    <n v="6.6"/>
    <n v="6.6"/>
    <x v="2"/>
    <s v="Mortalidad Alta"/>
    <s v="Expectativa de vida Media"/>
  </r>
  <r>
    <x v="23"/>
    <x v="9"/>
    <s v="Developing"/>
    <x v="178"/>
    <n v="394"/>
    <n v="58"/>
    <n v="5.22"/>
    <n v="0.81"/>
    <n v="1.96"/>
    <n v="23.8"/>
    <n v="91"/>
    <n v="0.78"/>
    <n v="0.81"/>
    <n v="6.7"/>
    <n v="6.8"/>
    <x v="2"/>
    <s v="Mortalidad Alta"/>
    <s v="Expectativa de vida Media"/>
  </r>
  <r>
    <x v="23"/>
    <x v="10"/>
    <s v="Developing"/>
    <x v="179"/>
    <n v="4"/>
    <n v="58"/>
    <n v="5.03"/>
    <n v="0.79"/>
    <n v="6.05"/>
    <n v="23.3"/>
    <n v="93"/>
    <n v="0.79"/>
    <n v="0.08"/>
    <n v="6.9"/>
    <n v="7"/>
    <x v="2"/>
    <s v="Mortalidad Alta"/>
    <s v="Expectativa de vida Media"/>
  </r>
  <r>
    <x v="24"/>
    <x v="1"/>
    <s v="Developing"/>
    <x v="62"/>
    <n v="65"/>
    <n v="2"/>
    <n v="8.1"/>
    <n v="0.55000000000000004"/>
    <n v="4.18"/>
    <n v="66.400000000000006"/>
    <n v="2"/>
    <n v="0.91"/>
    <n v="0.91"/>
    <n v="0.5"/>
    <n v="0.5"/>
    <x v="5"/>
    <s v="Mortalidad Baja"/>
    <s v="Expectativa de vida Alta"/>
  </r>
  <r>
    <x v="24"/>
    <x v="2"/>
    <s v="Developing"/>
    <x v="180"/>
    <n v="67"/>
    <n v="2"/>
    <n v="8.1999999999999993"/>
    <n v="0.55000000000000004"/>
    <n v="0.83000000000000007"/>
    <n v="65.8"/>
    <n v="2"/>
    <n v="0.91"/>
    <n v="0.91"/>
    <n v="0.5"/>
    <n v="0.5"/>
    <x v="5"/>
    <s v="Mortalidad Baja"/>
    <s v="Expectativa de vida Alta"/>
  </r>
  <r>
    <x v="24"/>
    <x v="3"/>
    <s v="Developing"/>
    <x v="181"/>
    <n v="68"/>
    <n v="2"/>
    <n v="8.3000000000000007"/>
    <n v="7.0000000000000007E-2"/>
    <n v="0.1"/>
    <n v="65.3"/>
    <n v="2"/>
    <n v="0.99"/>
    <n v="0.95000000000000007"/>
    <n v="0.5"/>
    <n v="0.5"/>
    <x v="5"/>
    <s v="Mortalidad Baja"/>
    <s v="Expectativa de vida Alta"/>
  </r>
  <r>
    <x v="24"/>
    <x v="4"/>
    <s v="Developing"/>
    <x v="182"/>
    <n v="68"/>
    <n v="2"/>
    <n v="8.1999999999999993"/>
    <n v="7.0000000000000007E-2"/>
    <n v="8.0299999999999994"/>
    <n v="64.7"/>
    <n v="2"/>
    <n v="0.87"/>
    <n v="0.87"/>
    <n v="0.5"/>
    <n v="0.5"/>
    <x v="5"/>
    <s v="Mortalidad Baja"/>
    <s v="Expectativa de vida Alta"/>
  </r>
  <r>
    <x v="24"/>
    <x v="5"/>
    <s v="Developing"/>
    <x v="66"/>
    <n v="7"/>
    <n v="2"/>
    <n v="8.4"/>
    <n v="0.56000000000000005"/>
    <n v="0.99"/>
    <n v="64.099999999999994"/>
    <n v="2"/>
    <n v="0.88"/>
    <n v="0.89"/>
    <n v="0.5"/>
    <n v="0.4"/>
    <x v="5"/>
    <s v="Mortalidad Baja"/>
    <s v="Expectativa de vida Alta"/>
  </r>
  <r>
    <x v="24"/>
    <x v="6"/>
    <s v="Developing"/>
    <x v="67"/>
    <n v="72"/>
    <n v="2"/>
    <n v="8.4"/>
    <n v="0.42"/>
    <n v="0.14000000000000001"/>
    <n v="63.6"/>
    <n v="2"/>
    <n v="0.89"/>
    <n v="0.91"/>
    <n v="0.5"/>
    <n v="0.4"/>
    <x v="5"/>
    <s v="Mortalidad Baja"/>
    <s v="Expectativa de vida Alta"/>
  </r>
  <r>
    <x v="24"/>
    <x v="7"/>
    <s v="Developing"/>
    <x v="110"/>
    <n v="74"/>
    <n v="2"/>
    <n v="8.3000000000000007"/>
    <n v="0.28000000000000003"/>
    <n v="0.62"/>
    <n v="63"/>
    <n v="2"/>
    <n v="0.89"/>
    <n v="0.92"/>
    <n v="0.5"/>
    <n v="0.4"/>
    <x v="5"/>
    <s v="Mortalidad Baja"/>
    <s v="Expectativa de vida Alta"/>
  </r>
  <r>
    <x v="24"/>
    <x v="8"/>
    <s v="Developing"/>
    <x v="183"/>
    <n v="74"/>
    <n v="2"/>
    <n v="8.3000000000000007"/>
    <n v="0.14000000000000001"/>
    <n v="1.01"/>
    <n v="62.5"/>
    <n v="2"/>
    <n v="0.09"/>
    <n v="0.94000000000000006"/>
    <n v="0.5"/>
    <n v="0.4"/>
    <x v="5"/>
    <s v="Mortalidad Baja"/>
    <s v="Expectativa de vida Alta"/>
  </r>
  <r>
    <x v="24"/>
    <x v="9"/>
    <s v="Developing"/>
    <x v="183"/>
    <n v="75"/>
    <n v="2"/>
    <n v="8.1999999999999993"/>
    <n v="0.14000000000000001"/>
    <n v="0.13"/>
    <n v="61.9"/>
    <n v="2"/>
    <n v="0.95000000000000007"/>
    <n v="0.95000000000000007"/>
    <n v="0.5"/>
    <n v="0.4"/>
    <x v="5"/>
    <s v="Mortalidad Baja"/>
    <s v="Expectativa de vida Alta"/>
  </r>
  <r>
    <x v="24"/>
    <x v="10"/>
    <s v="Developing"/>
    <x v="67"/>
    <n v="76"/>
    <n v="2"/>
    <n v="8"/>
    <n v="0.14000000000000001"/>
    <n v="0.06"/>
    <n v="61.3"/>
    <n v="2"/>
    <n v="0.93"/>
    <n v="0.93"/>
    <n v="0.5"/>
    <n v="0.4"/>
    <x v="5"/>
    <s v="Mortalidad Baja"/>
    <s v="Expectativa de vida Alta"/>
  </r>
  <r>
    <x v="24"/>
    <x v="11"/>
    <s v="Developing"/>
    <x v="111"/>
    <n v="77"/>
    <n v="2"/>
    <n v="7.8"/>
    <n v="0.14000000000000001"/>
    <n v="7.0000000000000007E-2"/>
    <n v="6.6"/>
    <n v="2"/>
    <n v="0.91"/>
    <n v="0.91"/>
    <n v="0.5"/>
    <n v="0.4"/>
    <x v="5"/>
    <s v="Mortalidad Baja"/>
    <s v="Expectativa de vida Alta"/>
  </r>
  <r>
    <x v="24"/>
    <x v="12"/>
    <s v="Developing"/>
    <x v="184"/>
    <n v="78"/>
    <n v="2"/>
    <n v="7.7"/>
    <n v="0.14000000000000001"/>
    <n v="0.15"/>
    <n v="6"/>
    <n v="2"/>
    <n v="0.88"/>
    <n v="0.91"/>
    <n v="0.5"/>
    <n v="0.4"/>
    <x v="5"/>
    <s v="Mortalidad Baja"/>
    <s v="Expectativa de vida Alta"/>
  </r>
  <r>
    <x v="25"/>
    <x v="1"/>
    <s v="Developing"/>
    <x v="164"/>
    <n v="437"/>
    <n v="15"/>
    <n v="0.01"/>
    <n v="0.47000000000000003"/>
    <n v="2.1"/>
    <n v="22.1"/>
    <n v="22"/>
    <n v="0.47000000000000003"/>
    <n v="0.47000000000000003"/>
    <n v="8.4"/>
    <n v="8.3000000000000007"/>
    <x v="2"/>
    <s v="Mortalidad Media"/>
    <s v="Expectativa de vida Media"/>
  </r>
  <r>
    <x v="25"/>
    <x v="2"/>
    <s v="Developing"/>
    <x v="185"/>
    <n v="451"/>
    <n v="16"/>
    <n v="0.01"/>
    <n v="0.23"/>
    <n v="5.96"/>
    <n v="21.6"/>
    <n v="23"/>
    <n v="0.23"/>
    <n v="0.23"/>
    <n v="8.5"/>
    <n v="8.5"/>
    <x v="2"/>
    <s v="Mortalidad Media"/>
    <s v="Expectativa de vida Media"/>
  </r>
  <r>
    <x v="25"/>
    <x v="3"/>
    <s v="Developing"/>
    <x v="186"/>
    <n v="439"/>
    <n v="16"/>
    <n v="0.01"/>
    <n v="0.47000000000000003"/>
    <n v="1.41"/>
    <n v="21.2"/>
    <n v="23"/>
    <n v="0.47000000000000003"/>
    <n v="0.47000000000000003"/>
    <n v="8.6999999999999993"/>
    <n v="8.6"/>
    <x v="2"/>
    <s v="Mortalidad Media"/>
    <s v="Expectativa de vida Media"/>
  </r>
  <r>
    <x v="25"/>
    <x v="4"/>
    <s v="Developing"/>
    <x v="187"/>
    <n v="443"/>
    <n v="16"/>
    <n v="1.66"/>
    <n v="0.47000000000000003"/>
    <n v="6.79"/>
    <n v="2.7"/>
    <n v="24"/>
    <n v="0.47000000000000003"/>
    <n v="0.47000000000000003"/>
    <n v="8.8000000000000007"/>
    <n v="8.8000000000000007"/>
    <x v="2"/>
    <s v="Mortalidad Media"/>
    <s v="Expectativa de vida Media"/>
  </r>
  <r>
    <x v="25"/>
    <x v="5"/>
    <s v="Developing"/>
    <x v="188"/>
    <n v="446"/>
    <n v="17"/>
    <n v="1.67"/>
    <n v="0.45"/>
    <n v="0.02"/>
    <n v="2.2000000000000002"/>
    <n v="24"/>
    <n v="0.46"/>
    <n v="0.45"/>
    <n v="9"/>
    <n v="8.9"/>
    <x v="2"/>
    <s v="Mortalidad Media"/>
    <s v="Expectativa de vida Media"/>
  </r>
  <r>
    <x v="25"/>
    <x v="6"/>
    <s v="Developing"/>
    <x v="189"/>
    <n v="453"/>
    <n v="17"/>
    <n v="1.56"/>
    <n v="0.42"/>
    <n v="0.11"/>
    <n v="19.8"/>
    <n v="25"/>
    <n v="0.45"/>
    <n v="0.42"/>
    <n v="9.1"/>
    <n v="9.1"/>
    <x v="2"/>
    <s v="Mortalidad Media"/>
    <s v="Expectativa de vida Media"/>
  </r>
  <r>
    <x v="26"/>
    <x v="1"/>
    <s v="Developing"/>
    <x v="168"/>
    <n v="362"/>
    <n v="46"/>
    <n v="0.01"/>
    <n v="0.37"/>
    <n v="12.75"/>
    <n v="18.7"/>
    <n v="78"/>
    <n v="0.44"/>
    <n v="0.37"/>
    <n v="8.6999999999999993"/>
    <n v="8.5"/>
    <x v="2"/>
    <s v="Mortalidad Media"/>
    <s v="Expectativa de vida Media"/>
  </r>
  <r>
    <x v="26"/>
    <x v="2"/>
    <s v="Developing"/>
    <x v="190"/>
    <n v="366"/>
    <n v="46"/>
    <n v="0.64"/>
    <n v="0.39"/>
    <n v="2.2600000000000002"/>
    <n v="18.2"/>
    <n v="78"/>
    <n v="0.46"/>
    <n v="0.39"/>
    <n v="8.8000000000000007"/>
    <n v="8.6999999999999993"/>
    <x v="2"/>
    <s v="Mortalidad Media"/>
    <s v="Expectativa de vida Media"/>
  </r>
  <r>
    <x v="26"/>
    <x v="3"/>
    <s v="Developing"/>
    <x v="191"/>
    <n v="367"/>
    <n v="46"/>
    <n v="0.62"/>
    <n v="0.04"/>
    <n v="1.2"/>
    <n v="17.899999999999999"/>
    <n v="79"/>
    <n v="0.51"/>
    <n v="0.04"/>
    <n v="9"/>
    <n v="8.9"/>
    <x v="2"/>
    <s v="Mortalidad Media"/>
    <s v="Expectativa de vida Media"/>
  </r>
  <r>
    <x v="26"/>
    <x v="4"/>
    <s v="Developing"/>
    <x v="192"/>
    <n v="365"/>
    <n v="46"/>
    <n v="0.56000000000000005"/>
    <n v="0.33"/>
    <n v="86.5"/>
    <n v="17.5"/>
    <n v="79"/>
    <n v="0.04"/>
    <n v="0.33"/>
    <n v="9.1999999999999993"/>
    <n v="9.1"/>
    <x v="2"/>
    <s v="Mortalidad Media"/>
    <s v="Expectativa de vida Media"/>
  </r>
  <r>
    <x v="26"/>
    <x v="5"/>
    <s v="Developing"/>
    <x v="193"/>
    <n v="364"/>
    <n v="46"/>
    <n v="0.5"/>
    <n v="0.39"/>
    <n v="1.94"/>
    <n v="17.100000000000001"/>
    <n v="80"/>
    <n v="0.43"/>
    <n v="0.39"/>
    <n v="9.4"/>
    <n v="9.3000000000000007"/>
    <x v="2"/>
    <s v="Mortalidad Media"/>
    <s v="Expectativa de vida Media"/>
  </r>
  <r>
    <x v="26"/>
    <x v="6"/>
    <s v="Developing"/>
    <x v="9"/>
    <n v="37"/>
    <n v="46"/>
    <n v="0.47"/>
    <n v="0.24"/>
    <n v="1.6500000000000001"/>
    <n v="16.7"/>
    <n v="80"/>
    <n v="0.32"/>
    <n v="0.24"/>
    <n v="9.6"/>
    <n v="9.5"/>
    <x v="2"/>
    <s v="Mortalidad Media"/>
    <s v="Expectativa de vida Media"/>
  </r>
  <r>
    <x v="26"/>
    <x v="7"/>
    <s v="Developing"/>
    <x v="44"/>
    <n v="394"/>
    <n v="46"/>
    <n v="0.45"/>
    <n v="0.17"/>
    <n v="0.63"/>
    <n v="16.399999999999999"/>
    <n v="80"/>
    <n v="0.03"/>
    <n v="0.19"/>
    <n v="9.8000000000000007"/>
    <n v="9.6999999999999993"/>
    <x v="2"/>
    <s v="Mortalidad Media"/>
    <s v="Expectativa de vida Media"/>
  </r>
  <r>
    <x v="27"/>
    <x v="1"/>
    <s v="Developing"/>
    <x v="69"/>
    <n v="83"/>
    <n v="2"/>
    <n v="7.16"/>
    <n v="0.95000000000000007"/>
    <n v="0"/>
    <n v="63.1"/>
    <n v="2"/>
    <n v="0.95000000000000007"/>
    <n v="0.95000000000000007"/>
    <n v="0.8"/>
    <n v="0.8"/>
    <x v="3"/>
    <s v="Mortalidad Baja"/>
    <s v="Expectativa de vida Alta"/>
  </r>
  <r>
    <x v="27"/>
    <x v="2"/>
    <s v="Developing"/>
    <x v="67"/>
    <n v="84"/>
    <n v="2"/>
    <n v="7.2"/>
    <n v="0.09"/>
    <n v="0"/>
    <n v="62.5"/>
    <n v="2"/>
    <n v="0.09"/>
    <n v="0.91"/>
    <n v="0.8"/>
    <n v="0.8"/>
    <x v="3"/>
    <s v="Mortalidad Baja"/>
    <s v="Expectativa de vida Alta"/>
  </r>
  <r>
    <x v="27"/>
    <x v="3"/>
    <s v="Developing"/>
    <x v="70"/>
    <n v="84"/>
    <n v="2"/>
    <n v="6.76"/>
    <n v="0.09"/>
    <n v="0"/>
    <n v="61.8"/>
    <n v="2"/>
    <n v="0.09"/>
    <n v="0.09"/>
    <n v="0.8"/>
    <n v="0.8"/>
    <x v="3"/>
    <s v="Mortalidad Baja"/>
    <s v="Expectativa de vida Alta"/>
  </r>
  <r>
    <x v="27"/>
    <x v="4"/>
    <s v="Developing"/>
    <x v="75"/>
    <n v="86"/>
    <n v="2"/>
    <n v="7.26"/>
    <n v="0.94000000000000006"/>
    <n v="0.06"/>
    <n v="61.2"/>
    <n v="2"/>
    <n v="0.93"/>
    <n v="0.94000000000000006"/>
    <n v="0.8"/>
    <n v="0.8"/>
    <x v="3"/>
    <s v="Mortalidad Baja"/>
    <s v="Expectativa de vida Alta"/>
  </r>
  <r>
    <x v="27"/>
    <x v="5"/>
    <s v="Developing"/>
    <x v="194"/>
    <n v="89"/>
    <n v="2"/>
    <n v="7.93"/>
    <n v="0.92"/>
    <n v="0"/>
    <n v="6.6"/>
    <n v="2"/>
    <n v="0.92"/>
    <n v="0.92"/>
    <n v="0.8"/>
    <n v="0.9"/>
    <x v="3"/>
    <s v="Mortalidad Baja"/>
    <s v="Expectativa de vida Alta"/>
  </r>
  <r>
    <x v="27"/>
    <x v="6"/>
    <s v="Developing"/>
    <x v="77"/>
    <n v="91"/>
    <n v="2"/>
    <n v="7.67"/>
    <n v="0.94000000000000006"/>
    <n v="0.01"/>
    <n v="59.9"/>
    <n v="2"/>
    <n v="0.94000000000000006"/>
    <n v="0.94000000000000006"/>
    <n v="0.8"/>
    <n v="0.9"/>
    <x v="3"/>
    <s v="Mortalidad Baja"/>
    <s v="Expectativa de vida Alta"/>
  </r>
  <r>
    <x v="27"/>
    <x v="7"/>
    <s v="Developing"/>
    <x v="195"/>
    <n v="88"/>
    <n v="2"/>
    <n v="7.31"/>
    <n v="0.95000000000000007"/>
    <n v="0"/>
    <n v="59.3"/>
    <n v="2"/>
    <n v="0.95000000000000007"/>
    <n v="0.95000000000000007"/>
    <n v="0.9"/>
    <n v="0.9"/>
    <x v="3"/>
    <s v="Mortalidad Baja"/>
    <s v="Expectativa de vida Alta"/>
  </r>
  <r>
    <x v="27"/>
    <x v="8"/>
    <s v="Developing"/>
    <x v="113"/>
    <n v="9"/>
    <n v="2"/>
    <n v="7.39"/>
    <n v="0.92"/>
    <n v="0"/>
    <n v="58.7"/>
    <n v="2"/>
    <n v="0.95000000000000007"/>
    <n v="0.96"/>
    <n v="0.9"/>
    <n v="0.9"/>
    <x v="3"/>
    <s v="Mortalidad Baja"/>
    <s v="Expectativa de vida Alta"/>
  </r>
  <r>
    <x v="27"/>
    <x v="9"/>
    <s v="Developing"/>
    <x v="113"/>
    <n v="91"/>
    <n v="2"/>
    <n v="7.33"/>
    <n v="0.95000000000000007"/>
    <n v="0"/>
    <n v="58.1"/>
    <n v="2"/>
    <n v="0.94000000000000006"/>
    <n v="0.94000000000000006"/>
    <n v="0.9"/>
    <n v="0.9"/>
    <x v="3"/>
    <s v="Mortalidad Baja"/>
    <s v="Expectativa de vida Alta"/>
  </r>
  <r>
    <x v="28"/>
    <x v="1"/>
    <s v="Developing"/>
    <x v="196"/>
    <n v="86"/>
    <n v="171"/>
    <n v="5.78"/>
    <n v="0.99"/>
    <n v="526.28"/>
    <n v="31.9"/>
    <n v="198"/>
    <n v="0.99"/>
    <n v="0.99"/>
    <n v="3.7"/>
    <n v="3"/>
    <x v="0"/>
    <s v="Mortalidad Alta"/>
    <s v="Expectativa de vida Alta"/>
  </r>
  <r>
    <x v="28"/>
    <x v="2"/>
    <s v="Developing"/>
    <x v="51"/>
    <n v="88"/>
    <n v="185"/>
    <n v="5.79"/>
    <n v="0.99"/>
    <n v="268.83"/>
    <n v="3.9"/>
    <n v="216"/>
    <n v="0.99"/>
    <n v="0.99"/>
    <n v="3.8"/>
    <n v="3.2"/>
    <x v="0"/>
    <s v="Mortalidad Alta"/>
    <s v="Expectativa de vida Alta"/>
  </r>
  <r>
    <x v="28"/>
    <x v="3"/>
    <s v="Developing"/>
    <x v="30"/>
    <n v="89"/>
    <n v="201"/>
    <n v="5.74"/>
    <n v="0.99"/>
    <n v="61.83"/>
    <n v="3"/>
    <n v="233"/>
    <n v="0.99"/>
    <n v="0.99"/>
    <n v="3.9"/>
    <n v="3.3"/>
    <x v="0"/>
    <s v="Mortalidad Alta"/>
    <s v="Expectativa de vida Alta"/>
  </r>
  <r>
    <x v="28"/>
    <x v="4"/>
    <s v="Developing"/>
    <x v="53"/>
    <n v="91"/>
    <n v="215"/>
    <n v="5.63"/>
    <n v="0.99"/>
    <n v="99.43"/>
    <n v="29"/>
    <n v="251"/>
    <n v="0.99"/>
    <n v="0.99"/>
    <n v="4.0999999999999996"/>
    <n v="3.5"/>
    <x v="0"/>
    <s v="Mortalidad Alta"/>
    <s v="Expectativa de vida Alta"/>
  </r>
  <r>
    <x v="28"/>
    <x v="5"/>
    <s v="Developing"/>
    <x v="146"/>
    <n v="92"/>
    <n v="231"/>
    <n v="5.75"/>
    <n v="0.99"/>
    <n v="381.59000000000003"/>
    <n v="28.1"/>
    <n v="268"/>
    <n v="0.99"/>
    <n v="0.99"/>
    <n v="4.2"/>
    <n v="3.6"/>
    <x v="0"/>
    <s v="Mortalidad Alta"/>
    <s v="Expectativa de vida Alta"/>
  </r>
  <r>
    <x v="28"/>
    <x v="6"/>
    <s v="Developing"/>
    <x v="32"/>
    <n v="93"/>
    <n v="248"/>
    <n v="4.88"/>
    <n v="0.99"/>
    <n v="524.61"/>
    <n v="27.3"/>
    <n v="288"/>
    <n v="0.99"/>
    <n v="0.99"/>
    <n v="4.4000000000000004"/>
    <n v="3.8"/>
    <x v="0"/>
    <s v="Mortalidad Alta"/>
    <s v="Expectativa de vida Alta"/>
  </r>
  <r>
    <x v="28"/>
    <x v="7"/>
    <s v="Developing"/>
    <x v="157"/>
    <n v="97"/>
    <n v="266"/>
    <n v="4.2699999999999996"/>
    <n v="0.95000000000000007"/>
    <n v="1314.41"/>
    <n v="26.5"/>
    <n v="308"/>
    <n v="0.99"/>
    <n v="0.97"/>
    <n v="4.5"/>
    <n v="4"/>
    <x v="0"/>
    <s v="Mortalidad Alta"/>
    <s v="Expectativa de vida Alta"/>
  </r>
  <r>
    <x v="28"/>
    <x v="8"/>
    <s v="Developing"/>
    <x v="34"/>
    <n v="96"/>
    <n v="285"/>
    <n v="3.88"/>
    <n v="0.92"/>
    <n v="1090.23"/>
    <n v="25.7"/>
    <n v="332"/>
    <n v="0.94000000000000006"/>
    <n v="0.93"/>
    <n v="4.7"/>
    <n v="4.0999999999999996"/>
    <x v="0"/>
    <s v="Mortalidad Alta"/>
    <s v="Expectativa de vida Alta"/>
  </r>
  <r>
    <x v="28"/>
    <x v="9"/>
    <s v="Developing"/>
    <x v="23"/>
    <n v="98"/>
    <n v="307"/>
    <n v="3.28"/>
    <n v="0.91"/>
    <n v="996.02"/>
    <n v="24.9"/>
    <n v="360"/>
    <n v="0.94000000000000006"/>
    <n v="0.93"/>
    <n v="4.8"/>
    <n v="4.3"/>
    <x v="0"/>
    <s v="Mortalidad Alta"/>
    <s v="Expectativa de vida Alta"/>
  </r>
  <r>
    <x v="28"/>
    <x v="10"/>
    <s v="Developing"/>
    <x v="55"/>
    <n v="99"/>
    <n v="332"/>
    <n v="2.92"/>
    <n v="0.84"/>
    <n v="1242.19"/>
    <n v="24.1"/>
    <n v="392"/>
    <n v="0.87"/>
    <n v="0.87"/>
    <n v="5"/>
    <n v="4.4000000000000004"/>
    <x v="0"/>
    <s v="Mortalidad Alta"/>
    <s v="Expectativa de vida Alta"/>
  </r>
  <r>
    <x v="28"/>
    <x v="11"/>
    <s v="Developing"/>
    <x v="24"/>
    <n v="11"/>
    <n v="360"/>
    <n v="3.04"/>
    <n v="0.79"/>
    <n v="705.49"/>
    <n v="23.4"/>
    <n v="427"/>
    <n v="0.87"/>
    <n v="0.87"/>
    <n v="5.0999999999999996"/>
    <n v="4.5999999999999996"/>
    <x v="0"/>
    <s v="Mortalidad Alta"/>
    <s v="Expectativa de vida Alta"/>
  </r>
  <r>
    <x v="28"/>
    <x v="12"/>
    <s v="Developing"/>
    <x v="197"/>
    <n v="13"/>
    <n v="391"/>
    <n v="2.96"/>
    <n v="0.75"/>
    <n v="718.79"/>
    <n v="22.6"/>
    <n v="467"/>
    <n v="0.87"/>
    <n v="0.86"/>
    <n v="5.3"/>
    <n v="4.7"/>
    <x v="0"/>
    <s v="Mortalidad Alta"/>
    <s v="Expectativa de vida Alta"/>
  </r>
  <r>
    <x v="28"/>
    <x v="13"/>
    <s v="Developing"/>
    <x v="57"/>
    <n v="16"/>
    <n v="422"/>
    <n v="2.91"/>
    <n v="7.0000000000000007E-2"/>
    <n v="583.41"/>
    <n v="21.9"/>
    <n v="511"/>
    <n v="0.86"/>
    <n v="0.86"/>
    <n v="5.5"/>
    <n v="4.9000000000000004"/>
    <x v="0"/>
    <s v="Mortalidad Alta"/>
    <s v="Expectativa de vida Alta"/>
  </r>
  <r>
    <x v="28"/>
    <x v="14"/>
    <s v="Developing"/>
    <x v="83"/>
    <n v="11"/>
    <n v="457"/>
    <n v="2.84"/>
    <n v="0.65"/>
    <n v="889.62"/>
    <n v="21.2"/>
    <n v="558"/>
    <n v="0.86"/>
    <n v="0.86"/>
    <n v="5.7"/>
    <n v="5"/>
    <x v="0"/>
    <s v="Mortalidad Alta"/>
    <s v="Expectativa de vida Alta"/>
  </r>
  <r>
    <x v="28"/>
    <x v="15"/>
    <s v="Developing"/>
    <x v="101"/>
    <n v="115"/>
    <n v="490"/>
    <n v="3.06"/>
    <n v="0.06"/>
    <n v="710.93000000000006"/>
    <n v="2.5"/>
    <n v="608"/>
    <n v="0.86"/>
    <n v="0.85"/>
    <n v="5.9"/>
    <n v="5.0999999999999996"/>
    <x v="0"/>
    <s v="Mortalidad Alta"/>
    <s v="Expectativa de vida Alta"/>
  </r>
  <r>
    <x v="29"/>
    <x v="1"/>
    <s v="Developing"/>
    <x v="54"/>
    <n v="144"/>
    <n v="11"/>
    <n v="4.38"/>
    <n v="0.09"/>
    <n v="0"/>
    <n v="57.2"/>
    <n v="12"/>
    <n v="0.09"/>
    <n v="0.09"/>
    <n v="2.1"/>
    <n v="1.9"/>
    <x v="3"/>
    <s v="Mortalidad Baja"/>
    <s v="Expectativa de vida Alta"/>
  </r>
  <r>
    <x v="29"/>
    <x v="2"/>
    <s v="Developing"/>
    <x v="34"/>
    <n v="145"/>
    <n v="11"/>
    <n v="4.41"/>
    <n v="0.91"/>
    <n v="0.01"/>
    <n v="56.4"/>
    <n v="13"/>
    <n v="0.91"/>
    <n v="0.91"/>
    <n v="2.1"/>
    <n v="1.9"/>
    <x v="3"/>
    <s v="Mortalidad Baja"/>
    <s v="Expectativa de vida Alta"/>
  </r>
  <r>
    <x v="29"/>
    <x v="3"/>
    <s v="Developing"/>
    <x v="159"/>
    <n v="143"/>
    <n v="11"/>
    <n v="4.4400000000000004"/>
    <n v="0.92"/>
    <n v="0.01"/>
    <n v="55.7"/>
    <n v="13"/>
    <n v="0.91"/>
    <n v="0.91"/>
    <n v="2.1"/>
    <n v="1.9"/>
    <x v="3"/>
    <s v="Mortalidad Baja"/>
    <s v="Expectativa de vida Alta"/>
  </r>
  <r>
    <x v="29"/>
    <x v="4"/>
    <s v="Developing"/>
    <x v="23"/>
    <n v="144"/>
    <n v="12"/>
    <n v="4.37"/>
    <n v="0.85"/>
    <n v="0.06"/>
    <n v="55"/>
    <n v="14"/>
    <n v="0.85"/>
    <n v="0.85"/>
    <n v="2.2000000000000002"/>
    <n v="2"/>
    <x v="3"/>
    <s v="Mortalidad Baja"/>
    <s v="Expectativa de vida Alta"/>
  </r>
  <r>
    <x v="29"/>
    <x v="5"/>
    <s v="Developing"/>
    <x v="28"/>
    <n v="15"/>
    <n v="12"/>
    <n v="4.28"/>
    <n v="0.88"/>
    <n v="0"/>
    <n v="54.2"/>
    <n v="15"/>
    <n v="0.88"/>
    <n v="0.88"/>
    <n v="2.2000000000000002"/>
    <n v="2"/>
    <x v="3"/>
    <s v="Mortalidad Baja"/>
    <s v="Expectativa de vida Alta"/>
  </r>
  <r>
    <x v="29"/>
    <x v="6"/>
    <s v="Developing"/>
    <x v="28"/>
    <n v="15"/>
    <n v="13"/>
    <n v="4.34"/>
    <n v="0.92"/>
    <n v="0"/>
    <n v="53.5"/>
    <n v="15"/>
    <n v="0.92"/>
    <n v="0.92"/>
    <n v="2.2000000000000002"/>
    <n v="2"/>
    <x v="3"/>
    <s v="Mortalidad Baja"/>
    <s v="Expectativa de vida Alta"/>
  </r>
  <r>
    <x v="29"/>
    <x v="7"/>
    <s v="Developing"/>
    <x v="24"/>
    <n v="146"/>
    <n v="14"/>
    <n v="4.45"/>
    <n v="0.92"/>
    <n v="0"/>
    <n v="52.8"/>
    <n v="16"/>
    <n v="0.92"/>
    <n v="0.92"/>
    <n v="2.2999999999999998"/>
    <n v="2"/>
    <x v="3"/>
    <s v="Mortalidad Baja"/>
    <s v="Expectativa de vida Alta"/>
  </r>
  <r>
    <x v="29"/>
    <x v="8"/>
    <s v="Developing"/>
    <x v="24"/>
    <n v="144"/>
    <n v="14"/>
    <n v="4.66"/>
    <n v="0.93"/>
    <n v="0"/>
    <n v="52"/>
    <n v="17"/>
    <n v="0.93"/>
    <n v="0.93"/>
    <n v="2.2999999999999998"/>
    <n v="2.1"/>
    <x v="3"/>
    <s v="Mortalidad Baja"/>
    <s v="Expectativa de vida Alta"/>
  </r>
  <r>
    <x v="29"/>
    <x v="9"/>
    <s v="Developing"/>
    <x v="197"/>
    <n v="147"/>
    <n v="15"/>
    <n v="4.53"/>
    <n v="0.93"/>
    <n v="0"/>
    <n v="51.3"/>
    <n v="17"/>
    <n v="0.94000000000000006"/>
    <n v="0.93"/>
    <n v="2.2999999999999998"/>
    <n v="2.1"/>
    <x v="3"/>
    <s v="Mortalidad Baja"/>
    <s v="Expectativa de vida Alta"/>
  </r>
  <r>
    <x v="29"/>
    <x v="10"/>
    <s v="Developing"/>
    <x v="197"/>
    <n v="144"/>
    <n v="15"/>
    <n v="4.38"/>
    <n v="0.93"/>
    <n v="0"/>
    <n v="5.5"/>
    <n v="18"/>
    <n v="0.93"/>
    <n v="0.93"/>
    <n v="2.4"/>
    <n v="2.1"/>
    <x v="3"/>
    <s v="Mortalidad Baja"/>
    <s v="Expectativa de vida Alta"/>
  </r>
  <r>
    <x v="29"/>
    <x v="11"/>
    <s v="Developing"/>
    <x v="26"/>
    <n v="148"/>
    <n v="16"/>
    <n v="4.26"/>
    <n v="0.89"/>
    <n v="0"/>
    <n v="49.8"/>
    <n v="19"/>
    <n v="0.89"/>
    <n v="0.89"/>
    <n v="2.4"/>
    <n v="2.2000000000000002"/>
    <x v="3"/>
    <s v="Mortalidad Baja"/>
    <s v="Expectativa de vida Alta"/>
  </r>
  <r>
    <x v="29"/>
    <x v="12"/>
    <s v="Developing"/>
    <x v="169"/>
    <n v="15"/>
    <n v="16"/>
    <n v="4.25"/>
    <n v="0.92"/>
    <n v="0"/>
    <n v="49"/>
    <n v="19"/>
    <n v="0.92"/>
    <n v="0.92"/>
    <n v="2.5"/>
    <n v="2.2000000000000002"/>
    <x v="3"/>
    <s v="Mortalidad Baja"/>
    <s v="Expectativa de vida Alta"/>
  </r>
  <r>
    <x v="29"/>
    <x v="13"/>
    <s v="Developing"/>
    <x v="158"/>
    <n v="163"/>
    <n v="17"/>
    <n v="4.45"/>
    <n v="0.78"/>
    <n v="1.3900000000000001"/>
    <n v="48.2"/>
    <n v="20"/>
    <n v="0.83000000000000007"/>
    <n v="0.81"/>
    <n v="2.5"/>
    <n v="2.2999999999999998"/>
    <x v="3"/>
    <s v="Mortalidad Media"/>
    <s v="Expectativa de vida Alta"/>
  </r>
  <r>
    <x v="29"/>
    <x v="14"/>
    <s v="Developing"/>
    <x v="198"/>
    <n v="165"/>
    <n v="17"/>
    <n v="4.43"/>
    <n v="0.08"/>
    <n v="0.03"/>
    <n v="47.5"/>
    <n v="21"/>
    <n v="0.83000000000000007"/>
    <n v="0.08"/>
    <n v="2.5"/>
    <n v="2.2999999999999998"/>
    <x v="3"/>
    <s v="Mortalidad Media"/>
    <s v="Expectativa de vida Alta"/>
  </r>
  <r>
    <x v="29"/>
    <x v="15"/>
    <s v="Developing"/>
    <x v="91"/>
    <n v="167"/>
    <n v="18"/>
    <n v="4.66"/>
    <n v="0.78"/>
    <n v="0.01"/>
    <n v="46.7"/>
    <n v="21"/>
    <n v="0.82000000000000006"/>
    <n v="0.79"/>
    <n v="2.6"/>
    <n v="2.2999999999999998"/>
    <x v="3"/>
    <s v="Mortalidad Media"/>
    <s v="Expectativa de vida Alta"/>
  </r>
  <r>
    <x v="30"/>
    <x v="1"/>
    <s v="Developing"/>
    <x v="199"/>
    <n v="23"/>
    <n v="1"/>
    <n v="0.01"/>
    <n v="0.88"/>
    <n v="0"/>
    <n v="23.7"/>
    <n v="2"/>
    <n v="0.87"/>
    <n v="0.87"/>
    <n v="6.8"/>
    <n v="6.6"/>
    <x v="2"/>
    <s v="Mortalidad Baja"/>
    <s v="Expectativa de vida Media"/>
  </r>
  <r>
    <x v="30"/>
    <x v="2"/>
    <s v="Developing"/>
    <x v="200"/>
    <n v="233"/>
    <n v="1"/>
    <n v="0.01"/>
    <n v="0.88"/>
    <n v="0"/>
    <n v="23.2"/>
    <n v="2"/>
    <n v="0.85"/>
    <n v="0.87"/>
    <n v="6.8"/>
    <n v="6.6"/>
    <x v="2"/>
    <s v="Mortalidad Baja"/>
    <s v="Expectativa de vida Media"/>
  </r>
  <r>
    <x v="30"/>
    <x v="3"/>
    <s v="Developing"/>
    <x v="141"/>
    <n v="237"/>
    <n v="2"/>
    <n v="0.01"/>
    <n v="0.89"/>
    <n v="0.01"/>
    <n v="22.6"/>
    <n v="2"/>
    <n v="0.85"/>
    <n v="0.86"/>
    <n v="6.9"/>
    <n v="6.7"/>
    <x v="2"/>
    <s v="Mortalidad Baja"/>
    <s v="Expectativa de vida Media"/>
  </r>
  <r>
    <x v="30"/>
    <x v="4"/>
    <s v="Developing"/>
    <x v="149"/>
    <n v="241"/>
    <n v="2"/>
    <n v="0.12"/>
    <n v="0.83000000000000007"/>
    <n v="0.03"/>
    <n v="22.1"/>
    <n v="2"/>
    <n v="0.85"/>
    <n v="0.83000000000000007"/>
    <n v="7"/>
    <n v="6.8"/>
    <x v="2"/>
    <s v="Mortalidad Baja"/>
    <s v="Expectativa de vida Media"/>
  </r>
  <r>
    <x v="30"/>
    <x v="5"/>
    <s v="Developing"/>
    <x v="201"/>
    <n v="246"/>
    <n v="2"/>
    <n v="0.15"/>
    <n v="0.74"/>
    <n v="0"/>
    <n v="21.6"/>
    <n v="2"/>
    <n v="0.82000000000000006"/>
    <n v="0.74"/>
    <n v="7.1"/>
    <n v="6.9"/>
    <x v="2"/>
    <s v="Mortalidad Baja"/>
    <s v="Expectativa de vida Media"/>
  </r>
  <r>
    <x v="30"/>
    <x v="6"/>
    <s v="Developing"/>
    <x v="202"/>
    <n v="251"/>
    <n v="2"/>
    <n v="0.17"/>
    <n v="0.83000000000000007"/>
    <n v="0.01"/>
    <n v="21.1"/>
    <n v="2"/>
    <n v="0.84"/>
    <n v="0.83000000000000007"/>
    <n v="7.2"/>
    <n v="7"/>
    <x v="2"/>
    <s v="Mortalidad Baja"/>
    <s v="Expectativa de vida Media"/>
  </r>
  <r>
    <x v="30"/>
    <x v="7"/>
    <s v="Developing"/>
    <x v="203"/>
    <n v="255"/>
    <n v="2"/>
    <n v="0.12"/>
    <n v="0.81"/>
    <n v="0"/>
    <n v="2.6"/>
    <n v="2"/>
    <n v="0.81"/>
    <n v="0.81"/>
    <n v="7.2"/>
    <n v="7.1"/>
    <x v="2"/>
    <s v="Mortalidad Baja"/>
    <s v="Expectativa de vida Media"/>
  </r>
  <r>
    <x v="30"/>
    <x v="8"/>
    <s v="Developing"/>
    <x v="204"/>
    <n v="259"/>
    <n v="2"/>
    <n v="0.16"/>
    <n v="0.75"/>
    <n v="0"/>
    <n v="2.1"/>
    <n v="2"/>
    <n v="0.75"/>
    <n v="0.75"/>
    <n v="7.3"/>
    <n v="7.2"/>
    <x v="2"/>
    <s v="Mortalidad Baja"/>
    <s v="Expectativa de vida Media"/>
  </r>
  <r>
    <x v="30"/>
    <x v="9"/>
    <s v="Developing"/>
    <x v="205"/>
    <n v="262"/>
    <n v="2"/>
    <n v="0.25"/>
    <n v="0.69000000000000006"/>
    <n v="0.85"/>
    <n v="19.600000000000001"/>
    <n v="2"/>
    <n v="0.69000000000000006"/>
    <n v="0.69000000000000006"/>
    <n v="7.4"/>
    <n v="7.3"/>
    <x v="2"/>
    <s v="Mortalidad Baja"/>
    <s v="Expectativa de vida Media"/>
  </r>
  <r>
    <x v="30"/>
    <x v="10"/>
    <s v="Developing"/>
    <x v="206"/>
    <n v="266"/>
    <n v="2"/>
    <n v="0.24"/>
    <n v="0.68"/>
    <n v="9.120000000000001"/>
    <n v="19.2"/>
    <n v="2"/>
    <n v="0.67"/>
    <n v="0.68"/>
    <n v="7.5"/>
    <n v="7.4"/>
    <x v="2"/>
    <s v="Mortalidad Baja"/>
    <s v="Expectativa de vida Media"/>
  </r>
  <r>
    <x v="30"/>
    <x v="11"/>
    <s v="Developing"/>
    <x v="207"/>
    <n v="269"/>
    <n v="2"/>
    <n v="0.27"/>
    <n v="0.77"/>
    <n v="0"/>
    <n v="18.8"/>
    <n v="2"/>
    <n v="0.73"/>
    <n v="0.76"/>
    <n v="7.5"/>
    <n v="7.5"/>
    <x v="2"/>
    <s v="Mortalidad Baja"/>
    <s v="Expectativa de vida Media"/>
  </r>
  <r>
    <x v="30"/>
    <x v="12"/>
    <s v="Developing"/>
    <x v="208"/>
    <n v="271"/>
    <n v="2"/>
    <n v="0.26"/>
    <n v="0.28000000000000003"/>
    <n v="0"/>
    <n v="18.399999999999999"/>
    <n v="2"/>
    <n v="0.08"/>
    <n v="0.08"/>
    <n v="7.6"/>
    <n v="7.6"/>
    <x v="2"/>
    <s v="Mortalidad Baja"/>
    <s v="Expectativa de vida Media"/>
  </r>
  <r>
    <x v="31"/>
    <x v="1"/>
    <s v="Developing"/>
    <x v="112"/>
    <n v="96"/>
    <n v="1"/>
    <n v="3.45"/>
    <n v="0.91"/>
    <n v="0.01"/>
    <n v="59.5"/>
    <n v="1"/>
    <n v="0.91"/>
    <n v="0.91"/>
    <n v="1.7"/>
    <n v="1.7"/>
    <x v="6"/>
    <s v="Mortalidad Baja"/>
    <s v="Expectativa de vida Alta"/>
  </r>
  <r>
    <x v="31"/>
    <x v="2"/>
    <s v="Developing"/>
    <x v="76"/>
    <n v="96"/>
    <n v="1"/>
    <n v="3.42"/>
    <n v="0.94000000000000006"/>
    <n v="0"/>
    <n v="58.5"/>
    <n v="1"/>
    <n v="0.95000000000000007"/>
    <n v="0.95000000000000007"/>
    <n v="1.7"/>
    <n v="1.7"/>
    <x v="6"/>
    <s v="Mortalidad Baja"/>
    <s v="Expectativa de vida Alta"/>
  </r>
  <r>
    <x v="31"/>
    <x v="3"/>
    <s v="Developing"/>
    <x v="209"/>
    <n v="97"/>
    <n v="1"/>
    <n v="3.34"/>
    <n v="0.91"/>
    <n v="0"/>
    <n v="57.5"/>
    <n v="1"/>
    <n v="0.09"/>
    <n v="0.91"/>
    <n v="1.8"/>
    <n v="1.7"/>
    <x v="6"/>
    <s v="Mortalidad Baja"/>
    <s v="Expectativa de vida Alta"/>
  </r>
  <r>
    <x v="31"/>
    <x v="4"/>
    <s v="Developing"/>
    <x v="210"/>
    <n v="98"/>
    <n v="1"/>
    <n v="3.41"/>
    <n v="0.84"/>
    <n v="0"/>
    <n v="56.5"/>
    <n v="1"/>
    <n v="0.82000000000000006"/>
    <n v="0.85"/>
    <n v="1.8"/>
    <n v="1.7"/>
    <x v="6"/>
    <s v="Mortalidad Baja"/>
    <s v="Expectativa de vida Alta"/>
  </r>
  <r>
    <x v="31"/>
    <x v="5"/>
    <s v="Developing"/>
    <x v="81"/>
    <n v="16"/>
    <n v="1"/>
    <n v="3.58"/>
    <n v="0.89"/>
    <n v="0"/>
    <n v="55.5"/>
    <n v="1"/>
    <n v="0.93"/>
    <n v="0.88"/>
    <n v="1.8"/>
    <n v="1.8"/>
    <x v="6"/>
    <s v="Mortalidad Baja"/>
    <s v="Expectativa de vida Alta"/>
  </r>
  <r>
    <x v="31"/>
    <x v="6"/>
    <s v="Developing"/>
    <x v="209"/>
    <n v="96"/>
    <n v="1"/>
    <n v="4.07"/>
    <n v="0.87"/>
    <n v="0"/>
    <n v="54.4"/>
    <n v="1"/>
    <n v="0.08"/>
    <n v="0.86"/>
    <n v="1.9"/>
    <n v="1.8"/>
    <x v="6"/>
    <s v="Mortalidad Baja"/>
    <s v="Expectativa de vida Alta"/>
  </r>
  <r>
    <x v="31"/>
    <x v="7"/>
    <s v="Developing"/>
    <x v="113"/>
    <n v="99"/>
    <n v="1"/>
    <n v="4.22"/>
    <n v="0.89"/>
    <n v="0"/>
    <n v="53.4"/>
    <n v="1"/>
    <n v="0.89"/>
    <n v="0.09"/>
    <n v="1.9"/>
    <n v="1.8"/>
    <x v="6"/>
    <s v="Mortalidad Baja"/>
    <s v="Expectativa de vida Alta"/>
  </r>
  <r>
    <x v="31"/>
    <x v="8"/>
    <s v="Developing"/>
    <x v="113"/>
    <n v="93"/>
    <n v="1"/>
    <n v="4.2"/>
    <n v="0.89"/>
    <n v="0"/>
    <n v="52.4"/>
    <n v="1"/>
    <n v="0.89"/>
    <n v="0.89"/>
    <n v="1.9"/>
    <n v="1.9"/>
    <x v="6"/>
    <s v="Mortalidad Baja"/>
    <s v="Expectativa de vida Alta"/>
  </r>
  <r>
    <x v="31"/>
    <x v="9"/>
    <s v="Developing"/>
    <x v="87"/>
    <n v="16"/>
    <n v="1"/>
    <n v="4.1500000000000004"/>
    <n v="0.88"/>
    <n v="0"/>
    <n v="51.4"/>
    <n v="1"/>
    <n v="0.89"/>
    <n v="0.89"/>
    <n v="2"/>
    <n v="1.9"/>
    <x v="6"/>
    <s v="Mortalidad Baja"/>
    <s v="Expectativa de vida Alta"/>
  </r>
  <r>
    <x v="31"/>
    <x v="10"/>
    <s v="Developing"/>
    <x v="80"/>
    <n v="97"/>
    <n v="1"/>
    <n v="4.0999999999999996"/>
    <n v="0.09"/>
    <n v="0.01"/>
    <n v="5.3"/>
    <n v="1"/>
    <n v="0.91"/>
    <n v="0.91"/>
    <n v="2"/>
    <n v="2"/>
    <x v="6"/>
    <s v="Mortalidad Baja"/>
    <s v="Expectativa de vida Alta"/>
  </r>
  <r>
    <x v="31"/>
    <x v="11"/>
    <s v="Developing"/>
    <x v="211"/>
    <n v="12"/>
    <n v="1"/>
    <n v="4.09"/>
    <n v="0.89"/>
    <n v="0"/>
    <n v="49.3"/>
    <n v="1"/>
    <n v="0.09"/>
    <n v="0.09"/>
    <n v="2.1"/>
    <n v="2"/>
    <x v="6"/>
    <s v="Mortalidad Baja"/>
    <s v="Expectativa de vida Alta"/>
  </r>
  <r>
    <x v="31"/>
    <x v="12"/>
    <s v="Developing"/>
    <x v="87"/>
    <n v="1"/>
    <n v="1"/>
    <n v="4.04"/>
    <n v="0.86"/>
    <n v="0.01"/>
    <n v="48.3"/>
    <n v="1"/>
    <n v="0.88"/>
    <n v="0.88"/>
    <n v="2.2000000000000002"/>
    <n v="2.1"/>
    <x v="6"/>
    <s v="Mortalidad Baja"/>
    <s v="Expectativa de vida Alta"/>
  </r>
  <r>
    <x v="31"/>
    <x v="13"/>
    <s v="Developing"/>
    <x v="114"/>
    <n v="99"/>
    <n v="1"/>
    <n v="4.17"/>
    <n v="0.94000000000000006"/>
    <n v="0"/>
    <n v="47.3"/>
    <n v="1"/>
    <n v="0.94000000000000006"/>
    <n v="0.94000000000000006"/>
    <n v="2.2000000000000002"/>
    <n v="2.2000000000000002"/>
    <x v="6"/>
    <s v="Mortalidad Baja"/>
    <s v="Expectativa de vida Alta"/>
  </r>
  <r>
    <x v="31"/>
    <x v="14"/>
    <s v="Developing"/>
    <x v="15"/>
    <n v="1"/>
    <n v="1"/>
    <n v="4.29"/>
    <n v="0.08"/>
    <n v="0"/>
    <n v="46.4"/>
    <n v="1"/>
    <n v="0.92"/>
    <n v="0.91"/>
    <n v="2.2999999999999998"/>
    <n v="2.2000000000000002"/>
    <x v="6"/>
    <s v="Mortalidad Baja"/>
    <s v="Expectativa de vida Alta"/>
  </r>
  <r>
    <x v="31"/>
    <x v="15"/>
    <s v="Developing"/>
    <x v="115"/>
    <n v="98"/>
    <n v="1"/>
    <n v="4.34"/>
    <n v="0.89"/>
    <n v="0"/>
    <n v="45.4"/>
    <n v="1"/>
    <n v="0.08"/>
    <n v="0.88"/>
    <n v="2.4"/>
    <n v="2.2999999999999998"/>
    <x v="6"/>
    <s v="Mortalidad Baja"/>
    <s v="Expectativa de vida Alta"/>
  </r>
  <r>
    <x v="32"/>
    <x v="1"/>
    <s v="Developed"/>
    <x v="14"/>
    <n v="97"/>
    <n v="0"/>
    <n v="12.14"/>
    <n v="0.95000000000000007"/>
    <n v="0"/>
    <n v="63.1"/>
    <n v="0"/>
    <n v="0.95000000000000007"/>
    <n v="0.95000000000000007"/>
    <n v="1.5"/>
    <n v="1.5"/>
    <x v="1"/>
    <s v="Mortalidad Baja"/>
    <s v="Expectativa de vida Alta"/>
  </r>
  <r>
    <x v="32"/>
    <x v="2"/>
    <s v="Developed"/>
    <x v="211"/>
    <n v="97"/>
    <n v="0"/>
    <n v="12.39"/>
    <n v="0.96"/>
    <n v="0"/>
    <n v="62.5"/>
    <n v="0"/>
    <n v="0.96"/>
    <n v="0.96"/>
    <n v="1.5"/>
    <n v="1.5"/>
    <x v="1"/>
    <s v="Mortalidad Baja"/>
    <s v="Expectativa de vida Alta"/>
  </r>
  <r>
    <x v="32"/>
    <x v="3"/>
    <s v="Developed"/>
    <x v="212"/>
    <n v="14"/>
    <n v="0"/>
    <n v="11.49"/>
    <n v="0.98"/>
    <n v="0.02"/>
    <n v="61.9"/>
    <n v="0"/>
    <n v="0.96"/>
    <n v="0.96"/>
    <n v="1.5"/>
    <n v="1.5"/>
    <x v="1"/>
    <s v="Mortalidad Baja"/>
    <s v="Expectativa de vida Alta"/>
  </r>
  <r>
    <x v="32"/>
    <x v="4"/>
    <s v="Developed"/>
    <x v="93"/>
    <n v="14"/>
    <n v="0"/>
    <n v="12.19"/>
    <n v="0.97"/>
    <n v="0.12"/>
    <n v="61.3"/>
    <n v="0"/>
    <n v="0.96"/>
    <n v="0.96"/>
    <n v="1.6"/>
    <n v="1.5"/>
    <x v="1"/>
    <s v="Mortalidad Baja"/>
    <s v="Expectativa de vida Alta"/>
  </r>
  <r>
    <x v="32"/>
    <x v="5"/>
    <s v="Developed"/>
    <x v="18"/>
    <n v="16"/>
    <n v="0"/>
    <n v="12.1"/>
    <n v="0.97"/>
    <n v="7.0000000000000007E-2"/>
    <n v="6.6"/>
    <n v="0"/>
    <n v="0.97"/>
    <n v="0.97"/>
    <n v="1.6"/>
    <n v="1.6"/>
    <x v="1"/>
    <s v="Mortalidad Baja"/>
    <s v="Expectativa de vida Alta"/>
  </r>
  <r>
    <x v="32"/>
    <x v="6"/>
    <s v="Developed"/>
    <x v="213"/>
    <n v="19"/>
    <n v="0"/>
    <n v="12.21"/>
    <n v="0.97"/>
    <n v="0.02"/>
    <n v="6"/>
    <n v="0"/>
    <n v="0.96"/>
    <n v="0.96"/>
    <n v="1.7"/>
    <n v="1.6"/>
    <x v="1"/>
    <s v="Mortalidad Baja"/>
    <s v="Expectativa de vida Alta"/>
  </r>
  <r>
    <x v="32"/>
    <x v="7"/>
    <s v="Developed"/>
    <x v="48"/>
    <n v="116"/>
    <n v="0"/>
    <n v="12.06"/>
    <n v="0.97"/>
    <n v="0.51"/>
    <n v="59.4"/>
    <n v="0"/>
    <n v="0.96"/>
    <n v="0.96"/>
    <n v="1.7"/>
    <n v="1.7"/>
    <x v="1"/>
    <s v="Mortalidad Baja"/>
    <s v="Expectativa de vida Alta"/>
  </r>
  <r>
    <x v="32"/>
    <x v="8"/>
    <s v="Developed"/>
    <x v="196"/>
    <n v="114"/>
    <n v="0"/>
    <n v="12.56"/>
    <n v="0.95000000000000007"/>
    <n v="0"/>
    <n v="58.7"/>
    <n v="0"/>
    <n v="0.96"/>
    <n v="0.96"/>
    <n v="1.8"/>
    <n v="1.7"/>
    <x v="1"/>
    <s v="Mortalidad Baja"/>
    <s v="Expectativa de vida Alta"/>
  </r>
  <r>
    <x v="33"/>
    <x v="1"/>
    <s v="Developed"/>
    <x v="69"/>
    <n v="53"/>
    <n v="0"/>
    <n v="0.01"/>
    <n v="0.96"/>
    <n v="0.1"/>
    <n v="59.8"/>
    <n v="0"/>
    <n v="0.99"/>
    <n v="0.99"/>
    <n v="0.9"/>
    <n v="1"/>
    <x v="1"/>
    <s v="Mortalidad Baja"/>
    <s v="Expectativa de vida Alta"/>
  </r>
  <r>
    <x v="33"/>
    <x v="2"/>
    <s v="Developed"/>
    <x v="67"/>
    <n v="54"/>
    <n v="0"/>
    <n v="9.0399999999999991"/>
    <n v="0.96"/>
    <n v="0"/>
    <n v="59.2"/>
    <n v="0"/>
    <n v="0.99"/>
    <n v="0.99"/>
    <n v="0.9"/>
    <n v="1"/>
    <x v="1"/>
    <s v="Mortalidad Baja"/>
    <s v="Expectativa de vida Alta"/>
  </r>
  <r>
    <x v="33"/>
    <x v="3"/>
    <s v="Developed"/>
    <x v="111"/>
    <n v="56"/>
    <n v="0"/>
    <n v="10.55"/>
    <n v="0.96"/>
    <n v="0.01"/>
    <n v="58.7"/>
    <n v="0"/>
    <n v="0.99"/>
    <n v="0.99"/>
    <n v="0.9"/>
    <n v="1"/>
    <x v="1"/>
    <s v="Mortalidad Baja"/>
    <s v="Expectativa de vida Alta"/>
  </r>
  <r>
    <x v="33"/>
    <x v="4"/>
    <s v="Developed"/>
    <x v="184"/>
    <n v="57"/>
    <n v="0"/>
    <n v="10.69"/>
    <n v="0.96"/>
    <n v="0"/>
    <n v="58.3"/>
    <n v="0"/>
    <n v="0.99"/>
    <n v="0.99"/>
    <n v="0.9"/>
    <n v="1"/>
    <x v="1"/>
    <s v="Mortalidad Baja"/>
    <s v="Expectativa de vida Alta"/>
  </r>
  <r>
    <x v="33"/>
    <x v="5"/>
    <s v="Developed"/>
    <x v="112"/>
    <n v="59"/>
    <n v="0"/>
    <n v="11.32"/>
    <n v="0.96"/>
    <n v="0.18"/>
    <n v="57.8"/>
    <n v="0"/>
    <n v="0.99"/>
    <n v="0.99"/>
    <n v="0.9"/>
    <n v="1"/>
    <x v="1"/>
    <s v="Mortalidad Baja"/>
    <s v="Expectativa de vida Alta"/>
  </r>
  <r>
    <x v="33"/>
    <x v="6"/>
    <s v="Developed"/>
    <x v="77"/>
    <n v="6"/>
    <n v="0"/>
    <n v="10.8"/>
    <n v="0.96"/>
    <n v="0"/>
    <n v="57.3"/>
    <n v="0"/>
    <n v="0.99"/>
    <n v="0.99"/>
    <n v="0.9"/>
    <n v="1"/>
    <x v="1"/>
    <s v="Mortalidad Baja"/>
    <s v="Expectativa de vida Alta"/>
  </r>
  <r>
    <x v="33"/>
    <x v="7"/>
    <s v="Developed"/>
    <x v="194"/>
    <n v="62"/>
    <n v="0"/>
    <n v="12.01"/>
    <n v="0.93"/>
    <n v="0.01"/>
    <n v="56.8"/>
    <n v="0"/>
    <n v="0.97"/>
    <n v="0.97"/>
    <n v="0.9"/>
    <n v="1"/>
    <x v="1"/>
    <s v="Mortalidad Baja"/>
    <s v="Expectativa de vida Alta"/>
  </r>
  <r>
    <x v="33"/>
    <x v="8"/>
    <s v="Developed"/>
    <x v="113"/>
    <n v="63"/>
    <n v="0"/>
    <n v="11.56"/>
    <n v="0.93"/>
    <n v="0"/>
    <n v="56.3"/>
    <n v="0"/>
    <n v="0.97"/>
    <n v="0.97"/>
    <n v="0.9"/>
    <n v="1"/>
    <x v="1"/>
    <s v="Mortalidad Baja"/>
    <s v="Expectativa de vida Alta"/>
  </r>
  <r>
    <x v="33"/>
    <x v="9"/>
    <s v="Developed"/>
    <x v="78"/>
    <n v="64"/>
    <n v="0"/>
    <n v="11.47"/>
    <n v="0.93"/>
    <n v="0"/>
    <n v="55.8"/>
    <n v="0"/>
    <n v="0.97"/>
    <n v="0.97"/>
    <n v="0.9"/>
    <n v="1"/>
    <x v="1"/>
    <s v="Mortalidad Baja"/>
    <s v="Expectativa de vida Alta"/>
  </r>
  <r>
    <x v="33"/>
    <x v="10"/>
    <s v="Developed"/>
    <x v="79"/>
    <n v="65"/>
    <n v="0"/>
    <n v="11.41"/>
    <n v="0.88"/>
    <n v="0.01"/>
    <n v="55.3"/>
    <n v="0"/>
    <n v="0.98"/>
    <n v="0.98"/>
    <n v="0.9"/>
    <n v="1"/>
    <x v="1"/>
    <s v="Mortalidad Baja"/>
    <s v="Expectativa de vida Alta"/>
  </r>
  <r>
    <x v="33"/>
    <x v="11"/>
    <s v="Developed"/>
    <x v="80"/>
    <n v="65"/>
    <n v="0"/>
    <n v="13.03"/>
    <n v="0.88"/>
    <n v="0"/>
    <n v="54.8"/>
    <n v="0"/>
    <n v="0.98"/>
    <n v="0.98"/>
    <n v="0.9"/>
    <n v="1"/>
    <x v="1"/>
    <s v="Mortalidad Baja"/>
    <s v="Expectativa de vida Alta"/>
  </r>
  <r>
    <x v="33"/>
    <x v="12"/>
    <s v="Developed"/>
    <x v="214"/>
    <n v="66"/>
    <n v="0"/>
    <n v="10.62"/>
    <n v="0.88"/>
    <n v="0"/>
    <n v="54.3"/>
    <n v="0"/>
    <n v="0.98"/>
    <n v="0.98"/>
    <n v="0.9"/>
    <n v="1"/>
    <x v="1"/>
    <s v="Mortalidad Baja"/>
    <s v="Expectativa de vida Alta"/>
  </r>
  <r>
    <x v="33"/>
    <x v="13"/>
    <s v="Developed"/>
    <x v="215"/>
    <n v="68"/>
    <n v="0"/>
    <n v="11.68"/>
    <n v="0.88"/>
    <n v="0"/>
    <n v="53.8"/>
    <n v="0"/>
    <n v="0.98"/>
    <n v="0.98"/>
    <n v="0.9"/>
    <n v="1"/>
    <x v="1"/>
    <s v="Mortalidad Baja"/>
    <s v="Expectativa de vida Alta"/>
  </r>
  <r>
    <x v="33"/>
    <x v="14"/>
    <s v="Developed"/>
    <x v="216"/>
    <n v="69"/>
    <n v="0"/>
    <n v="10.16"/>
    <n v="0.89"/>
    <n v="0"/>
    <n v="53.3"/>
    <n v="0"/>
    <n v="0.97"/>
    <n v="0.97"/>
    <n v="0.9"/>
    <n v="1"/>
    <x v="1"/>
    <s v="Mortalidad Baja"/>
    <s v="Expectativa de vida Alta"/>
  </r>
  <r>
    <x v="33"/>
    <x v="15"/>
    <s v="Developed"/>
    <x v="81"/>
    <n v="7"/>
    <n v="0"/>
    <n v="9.56"/>
    <n v="0.89"/>
    <n v="0"/>
    <n v="52.8"/>
    <n v="0"/>
    <n v="0.97"/>
    <n v="0.97"/>
    <n v="0.9"/>
    <n v="1"/>
    <x v="1"/>
    <s v="Mortalidad Baja"/>
    <s v="Expectativa de vida Alta"/>
  </r>
  <r>
    <x v="34"/>
    <x v="1"/>
    <s v="Developing"/>
    <x v="205"/>
    <n v="252"/>
    <n v="1"/>
    <n v="0.38"/>
    <n v="0.78"/>
    <n v="0"/>
    <n v="34.4"/>
    <n v="1"/>
    <n v="0.78"/>
    <n v="0.78"/>
    <n v="5.6"/>
    <n v="5.4"/>
    <x v="2"/>
    <s v="Mortalidad Baja"/>
    <s v="Expectativa de vida Media"/>
  </r>
  <r>
    <x v="34"/>
    <x v="2"/>
    <s v="Developing"/>
    <x v="217"/>
    <n v="256"/>
    <n v="1"/>
    <n v="0.53"/>
    <n v="0.82000000000000006"/>
    <n v="0.28000000000000003"/>
    <n v="33.799999999999997"/>
    <n v="2"/>
    <n v="0.82000000000000006"/>
    <n v="0.82000000000000006"/>
    <n v="5.6"/>
    <n v="5.4"/>
    <x v="2"/>
    <s v="Mortalidad Baja"/>
    <s v="Expectativa de vida Media"/>
  </r>
  <r>
    <x v="34"/>
    <x v="3"/>
    <s v="Developing"/>
    <x v="149"/>
    <n v="263"/>
    <n v="1"/>
    <n v="0.52"/>
    <n v="0.81"/>
    <n v="7.09"/>
    <n v="33.200000000000003"/>
    <n v="2"/>
    <n v="0.81"/>
    <n v="0.81"/>
    <n v="5.6"/>
    <n v="5.5"/>
    <x v="2"/>
    <s v="Mortalidad Baja"/>
    <s v="Expectativa de vida Media"/>
  </r>
  <r>
    <x v="34"/>
    <x v="4"/>
    <s v="Developing"/>
    <x v="201"/>
    <n v="268"/>
    <n v="1"/>
    <n v="0.39"/>
    <n v="0.87"/>
    <n v="0.49"/>
    <n v="32.700000000000003"/>
    <n v="2"/>
    <n v="0.87"/>
    <n v="0.87"/>
    <n v="5.6"/>
    <n v="5.5"/>
    <x v="2"/>
    <s v="Mortalidad Baja"/>
    <s v="Expectativa de vida Media"/>
  </r>
  <r>
    <x v="34"/>
    <x v="5"/>
    <s v="Developing"/>
    <x v="202"/>
    <n v="273"/>
    <n v="1"/>
    <n v="0.44"/>
    <n v="0.88"/>
    <n v="7.0000000000000007E-2"/>
    <n v="32.200000000000003"/>
    <n v="2"/>
    <n v="0.88"/>
    <n v="0.88"/>
    <n v="5.6"/>
    <n v="5.6"/>
    <x v="2"/>
    <s v="Mortalidad Baja"/>
    <s v="Expectativa de vida Media"/>
  </r>
  <r>
    <x v="34"/>
    <x v="6"/>
    <s v="Developing"/>
    <x v="118"/>
    <n v="279"/>
    <n v="1"/>
    <n v="0.49"/>
    <n v="0.89"/>
    <n v="0.48"/>
    <n v="31.7"/>
    <n v="2"/>
    <n v="0.89"/>
    <n v="0.89"/>
    <n v="5.7"/>
    <n v="5.6"/>
    <x v="2"/>
    <s v="Mortalidad Baja"/>
    <s v="Expectativa de vida Media"/>
  </r>
  <r>
    <x v="34"/>
    <x v="7"/>
    <s v="Developing"/>
    <x v="143"/>
    <n v="289"/>
    <n v="1"/>
    <n v="0.49"/>
    <n v="0.88"/>
    <n v="1.43"/>
    <n v="31.3"/>
    <n v="2"/>
    <n v="0.89"/>
    <n v="0.89"/>
    <n v="5.7"/>
    <n v="5.6"/>
    <x v="2"/>
    <s v="Mortalidad Baja"/>
    <s v="Expectativa de vida Media"/>
  </r>
  <r>
    <x v="34"/>
    <x v="8"/>
    <s v="Developing"/>
    <x v="207"/>
    <n v="296"/>
    <n v="1"/>
    <n v="0.45"/>
    <n v="0.25"/>
    <n v="0.24"/>
    <n v="3.9"/>
    <n v="2"/>
    <n v="0.88"/>
    <n v="0.88"/>
    <n v="5.8"/>
    <n v="5.7"/>
    <x v="2"/>
    <s v="Mortalidad Baja"/>
    <s v="Expectativa de vida Media"/>
  </r>
  <r>
    <x v="35"/>
    <x v="1"/>
    <s v="Developing"/>
    <x v="28"/>
    <n v="154"/>
    <n v="6"/>
    <n v="5.92"/>
    <n v="0.89"/>
    <n v="0"/>
    <n v="57.9"/>
    <n v="7"/>
    <n v="0.09"/>
    <n v="0.91"/>
    <n v="3.3"/>
    <n v="3.2"/>
    <x v="6"/>
    <s v="Mortalidad Baja"/>
    <s v="Expectativa de vida Alta"/>
  </r>
  <r>
    <x v="35"/>
    <x v="2"/>
    <s v="Developing"/>
    <x v="37"/>
    <n v="157"/>
    <n v="6"/>
    <n v="5.93"/>
    <n v="0.08"/>
    <n v="0"/>
    <n v="56.8"/>
    <n v="7"/>
    <n v="0.82000000000000006"/>
    <n v="0.83000000000000007"/>
    <n v="3.3"/>
    <n v="3.2"/>
    <x v="6"/>
    <s v="Mortalidad Baja"/>
    <s v="Expectativa de vida Alta"/>
  </r>
  <r>
    <x v="35"/>
    <x v="3"/>
    <s v="Developing"/>
    <x v="161"/>
    <n v="174"/>
    <n v="6"/>
    <n v="5.93"/>
    <n v="0.74"/>
    <n v="0"/>
    <n v="55.8"/>
    <n v="7"/>
    <n v="0.85"/>
    <n v="0.85"/>
    <n v="3.3"/>
    <n v="3.2"/>
    <x v="6"/>
    <s v="Mortalidad Baja"/>
    <s v="Expectativa de vida Alta"/>
  </r>
  <r>
    <x v="35"/>
    <x v="4"/>
    <s v="Developing"/>
    <x v="197"/>
    <n v="16"/>
    <n v="6"/>
    <n v="5.91"/>
    <n v="0.08"/>
    <n v="0.02"/>
    <n v="54.7"/>
    <n v="7"/>
    <n v="0.84"/>
    <n v="0.84"/>
    <n v="3.3"/>
    <n v="3.2"/>
    <x v="6"/>
    <s v="Mortalidad Baja"/>
    <s v="Expectativa de vida Alta"/>
  </r>
  <r>
    <x v="35"/>
    <x v="5"/>
    <s v="Developing"/>
    <x v="57"/>
    <n v="166"/>
    <n v="6"/>
    <n v="6.02"/>
    <n v="0.83000000000000007"/>
    <n v="0"/>
    <n v="53.6"/>
    <n v="8"/>
    <n v="0.85"/>
    <n v="0.88"/>
    <n v="3.3"/>
    <n v="3.3"/>
    <x v="6"/>
    <s v="Mortalidad Baja"/>
    <s v="Expectativa de vida Alta"/>
  </r>
  <r>
    <x v="35"/>
    <x v="6"/>
    <s v="Developing"/>
    <x v="28"/>
    <n v="157"/>
    <n v="6"/>
    <n v="6.05"/>
    <n v="0.08"/>
    <n v="0"/>
    <n v="52.6"/>
    <n v="8"/>
    <n v="0.85"/>
    <n v="0.82000000000000006"/>
    <n v="3.4"/>
    <n v="3.3"/>
    <x v="6"/>
    <s v="Mortalidad Baja"/>
    <s v="Expectativa de vida Alta"/>
  </r>
  <r>
    <x v="35"/>
    <x v="7"/>
    <s v="Developing"/>
    <x v="27"/>
    <n v="161"/>
    <n v="6"/>
    <n v="6.12"/>
    <n v="0.81"/>
    <n v="0"/>
    <n v="51.5"/>
    <n v="8"/>
    <n v="0.86"/>
    <n v="0.82000000000000006"/>
    <n v="3.4"/>
    <n v="3.3"/>
    <x v="6"/>
    <s v="Mortalidad Baja"/>
    <s v="Expectativa de vida Alta"/>
  </r>
  <r>
    <x v="35"/>
    <x v="8"/>
    <s v="Developing"/>
    <x v="38"/>
    <n v="164"/>
    <n v="6"/>
    <n v="6.05"/>
    <n v="0.81"/>
    <n v="0"/>
    <n v="5.4"/>
    <n v="8"/>
    <n v="0.86"/>
    <n v="0.85"/>
    <n v="3.4"/>
    <n v="3.4"/>
    <x v="6"/>
    <s v="Mortalidad Baja"/>
    <s v="Expectativa de vida Alta"/>
  </r>
  <r>
    <x v="35"/>
    <x v="9"/>
    <s v="Developing"/>
    <x v="39"/>
    <n v="178"/>
    <n v="7"/>
    <n v="6.2"/>
    <n v="0.84"/>
    <n v="0"/>
    <n v="49.3"/>
    <n v="8"/>
    <n v="0.88"/>
    <n v="0.89"/>
    <n v="3.5"/>
    <n v="3.4"/>
    <x v="6"/>
    <s v="Mortalidad Baja"/>
    <s v="Expectativa de vida Alta"/>
  </r>
  <r>
    <x v="35"/>
    <x v="10"/>
    <s v="Developing"/>
    <x v="218"/>
    <n v="28"/>
    <n v="7"/>
    <n v="5.71"/>
    <n v="0.87"/>
    <n v="0"/>
    <n v="48.2"/>
    <n v="8"/>
    <n v="0.86"/>
    <n v="0.87"/>
    <n v="3.5"/>
    <n v="3.4"/>
    <x v="6"/>
    <s v="Mortalidad Baja"/>
    <s v="Expectativa de vida Alta"/>
  </r>
  <r>
    <x v="35"/>
    <x v="11"/>
    <s v="Developing"/>
    <x v="219"/>
    <n v="214"/>
    <n v="7"/>
    <n v="5.16"/>
    <n v="0.82000000000000006"/>
    <n v="0"/>
    <n v="47.2"/>
    <n v="8"/>
    <n v="0.66"/>
    <n v="0.79"/>
    <n v="3.6"/>
    <n v="3.5"/>
    <x v="6"/>
    <s v="Mortalidad Baja"/>
    <s v="Expectativa de vida Alta"/>
  </r>
  <r>
    <x v="35"/>
    <x v="12"/>
    <s v="Developing"/>
    <x v="25"/>
    <n v="22"/>
    <n v="7"/>
    <n v="6.32"/>
    <n v="0.79"/>
    <n v="0"/>
    <n v="46.1"/>
    <n v="8"/>
    <n v="0.65"/>
    <n v="0.79"/>
    <n v="3.6"/>
    <n v="3.5"/>
    <x v="6"/>
    <s v="Mortalidad Baja"/>
    <s v="Expectativa de vida Alta"/>
  </r>
  <r>
    <x v="35"/>
    <x v="13"/>
    <s v="Developing"/>
    <x v="91"/>
    <n v="189"/>
    <n v="7"/>
    <n v="6.43"/>
    <n v="0.63"/>
    <n v="0"/>
    <n v="45.1"/>
    <n v="8"/>
    <n v="0.74"/>
    <n v="0.82000000000000006"/>
    <n v="3.7"/>
    <n v="3.6"/>
    <x v="6"/>
    <s v="Mortalidad Baja"/>
    <s v="Expectativa de vida Alta"/>
  </r>
  <r>
    <x v="35"/>
    <x v="14"/>
    <s v="Developing"/>
    <x v="220"/>
    <n v="188"/>
    <n v="7"/>
    <n v="6.13"/>
    <n v="0.66"/>
    <n v="1.1300000000000001"/>
    <n v="44.1"/>
    <n v="9"/>
    <n v="0.71"/>
    <n v="0.72"/>
    <n v="3.8"/>
    <n v="3.6"/>
    <x v="6"/>
    <s v="Mortalidad Baja"/>
    <s v="Expectativa de vida Alta"/>
  </r>
  <r>
    <x v="35"/>
    <x v="15"/>
    <s v="Developing"/>
    <x v="58"/>
    <n v="176"/>
    <n v="7"/>
    <n v="6.58"/>
    <n v="0.68"/>
    <n v="2.5300000000000002"/>
    <n v="43.1"/>
    <n v="9"/>
    <n v="0.71"/>
    <n v="0.78"/>
    <n v="3.8"/>
    <n v="3.7"/>
    <x v="6"/>
    <s v="Mortalidad Baja"/>
    <s v="Expectativa de vida Alta"/>
  </r>
  <r>
    <x v="36"/>
    <x v="1"/>
    <s v="Developing"/>
    <x v="48"/>
    <n v="121"/>
    <n v="6"/>
    <n v="3.82"/>
    <n v="0.83000000000000007"/>
    <n v="0"/>
    <n v="53.5"/>
    <n v="7"/>
    <n v="0.84"/>
    <n v="0.83000000000000007"/>
    <n v="1.2"/>
    <n v="1.1000000000000001"/>
    <x v="3"/>
    <s v="Mortalidad Baja"/>
    <s v="Expectativa de vida Alta"/>
  </r>
  <r>
    <x v="36"/>
    <x v="2"/>
    <s v="Developing"/>
    <x v="48"/>
    <n v="121"/>
    <n v="6"/>
    <n v="3.77"/>
    <n v="0.87"/>
    <n v="0"/>
    <n v="52.8"/>
    <n v="8"/>
    <n v="0.87"/>
    <n v="0.87"/>
    <n v="1.3"/>
    <n v="1.1000000000000001"/>
    <x v="3"/>
    <s v="Mortalidad Baja"/>
    <s v="Expectativa de vida Alta"/>
  </r>
  <r>
    <x v="36"/>
    <x v="3"/>
    <s v="Developing"/>
    <x v="50"/>
    <n v="127"/>
    <n v="7"/>
    <n v="3.92"/>
    <n v="0.88"/>
    <n v="0.72"/>
    <n v="52.1"/>
    <n v="8"/>
    <n v="0.85"/>
    <n v="0.87"/>
    <n v="1.3"/>
    <n v="1.2"/>
    <x v="3"/>
    <s v="Mortalidad Baja"/>
    <s v="Expectativa de vida Alta"/>
  </r>
  <r>
    <x v="36"/>
    <x v="4"/>
    <s v="Developing"/>
    <x v="21"/>
    <n v="131"/>
    <n v="7"/>
    <n v="3.99"/>
    <n v="0.88"/>
    <n v="2.57"/>
    <n v="51.4"/>
    <n v="8"/>
    <n v="0.85"/>
    <n v="0.88"/>
    <n v="1.3"/>
    <n v="1.2"/>
    <x v="3"/>
    <s v="Mortalidad Baja"/>
    <s v="Expectativa de vida Alta"/>
  </r>
  <r>
    <x v="36"/>
    <x v="5"/>
    <s v="Developing"/>
    <x v="146"/>
    <n v="134"/>
    <n v="7"/>
    <n v="3.95"/>
    <n v="0.09"/>
    <n v="0"/>
    <n v="5.7"/>
    <n v="8"/>
    <n v="0.88"/>
    <n v="0.91"/>
    <n v="1.3"/>
    <n v="1.2"/>
    <x v="3"/>
    <s v="Mortalidad Baja"/>
    <s v="Expectativa de vida Alta"/>
  </r>
  <r>
    <x v="36"/>
    <x v="6"/>
    <s v="Developing"/>
    <x v="31"/>
    <n v="137"/>
    <n v="7"/>
    <n v="3.87"/>
    <n v="0.91"/>
    <n v="0"/>
    <n v="5"/>
    <n v="8"/>
    <n v="0.91"/>
    <n v="0.94000000000000006"/>
    <n v="1.3"/>
    <n v="1.2"/>
    <x v="3"/>
    <s v="Mortalidad Baja"/>
    <s v="Expectativa de vida Alta"/>
  </r>
  <r>
    <x v="36"/>
    <x v="7"/>
    <s v="Developing"/>
    <x v="54"/>
    <n v="139"/>
    <n v="7"/>
    <n v="3.76"/>
    <n v="0.93"/>
    <n v="0.01"/>
    <n v="49.3"/>
    <n v="9"/>
    <n v="0.94000000000000006"/>
    <n v="0.96"/>
    <n v="1.3"/>
    <n v="1.2"/>
    <x v="3"/>
    <s v="Mortalidad Baja"/>
    <s v="Expectativa de vida Alta"/>
  </r>
  <r>
    <x v="36"/>
    <x v="8"/>
    <s v="Developing"/>
    <x v="33"/>
    <n v="14"/>
    <n v="7"/>
    <n v="3.63"/>
    <n v="0.94000000000000006"/>
    <n v="0"/>
    <n v="48.6"/>
    <n v="9"/>
    <n v="0.95000000000000007"/>
    <n v="0.96"/>
    <n v="1.4"/>
    <n v="1.3"/>
    <x v="3"/>
    <s v="Mortalidad Baja"/>
    <s v="Expectativa de vida Alta"/>
  </r>
  <r>
    <x v="36"/>
    <x v="9"/>
    <s v="Developing"/>
    <x v="34"/>
    <n v="144"/>
    <n v="8"/>
    <n v="3.52"/>
    <n v="0.96"/>
    <n v="0"/>
    <n v="47.9"/>
    <n v="9"/>
    <n v="0.92"/>
    <n v="0.96"/>
    <n v="1.4"/>
    <n v="1.3"/>
    <x v="3"/>
    <s v="Mortalidad Baja"/>
    <s v="Expectativa de vida Alta"/>
  </r>
  <r>
    <x v="36"/>
    <x v="10"/>
    <s v="Developing"/>
    <x v="23"/>
    <n v="151"/>
    <n v="8"/>
    <n v="3.54"/>
    <n v="0.92"/>
    <n v="0"/>
    <n v="47.2"/>
    <n v="9"/>
    <n v="0.89"/>
    <n v="0.92"/>
    <n v="1.4"/>
    <n v="1.3"/>
    <x v="3"/>
    <s v="Mortalidad Baja"/>
    <s v="Expectativa de vida Alta"/>
  </r>
  <r>
    <x v="36"/>
    <x v="11"/>
    <s v="Developing"/>
    <x v="34"/>
    <n v="148"/>
    <n v="8"/>
    <n v="3.65"/>
    <n v="0.88"/>
    <n v="0"/>
    <n v="46.5"/>
    <n v="9"/>
    <n v="0.09"/>
    <n v="0.88"/>
    <n v="1.5"/>
    <n v="1.3"/>
    <x v="3"/>
    <s v="Mortalidad Baja"/>
    <s v="Expectativa de vida Alta"/>
  </r>
  <r>
    <x v="36"/>
    <x v="12"/>
    <s v="Developing"/>
    <x v="34"/>
    <n v="151"/>
    <n v="8"/>
    <n v="3.69"/>
    <n v="0.82000000000000006"/>
    <n v="0"/>
    <n v="45.8"/>
    <n v="10"/>
    <n v="0.97"/>
    <n v="0.87"/>
    <n v="1.5"/>
    <n v="1.4"/>
    <x v="3"/>
    <s v="Mortalidad Baja"/>
    <s v="Expectativa de vida Alta"/>
  </r>
  <r>
    <x v="36"/>
    <x v="13"/>
    <s v="Developing"/>
    <x v="28"/>
    <n v="157"/>
    <n v="8"/>
    <n v="3.88"/>
    <n v="0.75"/>
    <n v="0"/>
    <n v="45.1"/>
    <n v="10"/>
    <n v="0.88"/>
    <n v="0.88"/>
    <n v="1.5"/>
    <n v="1.4"/>
    <x v="3"/>
    <s v="Mortalidad Baja"/>
    <s v="Expectativa de vida Alta"/>
  </r>
  <r>
    <x v="36"/>
    <x v="14"/>
    <s v="Developing"/>
    <x v="37"/>
    <n v="158"/>
    <n v="9"/>
    <n v="4.13"/>
    <n v="0.69000000000000006"/>
    <n v="0.02"/>
    <n v="44.3"/>
    <n v="10"/>
    <n v="0.09"/>
    <n v="0.89"/>
    <n v="1.6"/>
    <n v="1.5"/>
    <x v="3"/>
    <s v="Mortalidad Baja"/>
    <s v="Expectativa de vida Alta"/>
  </r>
  <r>
    <x v="36"/>
    <x v="15"/>
    <s v="Developing"/>
    <x v="26"/>
    <n v="163"/>
    <n v="9"/>
    <n v="3.99"/>
    <n v="0.36"/>
    <n v="0"/>
    <n v="43.6"/>
    <n v="11"/>
    <n v="0.83000000000000007"/>
    <n v="0.87"/>
    <n v="1.6"/>
    <n v="1.5"/>
    <x v="3"/>
    <s v="Mortalidad Baja"/>
    <s v="Expectativa de vida Alta"/>
  </r>
  <r>
    <x v="37"/>
    <x v="1"/>
    <s v="Developing"/>
    <x v="27"/>
    <n v="181"/>
    <n v="2"/>
    <n v="2.52"/>
    <n v="0.93"/>
    <n v="0"/>
    <n v="55.4"/>
    <n v="2"/>
    <n v="0.93"/>
    <n v="0.94000000000000006"/>
    <n v="1.6"/>
    <n v="1.6"/>
    <x v="6"/>
    <s v="Mortalidad Baja"/>
    <s v="Expectativa de vida Alta"/>
  </r>
  <r>
    <x v="37"/>
    <x v="2"/>
    <s v="Developing"/>
    <x v="25"/>
    <n v="184"/>
    <n v="2"/>
    <n v="2.42"/>
    <n v="0.92"/>
    <n v="0"/>
    <n v="54.7"/>
    <n v="2"/>
    <n v="0.92"/>
    <n v="0.92"/>
    <n v="1.6"/>
    <n v="1.6"/>
    <x v="6"/>
    <s v="Mortalidad Baja"/>
    <s v="Expectativa de vida Alta"/>
  </r>
  <r>
    <x v="37"/>
    <x v="3"/>
    <s v="Developing"/>
    <x v="25"/>
    <n v="181"/>
    <n v="2"/>
    <n v="2.48"/>
    <n v="0.92"/>
    <n v="0"/>
    <n v="54.1"/>
    <n v="2"/>
    <n v="0.93"/>
    <n v="0.92"/>
    <n v="1.6"/>
    <n v="1.6"/>
    <x v="6"/>
    <s v="Mortalidad Baja"/>
    <s v="Expectativa de vida Alta"/>
  </r>
  <r>
    <x v="37"/>
    <x v="4"/>
    <s v="Developing"/>
    <x v="58"/>
    <n v="197"/>
    <n v="2"/>
    <n v="2.37"/>
    <n v="0.89"/>
    <n v="0"/>
    <n v="53.4"/>
    <n v="2"/>
    <n v="0.09"/>
    <n v="0.89"/>
    <n v="1.7"/>
    <n v="1.6"/>
    <x v="6"/>
    <s v="Mortalidad Baja"/>
    <s v="Expectativa de vida Alta"/>
  </r>
  <r>
    <x v="37"/>
    <x v="5"/>
    <s v="Developing"/>
    <x v="58"/>
    <n v="191"/>
    <n v="2"/>
    <n v="2.36"/>
    <n v="0.89"/>
    <n v="0"/>
    <n v="52.8"/>
    <n v="2"/>
    <n v="0.89"/>
    <n v="0.89"/>
    <n v="1.7"/>
    <n v="1.6"/>
    <x v="6"/>
    <s v="Mortalidad Baja"/>
    <s v="Expectativa de vida Alta"/>
  </r>
  <r>
    <x v="37"/>
    <x v="6"/>
    <s v="Developing"/>
    <x v="91"/>
    <n v="23"/>
    <n v="2"/>
    <n v="2.5499999999999998"/>
    <n v="0.91"/>
    <n v="0"/>
    <n v="52.1"/>
    <n v="2"/>
    <n v="0.91"/>
    <n v="0.91"/>
    <n v="1.7"/>
    <n v="1.6"/>
    <x v="6"/>
    <s v="Mortalidad Baja"/>
    <s v="Expectativa de vida Alta"/>
  </r>
  <r>
    <x v="37"/>
    <x v="7"/>
    <s v="Developing"/>
    <x v="101"/>
    <n v="194"/>
    <n v="2"/>
    <n v="2.68"/>
    <n v="0.98"/>
    <n v="0"/>
    <n v="51.4"/>
    <n v="3"/>
    <n v="0.98"/>
    <n v="0.98"/>
    <n v="1.8"/>
    <n v="1.7"/>
    <x v="6"/>
    <s v="Mortalidad Baja"/>
    <s v="Expectativa de vida Alta"/>
  </r>
  <r>
    <x v="37"/>
    <x v="8"/>
    <s v="Developing"/>
    <x v="220"/>
    <n v="23"/>
    <n v="2"/>
    <n v="2.83"/>
    <n v="0.99"/>
    <n v="0"/>
    <n v="5.8"/>
    <n v="3"/>
    <n v="0.99"/>
    <n v="0.99"/>
    <n v="1.8"/>
    <n v="1.7"/>
    <x v="6"/>
    <s v="Mortalidad Baja"/>
    <s v="Expectativa de vida Alta"/>
  </r>
  <r>
    <x v="37"/>
    <x v="9"/>
    <s v="Developing"/>
    <x v="146"/>
    <n v="211"/>
    <n v="3"/>
    <n v="2.77"/>
    <n v="0.96"/>
    <n v="0"/>
    <n v="5.0999999999999996"/>
    <n v="3"/>
    <n v="0.96"/>
    <n v="0.96"/>
    <n v="1.8"/>
    <n v="1.7"/>
    <x v="6"/>
    <s v="Mortalidad Baja"/>
    <s v="Expectativa de vida Alta"/>
  </r>
  <r>
    <x v="37"/>
    <x v="10"/>
    <s v="Developing"/>
    <x v="92"/>
    <n v="213"/>
    <n v="3"/>
    <n v="2.77"/>
    <n v="0.89"/>
    <n v="0"/>
    <n v="49.4"/>
    <n v="3"/>
    <n v="0.89"/>
    <n v="0.89"/>
    <n v="1.9"/>
    <n v="1.8"/>
    <x v="6"/>
    <s v="Mortalidad Baja"/>
    <s v="Expectativa de vida Alta"/>
  </r>
  <r>
    <x v="37"/>
    <x v="11"/>
    <s v="Developing"/>
    <x v="102"/>
    <n v="215"/>
    <n v="3"/>
    <n v="2.9"/>
    <n v="0.09"/>
    <n v="0"/>
    <n v="48.6"/>
    <n v="3"/>
    <n v="0.09"/>
    <n v="0.09"/>
    <n v="1.9"/>
    <n v="1.8"/>
    <x v="6"/>
    <s v="Mortalidad Baja"/>
    <s v="Expectativa de vida Alta"/>
  </r>
  <r>
    <x v="37"/>
    <x v="12"/>
    <s v="Developing"/>
    <x v="94"/>
    <n v="29"/>
    <n v="3"/>
    <n v="3.1"/>
    <n v="0.94000000000000006"/>
    <n v="0"/>
    <n v="47.8"/>
    <n v="4"/>
    <n v="0.93"/>
    <n v="0.94000000000000006"/>
    <n v="2"/>
    <n v="1.9"/>
    <x v="6"/>
    <s v="Mortalidad Baja"/>
    <s v="Expectativa de vida Alta"/>
  </r>
  <r>
    <x v="37"/>
    <x v="13"/>
    <s v="Developing"/>
    <x v="25"/>
    <n v="24"/>
    <n v="3"/>
    <n v="2.97"/>
    <n v="0.81"/>
    <n v="0"/>
    <n v="47"/>
    <n v="4"/>
    <n v="0.81"/>
    <n v="0.81"/>
    <n v="2"/>
    <n v="1.9"/>
    <x v="6"/>
    <s v="Mortalidad Baja"/>
    <s v="Expectativa de vida Alta"/>
  </r>
  <r>
    <x v="37"/>
    <x v="14"/>
    <s v="Developing"/>
    <x v="104"/>
    <n v="219"/>
    <n v="4"/>
    <n v="2.88"/>
    <n v="0.75"/>
    <n v="0.02"/>
    <n v="46.2"/>
    <n v="4"/>
    <n v="0.94000000000000006"/>
    <n v="0.92"/>
    <n v="2.1"/>
    <n v="2"/>
    <x v="6"/>
    <s v="Mortalidad Baja"/>
    <s v="Expectativa de vida Media"/>
  </r>
  <r>
    <x v="37"/>
    <x v="15"/>
    <s v="Developing"/>
    <x v="118"/>
    <n v="218"/>
    <n v="4"/>
    <n v="2.79"/>
    <n v="0.99"/>
    <n v="0"/>
    <n v="45.3"/>
    <n v="5"/>
    <n v="0.98"/>
    <n v="0.99"/>
    <n v="2.1"/>
    <n v="2"/>
    <x v="6"/>
    <s v="Mortalidad Baja"/>
    <s v="Expectativa de vida Media"/>
  </r>
  <r>
    <x v="38"/>
    <x v="1"/>
    <s v="Developing"/>
    <x v="221"/>
    <n v="32"/>
    <n v="3"/>
    <n v="0.01"/>
    <n v="0.02"/>
    <n v="0.13"/>
    <n v="24"/>
    <n v="4"/>
    <n v="0.24"/>
    <n v="0.02"/>
    <n v="8.5"/>
    <n v="8.4"/>
    <x v="2"/>
    <s v="Mortalidad Baja"/>
    <s v="Expectativa de vida Media"/>
  </r>
  <r>
    <x v="39"/>
    <x v="4"/>
    <s v="Developing"/>
    <x v="200"/>
    <n v="286"/>
    <n v="6"/>
    <n v="0.62"/>
    <n v="0.96"/>
    <n v="0.48"/>
    <n v="16.5"/>
    <n v="8"/>
    <n v="0.96"/>
    <n v="0.96"/>
    <n v="8.8000000000000007"/>
    <n v="8.6999999999999993"/>
    <x v="2"/>
    <s v="Mortalidad Baja"/>
    <s v="Expectativa de vida Media"/>
  </r>
  <r>
    <x v="39"/>
    <x v="5"/>
    <s v="Developing"/>
    <x v="222"/>
    <n v="298"/>
    <n v="6"/>
    <n v="0.61"/>
    <n v="0.09"/>
    <n v="0.51"/>
    <n v="16"/>
    <n v="9"/>
    <n v="0.09"/>
    <n v="0.09"/>
    <n v="8.9"/>
    <n v="8.8000000000000007"/>
    <x v="2"/>
    <s v="Mortalidad Baja"/>
    <s v="Expectativa de vida Media"/>
  </r>
  <r>
    <x v="39"/>
    <x v="6"/>
    <s v="Developing"/>
    <x v="223"/>
    <n v="311"/>
    <n v="6"/>
    <n v="0.63"/>
    <n v="0.92"/>
    <n v="0.82000000000000006"/>
    <n v="15.5"/>
    <n v="9"/>
    <n v="0.92"/>
    <n v="0.92"/>
    <n v="9"/>
    <n v="8.9"/>
    <x v="2"/>
    <s v="Mortalidad Baja"/>
    <s v="Expectativa de vida Media"/>
  </r>
  <r>
    <x v="39"/>
    <x v="7"/>
    <s v="Developing"/>
    <x v="136"/>
    <n v="322"/>
    <n v="6"/>
    <n v="0.49"/>
    <n v="0.94000000000000006"/>
    <n v="0"/>
    <n v="15.1"/>
    <n v="9"/>
    <n v="0.94000000000000006"/>
    <n v="0.94000000000000006"/>
    <n v="9.1"/>
    <n v="9.1"/>
    <x v="2"/>
    <s v="Mortalidad Baja"/>
    <s v="Expectativa de vida Media"/>
  </r>
  <r>
    <x v="39"/>
    <x v="8"/>
    <s v="Developing"/>
    <x v="143"/>
    <n v="329"/>
    <n v="6"/>
    <n v="1.23"/>
    <n v="0.91"/>
    <n v="0.55000000000000004"/>
    <n v="14.7"/>
    <n v="9"/>
    <n v="0.91"/>
    <n v="0.91"/>
    <n v="9.1999999999999993"/>
    <n v="9.1999999999999993"/>
    <x v="2"/>
    <s v="Mortalidad Baja"/>
    <s v="Expectativa de vida Media"/>
  </r>
  <r>
    <x v="39"/>
    <x v="9"/>
    <s v="Developing"/>
    <x v="122"/>
    <n v="336"/>
    <n v="7"/>
    <n v="0.97"/>
    <n v="0.94000000000000006"/>
    <n v="1.28"/>
    <n v="14.3"/>
    <n v="9"/>
    <n v="0.94000000000000006"/>
    <n v="0.94000000000000006"/>
    <n v="9.3000000000000007"/>
    <n v="9.3000000000000007"/>
    <x v="2"/>
    <s v="Mortalidad Baja"/>
    <s v="Expectativa de vida Media"/>
  </r>
  <r>
    <x v="39"/>
    <x v="10"/>
    <s v="Developing"/>
    <x v="224"/>
    <n v="34"/>
    <n v="7"/>
    <n v="1.07"/>
    <n v="0.96"/>
    <n v="0.19"/>
    <n v="13.9"/>
    <n v="9"/>
    <n v="0.96"/>
    <n v="0.96"/>
    <n v="9.4"/>
    <n v="9.5"/>
    <x v="2"/>
    <s v="Mortalidad Baja"/>
    <s v="Expectativa de vida Media"/>
  </r>
  <r>
    <x v="39"/>
    <x v="11"/>
    <s v="Developing"/>
    <x v="124"/>
    <n v="342"/>
    <n v="7"/>
    <n v="0.64"/>
    <n v="0.84"/>
    <n v="0.24"/>
    <n v="13.6"/>
    <n v="10"/>
    <n v="0.98"/>
    <n v="0.98"/>
    <n v="9.6"/>
    <n v="9.6"/>
    <x v="2"/>
    <s v="Mortalidad Baja"/>
    <s v="Expectativa de vida Media"/>
  </r>
  <r>
    <x v="39"/>
    <x v="12"/>
    <s v="Developing"/>
    <x v="4"/>
    <n v="343"/>
    <n v="7"/>
    <n v="0.56000000000000005"/>
    <n v="0.91"/>
    <n v="3.7600000000000002"/>
    <n v="13.3"/>
    <n v="10"/>
    <n v="0.95000000000000007"/>
    <n v="0.93"/>
    <n v="9.6999999999999993"/>
    <n v="9.6999999999999993"/>
    <x v="2"/>
    <s v="Mortalidad Baja"/>
    <s v="Expectativa de vida Media"/>
  </r>
  <r>
    <x v="39"/>
    <x v="13"/>
    <s v="Developing"/>
    <x v="225"/>
    <n v="343"/>
    <n v="7"/>
    <n v="0.83"/>
    <n v="0.86"/>
    <n v="4.6000000000000005"/>
    <n v="13.1"/>
    <n v="10"/>
    <n v="0.92"/>
    <n v="0.09"/>
    <n v="9.9"/>
    <n v="9.9"/>
    <x v="2"/>
    <s v="Mortalidad Baja"/>
    <s v="Expectativa de vida Media"/>
  </r>
  <r>
    <x v="40"/>
    <x v="1"/>
    <s v="Developing"/>
    <x v="226"/>
    <n v="122"/>
    <n v="0"/>
    <n v="0.01"/>
    <n v="0.93"/>
    <n v="0"/>
    <n v="59.4"/>
    <n v="0"/>
    <n v="0.93"/>
    <n v="0.93"/>
    <n v="1.9"/>
    <n v="1.9"/>
    <x v="1"/>
    <s v="Mortalidad Baja"/>
    <s v="Expectativa de vida Alta"/>
  </r>
  <r>
    <x v="40"/>
    <x v="2"/>
    <s v="Developing"/>
    <x v="17"/>
    <n v="127"/>
    <n v="0"/>
    <n v="0.01"/>
    <n v="0.93"/>
    <n v="0.02"/>
    <n v="59"/>
    <n v="0"/>
    <n v="0.94000000000000006"/>
    <n v="0.94000000000000006"/>
    <n v="1.9"/>
    <n v="1.9"/>
    <x v="1"/>
    <s v="Mortalidad Baja"/>
    <s v="Expectativa de vida Alta"/>
  </r>
  <r>
    <x v="40"/>
    <x v="3"/>
    <s v="Developing"/>
    <x v="213"/>
    <n v="135"/>
    <n v="0"/>
    <n v="0.01"/>
    <n v="0.94000000000000006"/>
    <n v="0.04"/>
    <n v="58.5"/>
    <n v="0"/>
    <n v="0.94000000000000006"/>
    <n v="0.94000000000000006"/>
    <n v="1.9"/>
    <n v="1.9"/>
    <x v="1"/>
    <s v="Mortalidad Baja"/>
    <s v="Expectativa de vida Alta"/>
  </r>
  <r>
    <x v="40"/>
    <x v="4"/>
    <s v="Developing"/>
    <x v="20"/>
    <n v="138"/>
    <n v="0"/>
    <n v="0.01"/>
    <n v="0.94000000000000006"/>
    <n v="7.0000000000000007E-2"/>
    <n v="58"/>
    <n v="0"/>
    <n v="0.93"/>
    <n v="0.93"/>
    <n v="1.9"/>
    <n v="2"/>
    <x v="1"/>
    <s v="Mortalidad Baja"/>
    <s v="Expectativa de vida Alta"/>
  </r>
  <r>
    <x v="40"/>
    <x v="5"/>
    <s v="Developing"/>
    <x v="51"/>
    <n v="137"/>
    <n v="0"/>
    <n v="14.97"/>
    <n v="0.94000000000000006"/>
    <n v="0"/>
    <n v="57.6"/>
    <n v="0"/>
    <n v="0.94000000000000006"/>
    <n v="0.94000000000000006"/>
    <n v="1.9"/>
    <n v="2"/>
    <x v="1"/>
    <s v="Mortalidad Baja"/>
    <s v="Expectativa de vida Alta"/>
  </r>
  <r>
    <x v="40"/>
    <x v="6"/>
    <s v="Developing"/>
    <x v="32"/>
    <n v="156"/>
    <n v="0"/>
    <n v="15.04"/>
    <n v="0.95000000000000007"/>
    <n v="0"/>
    <n v="57.1"/>
    <n v="0"/>
    <n v="0.95000000000000007"/>
    <n v="0.95000000000000007"/>
    <n v="2"/>
    <n v="2"/>
    <x v="1"/>
    <s v="Mortalidad Baja"/>
    <s v="Expectativa de vida Alta"/>
  </r>
  <r>
    <x v="40"/>
    <x v="7"/>
    <s v="Developing"/>
    <x v="23"/>
    <n v="167"/>
    <n v="0"/>
    <n v="16.989999999999998"/>
    <n v="0.94000000000000006"/>
    <n v="0"/>
    <n v="56.7"/>
    <n v="0"/>
    <n v="0.95000000000000007"/>
    <n v="0.95000000000000007"/>
    <n v="2"/>
    <n v="2.1"/>
    <x v="1"/>
    <s v="Mortalidad Baja"/>
    <s v="Expectativa de vida Alta"/>
  </r>
  <r>
    <x v="40"/>
    <x v="8"/>
    <s v="Developing"/>
    <x v="25"/>
    <n v="189"/>
    <n v="0"/>
    <n v="17.87"/>
    <n v="0.95000000000000007"/>
    <n v="0.01"/>
    <n v="56.3"/>
    <n v="0"/>
    <n v="0.95000000000000007"/>
    <n v="0.95000000000000007"/>
    <n v="2"/>
    <n v="2.1"/>
    <x v="1"/>
    <s v="Mortalidad Baja"/>
    <s v="Expectativa de vida Alta"/>
  </r>
  <r>
    <x v="40"/>
    <x v="9"/>
    <s v="Developing"/>
    <x v="25"/>
    <n v="188"/>
    <n v="0"/>
    <n v="16.579999999999998"/>
    <n v="0.95000000000000007"/>
    <n v="0.27"/>
    <n v="55.9"/>
    <n v="0"/>
    <n v="0.95000000000000007"/>
    <n v="0.95000000000000007"/>
    <n v="2.1"/>
    <n v="2.2000000000000002"/>
    <x v="1"/>
    <s v="Mortalidad Baja"/>
    <s v="Expectativa de vida Alta"/>
  </r>
  <r>
    <x v="40"/>
    <x v="10"/>
    <s v="Developing"/>
    <x v="26"/>
    <n v="189"/>
    <n v="0"/>
    <n v="15.52"/>
    <n v="0.95000000000000007"/>
    <n v="0.02"/>
    <n v="55.5"/>
    <n v="0"/>
    <n v="0.96"/>
    <n v="0.96"/>
    <n v="2.1"/>
    <n v="2.2000000000000002"/>
    <x v="1"/>
    <s v="Mortalidad Baja"/>
    <s v="Expectativa de vida Alta"/>
  </r>
  <r>
    <x v="40"/>
    <x v="11"/>
    <s v="Developing"/>
    <x v="39"/>
    <n v="195"/>
    <n v="0"/>
    <n v="15.07"/>
    <n v="0.09"/>
    <n v="0"/>
    <n v="55.2"/>
    <n v="0"/>
    <n v="0.95000000000000007"/>
    <n v="0.94000000000000006"/>
    <n v="2.2000000000000002"/>
    <n v="2.2999999999999998"/>
    <x v="1"/>
    <s v="Mortalidad Baja"/>
    <s v="Expectativa de vida Alta"/>
  </r>
  <r>
    <x v="41"/>
    <x v="1"/>
    <s v="Developing"/>
    <x v="139"/>
    <n v="234"/>
    <n v="140"/>
    <n v="0.01"/>
    <n v="0.77"/>
    <n v="127.39"/>
    <n v="17.2"/>
    <n v="202"/>
    <n v="0.75"/>
    <n v="0.77"/>
    <n v="1.5"/>
    <n v="1.3"/>
    <x v="2"/>
    <s v="Mortalidad Alta"/>
    <s v="Expectativa de vida Media"/>
  </r>
  <r>
    <x v="41"/>
    <x v="2"/>
    <s v="Developing"/>
    <x v="227"/>
    <n v="237"/>
    <n v="145"/>
    <n v="1.86"/>
    <n v="0.72"/>
    <n v="52.53"/>
    <n v="16.8"/>
    <n v="211"/>
    <n v="7.0000000000000007E-2"/>
    <n v="0.72"/>
    <n v="1.6"/>
    <n v="1.4"/>
    <x v="2"/>
    <s v="Mortalidad Alta"/>
    <s v="Expectativa de vida Media"/>
  </r>
  <r>
    <x v="41"/>
    <x v="3"/>
    <s v="Developing"/>
    <x v="140"/>
    <n v="241"/>
    <n v="150"/>
    <n v="1.84"/>
    <n v="0.69000000000000006"/>
    <n v="43.47"/>
    <n v="16.399999999999999"/>
    <n v="221"/>
    <n v="7.0000000000000007E-2"/>
    <n v="0.69000000000000006"/>
    <n v="1.7"/>
    <n v="1.5"/>
    <x v="2"/>
    <s v="Mortalidad Alta"/>
    <s v="Expectativa de vida Media"/>
  </r>
  <r>
    <x v="41"/>
    <x v="4"/>
    <s v="Developing"/>
    <x v="228"/>
    <n v="249"/>
    <n v="156"/>
    <n v="1.32"/>
    <n v="0.65"/>
    <n v="32.549999999999997"/>
    <n v="16"/>
    <n v="231"/>
    <n v="7.0000000000000007E-2"/>
    <n v="0.65"/>
    <n v="1.9"/>
    <n v="1.6"/>
    <x v="2"/>
    <s v="Mortalidad Alta"/>
    <s v="Expectativa de vida Media"/>
  </r>
  <r>
    <x v="41"/>
    <x v="5"/>
    <s v="Developing"/>
    <x v="201"/>
    <n v="261"/>
    <n v="162"/>
    <n v="1.34"/>
    <n v="0.62"/>
    <n v="42.35"/>
    <n v="15.6"/>
    <n v="243"/>
    <n v="0.69000000000000006"/>
    <n v="0.61"/>
    <n v="11"/>
    <n v="1.7"/>
    <x v="2"/>
    <s v="Mortalidad Alta"/>
    <s v="Expectativa de vida Media"/>
  </r>
  <r>
    <x v="41"/>
    <x v="6"/>
    <s v="Developing"/>
    <x v="108"/>
    <n v="274"/>
    <n v="169"/>
    <n v="1.17"/>
    <n v="0.56000000000000005"/>
    <n v="11.76"/>
    <n v="15.3"/>
    <n v="256"/>
    <n v="0.65"/>
    <n v="0.57999999999999996"/>
    <n v="11.1"/>
    <n v="1.8"/>
    <x v="2"/>
    <s v="Mortalidad Alta"/>
    <s v="Expectativa de vida Media"/>
  </r>
  <r>
    <x v="41"/>
    <x v="7"/>
    <s v="Developing"/>
    <x v="207"/>
    <n v="289"/>
    <n v="177"/>
    <n v="1.1299999999999999"/>
    <n v="0.52"/>
    <n v="35.11"/>
    <n v="14.9"/>
    <n v="270"/>
    <n v="0.63"/>
    <n v="0.54"/>
    <n v="11.2"/>
    <n v="1.9"/>
    <x v="2"/>
    <s v="Mortalidad Alta"/>
    <s v="Expectativa de vida Media"/>
  </r>
  <r>
    <x v="41"/>
    <x v="8"/>
    <s v="Developing"/>
    <x v="225"/>
    <n v="39"/>
    <n v="186"/>
    <n v="1.06"/>
    <n v="0.47000000000000003"/>
    <n v="14.46"/>
    <n v="14.5"/>
    <n v="286"/>
    <n v="0.61"/>
    <n v="0.05"/>
    <n v="11.3"/>
    <n v="11"/>
    <x v="2"/>
    <s v="Mortalidad Alta"/>
    <s v="Expectativa de vida Media"/>
  </r>
  <r>
    <x v="42"/>
    <x v="1"/>
    <s v="Developing"/>
    <x v="218"/>
    <n v="19"/>
    <n v="0"/>
    <n v="0.01"/>
    <n v="0.99"/>
    <n v="0"/>
    <n v="61.9"/>
    <n v="0"/>
    <n v="0.99"/>
    <n v="0.99"/>
    <n v="4"/>
    <n v="3.7"/>
    <x v="4"/>
    <s v="Mortalidad Baja"/>
    <s v="Expectativa de vida Alta"/>
  </r>
  <r>
    <x v="42"/>
    <x v="2"/>
    <s v="Developing"/>
    <x v="117"/>
    <n v="192"/>
    <n v="0"/>
    <n v="0.01"/>
    <n v="0.99"/>
    <n v="0"/>
    <n v="61.1"/>
    <n v="0"/>
    <n v="0.99"/>
    <n v="0.99"/>
    <n v="4"/>
    <n v="3.7"/>
    <x v="4"/>
    <s v="Mortalidad Baja"/>
    <s v="Expectativa de vida Alta"/>
  </r>
  <r>
    <x v="42"/>
    <x v="3"/>
    <s v="Developing"/>
    <x v="116"/>
    <n v="195"/>
    <n v="0"/>
    <n v="0.01"/>
    <n v="0.99"/>
    <n v="0"/>
    <n v="6.2"/>
    <n v="0"/>
    <n v="0.99"/>
    <n v="0.99"/>
    <n v="4"/>
    <n v="3.7"/>
    <x v="4"/>
    <s v="Mortalidad Baja"/>
    <s v="Expectativa de vida Alta"/>
  </r>
  <r>
    <x v="42"/>
    <x v="4"/>
    <s v="Developing"/>
    <x v="88"/>
    <n v="197"/>
    <n v="0"/>
    <n v="0.01"/>
    <n v="0.99"/>
    <n v="0"/>
    <n v="59.5"/>
    <n v="0"/>
    <n v="0.99"/>
    <n v="0.99"/>
    <n v="4"/>
    <n v="3.7"/>
    <x v="4"/>
    <s v="Mortalidad Baja"/>
    <s v="Expectativa de vida Alta"/>
  </r>
  <r>
    <x v="42"/>
    <x v="5"/>
    <s v="Developing"/>
    <x v="96"/>
    <n v="2"/>
    <n v="0"/>
    <n v="2.25"/>
    <n v="0.99"/>
    <n v="0"/>
    <n v="58.7"/>
    <n v="0"/>
    <n v="0.99"/>
    <n v="0.99"/>
    <n v="4"/>
    <n v="3.7"/>
    <x v="4"/>
    <s v="Mortalidad Baja"/>
    <s v="Expectativa de vida Alta"/>
  </r>
  <r>
    <x v="42"/>
    <x v="6"/>
    <s v="Developing"/>
    <x v="104"/>
    <n v="23"/>
    <n v="0"/>
    <n v="2.31"/>
    <n v="0.99"/>
    <n v="0.01"/>
    <n v="58"/>
    <n v="0"/>
    <n v="0.99"/>
    <n v="0.99"/>
    <n v="4"/>
    <n v="3.7"/>
    <x v="4"/>
    <s v="Mortalidad Baja"/>
    <s v="Expectativa de vida Media"/>
  </r>
  <r>
    <x v="42"/>
    <x v="7"/>
    <s v="Developing"/>
    <x v="119"/>
    <n v="26"/>
    <n v="0"/>
    <n v="1.95"/>
    <n v="0.99"/>
    <n v="0"/>
    <n v="57.3"/>
    <n v="0"/>
    <n v="0.99"/>
    <n v="0.99"/>
    <n v="4"/>
    <n v="3.7"/>
    <x v="4"/>
    <s v="Mortalidad Baja"/>
    <s v="Expectativa de vida Media"/>
  </r>
  <r>
    <x v="42"/>
    <x v="8"/>
    <s v="Developing"/>
    <x v="97"/>
    <n v="29"/>
    <n v="0"/>
    <n v="2.09"/>
    <n v="0.99"/>
    <n v="0"/>
    <n v="56.6"/>
    <n v="0"/>
    <n v="0.99"/>
    <n v="0.99"/>
    <n v="4.0999999999999996"/>
    <n v="3.8"/>
    <x v="4"/>
    <s v="Mortalidad Baja"/>
    <s v="Expectativa de vida Media"/>
  </r>
  <r>
    <x v="42"/>
    <x v="9"/>
    <s v="Developing"/>
    <x v="120"/>
    <n v="211"/>
    <n v="0"/>
    <n v="2.06"/>
    <n v="0.99"/>
    <n v="1.36"/>
    <n v="55.9"/>
    <n v="0"/>
    <n v="0.98"/>
    <n v="0.98"/>
    <n v="4.0999999999999996"/>
    <n v="3.8"/>
    <x v="4"/>
    <s v="Mortalidad Baja"/>
    <s v="Expectativa de vida Media"/>
  </r>
  <r>
    <x v="42"/>
    <x v="10"/>
    <s v="Developing"/>
    <x v="121"/>
    <n v="214"/>
    <n v="0"/>
    <n v="2.02"/>
    <n v="0.99"/>
    <n v="0"/>
    <n v="55.1"/>
    <n v="0"/>
    <n v="0.97"/>
    <n v="0.96"/>
    <n v="4.0999999999999996"/>
    <n v="3.8"/>
    <x v="4"/>
    <s v="Mortalidad Baja"/>
    <s v="Expectativa de vida Media"/>
  </r>
  <r>
    <x v="42"/>
    <x v="11"/>
    <s v="Developing"/>
    <x v="105"/>
    <n v="218"/>
    <n v="0"/>
    <n v="1.63"/>
    <n v="0.99"/>
    <n v="0.37"/>
    <n v="54.2"/>
    <n v="0"/>
    <n v="0.96"/>
    <n v="0.95000000000000007"/>
    <n v="4.2"/>
    <n v="3.9"/>
    <x v="4"/>
    <s v="Mortalidad Baja"/>
    <s v="Expectativa de vida Media"/>
  </r>
  <r>
    <x v="42"/>
    <x v="12"/>
    <s v="Developing"/>
    <x v="108"/>
    <n v="22"/>
    <n v="0"/>
    <n v="1.76"/>
    <n v="0.99"/>
    <n v="3.0500000000000003"/>
    <n v="53.2"/>
    <n v="0"/>
    <n v="0.95000000000000007"/>
    <n v="0.94000000000000006"/>
    <n v="4.2"/>
    <n v="3.9"/>
    <x v="4"/>
    <s v="Mortalidad Baja"/>
    <s v="Expectativa de vida Media"/>
  </r>
  <r>
    <x v="42"/>
    <x v="13"/>
    <s v="Developing"/>
    <x v="134"/>
    <n v="22"/>
    <n v="0"/>
    <n v="1.85"/>
    <n v="0.99"/>
    <n v="3.04"/>
    <n v="52.2"/>
    <n v="0"/>
    <n v="0.94000000000000006"/>
    <n v="0.93"/>
    <n v="4.2"/>
    <n v="3.9"/>
    <x v="4"/>
    <s v="Mortalidad Baja"/>
    <s v="Expectativa de vida Media"/>
  </r>
  <r>
    <x v="42"/>
    <x v="14"/>
    <s v="Developing"/>
    <x v="90"/>
    <n v="221"/>
    <n v="0"/>
    <n v="1.93"/>
    <n v="0.98"/>
    <n v="0.17"/>
    <n v="51.2"/>
    <n v="0"/>
    <n v="0.92"/>
    <n v="0.91"/>
    <n v="4.3"/>
    <n v="4"/>
    <x v="4"/>
    <s v="Mortalidad Baja"/>
    <s v="Expectativa de vida Media"/>
  </r>
  <r>
    <x v="42"/>
    <x v="15"/>
    <s v="Developing"/>
    <x v="106"/>
    <n v="221"/>
    <n v="0"/>
    <n v="2.0499999999999998"/>
    <n v="0.98"/>
    <n v="0"/>
    <n v="5.2"/>
    <n v="0"/>
    <n v="0.91"/>
    <n v="0.09"/>
    <n v="4.3"/>
    <n v="4"/>
    <x v="4"/>
    <s v="Mortalidad Baja"/>
    <s v="Expectativa de vida Media"/>
  </r>
  <r>
    <x v="43"/>
    <x v="1"/>
    <s v="Developing"/>
    <x v="229"/>
    <n v="79"/>
    <n v="3"/>
    <n v="11.5"/>
    <n v="0.83000000000000007"/>
    <n v="2.67"/>
    <n v="62"/>
    <n v="3"/>
    <n v="0.98"/>
    <n v="0.98"/>
    <n v="0.6"/>
    <n v="0.6"/>
    <x v="1"/>
    <s v="Mortalidad Baja"/>
    <s v="Expectativa de vida Alta"/>
  </r>
  <r>
    <x v="43"/>
    <x v="2"/>
    <s v="Developing"/>
    <x v="62"/>
    <n v="81"/>
    <n v="3"/>
    <n v="11.1"/>
    <n v="0.74"/>
    <n v="2.72"/>
    <n v="61.6"/>
    <n v="3"/>
    <n v="0.99"/>
    <n v="0.99"/>
    <n v="0.6"/>
    <n v="0.6"/>
    <x v="1"/>
    <s v="Mortalidad Baja"/>
    <s v="Expectativa de vida Alta"/>
  </r>
  <r>
    <x v="43"/>
    <x v="3"/>
    <s v="Developing"/>
    <x v="182"/>
    <n v="83"/>
    <n v="3"/>
    <n v="11.5"/>
    <n v="0.78"/>
    <n v="0"/>
    <n v="61.1"/>
    <n v="3"/>
    <n v="0.99"/>
    <n v="0.99"/>
    <n v="0.6"/>
    <n v="0.6"/>
    <x v="1"/>
    <s v="Mortalidad Baja"/>
    <s v="Expectativa de vida Alta"/>
  </r>
  <r>
    <x v="43"/>
    <x v="4"/>
    <s v="Developing"/>
    <x v="64"/>
    <n v="83"/>
    <n v="3"/>
    <n v="11.8"/>
    <n v="0.74"/>
    <n v="149.49"/>
    <n v="6.6"/>
    <n v="3"/>
    <n v="0.99"/>
    <n v="0.99"/>
    <n v="0.6"/>
    <n v="0.6"/>
    <x v="1"/>
    <s v="Mortalidad Baja"/>
    <s v="Expectativa de vida Alta"/>
  </r>
  <r>
    <x v="43"/>
    <x v="5"/>
    <s v="Developing"/>
    <x v="65"/>
    <n v="86"/>
    <n v="3"/>
    <n v="11.7"/>
    <n v="0.65"/>
    <n v="50.480000000000004"/>
    <n v="6.1"/>
    <n v="3"/>
    <n v="0.99"/>
    <n v="0.99"/>
    <n v="0.6"/>
    <n v="0.6"/>
    <x v="1"/>
    <s v="Mortalidad Baja"/>
    <s v="Expectativa de vida Alta"/>
  </r>
  <r>
    <x v="43"/>
    <x v="6"/>
    <s v="Developing"/>
    <x v="72"/>
    <n v="88"/>
    <n v="3"/>
    <n v="11.8"/>
    <n v="0.51"/>
    <n v="15.41"/>
    <n v="59.6"/>
    <n v="3"/>
    <n v="0.98"/>
    <n v="0.98"/>
    <n v="0.6"/>
    <n v="0.6"/>
    <x v="1"/>
    <s v="Mortalidad Baja"/>
    <s v="Expectativa de vida Alta"/>
  </r>
  <r>
    <x v="43"/>
    <x v="7"/>
    <s v="Developing"/>
    <x v="109"/>
    <n v="88"/>
    <n v="3"/>
    <n v="11.9"/>
    <n v="0.47000000000000003"/>
    <n v="6.04"/>
    <n v="59.1"/>
    <n v="3"/>
    <n v="0.98"/>
    <n v="0.98"/>
    <n v="0.6"/>
    <n v="0.6"/>
    <x v="1"/>
    <s v="Mortalidad Baja"/>
    <s v="Expectativa de vida Alta"/>
  </r>
  <r>
    <x v="43"/>
    <x v="8"/>
    <s v="Developing"/>
    <x v="109"/>
    <n v="89"/>
    <n v="3"/>
    <n v="12.2"/>
    <n v="0.42"/>
    <n v="0.39"/>
    <n v="58.6"/>
    <n v="3"/>
    <n v="0.99"/>
    <n v="0.98"/>
    <n v="0.6"/>
    <n v="0.6"/>
    <x v="1"/>
    <s v="Mortalidad Baja"/>
    <s v="Expectativa de vida Alta"/>
  </r>
  <r>
    <x v="43"/>
    <x v="9"/>
    <s v="Developing"/>
    <x v="68"/>
    <n v="92"/>
    <n v="3"/>
    <n v="12.4"/>
    <n v="0.39"/>
    <n v="0.4"/>
    <n v="58"/>
    <n v="4"/>
    <n v="0.99"/>
    <n v="0.99"/>
    <n v="0.6"/>
    <n v="0.6"/>
    <x v="1"/>
    <s v="Mortalidad Baja"/>
    <s v="Expectativa de vida Alta"/>
  </r>
  <r>
    <x v="43"/>
    <x v="10"/>
    <s v="Developing"/>
    <x v="67"/>
    <n v="93"/>
    <n v="3"/>
    <n v="12.2"/>
    <n v="0.35000000000000003"/>
    <n v="0.36"/>
    <n v="57.5"/>
    <n v="4"/>
    <n v="0.98"/>
    <n v="0.98"/>
    <n v="0.6"/>
    <n v="0.6"/>
    <x v="1"/>
    <s v="Mortalidad Baja"/>
    <s v="Expectativa de vida Alta"/>
  </r>
  <r>
    <x v="43"/>
    <x v="11"/>
    <s v="Developing"/>
    <x v="62"/>
    <n v="94"/>
    <n v="3"/>
    <n v="13.18"/>
    <n v="0.35000000000000003"/>
    <n v="44.480000000000004"/>
    <n v="57"/>
    <n v="4"/>
    <n v="0.99"/>
    <n v="0.98"/>
    <n v="0.6"/>
    <n v="0.6"/>
    <x v="1"/>
    <s v="Mortalidad Baja"/>
    <s v="Expectativa de vida Alta"/>
  </r>
  <r>
    <x v="43"/>
    <x v="12"/>
    <s v="Developing"/>
    <x v="77"/>
    <n v="99"/>
    <n v="3"/>
    <n v="13.49"/>
    <n v="0.28000000000000003"/>
    <n v="0"/>
    <n v="56.4"/>
    <n v="4"/>
    <n v="0.96"/>
    <n v="0.97"/>
    <n v="0.6"/>
    <n v="0.6"/>
    <x v="1"/>
    <s v="Mortalidad Baja"/>
    <s v="Expectativa de vida Alta"/>
  </r>
  <r>
    <x v="43"/>
    <x v="13"/>
    <s v="Developing"/>
    <x v="209"/>
    <n v="11"/>
    <n v="3"/>
    <n v="13.78"/>
    <n v="0.28999999999999998"/>
    <n v="51.85"/>
    <n v="55.8"/>
    <n v="4"/>
    <n v="0.97"/>
    <n v="0.97"/>
    <n v="0.7"/>
    <n v="0.6"/>
    <x v="1"/>
    <s v="Mortalidad Baja"/>
    <s v="Expectativa de vida Alta"/>
  </r>
  <r>
    <x v="43"/>
    <x v="14"/>
    <s v="Developing"/>
    <x v="210"/>
    <n v="13"/>
    <n v="3"/>
    <n v="13.89"/>
    <n v="0.28000000000000003"/>
    <n v="0"/>
    <n v="55.2"/>
    <n v="4"/>
    <n v="0.98"/>
    <n v="0.97"/>
    <n v="0.7"/>
    <n v="0.6"/>
    <x v="1"/>
    <s v="Mortalidad Baja"/>
    <s v="Expectativa de vida Alta"/>
  </r>
  <r>
    <x v="43"/>
    <x v="15"/>
    <s v="Developing"/>
    <x v="78"/>
    <n v="13"/>
    <n v="3"/>
    <n v="13.63"/>
    <n v="0.26"/>
    <n v="100"/>
    <n v="54.6"/>
    <n v="4"/>
    <n v="0.98"/>
    <n v="0.97"/>
    <n v="0.7"/>
    <n v="0.6"/>
    <x v="1"/>
    <s v="Mortalidad Baja"/>
    <s v="Expectativa de vida Alta"/>
  </r>
  <r>
    <x v="44"/>
    <x v="1"/>
    <s v="Developing"/>
    <x v="230"/>
    <n v="237"/>
    <n v="2"/>
    <n v="0.01"/>
    <n v="7.0000000000000007E-2"/>
    <n v="0.33"/>
    <n v="35.799999999999997"/>
    <n v="3"/>
    <n v="0.68"/>
    <n v="7.0000000000000007E-2"/>
    <n v="6.1"/>
    <n v="6"/>
    <x v="2"/>
    <s v="Mortalidad Baja"/>
    <s v="Expectativa de vida Media"/>
  </r>
  <r>
    <x v="44"/>
    <x v="2"/>
    <s v="Developing"/>
    <x v="231"/>
    <n v="255"/>
    <n v="2"/>
    <n v="8.86"/>
    <n v="0.79"/>
    <n v="1.22"/>
    <n v="35.200000000000003"/>
    <n v="3"/>
    <n v="0.77"/>
    <n v="0.79"/>
    <n v="6.2"/>
    <n v="6.1"/>
    <x v="2"/>
    <s v="Mortalidad Baja"/>
    <s v="Expectativa de vida Media"/>
  </r>
  <r>
    <x v="44"/>
    <x v="3"/>
    <s v="Developing"/>
    <x v="232"/>
    <n v="276"/>
    <n v="2"/>
    <n v="8.3000000000000007"/>
    <n v="0.82000000000000006"/>
    <n v="0.02"/>
    <n v="34.6"/>
    <n v="3"/>
    <n v="0.08"/>
    <n v="0.82000000000000006"/>
    <n v="6.3"/>
    <n v="6.2"/>
    <x v="2"/>
    <s v="Mortalidad Baja"/>
    <s v="Expectativa de vida Media"/>
  </r>
  <r>
    <x v="44"/>
    <x v="4"/>
    <s v="Developing"/>
    <x v="233"/>
    <n v="289"/>
    <n v="2"/>
    <n v="8.9"/>
    <n v="0.75"/>
    <n v="0.02"/>
    <n v="34.1"/>
    <n v="3"/>
    <n v="0.75"/>
    <n v="0.75"/>
    <n v="6.4"/>
    <n v="6.3"/>
    <x v="2"/>
    <s v="Mortalidad Baja"/>
    <s v="Expectativa de vida Media"/>
  </r>
  <r>
    <x v="44"/>
    <x v="5"/>
    <s v="Developing"/>
    <x v="234"/>
    <n v="294"/>
    <n v="2"/>
    <n v="8.85"/>
    <n v="0.67"/>
    <n v="0.01"/>
    <n v="33.5"/>
    <n v="3"/>
    <n v="0.68"/>
    <n v="0.67"/>
    <n v="6.5"/>
    <n v="6.4"/>
    <x v="2"/>
    <s v="Mortalidad Baja"/>
    <s v="Expectativa de vida Media"/>
  </r>
  <r>
    <x v="44"/>
    <x v="6"/>
    <s v="Developing"/>
    <x v="142"/>
    <n v="31"/>
    <n v="2"/>
    <n v="8.64"/>
    <n v="0.79"/>
    <n v="0"/>
    <n v="33"/>
    <n v="3"/>
    <n v="0.74"/>
    <n v="0.76"/>
    <n v="6.7"/>
    <n v="6.5"/>
    <x v="2"/>
    <s v="Mortalidad Baja"/>
    <s v="Expectativa de vida Media"/>
  </r>
  <r>
    <x v="44"/>
    <x v="7"/>
    <s v="Developing"/>
    <x v="235"/>
    <n v="298"/>
    <n v="2"/>
    <n v="8.75"/>
    <n v="0.82000000000000006"/>
    <n v="0.03"/>
    <n v="32.4"/>
    <n v="3"/>
    <n v="0.81"/>
    <n v="0.82000000000000006"/>
    <n v="6.8"/>
    <n v="6.6"/>
    <x v="2"/>
    <s v="Mortalidad Baja"/>
    <s v="Expectativa de vida Media"/>
  </r>
  <r>
    <x v="44"/>
    <x v="8"/>
    <s v="Developing"/>
    <x v="235"/>
    <n v="291"/>
    <n v="2"/>
    <n v="9.02"/>
    <n v="0.75"/>
    <n v="0"/>
    <n v="31.9"/>
    <n v="3"/>
    <n v="0.78"/>
    <n v="0.81"/>
    <n v="6.9"/>
    <n v="6.8"/>
    <x v="2"/>
    <s v="Mortalidad Baja"/>
    <s v="Expectativa de vida Media"/>
  </r>
  <r>
    <x v="44"/>
    <x v="9"/>
    <s v="Developing"/>
    <x v="223"/>
    <n v="288"/>
    <n v="2"/>
    <n v="8.01"/>
    <n v="0.52"/>
    <n v="0.9"/>
    <n v="31.4"/>
    <n v="3"/>
    <n v="0.44"/>
    <n v="0.45"/>
    <n v="7.1"/>
    <n v="6.9"/>
    <x v="2"/>
    <s v="Mortalidad Baja"/>
    <s v="Expectativa de vida Media"/>
  </r>
  <r>
    <x v="44"/>
    <x v="10"/>
    <s v="Developing"/>
    <x v="0"/>
    <n v="37"/>
    <n v="2"/>
    <n v="7.72"/>
    <n v="0.28000000000000003"/>
    <n v="0"/>
    <n v="3.8"/>
    <n v="3"/>
    <n v="0.44"/>
    <n v="0.45"/>
    <n v="7.2"/>
    <n v="7.1"/>
    <x v="2"/>
    <s v="Mortalidad Baja"/>
    <s v="Expectativa de vida Media"/>
  </r>
  <r>
    <x v="45"/>
    <x v="1"/>
    <s v="Developing"/>
    <x v="157"/>
    <n v="125"/>
    <n v="1"/>
    <n v="6.13"/>
    <n v="0.91"/>
    <n v="31.88"/>
    <n v="55.3"/>
    <n v="1"/>
    <n v="0.91"/>
    <n v="0.91"/>
    <n v="2.7"/>
    <n v="2.8"/>
    <x v="0"/>
    <s v="Mortalidad Baja"/>
    <s v="Expectativa de vida Alta"/>
  </r>
  <r>
    <x v="45"/>
    <x v="2"/>
    <s v="Developing"/>
    <x v="157"/>
    <n v="128"/>
    <n v="1"/>
    <n v="5.91"/>
    <n v="0.96"/>
    <n v="78.72"/>
    <n v="54.4"/>
    <n v="1"/>
    <n v="0.94000000000000006"/>
    <n v="0.93"/>
    <n v="2.7"/>
    <n v="2.8"/>
    <x v="0"/>
    <s v="Mortalidad Baja"/>
    <s v="Expectativa de vida Alta"/>
  </r>
  <r>
    <x v="45"/>
    <x v="3"/>
    <s v="Developing"/>
    <x v="23"/>
    <n v="13"/>
    <n v="1"/>
    <n v="7.71"/>
    <n v="0.92"/>
    <n v="0.31"/>
    <n v="53.6"/>
    <n v="1"/>
    <n v="0.93"/>
    <n v="0.92"/>
    <n v="2.6"/>
    <n v="2.8"/>
    <x v="0"/>
    <s v="Mortalidad Baja"/>
    <s v="Expectativa de vida Alta"/>
  </r>
  <r>
    <x v="45"/>
    <x v="4"/>
    <s v="Developing"/>
    <x v="55"/>
    <n v="127"/>
    <n v="1"/>
    <n v="8.14"/>
    <n v="0.89"/>
    <n v="0.64"/>
    <n v="52.8"/>
    <n v="1"/>
    <n v="0.88"/>
    <n v="0.94000000000000006"/>
    <n v="2.6"/>
    <n v="2.8"/>
    <x v="0"/>
    <s v="Mortalidad Baja"/>
    <s v="Expectativa de vida Alta"/>
  </r>
  <r>
    <x v="45"/>
    <x v="5"/>
    <s v="Developing"/>
    <x v="36"/>
    <n v="132"/>
    <n v="1"/>
    <n v="7.24"/>
    <n v="0.95000000000000007"/>
    <n v="0.22"/>
    <n v="52"/>
    <n v="1"/>
    <n v="0.88"/>
    <n v="0.92"/>
    <n v="2.6"/>
    <n v="2.8"/>
    <x v="0"/>
    <s v="Mortalidad Baja"/>
    <s v="Expectativa de vida Alta"/>
  </r>
  <r>
    <x v="45"/>
    <x v="6"/>
    <s v="Developing"/>
    <x v="56"/>
    <n v="133"/>
    <n v="1"/>
    <n v="6.66"/>
    <n v="0.54"/>
    <n v="0.23"/>
    <n v="51.3"/>
    <n v="1"/>
    <n v="0.93"/>
    <n v="0.88"/>
    <n v="2.6"/>
    <n v="2.8"/>
    <x v="0"/>
    <s v="Mortalidad Baja"/>
    <s v="Expectativa de vida Alta"/>
  </r>
  <r>
    <x v="45"/>
    <x v="7"/>
    <s v="Developing"/>
    <x v="55"/>
    <n v="128"/>
    <n v="1"/>
    <n v="7.17"/>
    <n v="0.89"/>
    <n v="0.56000000000000005"/>
    <n v="5.5"/>
    <n v="1"/>
    <n v="0.09"/>
    <n v="0.92"/>
    <n v="2.6"/>
    <n v="2.8"/>
    <x v="0"/>
    <s v="Mortalidad Baja"/>
    <s v="Expectativa de vida Alta"/>
  </r>
  <r>
    <x v="45"/>
    <x v="8"/>
    <s v="Developing"/>
    <x v="34"/>
    <n v="12"/>
    <n v="1"/>
    <n v="8.65"/>
    <n v="0.94000000000000006"/>
    <n v="0.44"/>
    <n v="49.9"/>
    <n v="1"/>
    <n v="0.88"/>
    <n v="0.98"/>
    <n v="2.7"/>
    <n v="2.9"/>
    <x v="0"/>
    <s v="Mortalidad Baja"/>
    <s v="Expectativa de vida Alta"/>
  </r>
  <r>
    <x v="45"/>
    <x v="9"/>
    <s v="Developing"/>
    <x v="55"/>
    <n v="126"/>
    <n v="1"/>
    <n v="6.18"/>
    <n v="0.84"/>
    <n v="3.34"/>
    <n v="49.2"/>
    <n v="1"/>
    <n v="0.89"/>
    <n v="0.88"/>
    <n v="2.7"/>
    <n v="2.9"/>
    <x v="0"/>
    <s v="Mortalidad Baja"/>
    <s v="Expectativa de vida Alta"/>
  </r>
  <r>
    <x v="45"/>
    <x v="10"/>
    <s v="Developing"/>
    <x v="55"/>
    <n v="128"/>
    <n v="1"/>
    <n v="4.7"/>
    <n v="0.79"/>
    <n v="13.56"/>
    <n v="48.6"/>
    <n v="1"/>
    <n v="0.82000000000000006"/>
    <n v="0.82000000000000006"/>
    <n v="2.8"/>
    <n v="2.9"/>
    <x v="0"/>
    <s v="Mortalidad Baja"/>
    <s v="Expectativa de vida Alta"/>
  </r>
  <r>
    <x v="45"/>
    <x v="11"/>
    <s v="Developing"/>
    <x v="39"/>
    <n v="134"/>
    <n v="1"/>
    <n v="3.74"/>
    <n v="0.64"/>
    <n v="68.47"/>
    <n v="48.1"/>
    <n v="1"/>
    <n v="0.66"/>
    <n v="0.78"/>
    <n v="2.8"/>
    <n v="3"/>
    <x v="0"/>
    <s v="Mortalidad Baja"/>
    <s v="Expectativa de vida Alta"/>
  </r>
  <r>
    <x v="45"/>
    <x v="12"/>
    <s v="Developing"/>
    <x v="57"/>
    <n v="132"/>
    <n v="1"/>
    <n v="3.36"/>
    <n v="0.48"/>
    <n v="2.16"/>
    <n v="47.5"/>
    <n v="2"/>
    <n v="0.74"/>
    <n v="0.75"/>
    <n v="2.9"/>
    <n v="3"/>
    <x v="0"/>
    <s v="Mortalidad Baja"/>
    <s v="Expectativa de vida Alta"/>
  </r>
  <r>
    <x v="45"/>
    <x v="13"/>
    <s v="Developing"/>
    <x v="101"/>
    <n v="142"/>
    <n v="2"/>
    <n v="2.72"/>
    <n v="0.51"/>
    <n v="1.99"/>
    <n v="47"/>
    <n v="2"/>
    <n v="0.89"/>
    <n v="0.84"/>
    <n v="2.9"/>
    <n v="3"/>
    <x v="0"/>
    <s v="Mortalidad Baja"/>
    <s v="Expectativa de vida Alta"/>
  </r>
  <r>
    <x v="45"/>
    <x v="14"/>
    <s v="Developing"/>
    <x v="25"/>
    <n v="121"/>
    <n v="2"/>
    <n v="2.76"/>
    <n v="0.61"/>
    <n v="0.35000000000000003"/>
    <n v="46.5"/>
    <n v="2"/>
    <n v="0.83000000000000007"/>
    <n v="0.87"/>
    <n v="3"/>
    <n v="3.1"/>
    <x v="0"/>
    <s v="Mortalidad Baja"/>
    <s v="Expectativa de vida Alta"/>
  </r>
  <r>
    <x v="45"/>
    <x v="15"/>
    <s v="Developing"/>
    <x v="158"/>
    <n v="129"/>
    <n v="2"/>
    <n v="3.28"/>
    <n v="0.55000000000000004"/>
    <n v="0.5"/>
    <n v="46"/>
    <n v="2"/>
    <n v="0.81"/>
    <n v="0.08"/>
    <n v="3.1"/>
    <n v="3.1"/>
    <x v="0"/>
    <s v="Mortalidad Baja"/>
    <s v="Expectativa de vida Alta"/>
  </r>
  <r>
    <x v="46"/>
    <x v="1"/>
    <s v="Developed"/>
    <x v="109"/>
    <n v="69"/>
    <n v="2"/>
    <n v="11.03"/>
    <n v="0.88"/>
    <n v="4.43"/>
    <n v="61.9"/>
    <n v="3"/>
    <n v="0.94000000000000006"/>
    <n v="0.95000000000000007"/>
    <n v="1.1000000000000001"/>
    <n v="1.1000000000000001"/>
    <x v="1"/>
    <s v="Mortalidad Baja"/>
    <s v="Expectativa de vida Alta"/>
  </r>
  <r>
    <x v="46"/>
    <x v="2"/>
    <s v="Developed"/>
    <x v="68"/>
    <n v="71"/>
    <n v="2"/>
    <n v="10.94"/>
    <n v="0.88"/>
    <n v="17.71"/>
    <n v="61.4"/>
    <n v="3"/>
    <n v="0.94000000000000006"/>
    <n v="0.95000000000000007"/>
    <n v="1.1000000000000001"/>
    <n v="1.1000000000000001"/>
    <x v="1"/>
    <s v="Mortalidad Baja"/>
    <s v="Expectativa de vida Alta"/>
  </r>
  <r>
    <x v="46"/>
    <x v="3"/>
    <s v="Developed"/>
    <x v="68"/>
    <n v="71"/>
    <n v="2"/>
    <n v="11.18"/>
    <n v="0.88"/>
    <n v="1.6600000000000001"/>
    <n v="6.9"/>
    <n v="3"/>
    <n v="0.94000000000000006"/>
    <n v="0.95000000000000007"/>
    <n v="1.1000000000000001"/>
    <n v="1.1000000000000001"/>
    <x v="1"/>
    <s v="Mortalidad Baja"/>
    <s v="Expectativa de vida Alta"/>
  </r>
  <r>
    <x v="46"/>
    <x v="4"/>
    <s v="Developed"/>
    <x v="183"/>
    <n v="74"/>
    <n v="2"/>
    <n v="11.2"/>
    <n v="0.88"/>
    <n v="16.07"/>
    <n v="6.4"/>
    <n v="3"/>
    <n v="0.94000000000000006"/>
    <n v="0.95000000000000007"/>
    <n v="1.1000000000000001"/>
    <n v="1.1000000000000001"/>
    <x v="1"/>
    <s v="Mortalidad Baja"/>
    <s v="Expectativa de vida Alta"/>
  </r>
  <r>
    <x v="46"/>
    <x v="5"/>
    <s v="Developed"/>
    <x v="67"/>
    <n v="76"/>
    <n v="2"/>
    <n v="11.2"/>
    <n v="0.88"/>
    <n v="7.8"/>
    <n v="59.9"/>
    <n v="3"/>
    <n v="0.94000000000000006"/>
    <n v="0.95000000000000007"/>
    <n v="1.1000000000000001"/>
    <n v="1.1000000000000001"/>
    <x v="1"/>
    <s v="Mortalidad Baja"/>
    <s v="Expectativa de vida Alta"/>
  </r>
  <r>
    <x v="46"/>
    <x v="6"/>
    <s v="Developed"/>
    <x v="111"/>
    <n v="79"/>
    <n v="2"/>
    <n v="11.22"/>
    <n v="0.88"/>
    <n v="5.74"/>
    <n v="59.5"/>
    <n v="3"/>
    <n v="0.95000000000000007"/>
    <n v="0.96"/>
    <n v="1.1000000000000001"/>
    <n v="1.1000000000000001"/>
    <x v="1"/>
    <s v="Mortalidad Baja"/>
    <s v="Expectativa de vida Alta"/>
  </r>
  <r>
    <x v="46"/>
    <x v="7"/>
    <s v="Developed"/>
    <x v="70"/>
    <n v="8"/>
    <n v="2"/>
    <n v="11.36"/>
    <n v="0.87"/>
    <n v="9.17"/>
    <n v="59"/>
    <n v="3"/>
    <n v="0.95000000000000007"/>
    <n v="0.96"/>
    <n v="1.1000000000000001"/>
    <n v="1.1000000000000001"/>
    <x v="1"/>
    <s v="Mortalidad Baja"/>
    <s v="Expectativa de vida Alta"/>
  </r>
  <r>
    <x v="46"/>
    <x v="8"/>
    <s v="Developed"/>
    <x v="75"/>
    <n v="82"/>
    <n v="3"/>
    <n v="11.5"/>
    <n v="0.86"/>
    <n v="5.67"/>
    <n v="58.5"/>
    <n v="3"/>
    <n v="0.95000000000000007"/>
    <n v="0.96"/>
    <n v="1.1000000000000001"/>
    <n v="1.1000000000000001"/>
    <x v="1"/>
    <s v="Mortalidad Baja"/>
    <s v="Expectativa de vida Alta"/>
  </r>
  <r>
    <x v="46"/>
    <x v="9"/>
    <s v="Developed"/>
    <x v="195"/>
    <n v="84"/>
    <n v="3"/>
    <n v="11.76"/>
    <n v="0.87"/>
    <n v="23.07"/>
    <n v="58"/>
    <n v="3"/>
    <n v="0.94000000000000006"/>
    <n v="0.96"/>
    <n v="1.1000000000000001"/>
    <n v="1.1000000000000001"/>
    <x v="1"/>
    <s v="Mortalidad Baja"/>
    <s v="Expectativa de vida Alta"/>
  </r>
  <r>
    <x v="46"/>
    <x v="10"/>
    <s v="Developed"/>
    <x v="209"/>
    <n v="85"/>
    <n v="3"/>
    <n v="11.67"/>
    <n v="0.09"/>
    <n v="7.78"/>
    <n v="57.6"/>
    <n v="3"/>
    <n v="0.95000000000000007"/>
    <n v="0.96"/>
    <n v="1.1000000000000001"/>
    <n v="1.1000000000000001"/>
    <x v="1"/>
    <s v="Mortalidad Baja"/>
    <s v="Expectativa de vida Alta"/>
  </r>
  <r>
    <x v="46"/>
    <x v="11"/>
    <s v="Developed"/>
    <x v="194"/>
    <n v="86"/>
    <n v="3"/>
    <n v="11.83"/>
    <n v="0.88"/>
    <n v="1.21"/>
    <n v="57.1"/>
    <n v="3"/>
    <n v="0.96"/>
    <n v="0.96"/>
    <n v="1.1000000000000001"/>
    <n v="1.1000000000000001"/>
    <x v="1"/>
    <s v="Mortalidad Baja"/>
    <s v="Expectativa de vida Alta"/>
  </r>
  <r>
    <x v="46"/>
    <x v="12"/>
    <s v="Developed"/>
    <x v="214"/>
    <n v="9"/>
    <n v="3"/>
    <n v="11.92"/>
    <n v="0.09"/>
    <n v="7.79"/>
    <n v="56.6"/>
    <n v="4"/>
    <n v="0.96"/>
    <n v="0.97"/>
    <n v="1.1000000000000001"/>
    <n v="1.1000000000000001"/>
    <x v="1"/>
    <s v="Mortalidad Baja"/>
    <s v="Expectativa de vida Alta"/>
  </r>
  <r>
    <x v="46"/>
    <x v="13"/>
    <s v="Developed"/>
    <x v="215"/>
    <n v="91"/>
    <n v="3"/>
    <n v="12.25"/>
    <n v="0.87"/>
    <n v="46.57"/>
    <n v="56.1"/>
    <n v="4"/>
    <n v="0.97"/>
    <n v="0.93"/>
    <n v="1.2"/>
    <n v="1.1000000000000001"/>
    <x v="1"/>
    <s v="Mortalidad Baja"/>
    <s v="Expectativa de vida Alta"/>
  </r>
  <r>
    <x v="46"/>
    <x v="14"/>
    <s v="Developed"/>
    <x v="114"/>
    <n v="92"/>
    <n v="3"/>
    <n v="12.46"/>
    <n v="0.86"/>
    <n v="60.24"/>
    <n v="55.6"/>
    <n v="4"/>
    <n v="0.96"/>
    <n v="0.93"/>
    <n v="1.2"/>
    <n v="1.1000000000000001"/>
    <x v="1"/>
    <s v="Mortalidad Baja"/>
    <s v="Expectativa de vida Alta"/>
  </r>
  <r>
    <x v="46"/>
    <x v="15"/>
    <s v="Developed"/>
    <x v="87"/>
    <n v="95"/>
    <n v="3"/>
    <n v="12.91"/>
    <n v="0.84"/>
    <n v="0"/>
    <n v="55.1"/>
    <n v="4"/>
    <n v="0.94000000000000006"/>
    <n v="0.09"/>
    <n v="1.2"/>
    <n v="1.2"/>
    <x v="1"/>
    <s v="Mortalidad Baja"/>
    <s v="Expectativa de vida Alta"/>
  </r>
  <r>
    <x v="47"/>
    <x v="1"/>
    <s v="Developing"/>
    <x v="222"/>
    <n v="253"/>
    <n v="37"/>
    <n v="0.01"/>
    <n v="0.98"/>
    <n v="1.24"/>
    <n v="28"/>
    <n v="54"/>
    <n v="0.93"/>
    <n v="0.98"/>
    <n v="6.4"/>
    <n v="6.3"/>
    <x v="2"/>
    <s v="Mortalidad Media"/>
    <s v="Expectativa de vida Media"/>
  </r>
  <r>
    <x v="47"/>
    <x v="2"/>
    <s v="Developing"/>
    <x v="236"/>
    <n v="254"/>
    <n v="38"/>
    <n v="0.01"/>
    <n v="0.09"/>
    <n v="3.19"/>
    <n v="27.3"/>
    <n v="55"/>
    <n v="0.91"/>
    <n v="0.09"/>
    <n v="6.6"/>
    <n v="6.4"/>
    <x v="2"/>
    <s v="Mortalidad Media"/>
    <s v="Expectativa de vida Media"/>
  </r>
  <r>
    <x v="47"/>
    <x v="3"/>
    <s v="Developing"/>
    <x v="235"/>
    <n v="257"/>
    <n v="39"/>
    <n v="0.01"/>
    <n v="0.92"/>
    <n v="16.13"/>
    <n v="26.7"/>
    <n v="56"/>
    <n v="0.91"/>
    <n v="0.92"/>
    <n v="6.7"/>
    <n v="6.6"/>
    <x v="2"/>
    <s v="Mortalidad Media"/>
    <s v="Expectativa de vida Media"/>
  </r>
  <r>
    <x v="47"/>
    <x v="4"/>
    <s v="Developing"/>
    <x v="237"/>
    <n v="263"/>
    <n v="40"/>
    <n v="1.64"/>
    <n v="0.91"/>
    <n v="1.2"/>
    <n v="26.1"/>
    <n v="58"/>
    <n v="0.91"/>
    <n v="0.91"/>
    <n v="6.9"/>
    <n v="6.8"/>
    <x v="2"/>
    <s v="Mortalidad Media"/>
    <s v="Expectativa de vida Media"/>
  </r>
  <r>
    <x v="47"/>
    <x v="5"/>
    <s v="Developing"/>
    <x v="118"/>
    <n v="267"/>
    <n v="40"/>
    <n v="1.69"/>
    <n v="0.94000000000000006"/>
    <n v="6.41"/>
    <n v="25.5"/>
    <n v="59"/>
    <n v="0.94000000000000006"/>
    <n v="0.94000000000000006"/>
    <n v="7.1"/>
    <n v="7"/>
    <x v="2"/>
    <s v="Mortalidad Media"/>
    <s v="Expectativa de vida Media"/>
  </r>
  <r>
    <x v="47"/>
    <x v="6"/>
    <s v="Developing"/>
    <x v="204"/>
    <n v="271"/>
    <n v="41"/>
    <n v="1.76"/>
    <n v="0.94000000000000006"/>
    <n v="1.01"/>
    <n v="24.9"/>
    <n v="60"/>
    <n v="0.94000000000000006"/>
    <n v="0.94000000000000006"/>
    <n v="7.3"/>
    <n v="7.2"/>
    <x v="2"/>
    <s v="Mortalidad Media"/>
    <s v="Expectativa de vida Media"/>
  </r>
  <r>
    <x v="47"/>
    <x v="7"/>
    <s v="Developing"/>
    <x v="205"/>
    <n v="275"/>
    <n v="41"/>
    <n v="1.78"/>
    <n v="0.93"/>
    <n v="0.82000000000000006"/>
    <n v="24.2"/>
    <n v="61"/>
    <n v="0.92"/>
    <n v="0.93"/>
    <n v="7.5"/>
    <n v="7.4"/>
    <x v="2"/>
    <s v="Mortalidad Media"/>
    <s v="Expectativa de vida Media"/>
  </r>
  <r>
    <x v="47"/>
    <x v="8"/>
    <s v="Developing"/>
    <x v="1"/>
    <n v="28"/>
    <n v="41"/>
    <n v="1.25"/>
    <n v="0.94000000000000006"/>
    <n v="0.06"/>
    <n v="23.6"/>
    <n v="61"/>
    <n v="0.94000000000000006"/>
    <n v="0.94000000000000006"/>
    <n v="7.7"/>
    <n v="7.6"/>
    <x v="2"/>
    <s v="Mortalidad Media"/>
    <s v="Expectativa de vida Media"/>
  </r>
  <r>
    <x v="47"/>
    <x v="9"/>
    <s v="Developing"/>
    <x v="224"/>
    <n v="288"/>
    <n v="41"/>
    <n v="1.7"/>
    <n v="0.84"/>
    <n v="4.2"/>
    <n v="23"/>
    <n v="62"/>
    <n v="0.84"/>
    <n v="0.84"/>
    <n v="7.9"/>
    <n v="7.9"/>
    <x v="2"/>
    <s v="Mortalidad Media"/>
    <s v="Expectativa de vida Media"/>
  </r>
  <r>
    <x v="47"/>
    <x v="10"/>
    <s v="Developing"/>
    <x v="238"/>
    <n v="296"/>
    <n v="41"/>
    <n v="1.5"/>
    <n v="0.84"/>
    <n v="4.3500000000000005"/>
    <n v="22.4"/>
    <n v="62"/>
    <n v="0.85"/>
    <n v="0.84"/>
    <n v="8.1"/>
    <n v="8.1"/>
    <x v="2"/>
    <s v="Mortalidad Media"/>
    <s v="Expectativa de vida Media"/>
  </r>
  <r>
    <x v="47"/>
    <x v="11"/>
    <s v="Developing"/>
    <x v="239"/>
    <n v="34"/>
    <n v="41"/>
    <n v="1.46"/>
    <n v="0.08"/>
    <n v="0.6"/>
    <n v="21.8"/>
    <n v="62"/>
    <n v="0.81"/>
    <n v="0.08"/>
    <n v="8.4"/>
    <n v="8.3000000000000007"/>
    <x v="2"/>
    <s v="Mortalidad Media"/>
    <s v="Expectativa de vida Media"/>
  </r>
  <r>
    <x v="47"/>
    <x v="12"/>
    <s v="Developing"/>
    <x v="221"/>
    <n v="38"/>
    <n v="41"/>
    <n v="1.53"/>
    <n v="0.08"/>
    <n v="19.39"/>
    <n v="21.2"/>
    <n v="63"/>
    <n v="0.08"/>
    <n v="0.08"/>
    <n v="8.6"/>
    <n v="8.5"/>
    <x v="2"/>
    <s v="Mortalidad Media"/>
    <s v="Expectativa de vida Media"/>
  </r>
  <r>
    <x v="47"/>
    <x v="13"/>
    <s v="Developing"/>
    <x v="127"/>
    <n v="31"/>
    <n v="42"/>
    <n v="1.6"/>
    <n v="0.08"/>
    <n v="122.89"/>
    <n v="2.7"/>
    <n v="63"/>
    <n v="0.08"/>
    <n v="0.78"/>
    <n v="8.8000000000000007"/>
    <n v="8.8000000000000007"/>
    <x v="2"/>
    <s v="Mortalidad Media"/>
    <s v="Expectativa de vida Media"/>
  </r>
  <r>
    <x v="48"/>
    <x v="1"/>
    <s v="Developing"/>
    <x v="73"/>
    <n v="73"/>
    <n v="0"/>
    <n v="7.53"/>
    <n v="0.96"/>
    <n v="0.01"/>
    <n v="66"/>
    <n v="0"/>
    <n v="0.99"/>
    <n v="0.99"/>
    <n v="0.8"/>
    <n v="0.7"/>
    <x v="1"/>
    <s v="Mortalidad Baja"/>
    <s v="Expectativa de vida Alta"/>
  </r>
  <r>
    <x v="48"/>
    <x v="2"/>
    <s v="Developing"/>
    <x v="68"/>
    <n v="74"/>
    <n v="0"/>
    <n v="7.46"/>
    <n v="0.98"/>
    <n v="0.03"/>
    <n v="65.400000000000006"/>
    <n v="0"/>
    <n v="0.99"/>
    <n v="0.99"/>
    <n v="0.8"/>
    <n v="0.7"/>
    <x v="1"/>
    <s v="Mortalidad Baja"/>
    <s v="Expectativa de vida Alta"/>
  </r>
  <r>
    <x v="48"/>
    <x v="3"/>
    <s v="Developing"/>
    <x v="74"/>
    <n v="76"/>
    <n v="0"/>
    <n v="8.1999999999999993"/>
    <n v="0.98"/>
    <n v="0.03"/>
    <n v="64.900000000000006"/>
    <n v="0"/>
    <n v="0.99"/>
    <n v="0.99"/>
    <n v="0.8"/>
    <n v="0.7"/>
    <x v="1"/>
    <s v="Mortalidad Baja"/>
    <s v="Expectativa de vida Alta"/>
  </r>
  <r>
    <x v="48"/>
    <x v="4"/>
    <s v="Developing"/>
    <x v="183"/>
    <n v="76"/>
    <n v="0"/>
    <n v="8.02"/>
    <n v="0.95000000000000007"/>
    <n v="0.4"/>
    <n v="64.3"/>
    <n v="0"/>
    <n v="0.99"/>
    <n v="0.99"/>
    <n v="0.8"/>
    <n v="0.7"/>
    <x v="1"/>
    <s v="Mortalidad Baja"/>
    <s v="Expectativa de vida Alta"/>
  </r>
  <r>
    <x v="48"/>
    <x v="5"/>
    <s v="Developing"/>
    <x v="69"/>
    <n v="76"/>
    <n v="0"/>
    <n v="9"/>
    <n v="0.95000000000000007"/>
    <n v="1.49"/>
    <n v="63.7"/>
    <n v="0"/>
    <n v="0.99"/>
    <n v="0.99"/>
    <n v="0.8"/>
    <n v="0.7"/>
    <x v="1"/>
    <s v="Mortalidad Baja"/>
    <s v="Expectativa de vida Alta"/>
  </r>
  <r>
    <x v="48"/>
    <x v="6"/>
    <s v="Developing"/>
    <x v="111"/>
    <n v="78"/>
    <n v="0"/>
    <n v="9.08"/>
    <n v="0.95000000000000007"/>
    <n v="0.02"/>
    <n v="63.1"/>
    <n v="0"/>
    <n v="0.99"/>
    <n v="0.99"/>
    <n v="0.8"/>
    <n v="0.7"/>
    <x v="1"/>
    <s v="Mortalidad Baja"/>
    <s v="Expectativa de vida Alta"/>
  </r>
  <r>
    <x v="48"/>
    <x v="7"/>
    <s v="Developing"/>
    <x v="70"/>
    <n v="77"/>
    <n v="0"/>
    <n v="9.51"/>
    <n v="0.95000000000000007"/>
    <n v="0.01"/>
    <n v="62.4"/>
    <n v="0"/>
    <n v="0.99"/>
    <n v="0.99"/>
    <n v="0.8"/>
    <n v="0.7"/>
    <x v="1"/>
    <s v="Mortalidad Baja"/>
    <s v="Expectativa de vida Alta"/>
  </r>
  <r>
    <x v="48"/>
    <x v="8"/>
    <s v="Developing"/>
    <x v="76"/>
    <n v="8"/>
    <n v="0"/>
    <n v="9.67"/>
    <n v="0.95000000000000007"/>
    <n v="0.02"/>
    <n v="61.8"/>
    <n v="0"/>
    <n v="0.99"/>
    <n v="0.99"/>
    <n v="0.8"/>
    <n v="0.7"/>
    <x v="1"/>
    <s v="Mortalidad Baja"/>
    <s v="Expectativa de vida Alta"/>
  </r>
  <r>
    <x v="48"/>
    <x v="9"/>
    <s v="Developing"/>
    <x v="184"/>
    <n v="77"/>
    <n v="0"/>
    <n v="9.42"/>
    <n v="0.94000000000000006"/>
    <n v="0"/>
    <n v="61.2"/>
    <n v="1"/>
    <n v="0.98"/>
    <n v="0.98"/>
    <n v="0.8"/>
    <n v="0.7"/>
    <x v="1"/>
    <s v="Mortalidad Baja"/>
    <s v="Expectativa de vida Alta"/>
  </r>
  <r>
    <x v="48"/>
    <x v="10"/>
    <s v="Developing"/>
    <x v="77"/>
    <n v="81"/>
    <n v="0"/>
    <n v="9.9499999999999993"/>
    <n v="0.93"/>
    <n v="1.22"/>
    <n v="6.5"/>
    <n v="1"/>
    <n v="0.96"/>
    <n v="0.96"/>
    <n v="0.8"/>
    <n v="0.7"/>
    <x v="1"/>
    <s v="Mortalidad Baja"/>
    <s v="Expectativa de vida Alta"/>
  </r>
  <r>
    <x v="48"/>
    <x v="11"/>
    <s v="Developing"/>
    <x v="209"/>
    <n v="81"/>
    <n v="0"/>
    <n v="9.56"/>
    <n v="0.92"/>
    <n v="0.01"/>
    <n v="59.9"/>
    <n v="1"/>
    <n v="0.95000000000000007"/>
    <n v="0.95000000000000007"/>
    <n v="0.8"/>
    <n v="0.8"/>
    <x v="1"/>
    <s v="Mortalidad Baja"/>
    <s v="Expectativa de vida Alta"/>
  </r>
  <r>
    <x v="48"/>
    <x v="12"/>
    <s v="Developing"/>
    <x v="194"/>
    <n v="81"/>
    <n v="0"/>
    <n v="9.4600000000000009"/>
    <n v="0.92"/>
    <n v="0"/>
    <n v="59.2"/>
    <n v="1"/>
    <n v="0.93"/>
    <n v="0.94000000000000006"/>
    <n v="0.8"/>
    <n v="0.8"/>
    <x v="1"/>
    <s v="Mortalidad Baja"/>
    <s v="Expectativa de vida Alta"/>
  </r>
  <r>
    <x v="48"/>
    <x v="13"/>
    <s v="Developing"/>
    <x v="210"/>
    <n v="81"/>
    <n v="1"/>
    <n v="8.09"/>
    <n v="0.91"/>
    <n v="0.05"/>
    <n v="58.6"/>
    <n v="1"/>
    <n v="0.92"/>
    <n v="0.92"/>
    <n v="0.8"/>
    <n v="0.8"/>
    <x v="1"/>
    <s v="Mortalidad Baja"/>
    <s v="Expectativa de vida Alta"/>
  </r>
  <r>
    <x v="48"/>
    <x v="14"/>
    <s v="Developing"/>
    <x v="79"/>
    <n v="83"/>
    <n v="1"/>
    <n v="8.6199999999999992"/>
    <n v="0.09"/>
    <n v="0.12"/>
    <n v="58"/>
    <n v="1"/>
    <n v="0.09"/>
    <n v="0.91"/>
    <n v="0.9"/>
    <n v="0.8"/>
    <x v="1"/>
    <s v="Mortalidad Baja"/>
    <s v="Expectativa de vida Alta"/>
  </r>
  <r>
    <x v="48"/>
    <x v="15"/>
    <s v="Developing"/>
    <x v="216"/>
    <n v="84"/>
    <n v="1"/>
    <n v="8.48"/>
    <n v="0.89"/>
    <n v="0.56000000000000005"/>
    <n v="57.4"/>
    <n v="1"/>
    <n v="0.89"/>
    <n v="0.89"/>
    <n v="0.9"/>
    <n v="0.8"/>
    <x v="1"/>
    <s v="Mortalidad Baja"/>
    <s v="Expectativa de vida Alta"/>
  </r>
  <r>
    <x v="49"/>
    <x v="1"/>
    <s v="Developing"/>
    <x v="101"/>
    <n v="187"/>
    <n v="10"/>
    <n v="1.88"/>
    <n v="0.73"/>
    <n v="0"/>
    <n v="49.9"/>
    <n v="13"/>
    <n v="0.65"/>
    <n v="0.73"/>
    <n v="1.2"/>
    <n v="1.2"/>
    <x v="6"/>
    <s v="Mortalidad Baja"/>
    <s v="Expectativa de vida Alta"/>
  </r>
  <r>
    <x v="49"/>
    <x v="2"/>
    <s v="Developing"/>
    <x v="91"/>
    <n v="189"/>
    <n v="11"/>
    <n v="1.93"/>
    <n v="0.85"/>
    <n v="0"/>
    <n v="49.3"/>
    <n v="13"/>
    <n v="0.84"/>
    <n v="0.85"/>
    <n v="1.2"/>
    <n v="1.2"/>
    <x v="6"/>
    <s v="Mortalidad Baja"/>
    <s v="Expectativa de vida Alta"/>
  </r>
  <r>
    <x v="49"/>
    <x v="3"/>
    <s v="Developing"/>
    <x v="240"/>
    <n v="189"/>
    <n v="11"/>
    <n v="2.02"/>
    <n v="0.96"/>
    <n v="0"/>
    <n v="48.6"/>
    <n v="13"/>
    <n v="0.94000000000000006"/>
    <n v="0.96"/>
    <n v="1.2"/>
    <n v="1.2"/>
    <x v="6"/>
    <s v="Mortalidad Baja"/>
    <s v="Expectativa de vida Alta"/>
  </r>
  <r>
    <x v="49"/>
    <x v="4"/>
    <s v="Developing"/>
    <x v="86"/>
    <n v="193"/>
    <n v="11"/>
    <n v="2.16"/>
    <n v="0.88"/>
    <n v="0"/>
    <n v="47.9"/>
    <n v="14"/>
    <n v="0.88"/>
    <n v="0.88"/>
    <n v="1.2"/>
    <n v="1.2"/>
    <x v="6"/>
    <s v="Mortalidad Baja"/>
    <s v="Expectativa de vida Alta"/>
  </r>
  <r>
    <x v="49"/>
    <x v="5"/>
    <s v="Developing"/>
    <x v="93"/>
    <n v="196"/>
    <n v="12"/>
    <n v="2.14"/>
    <n v="0.94000000000000006"/>
    <n v="0"/>
    <n v="47.2"/>
    <n v="14"/>
    <n v="0.94000000000000006"/>
    <n v="0.94000000000000006"/>
    <n v="1.3"/>
    <n v="1.3"/>
    <x v="6"/>
    <s v="Mortalidad Baja"/>
    <s v="Expectativa de vida Alta"/>
  </r>
  <r>
    <x v="49"/>
    <x v="6"/>
    <s v="Developing"/>
    <x v="48"/>
    <n v="198"/>
    <n v="12"/>
    <n v="2.14"/>
    <n v="0.92"/>
    <n v="0"/>
    <n v="46.5"/>
    <n v="15"/>
    <n v="0.92"/>
    <n v="0.92"/>
    <n v="1.3"/>
    <n v="1.3"/>
    <x v="6"/>
    <s v="Mortalidad Baja"/>
    <s v="Expectativa de vida Alta"/>
  </r>
  <r>
    <x v="49"/>
    <x v="7"/>
    <s v="Developing"/>
    <x v="210"/>
    <n v="19"/>
    <n v="13"/>
    <n v="2.21"/>
    <n v="0.95000000000000007"/>
    <n v="0"/>
    <n v="45.9"/>
    <n v="15"/>
    <n v="0.96"/>
    <n v="0.95000000000000007"/>
    <n v="1.3"/>
    <n v="1.3"/>
    <x v="6"/>
    <s v="Mortalidad Baja"/>
    <s v="Expectativa de vida Alta"/>
  </r>
  <r>
    <x v="49"/>
    <x v="8"/>
    <s v="Developing"/>
    <x v="146"/>
    <n v="192"/>
    <n v="13"/>
    <n v="2.4"/>
    <n v="0.85"/>
    <n v="0"/>
    <n v="45.2"/>
    <n v="16"/>
    <n v="0.85"/>
    <n v="0.85"/>
    <n v="1.3"/>
    <n v="1.3"/>
    <x v="6"/>
    <s v="Mortalidad Baja"/>
    <s v="Expectativa de vida Alta"/>
  </r>
  <r>
    <x v="49"/>
    <x v="9"/>
    <s v="Developing"/>
    <x v="218"/>
    <n v="24"/>
    <n v="14"/>
    <n v="2.38"/>
    <n v="0.89"/>
    <n v="0"/>
    <n v="44.5"/>
    <n v="17"/>
    <n v="0.09"/>
    <n v="0.89"/>
    <n v="1.4"/>
    <n v="1.4"/>
    <x v="6"/>
    <s v="Mortalidad Baja"/>
    <s v="Expectativa de vida Alta"/>
  </r>
  <r>
    <x v="49"/>
    <x v="10"/>
    <s v="Developing"/>
    <x v="88"/>
    <n v="28"/>
    <n v="14"/>
    <n v="2.35"/>
    <n v="0.87"/>
    <n v="0"/>
    <n v="43.8"/>
    <n v="18"/>
    <n v="0.87"/>
    <n v="0.87"/>
    <n v="1.4"/>
    <n v="1.4"/>
    <x v="6"/>
    <s v="Mortalidad Baja"/>
    <s v="Expectativa de vida Alta"/>
  </r>
  <r>
    <x v="50"/>
    <x v="1"/>
    <s v="Developing"/>
    <x v="6"/>
    <n v="299"/>
    <n v="27"/>
    <n v="0.01"/>
    <n v="0.51"/>
    <n v="1.75"/>
    <n v="22.7"/>
    <n v="41"/>
    <n v="0.42"/>
    <n v="0.51"/>
    <n v="7.5"/>
    <n v="7.4"/>
    <x v="2"/>
    <s v="Mortalidad Media"/>
    <s v="Expectativa de vida Media"/>
  </r>
  <r>
    <x v="50"/>
    <x v="2"/>
    <s v="Developing"/>
    <x v="4"/>
    <n v="284"/>
    <n v="27"/>
    <n v="0.01"/>
    <n v="0.63"/>
    <n v="0.53"/>
    <n v="22.2"/>
    <n v="41"/>
    <n v="0.63"/>
    <n v="0.63"/>
    <n v="7.7"/>
    <n v="7.6"/>
    <x v="2"/>
    <s v="Mortalidad Media"/>
    <s v="Expectativa de vida Media"/>
  </r>
  <r>
    <x v="50"/>
    <x v="3"/>
    <s v="Developing"/>
    <x v="126"/>
    <n v="288"/>
    <n v="28"/>
    <n v="0.01"/>
    <n v="0.62"/>
    <n v="0.06"/>
    <n v="21.7"/>
    <n v="42"/>
    <n v="0.63"/>
    <n v="0.62"/>
    <n v="7.8"/>
    <n v="7.8"/>
    <x v="2"/>
    <s v="Mortalidad Media"/>
    <s v="Expectativa de vida Media"/>
  </r>
  <r>
    <x v="50"/>
    <x v="4"/>
    <s v="Developing"/>
    <x v="6"/>
    <n v="29"/>
    <n v="28"/>
    <n v="0.22"/>
    <n v="0.63"/>
    <n v="0.11"/>
    <n v="21.2"/>
    <n v="43"/>
    <n v="0.63"/>
    <n v="0.63"/>
    <n v="8"/>
    <n v="8"/>
    <x v="2"/>
    <s v="Mortalidad Media"/>
    <s v="Expectativa de vida Media"/>
  </r>
  <r>
    <x v="50"/>
    <x v="5"/>
    <s v="Developing"/>
    <x v="241"/>
    <n v="291"/>
    <n v="29"/>
    <n v="0.2"/>
    <n v="0.64"/>
    <n v="0.45"/>
    <n v="2.8"/>
    <n v="44"/>
    <n v="0.62"/>
    <n v="0.64"/>
    <n v="8.1999999999999993"/>
    <n v="8.1999999999999993"/>
    <x v="2"/>
    <s v="Mortalidad Media"/>
    <s v="Expectativa de vida Media"/>
  </r>
  <r>
    <x v="50"/>
    <x v="6"/>
    <s v="Developing"/>
    <x v="8"/>
    <n v="297"/>
    <n v="29"/>
    <n v="0.18"/>
    <n v="0.57000000000000006"/>
    <n v="2.64"/>
    <n v="2.2999999999999998"/>
    <n v="46"/>
    <n v="0.06"/>
    <n v="0.57000000000000006"/>
    <n v="8.4"/>
    <n v="8.4"/>
    <x v="2"/>
    <s v="Mortalidad Media"/>
    <s v="Expectativa de vida Media"/>
  </r>
  <r>
    <x v="50"/>
    <x v="7"/>
    <s v="Developing"/>
    <x v="129"/>
    <n v="33"/>
    <n v="30"/>
    <n v="0.21"/>
    <n v="0.57000000000000006"/>
    <n v="0.89"/>
    <n v="19.8"/>
    <n v="47"/>
    <n v="0.59"/>
    <n v="0.06"/>
    <n v="8.6"/>
    <n v="8.6"/>
    <x v="2"/>
    <s v="Mortalidad Media"/>
    <s v="Expectativa de vida Media"/>
  </r>
  <r>
    <x v="50"/>
    <x v="8"/>
    <s v="Developing"/>
    <x v="174"/>
    <n v="36"/>
    <n v="31"/>
    <n v="0.19"/>
    <n v="0.57000000000000006"/>
    <n v="0.03"/>
    <n v="19.399999999999999"/>
    <n v="48"/>
    <n v="0.46"/>
    <n v="0.63"/>
    <n v="8.9"/>
    <n v="8.8000000000000007"/>
    <x v="2"/>
    <s v="Mortalidad Media"/>
    <s v="Expectativa de vida Media"/>
  </r>
  <r>
    <x v="51"/>
    <x v="1"/>
    <s v="Developing"/>
    <x v="126"/>
    <n v="282"/>
    <n v="4"/>
    <n v="0.01"/>
    <n v="0.87"/>
    <n v="0.01"/>
    <n v="25.6"/>
    <n v="6"/>
    <n v="0.87"/>
    <n v="0.87"/>
    <n v="7.3"/>
    <n v="7.1"/>
    <x v="2"/>
    <s v="Mortalidad Baja"/>
    <s v="Expectativa de vida Media"/>
  </r>
  <r>
    <x v="51"/>
    <x v="2"/>
    <s v="Developing"/>
    <x v="6"/>
    <n v="279"/>
    <n v="4"/>
    <n v="0.01"/>
    <n v="0.87"/>
    <n v="0"/>
    <n v="25"/>
    <n v="6"/>
    <n v="0.87"/>
    <n v="0.87"/>
    <n v="7.5"/>
    <n v="7.3"/>
    <x v="2"/>
    <s v="Mortalidad Baja"/>
    <s v="Expectativa de vida Media"/>
  </r>
  <r>
    <x v="51"/>
    <x v="3"/>
    <s v="Developing"/>
    <x v="127"/>
    <n v="285"/>
    <n v="4"/>
    <n v="0.01"/>
    <n v="0.87"/>
    <n v="0"/>
    <n v="24.3"/>
    <n v="6"/>
    <n v="0.87"/>
    <n v="0.87"/>
    <n v="7.7"/>
    <n v="7.5"/>
    <x v="2"/>
    <s v="Mortalidad Baja"/>
    <s v="Expectativa de vida Media"/>
  </r>
  <r>
    <x v="51"/>
    <x v="4"/>
    <s v="Developing"/>
    <x v="128"/>
    <n v="289"/>
    <n v="4"/>
    <n v="3.57"/>
    <n v="0.86"/>
    <n v="0"/>
    <n v="23.7"/>
    <n v="7"/>
    <n v="0.85"/>
    <n v="0.86"/>
    <n v="7.8"/>
    <n v="7.7"/>
    <x v="2"/>
    <s v="Mortalidad Baja"/>
    <s v="Expectativa de vida Media"/>
  </r>
  <r>
    <x v="51"/>
    <x v="5"/>
    <s v="Developing"/>
    <x v="10"/>
    <n v="287"/>
    <n v="4"/>
    <n v="3.21"/>
    <n v="0.83000000000000007"/>
    <n v="0.26"/>
    <n v="23.1"/>
    <n v="7"/>
    <n v="0.82000000000000006"/>
    <n v="0.83000000000000007"/>
    <n v="8"/>
    <n v="7.9"/>
    <x v="2"/>
    <s v="Mortalidad Baja"/>
    <s v="Expectativa de vida Media"/>
  </r>
  <r>
    <x v="51"/>
    <x v="6"/>
    <s v="Developing"/>
    <x v="242"/>
    <n v="288"/>
    <n v="4"/>
    <n v="2.5499999999999998"/>
    <n v="0.08"/>
    <n v="0"/>
    <n v="22.5"/>
    <n v="7"/>
    <n v="0.78"/>
    <n v="0.08"/>
    <n v="8.3000000000000007"/>
    <n v="8.1"/>
    <x v="2"/>
    <s v="Mortalidad Baja"/>
    <s v="Expectativa de vida Media"/>
  </r>
  <r>
    <x v="52"/>
    <x v="1"/>
    <s v="Developing"/>
    <x v="204"/>
    <n v="217"/>
    <n v="0"/>
    <n v="7.64"/>
    <n v="0.98"/>
    <n v="0"/>
    <n v="45.9"/>
    <n v="1"/>
    <n v="0.97"/>
    <n v="0.98"/>
    <n v="5.5"/>
    <n v="5.3"/>
    <x v="3"/>
    <s v="Mortalidad Baja"/>
    <s v="Expectativa de vida Media"/>
  </r>
  <r>
    <x v="52"/>
    <x v="2"/>
    <s v="Developing"/>
    <x v="243"/>
    <n v="218"/>
    <n v="0"/>
    <n v="7.56"/>
    <n v="0.98"/>
    <n v="0"/>
    <n v="45"/>
    <n v="1"/>
    <n v="0.98"/>
    <n v="0.98"/>
    <n v="5.5"/>
    <n v="5.3"/>
    <x v="3"/>
    <s v="Mortalidad Baja"/>
    <s v="Expectativa de vida Media"/>
  </r>
  <r>
    <x v="52"/>
    <x v="3"/>
    <s v="Developing"/>
    <x v="138"/>
    <n v="22"/>
    <n v="0"/>
    <n v="7.57"/>
    <n v="0.97"/>
    <n v="0"/>
    <n v="44.1"/>
    <n v="1"/>
    <n v="0.97"/>
    <n v="0.97"/>
    <n v="5.6"/>
    <n v="5.3"/>
    <x v="3"/>
    <s v="Mortalidad Baja"/>
    <s v="Expectativa de vida Media"/>
  </r>
  <r>
    <x v="52"/>
    <x v="4"/>
    <s v="Developing"/>
    <x v="172"/>
    <n v="229"/>
    <n v="0"/>
    <n v="7.56"/>
    <n v="0.93"/>
    <n v="0"/>
    <n v="43.2"/>
    <n v="1"/>
    <n v="0.93"/>
    <n v="0.93"/>
    <n v="5.6"/>
    <n v="5.3"/>
    <x v="3"/>
    <s v="Mortalidad Baja"/>
    <s v="Expectativa de vida Media"/>
  </r>
  <r>
    <x v="52"/>
    <x v="5"/>
    <s v="Developing"/>
    <x v="243"/>
    <n v="221"/>
    <n v="0"/>
    <n v="7.52"/>
    <n v="0.95000000000000007"/>
    <n v="0"/>
    <n v="42.4"/>
    <n v="1"/>
    <n v="0.95000000000000007"/>
    <n v="0.95000000000000007"/>
    <n v="5.6"/>
    <n v="5.3"/>
    <x v="3"/>
    <s v="Mortalidad Baja"/>
    <s v="Expectativa de vida Media"/>
  </r>
  <r>
    <x v="52"/>
    <x v="6"/>
    <s v="Developing"/>
    <x v="171"/>
    <n v="218"/>
    <n v="0"/>
    <n v="7.49"/>
    <n v="0.98"/>
    <n v="0"/>
    <n v="41.6"/>
    <n v="1"/>
    <n v="0.97"/>
    <n v="0.98"/>
    <n v="5.6"/>
    <n v="5.4"/>
    <x v="3"/>
    <s v="Mortalidad Baja"/>
    <s v="Expectativa de vida Media"/>
  </r>
  <r>
    <x v="52"/>
    <x v="7"/>
    <s v="Developing"/>
    <x v="244"/>
    <n v="218"/>
    <n v="1"/>
    <n v="7.32"/>
    <n v="0.93"/>
    <n v="0"/>
    <n v="4.9000000000000004"/>
    <n v="1"/>
    <n v="0.93"/>
    <n v="0.93"/>
    <n v="5.6"/>
    <n v="5.4"/>
    <x v="3"/>
    <s v="Mortalidad Baja"/>
    <s v="Expectativa de vida Media"/>
  </r>
  <r>
    <x v="52"/>
    <x v="8"/>
    <s v="Developing"/>
    <x v="245"/>
    <n v="232"/>
    <n v="1"/>
    <n v="7.2"/>
    <n v="0.94000000000000006"/>
    <n v="0"/>
    <n v="4.3"/>
    <n v="1"/>
    <n v="0.94000000000000006"/>
    <n v="0.94000000000000006"/>
    <n v="5.7"/>
    <n v="5.5"/>
    <x v="3"/>
    <s v="Mortalidad Baja"/>
    <s v="Expectativa de vida Media"/>
  </r>
  <r>
    <x v="52"/>
    <x v="9"/>
    <s v="Developing"/>
    <x v="246"/>
    <n v="24"/>
    <n v="1"/>
    <n v="7.04"/>
    <n v="0.93"/>
    <n v="0"/>
    <n v="39.6"/>
    <n v="1"/>
    <n v="0.92"/>
    <n v="0.93"/>
    <n v="5.7"/>
    <n v="5.5"/>
    <x v="3"/>
    <s v="Mortalidad Baja"/>
    <s v="Expectativa de vida Media"/>
  </r>
  <r>
    <x v="52"/>
    <x v="10"/>
    <s v="Developing"/>
    <x v="0"/>
    <n v="238"/>
    <n v="1"/>
    <n v="7.35"/>
    <n v="0.93"/>
    <n v="0"/>
    <n v="39"/>
    <n v="1"/>
    <n v="0.93"/>
    <n v="0.93"/>
    <n v="5.7"/>
    <n v="5.5"/>
    <x v="3"/>
    <s v="Mortalidad Baja"/>
    <s v="Expectativa de vida Media"/>
  </r>
  <r>
    <x v="52"/>
    <x v="11"/>
    <s v="Developing"/>
    <x v="147"/>
    <n v="237"/>
    <n v="1"/>
    <n v="7.84"/>
    <n v="0.91"/>
    <n v="0"/>
    <n v="38.4"/>
    <n v="1"/>
    <n v="0.91"/>
    <n v="0.91"/>
    <n v="5.8"/>
    <n v="5.6"/>
    <x v="3"/>
    <s v="Mortalidad Baja"/>
    <s v="Expectativa de vida Media"/>
  </r>
  <r>
    <x v="52"/>
    <x v="12"/>
    <s v="Developing"/>
    <x v="247"/>
    <n v="237"/>
    <n v="1"/>
    <n v="7.93"/>
    <n v="0.09"/>
    <n v="0"/>
    <n v="37.799999999999997"/>
    <n v="1"/>
    <n v="0.91"/>
    <n v="0.09"/>
    <n v="5.8"/>
    <n v="5.6"/>
    <x v="3"/>
    <s v="Mortalidad Baja"/>
    <s v="Expectativa de vida Media"/>
  </r>
  <r>
    <x v="52"/>
    <x v="13"/>
    <s v="Developing"/>
    <x v="247"/>
    <n v="244"/>
    <n v="1"/>
    <n v="7.73"/>
    <n v="0.91"/>
    <n v="0"/>
    <n v="37.1"/>
    <n v="1"/>
    <n v="0.93"/>
    <n v="0.91"/>
    <n v="5.9"/>
    <n v="5.7"/>
    <x v="3"/>
    <s v="Mortalidad Baja"/>
    <s v="Expectativa de vida Media"/>
  </r>
  <r>
    <x v="52"/>
    <x v="14"/>
    <s v="Developing"/>
    <x v="248"/>
    <n v="247"/>
    <n v="1"/>
    <n v="6.71"/>
    <n v="0.85"/>
    <n v="0"/>
    <n v="36.4"/>
    <n v="1"/>
    <n v="0.09"/>
    <n v="0.85"/>
    <n v="5.9"/>
    <n v="5.7"/>
    <x v="3"/>
    <s v="Mortalidad Baja"/>
    <s v="Expectativa de vida Media"/>
  </r>
  <r>
    <x v="53"/>
    <x v="1"/>
    <s v="Developing"/>
    <x v="249"/>
    <n v="245"/>
    <n v="14"/>
    <n v="0.01"/>
    <n v="0.48"/>
    <n v="0"/>
    <n v="48.8"/>
    <n v="19"/>
    <n v="0.55000000000000004"/>
    <n v="0.48"/>
    <n v="3.9"/>
    <n v="3.9"/>
    <x v="6"/>
    <s v="Mortalidad Baja"/>
    <s v="Expectativa de vida Media"/>
  </r>
  <r>
    <x v="53"/>
    <x v="2"/>
    <s v="Developing"/>
    <x v="217"/>
    <n v="253"/>
    <n v="14"/>
    <n v="5.68"/>
    <n v="0.68"/>
    <n v="0"/>
    <n v="47.7"/>
    <n v="19"/>
    <n v="0.67"/>
    <n v="0.68"/>
    <n v="3.9"/>
    <n v="3.9"/>
    <x v="6"/>
    <s v="Mortalidad Baja"/>
    <s v="Expectativa de vida Media"/>
  </r>
  <r>
    <x v="54"/>
    <x v="1"/>
    <s v="Developing"/>
    <x v="157"/>
    <n v="149"/>
    <n v="3"/>
    <n v="2.87"/>
    <n v="0.97"/>
    <n v="0"/>
    <n v="5.2"/>
    <n v="4"/>
    <n v="0.97"/>
    <n v="0.97"/>
    <n v="2.1"/>
    <n v="2.1"/>
    <x v="6"/>
    <s v="Mortalidad Baja"/>
    <s v="Expectativa de vida Alta"/>
  </r>
  <r>
    <x v="54"/>
    <x v="2"/>
    <s v="Developing"/>
    <x v="159"/>
    <n v="15"/>
    <n v="4"/>
    <n v="3.11"/>
    <n v="0.97"/>
    <n v="0"/>
    <n v="49.3"/>
    <n v="4"/>
    <n v="0.97"/>
    <n v="0.97"/>
    <n v="2.2000000000000002"/>
    <n v="2.1"/>
    <x v="6"/>
    <s v="Mortalidad Baja"/>
    <s v="Expectativa de vida Alta"/>
  </r>
  <r>
    <x v="54"/>
    <x v="3"/>
    <s v="Developing"/>
    <x v="35"/>
    <n v="151"/>
    <n v="4"/>
    <n v="3.11"/>
    <n v="0.97"/>
    <n v="0"/>
    <n v="48.4"/>
    <n v="4"/>
    <n v="0.97"/>
    <n v="0.97"/>
    <n v="2.2000000000000002"/>
    <n v="2.1"/>
    <x v="6"/>
    <s v="Mortalidad Baja"/>
    <s v="Expectativa de vida Alta"/>
  </r>
  <r>
    <x v="54"/>
    <x v="4"/>
    <s v="Developing"/>
    <x v="55"/>
    <n v="153"/>
    <n v="4"/>
    <n v="3.1"/>
    <n v="0.97"/>
    <n v="0"/>
    <n v="47.6"/>
    <n v="5"/>
    <n v="0.97"/>
    <n v="0.97"/>
    <n v="2.2000000000000002"/>
    <n v="2.2000000000000002"/>
    <x v="6"/>
    <s v="Mortalidad Baja"/>
    <s v="Expectativa de vida Alta"/>
  </r>
  <r>
    <x v="54"/>
    <x v="5"/>
    <s v="Developing"/>
    <x v="28"/>
    <n v="156"/>
    <n v="4"/>
    <n v="3.1"/>
    <n v="0.97"/>
    <n v="0"/>
    <n v="46.8"/>
    <n v="5"/>
    <n v="0.97"/>
    <n v="0.97"/>
    <n v="2.2999999999999998"/>
    <n v="2.2000000000000002"/>
    <x v="6"/>
    <s v="Mortalidad Baja"/>
    <s v="Expectativa de vida Alta"/>
  </r>
  <r>
    <x v="54"/>
    <x v="6"/>
    <s v="Developing"/>
    <x v="37"/>
    <n v="157"/>
    <n v="4"/>
    <n v="3.08"/>
    <n v="0.97"/>
    <n v="0"/>
    <n v="45.9"/>
    <n v="5"/>
    <n v="0.97"/>
    <n v="0.97"/>
    <n v="2.2999999999999998"/>
    <n v="2.2000000000000002"/>
    <x v="6"/>
    <s v="Mortalidad Baja"/>
    <s v="Expectativa de vida Alta"/>
  </r>
  <r>
    <x v="54"/>
    <x v="7"/>
    <s v="Developing"/>
    <x v="56"/>
    <n v="159"/>
    <n v="4"/>
    <n v="3.14"/>
    <n v="0.92"/>
    <n v="0"/>
    <n v="45.1"/>
    <n v="5"/>
    <n v="0.93"/>
    <n v="0.93"/>
    <n v="2.2999999999999998"/>
    <n v="2.2999999999999998"/>
    <x v="6"/>
    <s v="Mortalidad Baja"/>
    <s v="Expectativa de vida Alta"/>
  </r>
  <r>
    <x v="54"/>
    <x v="8"/>
    <s v="Developing"/>
    <x v="25"/>
    <n v="16"/>
    <n v="5"/>
    <n v="3.16"/>
    <n v="0.93"/>
    <n v="0"/>
    <n v="44.3"/>
    <n v="6"/>
    <n v="0.94000000000000006"/>
    <n v="0.94000000000000006"/>
    <n v="2.4"/>
    <n v="2.2999999999999998"/>
    <x v="6"/>
    <s v="Mortalidad Baja"/>
    <s v="Expectativa de vida Alta"/>
  </r>
  <r>
    <x v="54"/>
    <x v="9"/>
    <s v="Developing"/>
    <x v="26"/>
    <n v="161"/>
    <n v="5"/>
    <n v="3.23"/>
    <n v="0.94000000000000006"/>
    <n v="0"/>
    <n v="43.5"/>
    <n v="6"/>
    <n v="0.94000000000000006"/>
    <n v="0.95000000000000007"/>
    <n v="2.4"/>
    <n v="2.4"/>
    <x v="6"/>
    <s v="Mortalidad Baja"/>
    <s v="Expectativa de vida Alta"/>
  </r>
  <r>
    <x v="54"/>
    <x v="10"/>
    <s v="Developing"/>
    <x v="82"/>
    <n v="163"/>
    <n v="5"/>
    <n v="3.23"/>
    <n v="0.97"/>
    <n v="0"/>
    <n v="42.8"/>
    <n v="6"/>
    <n v="0.98"/>
    <n v="0.98"/>
    <n v="2.5"/>
    <n v="2.4"/>
    <x v="6"/>
    <s v="Mortalidad Baja"/>
    <s v="Expectativa de vida Alta"/>
  </r>
  <r>
    <x v="54"/>
    <x v="11"/>
    <s v="Developing"/>
    <x v="83"/>
    <n v="165"/>
    <n v="5"/>
    <n v="3.02"/>
    <n v="0.93"/>
    <n v="0"/>
    <n v="42"/>
    <n v="7"/>
    <n v="0.94000000000000006"/>
    <n v="0.94000000000000006"/>
    <n v="2.6"/>
    <n v="2.5"/>
    <x v="6"/>
    <s v="Mortalidad Baja"/>
    <s v="Expectativa de vida Alta"/>
  </r>
  <r>
    <x v="54"/>
    <x v="12"/>
    <s v="Developing"/>
    <x v="84"/>
    <n v="166"/>
    <n v="6"/>
    <n v="3.04"/>
    <n v="0.91"/>
    <n v="0"/>
    <n v="41.2"/>
    <n v="7"/>
    <n v="0.92"/>
    <n v="0.92"/>
    <n v="2.6"/>
    <n v="2.5"/>
    <x v="6"/>
    <s v="Mortalidad Baja"/>
    <s v="Expectativa de vida Alta"/>
  </r>
  <r>
    <x v="54"/>
    <x v="13"/>
    <s v="Developing"/>
    <x v="85"/>
    <n v="169"/>
    <n v="6"/>
    <n v="3.09"/>
    <n v="0.94000000000000006"/>
    <n v="0"/>
    <n v="4.4000000000000004"/>
    <n v="7"/>
    <n v="0.95000000000000007"/>
    <n v="0.95000000000000007"/>
    <n v="2.7"/>
    <n v="2.6"/>
    <x v="6"/>
    <s v="Mortalidad Baja"/>
    <s v="Expectativa de vida Alta"/>
  </r>
  <r>
    <x v="54"/>
    <x v="14"/>
    <s v="Developing"/>
    <x v="240"/>
    <n v="171"/>
    <n v="6"/>
    <n v="2.74"/>
    <n v="0.95000000000000007"/>
    <n v="0"/>
    <n v="39.6"/>
    <n v="8"/>
    <n v="0.99"/>
    <n v="0.96"/>
    <n v="2.7"/>
    <n v="2.7"/>
    <x v="6"/>
    <s v="Mortalidad Baja"/>
    <s v="Expectativa de vida Alta"/>
  </r>
  <r>
    <x v="54"/>
    <x v="15"/>
    <s v="Developing"/>
    <x v="92"/>
    <n v="174"/>
    <n v="6"/>
    <n v="2.61"/>
    <n v="0.93"/>
    <n v="0"/>
    <n v="38.799999999999997"/>
    <n v="8"/>
    <n v="0.88"/>
    <n v="0.94000000000000006"/>
    <n v="2.8"/>
    <n v="2.7"/>
    <x v="6"/>
    <s v="Mortalidad Baja"/>
    <s v="Expectativa de vida Alta"/>
  </r>
  <r>
    <x v="55"/>
    <x v="1"/>
    <s v="Developing"/>
    <x v="108"/>
    <n v="184"/>
    <n v="957"/>
    <n v="3.07"/>
    <n v="0.79"/>
    <n v="795.63"/>
    <n v="18.100000000000001"/>
    <n v="1200"/>
    <n v="0.84"/>
    <n v="0.85"/>
    <n v="26.8"/>
    <n v="27.4"/>
    <x v="0"/>
    <s v="Mortalidad Alta"/>
    <s v="Expectativa de vida Media"/>
  </r>
  <r>
    <x v="55"/>
    <x v="2"/>
    <s v="Developing"/>
    <x v="250"/>
    <n v="187"/>
    <n v="1000"/>
    <n v="3.11"/>
    <n v="7.0000000000000007E-2"/>
    <n v="138.22"/>
    <n v="17.5"/>
    <n v="1300"/>
    <n v="0.82000000000000006"/>
    <n v="0.83000000000000007"/>
    <n v="26.8"/>
    <n v="27.5"/>
    <x v="0"/>
    <s v="Mortalidad Alta"/>
    <s v="Expectativa de vida Media"/>
  </r>
  <r>
    <x v="55"/>
    <x v="3"/>
    <s v="Developing"/>
    <x v="99"/>
    <n v="19"/>
    <n v="1100"/>
    <n v="3.1"/>
    <n v="0.73"/>
    <n v="186.68"/>
    <n v="17"/>
    <n v="1400"/>
    <n v="0.79"/>
    <n v="0.82000000000000006"/>
    <n v="26.9"/>
    <n v="27.6"/>
    <x v="0"/>
    <s v="Mortalidad Alta"/>
    <s v="Expectativa de vida Media"/>
  </r>
  <r>
    <x v="55"/>
    <x v="4"/>
    <s v="Developing"/>
    <x v="100"/>
    <n v="193"/>
    <n v="1100"/>
    <n v="3"/>
    <n v="0.44"/>
    <n v="336.34000000000003"/>
    <n v="16.399999999999999"/>
    <n v="1500"/>
    <n v="0.79"/>
    <n v="0.82000000000000006"/>
    <n v="26.9"/>
    <n v="27.7"/>
    <x v="0"/>
    <s v="Mortalidad Alta"/>
    <s v="Expectativa de vida Media"/>
  </r>
  <r>
    <x v="55"/>
    <x v="5"/>
    <s v="Developing"/>
    <x v="251"/>
    <n v="196"/>
    <n v="1200"/>
    <n v="2.77"/>
    <n v="0.38"/>
    <n v="314.58"/>
    <n v="15.9"/>
    <n v="1600"/>
    <n v="0.76"/>
    <n v="0.79"/>
    <n v="27"/>
    <n v="27.8"/>
    <x v="0"/>
    <s v="Mortalidad Alta"/>
    <s v="Expectativa de vida Media"/>
  </r>
  <r>
    <x v="55"/>
    <x v="6"/>
    <s v="Developing"/>
    <x v="204"/>
    <n v="2"/>
    <n v="1300"/>
    <n v="2.5"/>
    <n v="0.37"/>
    <n v="561.88"/>
    <n v="15.4"/>
    <n v="1700"/>
    <n v="0.73"/>
    <n v="0.74"/>
    <n v="27"/>
    <n v="27.8"/>
    <x v="0"/>
    <s v="Mortalidad Alta"/>
    <s v="Expectativa de vida Media"/>
  </r>
  <r>
    <x v="55"/>
    <x v="7"/>
    <s v="Developing"/>
    <x v="230"/>
    <n v="23"/>
    <n v="1300"/>
    <n v="1.93"/>
    <n v="0.28999999999999998"/>
    <n v="442.58"/>
    <n v="14.9"/>
    <n v="1800"/>
    <n v="0.69000000000000006"/>
    <n v="7.0000000000000007E-2"/>
    <n v="27"/>
    <n v="27.9"/>
    <x v="0"/>
    <s v="Mortalidad Alta"/>
    <s v="Expectativa de vida Media"/>
  </r>
  <r>
    <x v="55"/>
    <x v="8"/>
    <s v="Developing"/>
    <x v="246"/>
    <n v="26"/>
    <n v="1400"/>
    <n v="1.59"/>
    <n v="0.06"/>
    <n v="411.44"/>
    <n v="14.4"/>
    <n v="1900"/>
    <n v="0.67"/>
    <n v="0.64"/>
    <n v="27.1"/>
    <n v="28"/>
    <x v="0"/>
    <s v="Mortalidad Alta"/>
    <s v="Expectativa de vida Media"/>
  </r>
  <r>
    <x v="55"/>
    <x v="9"/>
    <s v="Developing"/>
    <x v="252"/>
    <n v="28"/>
    <n v="1500"/>
    <n v="1.37"/>
    <n v="0.06"/>
    <n v="641.85"/>
    <n v="13.9"/>
    <n v="2000"/>
    <n v="0.66"/>
    <n v="0.65"/>
    <n v="27.1"/>
    <n v="28"/>
    <x v="0"/>
    <s v="Mortalidad Alta"/>
    <s v="Expectativa de vida Media"/>
  </r>
  <r>
    <x v="55"/>
    <x v="10"/>
    <s v="Developing"/>
    <x v="253"/>
    <n v="211"/>
    <n v="1500"/>
    <n v="1.27"/>
    <n v="0.08"/>
    <n v="367.11"/>
    <n v="13.5"/>
    <n v="2000"/>
    <n v="0.65"/>
    <n v="0.65"/>
    <n v="27.2"/>
    <n v="28.1"/>
    <x v="0"/>
    <s v="Mortalidad Alta"/>
    <s v="Expectativa de vida Media"/>
  </r>
  <r>
    <x v="55"/>
    <x v="11"/>
    <s v="Developing"/>
    <x v="254"/>
    <n v="214"/>
    <n v="1600"/>
    <n v="1.2"/>
    <n v="0.06"/>
    <n v="554.43000000000006"/>
    <n v="13"/>
    <n v="2100"/>
    <n v="0.57999999999999996"/>
    <n v="0.63"/>
    <n v="27.2"/>
    <n v="28.2"/>
    <x v="0"/>
    <s v="Mortalidad Alta"/>
    <s v="Expectativa de vida Media"/>
  </r>
  <r>
    <x v="56"/>
    <x v="1"/>
    <s v="Developing"/>
    <x v="104"/>
    <n v="179"/>
    <n v="119"/>
    <n v="0.09"/>
    <n v="0.78"/>
    <n v="129.43"/>
    <n v="26.5"/>
    <n v="142"/>
    <n v="0.08"/>
    <n v="0.78"/>
    <n v="1.4"/>
    <n v="1.2"/>
    <x v="0"/>
    <s v="Mortalidad Alta"/>
    <s v="Expectativa de vida Media"/>
  </r>
  <r>
    <x v="56"/>
    <x v="2"/>
    <s v="Developing"/>
    <x v="119"/>
    <n v="181"/>
    <n v="124"/>
    <n v="0.09"/>
    <n v="0.85"/>
    <n v="84.19"/>
    <n v="25.6"/>
    <n v="148"/>
    <n v="0.86"/>
    <n v="0.85"/>
    <n v="1.5"/>
    <n v="1.3"/>
    <x v="0"/>
    <s v="Mortalidad Alta"/>
    <s v="Expectativa de vida Media"/>
  </r>
  <r>
    <x v="56"/>
    <x v="3"/>
    <s v="Developing"/>
    <x v="120"/>
    <n v="183"/>
    <n v="129"/>
    <n v="0.08"/>
    <n v="0.83000000000000007"/>
    <n v="154.89000000000001"/>
    <n v="24.7"/>
    <n v="154"/>
    <n v="0.84"/>
    <n v="0.83000000000000007"/>
    <n v="1.5"/>
    <n v="1.4"/>
    <x v="0"/>
    <s v="Mortalidad Alta"/>
    <s v="Expectativa de vida Media"/>
  </r>
  <r>
    <x v="56"/>
    <x v="4"/>
    <s v="Developing"/>
    <x v="121"/>
    <n v="185"/>
    <n v="134"/>
    <n v="0.08"/>
    <n v="0.81"/>
    <n v="218.93"/>
    <n v="23.8"/>
    <n v="161"/>
    <n v="0.81"/>
    <n v="0.81"/>
    <n v="1.6"/>
    <n v="1.5"/>
    <x v="0"/>
    <s v="Mortalidad Alta"/>
    <s v="Expectativa de vida Media"/>
  </r>
  <r>
    <x v="56"/>
    <x v="5"/>
    <s v="Developing"/>
    <x v="105"/>
    <n v="187"/>
    <n v="138"/>
    <n v="0.08"/>
    <n v="0.83000000000000007"/>
    <n v="188.69"/>
    <n v="22.9"/>
    <n v="167"/>
    <n v="0.82000000000000006"/>
    <n v="0.81"/>
    <n v="1.6"/>
    <n v="1.5"/>
    <x v="0"/>
    <s v="Mortalidad Alta"/>
    <s v="Expectativa de vida Media"/>
  </r>
  <r>
    <x v="56"/>
    <x v="6"/>
    <s v="Developing"/>
    <x v="134"/>
    <n v="189"/>
    <n v="143"/>
    <n v="0.08"/>
    <n v="0.82000000000000006"/>
    <n v="208.18"/>
    <n v="22.1"/>
    <n v="174"/>
    <n v="0.85"/>
    <n v="0.78"/>
    <n v="1.7"/>
    <n v="1.6"/>
    <x v="0"/>
    <s v="Mortalidad Alta"/>
    <s v="Expectativa de vida Media"/>
  </r>
  <r>
    <x v="56"/>
    <x v="7"/>
    <s v="Developing"/>
    <x v="106"/>
    <n v="189"/>
    <n v="149"/>
    <n v="7.0000000000000007E-2"/>
    <n v="0.82000000000000006"/>
    <n v="153.69"/>
    <n v="21.3"/>
    <n v="181"/>
    <n v="0.83000000000000007"/>
    <n v="0.77"/>
    <n v="1.7"/>
    <n v="1.7"/>
    <x v="0"/>
    <s v="Mortalidad Alta"/>
    <s v="Expectativa de vida Media"/>
  </r>
  <r>
    <x v="56"/>
    <x v="8"/>
    <s v="Developing"/>
    <x v="255"/>
    <n v="19"/>
    <n v="154"/>
    <n v="0.06"/>
    <n v="0.76"/>
    <n v="194.56"/>
    <n v="2.5"/>
    <n v="188"/>
    <n v="0.77"/>
    <n v="0.73"/>
    <n v="1.8"/>
    <n v="1.7"/>
    <x v="0"/>
    <s v="Mortalidad Alta"/>
    <s v="Expectativa de vida Media"/>
  </r>
  <r>
    <x v="56"/>
    <x v="9"/>
    <s v="Developing"/>
    <x v="99"/>
    <n v="191"/>
    <n v="159"/>
    <n v="0.06"/>
    <n v="0.66"/>
    <n v="204.22"/>
    <n v="19.7"/>
    <n v="194"/>
    <n v="0.78"/>
    <n v="0.72"/>
    <n v="1.8"/>
    <n v="1.8"/>
    <x v="0"/>
    <s v="Mortalidad Alta"/>
    <s v="Expectativa de vida Media"/>
  </r>
  <r>
    <x v="56"/>
    <x v="10"/>
    <s v="Developing"/>
    <x v="107"/>
    <n v="19"/>
    <n v="163"/>
    <n v="0.06"/>
    <n v="0.65"/>
    <n v="158.53"/>
    <n v="19"/>
    <n v="201"/>
    <n v="0.79"/>
    <n v="0.72"/>
    <n v="1.9"/>
    <n v="1.9"/>
    <x v="0"/>
    <s v="Mortalidad Alta"/>
    <s v="Expectativa de vida Media"/>
  </r>
  <r>
    <x v="56"/>
    <x v="11"/>
    <s v="Developing"/>
    <x v="247"/>
    <n v="213"/>
    <n v="174"/>
    <n v="0.06"/>
    <n v="0.64"/>
    <n v="291.70999999999998"/>
    <n v="18.2"/>
    <n v="237"/>
    <n v="0.79"/>
    <n v="0.71"/>
    <n v="1.9"/>
    <n v="1.9"/>
    <x v="0"/>
    <s v="Mortalidad Alta"/>
    <s v="Expectativa de vida Media"/>
  </r>
  <r>
    <x v="56"/>
    <x v="12"/>
    <s v="Developing"/>
    <x v="256"/>
    <n v="189"/>
    <n v="173"/>
    <n v="0.05"/>
    <n v="0.64"/>
    <n v="244.57"/>
    <n v="17.5"/>
    <n v="215"/>
    <n v="0.08"/>
    <n v="0.71"/>
    <n v="1.9"/>
    <n v="11"/>
    <x v="0"/>
    <s v="Mortalidad Alta"/>
    <s v="Expectativa de vida Media"/>
  </r>
  <r>
    <x v="56"/>
    <x v="13"/>
    <s v="Developing"/>
    <x v="257"/>
    <n v="189"/>
    <n v="177"/>
    <n v="0.05"/>
    <n v="0.63"/>
    <n v="144.92000000000002"/>
    <n v="16.7"/>
    <n v="222"/>
    <n v="0.08"/>
    <n v="7.0000000000000007E-2"/>
    <n v="11"/>
    <n v="11.1"/>
    <x v="0"/>
    <s v="Mortalidad Alta"/>
    <s v="Expectativa de vida Media"/>
  </r>
  <r>
    <x v="56"/>
    <x v="14"/>
    <s v="Developing"/>
    <x v="137"/>
    <n v="188"/>
    <n v="182"/>
    <n v="0.06"/>
    <n v="0.62"/>
    <n v="38.25"/>
    <n v="16"/>
    <n v="229"/>
    <n v="0.77"/>
    <n v="0.76"/>
    <n v="11"/>
    <n v="11.1"/>
    <x v="0"/>
    <s v="Mortalidad Alta"/>
    <s v="Expectativa de vida Media"/>
  </r>
  <r>
    <x v="56"/>
    <x v="15"/>
    <s v="Developing"/>
    <x v="244"/>
    <n v="188"/>
    <n v="187"/>
    <n v="0.06"/>
    <n v="0.65"/>
    <n v="33.44"/>
    <n v="15.4"/>
    <n v="237"/>
    <n v="0.72"/>
    <n v="0.75"/>
    <n v="11"/>
    <n v="11.2"/>
    <x v="0"/>
    <s v="Mortalidad Alta"/>
    <s v="Expectativa de vida Media"/>
  </r>
  <r>
    <x v="57"/>
    <x v="1"/>
    <s v="Developing"/>
    <x v="134"/>
    <n v="199"/>
    <n v="32"/>
    <n v="0.01"/>
    <n v="0.62"/>
    <n v="13.17"/>
    <n v="58.5"/>
    <n v="39"/>
    <n v="0.67"/>
    <n v="0.64"/>
    <n v="5.3"/>
    <n v="5.0999999999999996"/>
    <x v="0"/>
    <s v="Mortalidad Media"/>
    <s v="Expectativa de vida Media"/>
  </r>
  <r>
    <x v="57"/>
    <x v="2"/>
    <s v="Developing"/>
    <x v="95"/>
    <n v="17"/>
    <n v="32"/>
    <n v="0.01"/>
    <n v="0.66"/>
    <n v="6.69"/>
    <n v="57.8"/>
    <n v="39"/>
    <n v="7.0000000000000007E-2"/>
    <n v="0.68"/>
    <n v="5.3"/>
    <n v="5.0999999999999996"/>
    <x v="0"/>
    <s v="Mortalidad Media"/>
    <s v="Expectativa de vida Alta"/>
  </r>
  <r>
    <x v="57"/>
    <x v="3"/>
    <s v="Developing"/>
    <x v="48"/>
    <n v="147"/>
    <n v="32"/>
    <n v="0.01"/>
    <n v="0.61"/>
    <n v="0.15"/>
    <n v="57.2"/>
    <n v="39"/>
    <n v="7.0000000000000007E-2"/>
    <n v="0.69000000000000006"/>
    <n v="5.3"/>
    <n v="5.0999999999999996"/>
    <x v="0"/>
    <s v="Mortalidad Media"/>
    <s v="Expectativa de vida Alta"/>
  </r>
  <r>
    <x v="57"/>
    <x v="4"/>
    <s v="Developing"/>
    <x v="93"/>
    <n v="144"/>
    <n v="32"/>
    <n v="0.17"/>
    <n v="0.77"/>
    <n v="0.15"/>
    <n v="56.5"/>
    <n v="39"/>
    <n v="0.08"/>
    <n v="0.79"/>
    <n v="5.3"/>
    <n v="5.0999999999999996"/>
    <x v="0"/>
    <s v="Mortalidad Media"/>
    <s v="Expectativa de vida Alta"/>
  </r>
  <r>
    <x v="57"/>
    <x v="5"/>
    <s v="Developing"/>
    <x v="48"/>
    <n v="145"/>
    <n v="32"/>
    <n v="0.19"/>
    <n v="0.72"/>
    <n v="4.92"/>
    <n v="55.8"/>
    <n v="39"/>
    <n v="0.74"/>
    <n v="0.74"/>
    <n v="5.3"/>
    <n v="5.0999999999999996"/>
    <x v="0"/>
    <s v="Mortalidad Media"/>
    <s v="Expectativa de vida Alta"/>
  </r>
  <r>
    <x v="57"/>
    <x v="6"/>
    <s v="Developing"/>
    <x v="258"/>
    <n v="148"/>
    <n v="32"/>
    <n v="0.2"/>
    <n v="0.75"/>
    <n v="303.28000000000003"/>
    <n v="55.2"/>
    <n v="39"/>
    <n v="0.78"/>
    <n v="0.78"/>
    <n v="5.4"/>
    <n v="5.0999999999999996"/>
    <x v="0"/>
    <s v="Mortalidad Media"/>
    <s v="Expectativa de vida Alta"/>
  </r>
  <r>
    <x v="57"/>
    <x v="7"/>
    <s v="Developing"/>
    <x v="219"/>
    <n v="167"/>
    <n v="32"/>
    <n v="0.17"/>
    <n v="0.66"/>
    <n v="54.94"/>
    <n v="54.5"/>
    <n v="38"/>
    <n v="0.71"/>
    <n v="0.69000000000000006"/>
    <n v="5.4"/>
    <n v="5.0999999999999996"/>
    <x v="0"/>
    <s v="Mortalidad Media"/>
    <s v="Expectativa de vida Alta"/>
  </r>
  <r>
    <x v="57"/>
    <x v="8"/>
    <s v="Developing"/>
    <x v="243"/>
    <n v="227"/>
    <n v="31"/>
    <n v="0.14000000000000001"/>
    <n v="0.56000000000000005"/>
    <n v="2.3000000000000003"/>
    <n v="53.8"/>
    <n v="38"/>
    <n v="0.74"/>
    <n v="0.57000000000000006"/>
    <n v="5.4"/>
    <n v="5.0999999999999996"/>
    <x v="0"/>
    <s v="Mortalidad Media"/>
    <s v="Expectativa de vida Media"/>
  </r>
  <r>
    <x v="57"/>
    <x v="9"/>
    <s v="Developing"/>
    <x v="259"/>
    <n v="249"/>
    <n v="31"/>
    <n v="0.03"/>
    <n v="0.59"/>
    <n v="4.74"/>
    <n v="53.2"/>
    <n v="38"/>
    <n v="0.63"/>
    <n v="0.59"/>
    <n v="5.4"/>
    <n v="5.0999999999999996"/>
    <x v="0"/>
    <s v="Mortalidad Media"/>
    <s v="Expectativa de vida Media"/>
  </r>
  <r>
    <x v="57"/>
    <x v="10"/>
    <s v="Developing"/>
    <x v="100"/>
    <n v="29"/>
    <n v="31"/>
    <n v="0.18"/>
    <n v="0.65"/>
    <n v="9.08"/>
    <n v="52.5"/>
    <n v="37"/>
    <n v="0.69000000000000006"/>
    <n v="0.65"/>
    <n v="5.4"/>
    <n v="5.2"/>
    <x v="0"/>
    <s v="Mortalidad Media"/>
    <s v="Expectativa de vida Media"/>
  </r>
  <r>
    <x v="57"/>
    <x v="11"/>
    <s v="Developing"/>
    <x v="107"/>
    <n v="21"/>
    <n v="30"/>
    <n v="0.32"/>
    <n v="0.62"/>
    <n v="90.81"/>
    <n v="51.9"/>
    <n v="37"/>
    <n v="0.69000000000000006"/>
    <n v="0.74"/>
    <n v="5.4"/>
    <n v="5.2"/>
    <x v="0"/>
    <s v="Mortalidad Media"/>
    <s v="Expectativa de vida Media"/>
  </r>
  <r>
    <x v="58"/>
    <x v="1"/>
    <s v="Developed"/>
    <x v="66"/>
    <n v="66"/>
    <n v="0"/>
    <n v="10.75"/>
    <n v="0.95000000000000007"/>
    <n v="0.33"/>
    <n v="62.1"/>
    <n v="0"/>
    <n v="0.96"/>
    <n v="0.96"/>
    <n v="0.3"/>
    <n v="0.2"/>
    <x v="1"/>
    <s v="Mortalidad Baja"/>
    <s v="Expectativa de vida Alta"/>
  </r>
  <r>
    <x v="58"/>
    <x v="2"/>
    <s v="Developed"/>
    <x v="67"/>
    <n v="67"/>
    <n v="0"/>
    <n v="10.49"/>
    <n v="0.95000000000000007"/>
    <n v="0.51"/>
    <n v="61.3"/>
    <n v="0"/>
    <n v="0.96"/>
    <n v="0.96"/>
    <n v="0.3"/>
    <n v="0.2"/>
    <x v="1"/>
    <s v="Mortalidad Baja"/>
    <s v="Expectativa de vida Alta"/>
  </r>
  <r>
    <x v="58"/>
    <x v="3"/>
    <s v="Developed"/>
    <x v="183"/>
    <n v="69"/>
    <n v="0"/>
    <n v="11.49"/>
    <n v="0.95000000000000007"/>
    <n v="1.07"/>
    <n v="6.5"/>
    <n v="0"/>
    <n v="0.95000000000000007"/>
    <n v="0.95000000000000007"/>
    <n v="0.3"/>
    <n v="0.2"/>
    <x v="1"/>
    <s v="Mortalidad Baja"/>
    <s v="Expectativa de vida Alta"/>
  </r>
  <r>
    <x v="58"/>
    <x v="4"/>
    <s v="Developed"/>
    <x v="74"/>
    <n v="7"/>
    <n v="0"/>
    <n v="11.72"/>
    <n v="0.95000000000000007"/>
    <n v="2.85"/>
    <n v="59.7"/>
    <n v="0"/>
    <n v="0.95000000000000007"/>
    <n v="0.95000000000000007"/>
    <n v="0.3"/>
    <n v="0.2"/>
    <x v="1"/>
    <s v="Mortalidad Baja"/>
    <s v="Expectativa de vida Alta"/>
  </r>
  <r>
    <x v="58"/>
    <x v="5"/>
    <s v="Developed"/>
    <x v="68"/>
    <n v="68"/>
    <n v="0"/>
    <n v="11.88"/>
    <n v="0.46"/>
    <n v="4.43"/>
    <n v="58.9"/>
    <n v="0"/>
    <n v="0.94000000000000006"/>
    <n v="0.94000000000000006"/>
    <n v="0.3"/>
    <n v="0.2"/>
    <x v="1"/>
    <s v="Mortalidad Baja"/>
    <s v="Expectativa de vida Alta"/>
  </r>
  <r>
    <x v="59"/>
    <x v="1"/>
    <s v="Developing"/>
    <x v="229"/>
    <n v="6"/>
    <n v="1"/>
    <n v="2.62"/>
    <n v="0.97"/>
    <n v="0.06"/>
    <n v="64.599999999999994"/>
    <n v="1"/>
    <n v="0.95000000000000007"/>
    <n v="0.95000000000000007"/>
    <n v="1.2"/>
    <n v="1.1000000000000001"/>
    <x v="0"/>
    <s v="Mortalidad Baja"/>
    <s v="Expectativa de vida Alta"/>
  </r>
  <r>
    <x v="59"/>
    <x v="2"/>
    <s v="Developing"/>
    <x v="260"/>
    <n v="61"/>
    <n v="1"/>
    <n v="2.69"/>
    <n v="0.97"/>
    <n v="0.5"/>
    <n v="64.2"/>
    <n v="1"/>
    <n v="0.96"/>
    <n v="0.96"/>
    <n v="1.2"/>
    <n v="1.1000000000000001"/>
    <x v="0"/>
    <s v="Mortalidad Baja"/>
    <s v="Expectativa de vida Alta"/>
  </r>
  <r>
    <x v="59"/>
    <x v="3"/>
    <s v="Developing"/>
    <x v="180"/>
    <n v="6"/>
    <n v="1"/>
    <n v="2.78"/>
    <n v="0.97"/>
    <n v="2.11"/>
    <n v="63.8"/>
    <n v="1"/>
    <n v="0.94000000000000006"/>
    <n v="0.94000000000000006"/>
    <n v="1.2"/>
    <n v="1.1000000000000001"/>
    <x v="0"/>
    <s v="Mortalidad Baja"/>
    <s v="Expectativa de vida Alta"/>
  </r>
  <r>
    <x v="59"/>
    <x v="4"/>
    <s v="Developing"/>
    <x v="180"/>
    <n v="61"/>
    <n v="1"/>
    <n v="2.67"/>
    <n v="0.98"/>
    <n v="0.70000000000000007"/>
    <n v="63.4"/>
    <n v="1"/>
    <n v="0.94000000000000006"/>
    <n v="0.94000000000000006"/>
    <n v="1.2"/>
    <n v="1.1000000000000001"/>
    <x v="0"/>
    <s v="Mortalidad Baja"/>
    <s v="Expectativa de vida Alta"/>
  </r>
  <r>
    <x v="59"/>
    <x v="5"/>
    <s v="Developing"/>
    <x v="64"/>
    <n v="61"/>
    <n v="1"/>
    <n v="2.63"/>
    <n v="0.97"/>
    <n v="0.23"/>
    <n v="63"/>
    <n v="1"/>
    <n v="0.95000000000000007"/>
    <n v="0.95000000000000007"/>
    <n v="1.2"/>
    <n v="1.1000000000000001"/>
    <x v="0"/>
    <s v="Mortalidad Baja"/>
    <s v="Expectativa de vida Alta"/>
  </r>
  <r>
    <x v="59"/>
    <x v="6"/>
    <s v="Developing"/>
    <x v="182"/>
    <n v="63"/>
    <n v="1"/>
    <n v="2.5499999999999998"/>
    <n v="0.98"/>
    <n v="0.05"/>
    <n v="62.6"/>
    <n v="1"/>
    <n v="0.96"/>
    <n v="0.96"/>
    <n v="1.2"/>
    <n v="1.1000000000000001"/>
    <x v="0"/>
    <s v="Mortalidad Baja"/>
    <s v="Expectativa de vida Alta"/>
  </r>
  <r>
    <x v="59"/>
    <x v="7"/>
    <s v="Developing"/>
    <x v="67"/>
    <n v="65"/>
    <n v="1"/>
    <n v="2.4700000000000002"/>
    <n v="0.99"/>
    <n v="9.31"/>
    <n v="62.1"/>
    <n v="1"/>
    <n v="0.94000000000000006"/>
    <n v="0.94000000000000006"/>
    <n v="1.1000000000000001"/>
    <n v="1.1000000000000001"/>
    <x v="0"/>
    <s v="Mortalidad Baja"/>
    <s v="Expectativa de vida Alta"/>
  </r>
  <r>
    <x v="59"/>
    <x v="8"/>
    <s v="Developing"/>
    <x v="74"/>
    <n v="68"/>
    <n v="1"/>
    <n v="2.33"/>
    <n v="0.99"/>
    <n v="5.39"/>
    <n v="61.6"/>
    <n v="1"/>
    <n v="0.95000000000000007"/>
    <n v="0.95000000000000007"/>
    <n v="1.1000000000000001"/>
    <n v="1.1000000000000001"/>
    <x v="0"/>
    <s v="Mortalidad Baja"/>
    <s v="Expectativa de vida Alta"/>
  </r>
  <r>
    <x v="59"/>
    <x v="9"/>
    <s v="Developing"/>
    <x v="74"/>
    <n v="68"/>
    <n v="1"/>
    <n v="2.23"/>
    <n v="0.96"/>
    <n v="0.09"/>
    <n v="61.1"/>
    <n v="1"/>
    <n v="0.94000000000000006"/>
    <n v="0.95000000000000007"/>
    <n v="1.1000000000000001"/>
    <n v="1.1000000000000001"/>
    <x v="0"/>
    <s v="Mortalidad Baja"/>
    <s v="Expectativa de vida Alta"/>
  </r>
  <r>
    <x v="59"/>
    <x v="10"/>
    <s v="Developing"/>
    <x v="111"/>
    <n v="71"/>
    <n v="1"/>
    <n v="2.41"/>
    <n v="0.96"/>
    <n v="0.02"/>
    <n v="6.6"/>
    <n v="1"/>
    <n v="0.95000000000000007"/>
    <n v="0.93"/>
    <n v="1.1000000000000001"/>
    <n v="1.1000000000000001"/>
    <x v="0"/>
    <s v="Mortalidad Baja"/>
    <s v="Expectativa de vida Alta"/>
  </r>
  <r>
    <x v="59"/>
    <x v="11"/>
    <s v="Developing"/>
    <x v="67"/>
    <n v="69"/>
    <n v="1"/>
    <n v="2.23"/>
    <n v="0.99"/>
    <n v="1.1599999999999999"/>
    <n v="6.1"/>
    <n v="1"/>
    <n v="0.95000000000000007"/>
    <n v="0.95000000000000007"/>
    <n v="1.1000000000000001"/>
    <n v="1.1000000000000001"/>
    <x v="0"/>
    <s v="Mortalidad Baja"/>
    <s v="Expectativa de vida Alta"/>
  </r>
  <r>
    <x v="59"/>
    <x v="12"/>
    <s v="Developing"/>
    <x v="184"/>
    <n v="71"/>
    <n v="1"/>
    <n v="2.3199999999999998"/>
    <n v="0.98"/>
    <n v="1.24"/>
    <n v="59.6"/>
    <n v="1"/>
    <n v="0.93"/>
    <n v="0.93"/>
    <n v="1.1000000000000001"/>
    <n v="1.1000000000000001"/>
    <x v="0"/>
    <s v="Mortalidad Baja"/>
    <s v="Expectativa de vida Alta"/>
  </r>
  <r>
    <x v="59"/>
    <x v="13"/>
    <s v="Developing"/>
    <x v="77"/>
    <n v="74"/>
    <n v="1"/>
    <n v="2.4700000000000002"/>
    <n v="0.98"/>
    <n v="0.02"/>
    <n v="59.2"/>
    <n v="1"/>
    <n v="0.91"/>
    <n v="0.09"/>
    <n v="1.1000000000000001"/>
    <n v="1.1000000000000001"/>
    <x v="0"/>
    <s v="Mortalidad Baja"/>
    <s v="Expectativa de vida Alta"/>
  </r>
  <r>
    <x v="59"/>
    <x v="14"/>
    <s v="Developing"/>
    <x v="77"/>
    <n v="74"/>
    <n v="1"/>
    <n v="2.5299999999999998"/>
    <n v="0.96"/>
    <n v="0.19"/>
    <n v="58.7"/>
    <n v="1"/>
    <n v="0.93"/>
    <n v="0.92"/>
    <n v="1.1000000000000001"/>
    <n v="1.1000000000000001"/>
    <x v="0"/>
    <s v="Mortalidad Baja"/>
    <s v="Expectativa de vida Alta"/>
  </r>
  <r>
    <x v="59"/>
    <x v="15"/>
    <s v="Developing"/>
    <x v="113"/>
    <n v="76"/>
    <n v="1"/>
    <n v="2.5299999999999998"/>
    <n v="0.98"/>
    <n v="0.36"/>
    <n v="58.3"/>
    <n v="1"/>
    <n v="0.93"/>
    <n v="0.93"/>
    <n v="1.1000000000000001"/>
    <n v="1.1000000000000001"/>
    <x v="0"/>
    <s v="Mortalidad Baja"/>
    <s v="Expectativa de vida Alta"/>
  </r>
  <r>
    <x v="60"/>
    <x v="1"/>
    <s v="Developed"/>
    <x v="60"/>
    <n v="57"/>
    <n v="2"/>
    <n v="7.56"/>
    <n v="0.95000000000000007"/>
    <n v="0"/>
    <n v="63.1"/>
    <n v="2"/>
    <n v="0.95000000000000007"/>
    <n v="0.95000000000000007"/>
    <n v="0.6"/>
    <n v="0.6"/>
    <x v="1"/>
    <s v="Mortalidad Baja"/>
    <s v="Expectativa de vida Alta"/>
  </r>
  <r>
    <x v="60"/>
    <x v="2"/>
    <s v="Developed"/>
    <x v="61"/>
    <n v="58"/>
    <n v="2"/>
    <n v="7.35"/>
    <n v="0.96"/>
    <n v="0"/>
    <n v="62.6"/>
    <n v="2"/>
    <n v="0.96"/>
    <n v="0.96"/>
    <n v="0.5"/>
    <n v="0.6"/>
    <x v="1"/>
    <s v="Mortalidad Baja"/>
    <s v="Expectativa de vida Alta"/>
  </r>
  <r>
    <x v="60"/>
    <x v="3"/>
    <s v="Developed"/>
    <x v="62"/>
    <n v="6"/>
    <n v="2"/>
    <n v="7.49"/>
    <n v="0.96"/>
    <n v="3.7600000000000002"/>
    <n v="62.1"/>
    <n v="2"/>
    <n v="0.96"/>
    <n v="0.97"/>
    <n v="0.5"/>
    <n v="0.6"/>
    <x v="1"/>
    <s v="Mortalidad Baja"/>
    <s v="Expectativa de vida Alta"/>
  </r>
  <r>
    <x v="60"/>
    <x v="4"/>
    <s v="Developed"/>
    <x v="62"/>
    <n v="6"/>
    <n v="2"/>
    <n v="6.98"/>
    <n v="0.96"/>
    <n v="51.89"/>
    <n v="61.5"/>
    <n v="2"/>
    <n v="0.96"/>
    <n v="0.96"/>
    <n v="0.5"/>
    <n v="0.5"/>
    <x v="1"/>
    <s v="Mortalidad Baja"/>
    <s v="Expectativa de vida Alta"/>
  </r>
  <r>
    <x v="60"/>
    <x v="5"/>
    <s v="Developed"/>
    <x v="180"/>
    <n v="6"/>
    <n v="2"/>
    <n v="6.95"/>
    <n v="0.96"/>
    <n v="3.72"/>
    <n v="61"/>
    <n v="2"/>
    <n v="0.96"/>
    <n v="0.96"/>
    <n v="0.5"/>
    <n v="0.5"/>
    <x v="1"/>
    <s v="Mortalidad Baja"/>
    <s v="Expectativa de vida Alta"/>
  </r>
  <r>
    <x v="60"/>
    <x v="6"/>
    <s v="Developed"/>
    <x v="181"/>
    <n v="61"/>
    <n v="2"/>
    <n v="7.25"/>
    <n v="0.96"/>
    <n v="3.5100000000000002"/>
    <n v="6.5"/>
    <n v="2"/>
    <n v="0.96"/>
    <n v="0.96"/>
    <n v="0.5"/>
    <n v="0.5"/>
    <x v="1"/>
    <s v="Mortalidad Baja"/>
    <s v="Expectativa de vida Alta"/>
  </r>
  <r>
    <x v="60"/>
    <x v="7"/>
    <s v="Developed"/>
    <x v="182"/>
    <n v="61"/>
    <n v="2"/>
    <n v="7.96"/>
    <n v="0.96"/>
    <n v="16.170000000000002"/>
    <n v="59.9"/>
    <n v="2"/>
    <n v="0.96"/>
    <n v="0.96"/>
    <n v="0.5"/>
    <n v="0.5"/>
    <x v="1"/>
    <s v="Mortalidad Baja"/>
    <s v="Expectativa de vida Alta"/>
  </r>
  <r>
    <x v="60"/>
    <x v="8"/>
    <s v="Developed"/>
    <x v="65"/>
    <n v="63"/>
    <n v="2"/>
    <n v="8.3699999999999992"/>
    <n v="0.97"/>
    <n v="3.21"/>
    <n v="59.4"/>
    <n v="2"/>
    <n v="0.97"/>
    <n v="0.97"/>
    <n v="0.5"/>
    <n v="0.5"/>
    <x v="1"/>
    <s v="Mortalidad Baja"/>
    <s v="Expectativa de vida Alta"/>
  </r>
  <r>
    <x v="60"/>
    <x v="9"/>
    <s v="Developed"/>
    <x v="66"/>
    <n v="65"/>
    <n v="2"/>
    <n v="8.44"/>
    <n v="0.96"/>
    <n v="4.3899999999999997"/>
    <n v="58.8"/>
    <n v="2"/>
    <n v="0.97"/>
    <n v="0.96"/>
    <n v="0.5"/>
    <n v="0.5"/>
    <x v="1"/>
    <s v="Mortalidad Baja"/>
    <s v="Expectativa de vida Alta"/>
  </r>
  <r>
    <x v="60"/>
    <x v="10"/>
    <s v="Developed"/>
    <x v="73"/>
    <n v="66"/>
    <n v="2"/>
    <n v="8.65"/>
    <n v="0.96"/>
    <n v="1.35"/>
    <n v="58.2"/>
    <n v="2"/>
    <n v="0.97"/>
    <n v="0.95000000000000007"/>
    <n v="0.5"/>
    <n v="0.5"/>
    <x v="1"/>
    <s v="Mortalidad Baja"/>
    <s v="Expectativa de vida Alta"/>
  </r>
  <r>
    <x v="60"/>
    <x v="11"/>
    <s v="Developed"/>
    <x v="109"/>
    <n v="66"/>
    <n v="2"/>
    <n v="8.98"/>
    <n v="0.96"/>
    <n v="5.99"/>
    <n v="57.6"/>
    <n v="3"/>
    <n v="0.97"/>
    <n v="0.94000000000000006"/>
    <n v="0.5"/>
    <n v="0.5"/>
    <x v="1"/>
    <s v="Mortalidad Baja"/>
    <s v="Expectativa de vida Alta"/>
  </r>
  <r>
    <x v="60"/>
    <x v="12"/>
    <s v="Developed"/>
    <x v="70"/>
    <n v="72"/>
    <n v="2"/>
    <n v="9.3000000000000007"/>
    <n v="0.95000000000000007"/>
    <n v="109.82000000000001"/>
    <n v="57"/>
    <n v="3"/>
    <n v="0.97"/>
    <n v="0.96"/>
    <n v="0.5"/>
    <n v="0.5"/>
    <x v="1"/>
    <s v="Mortalidad Baja"/>
    <s v="Expectativa de vida Alta"/>
  </r>
  <r>
    <x v="60"/>
    <x v="13"/>
    <s v="Developed"/>
    <x v="111"/>
    <n v="72"/>
    <n v="2"/>
    <n v="9.25"/>
    <n v="0.95000000000000007"/>
    <n v="93.850000000000009"/>
    <n v="56.4"/>
    <n v="3"/>
    <n v="0.96"/>
    <n v="0.93"/>
    <n v="0.5"/>
    <n v="0.5"/>
    <x v="1"/>
    <s v="Mortalidad Baja"/>
    <s v="Expectativa de vida Alta"/>
  </r>
  <r>
    <x v="60"/>
    <x v="14"/>
    <s v="Developed"/>
    <x v="75"/>
    <n v="75"/>
    <n v="2"/>
    <n v="9.69"/>
    <n v="0.95000000000000007"/>
    <n v="0"/>
    <n v="55.7"/>
    <n v="3"/>
    <n v="0.96"/>
    <n v="0.93"/>
    <n v="0.5"/>
    <n v="0.5"/>
    <x v="1"/>
    <s v="Mortalidad Baja"/>
    <s v="Expectativa de vida Alta"/>
  </r>
  <r>
    <x v="60"/>
    <x v="15"/>
    <s v="Developed"/>
    <x v="76"/>
    <n v="77"/>
    <n v="3"/>
    <n v="9.7799999999999994"/>
    <n v="0.94000000000000006"/>
    <n v="14.57"/>
    <n v="55"/>
    <n v="3"/>
    <n v="0.97"/>
    <n v="0.87"/>
    <n v="0.5"/>
    <n v="0.5"/>
    <x v="1"/>
    <s v="Mortalidad Baja"/>
    <s v="Expectativa de vida Alta"/>
  </r>
  <r>
    <x v="61"/>
    <x v="1"/>
    <s v="Developing"/>
    <x v="196"/>
    <n v="133"/>
    <n v="1"/>
    <n v="3.83"/>
    <n v="0.92"/>
    <n v="0"/>
    <n v="53.5"/>
    <n v="1"/>
    <n v="0.93"/>
    <n v="0.92"/>
    <n v="1.8"/>
    <n v="1.7"/>
    <x v="6"/>
    <s v="Mortalidad Baja"/>
    <s v="Expectativa de vida Alta"/>
  </r>
  <r>
    <x v="61"/>
    <x v="2"/>
    <s v="Developing"/>
    <x v="51"/>
    <n v="136"/>
    <n v="1"/>
    <n v="3.79"/>
    <n v="0.93"/>
    <n v="0"/>
    <n v="52.7"/>
    <n v="1"/>
    <n v="0.86"/>
    <n v="0.93"/>
    <n v="1.8"/>
    <n v="1.7"/>
    <x v="6"/>
    <s v="Mortalidad Baja"/>
    <s v="Expectativa de vida Alta"/>
  </r>
  <r>
    <x v="61"/>
    <x v="3"/>
    <s v="Developing"/>
    <x v="21"/>
    <n v="138"/>
    <n v="1"/>
    <n v="3.65"/>
    <n v="0.96"/>
    <n v="0"/>
    <n v="52"/>
    <n v="1"/>
    <n v="0.96"/>
    <n v="0.96"/>
    <n v="1.8"/>
    <n v="1.7"/>
    <x v="6"/>
    <s v="Mortalidad Baja"/>
    <s v="Expectativa de vida Alta"/>
  </r>
  <r>
    <x v="61"/>
    <x v="4"/>
    <s v="Developing"/>
    <x v="53"/>
    <n v="139"/>
    <n v="1"/>
    <n v="3.58"/>
    <n v="0.92"/>
    <n v="0.01"/>
    <n v="51.2"/>
    <n v="1"/>
    <n v="0.93"/>
    <n v="0.92"/>
    <n v="1.8"/>
    <n v="1.7"/>
    <x v="6"/>
    <s v="Mortalidad Baja"/>
    <s v="Expectativa de vida Alta"/>
  </r>
  <r>
    <x v="61"/>
    <x v="5"/>
    <s v="Developing"/>
    <x v="146"/>
    <n v="138"/>
    <n v="1"/>
    <n v="3.55"/>
    <n v="0.94000000000000006"/>
    <n v="0"/>
    <n v="5.5"/>
    <n v="1"/>
    <n v="0.94000000000000006"/>
    <n v="0.94000000000000006"/>
    <n v="1.8"/>
    <n v="1.7"/>
    <x v="6"/>
    <s v="Mortalidad Baja"/>
    <s v="Expectativa de vida Alta"/>
  </r>
  <r>
    <x v="61"/>
    <x v="6"/>
    <s v="Developing"/>
    <x v="33"/>
    <n v="142"/>
    <n v="1"/>
    <n v="3.33"/>
    <n v="0.09"/>
    <n v="0"/>
    <n v="49.7"/>
    <n v="1"/>
    <n v="0.09"/>
    <n v="0.09"/>
    <n v="1.9"/>
    <n v="1.7"/>
    <x v="6"/>
    <s v="Mortalidad Baja"/>
    <s v="Expectativa de vida Alta"/>
  </r>
  <r>
    <x v="61"/>
    <x v="7"/>
    <s v="Developing"/>
    <x v="157"/>
    <n v="145"/>
    <n v="1"/>
    <n v="3.51"/>
    <n v="0.92"/>
    <n v="0.02"/>
    <n v="48.9"/>
    <n v="1"/>
    <n v="0.91"/>
    <n v="0.91"/>
    <n v="1.9"/>
    <n v="1.7"/>
    <x v="6"/>
    <s v="Mortalidad Baja"/>
    <s v="Expectativa de vida Alta"/>
  </r>
  <r>
    <x v="61"/>
    <x v="8"/>
    <s v="Developing"/>
    <x v="23"/>
    <n v="148"/>
    <n v="1"/>
    <n v="3.64"/>
    <n v="0.92"/>
    <n v="0"/>
    <n v="48.1"/>
    <n v="1"/>
    <n v="0.94000000000000006"/>
    <n v="0.92"/>
    <n v="1.9"/>
    <n v="1.7"/>
    <x v="6"/>
    <s v="Mortalidad Baja"/>
    <s v="Expectativa de vida Alta"/>
  </r>
  <r>
    <x v="61"/>
    <x v="9"/>
    <s v="Developing"/>
    <x v="258"/>
    <n v="15"/>
    <n v="1"/>
    <n v="3.63"/>
    <n v="0.97"/>
    <n v="0"/>
    <n v="47.2"/>
    <n v="1"/>
    <n v="0.99"/>
    <n v="0.95000000000000007"/>
    <n v="1.9"/>
    <n v="1.7"/>
    <x v="6"/>
    <s v="Mortalidad Baja"/>
    <s v="Expectativa de vida Alta"/>
  </r>
  <r>
    <x v="61"/>
    <x v="10"/>
    <s v="Developing"/>
    <x v="24"/>
    <n v="161"/>
    <n v="1"/>
    <n v="3.59"/>
    <n v="0.99"/>
    <n v="0"/>
    <n v="46.3"/>
    <n v="1"/>
    <n v="0.99"/>
    <n v="0.99"/>
    <n v="1.9"/>
    <n v="1.7"/>
    <x v="6"/>
    <s v="Mortalidad Baja"/>
    <s v="Expectativa de vida Alta"/>
  </r>
  <r>
    <x v="61"/>
    <x v="11"/>
    <s v="Developing"/>
    <x v="27"/>
    <n v="165"/>
    <n v="1"/>
    <n v="3.67"/>
    <n v="0.98"/>
    <n v="0"/>
    <n v="45.4"/>
    <n v="1"/>
    <n v="0.97"/>
    <n v="0.98"/>
    <n v="1.9"/>
    <n v="1.8"/>
    <x v="6"/>
    <s v="Mortalidad Baja"/>
    <s v="Expectativa de vida Alta"/>
  </r>
  <r>
    <x v="61"/>
    <x v="12"/>
    <s v="Developing"/>
    <x v="197"/>
    <n v="166"/>
    <n v="1"/>
    <n v="3.48"/>
    <n v="0.36"/>
    <n v="0"/>
    <n v="44.5"/>
    <n v="1"/>
    <n v="0.99"/>
    <n v="0.96"/>
    <n v="1.9"/>
    <n v="1.8"/>
    <x v="6"/>
    <s v="Mortalidad Baja"/>
    <s v="Expectativa de vida Alta"/>
  </r>
  <r>
    <x v="62"/>
    <x v="1"/>
    <s v="Developing"/>
    <x v="258"/>
    <n v="113"/>
    <n v="4"/>
    <n v="0.41"/>
    <n v="0.98"/>
    <n v="0.2"/>
    <n v="64.8"/>
    <n v="4"/>
    <n v="0.98"/>
    <n v="0.98"/>
    <n v="3.9"/>
    <n v="3.9"/>
    <x v="0"/>
    <s v="Mortalidad Baja"/>
    <s v="Expectativa de vida Alta"/>
  </r>
  <r>
    <x v="62"/>
    <x v="2"/>
    <s v="Developing"/>
    <x v="55"/>
    <n v="114"/>
    <n v="4"/>
    <n v="0.4"/>
    <n v="0.98"/>
    <n v="1.2"/>
    <n v="64"/>
    <n v="4"/>
    <n v="0.98"/>
    <n v="0.98"/>
    <n v="3.9"/>
    <n v="3.9"/>
    <x v="0"/>
    <s v="Mortalidad Baja"/>
    <s v="Expectativa de vida Alta"/>
  </r>
  <r>
    <x v="62"/>
    <x v="3"/>
    <s v="Developing"/>
    <x v="160"/>
    <n v="115"/>
    <n v="4"/>
    <n v="0.41"/>
    <n v="0.98"/>
    <n v="0.03"/>
    <n v="63.2"/>
    <n v="4"/>
    <n v="0.98"/>
    <n v="0.98"/>
    <n v="3.9"/>
    <n v="3.9"/>
    <x v="0"/>
    <s v="Mortalidad Baja"/>
    <s v="Expectativa de vida Alta"/>
  </r>
  <r>
    <x v="62"/>
    <x v="4"/>
    <s v="Developing"/>
    <x v="28"/>
    <n v="116"/>
    <n v="4"/>
    <n v="0.43"/>
    <n v="0.98"/>
    <n v="0"/>
    <n v="62.4"/>
    <n v="4"/>
    <n v="0.98"/>
    <n v="0.98"/>
    <n v="3.8"/>
    <n v="3.9"/>
    <x v="0"/>
    <s v="Mortalidad Baja"/>
    <s v="Expectativa de vida Alta"/>
  </r>
  <r>
    <x v="62"/>
    <x v="5"/>
    <s v="Developing"/>
    <x v="37"/>
    <n v="117"/>
    <n v="4"/>
    <n v="0.51"/>
    <n v="0.98"/>
    <n v="0"/>
    <n v="61.7"/>
    <n v="4"/>
    <n v="0.98"/>
    <n v="0.98"/>
    <n v="3.8"/>
    <n v="3.8"/>
    <x v="0"/>
    <s v="Mortalidad Baja"/>
    <s v="Expectativa de vida Alta"/>
  </r>
  <r>
    <x v="62"/>
    <x v="6"/>
    <s v="Developing"/>
    <x v="27"/>
    <n v="118"/>
    <n v="4"/>
    <n v="0.59"/>
    <n v="0.98"/>
    <n v="0"/>
    <n v="6.9"/>
    <n v="4"/>
    <n v="0.98"/>
    <n v="0.98"/>
    <n v="3.8"/>
    <n v="3.8"/>
    <x v="0"/>
    <s v="Mortalidad Baja"/>
    <s v="Expectativa de vida Alta"/>
  </r>
  <r>
    <x v="62"/>
    <x v="7"/>
    <s v="Developing"/>
    <x v="197"/>
    <n v="119"/>
    <n v="4"/>
    <n v="0.61"/>
    <n v="0.97"/>
    <n v="0.02"/>
    <n v="6.1"/>
    <n v="4"/>
    <n v="0.98"/>
    <n v="0.97"/>
    <n v="3.8"/>
    <n v="3.8"/>
    <x v="0"/>
    <s v="Mortalidad Baja"/>
    <s v="Expectativa de vida Alta"/>
  </r>
  <r>
    <x v="62"/>
    <x v="8"/>
    <s v="Developing"/>
    <x v="25"/>
    <n v="12"/>
    <n v="4"/>
    <n v="0.6"/>
    <n v="0.98"/>
    <n v="0.41000000000000003"/>
    <n v="59.3"/>
    <n v="4"/>
    <n v="0.98"/>
    <n v="0.98"/>
    <n v="3.8"/>
    <n v="3.8"/>
    <x v="0"/>
    <s v="Mortalidad Baja"/>
    <s v="Expectativa de vida Alta"/>
  </r>
  <r>
    <x v="62"/>
    <x v="9"/>
    <s v="Developing"/>
    <x v="26"/>
    <n v="121"/>
    <n v="4"/>
    <n v="0.59"/>
    <n v="0.98"/>
    <n v="0.01"/>
    <n v="58.6"/>
    <n v="4"/>
    <n v="0.98"/>
    <n v="0.98"/>
    <n v="3.9"/>
    <n v="3.8"/>
    <x v="0"/>
    <s v="Mortalidad Baja"/>
    <s v="Expectativa de vida Alta"/>
  </r>
  <r>
    <x v="62"/>
    <x v="10"/>
    <s v="Developing"/>
    <x v="169"/>
    <n v="127"/>
    <n v="4"/>
    <n v="0.55000000000000004"/>
    <n v="0.95000000000000007"/>
    <n v="0.28000000000000003"/>
    <n v="57.8"/>
    <n v="4"/>
    <n v="0.95000000000000007"/>
    <n v="0.95000000000000007"/>
    <n v="3.9"/>
    <n v="3.8"/>
    <x v="0"/>
    <s v="Mortalidad Baja"/>
    <s v="Expectativa de vida Alta"/>
  </r>
  <r>
    <x v="62"/>
    <x v="11"/>
    <s v="Developing"/>
    <x v="82"/>
    <n v="125"/>
    <n v="4"/>
    <n v="0.54"/>
    <n v="0.95000000000000007"/>
    <n v="0.21"/>
    <n v="57"/>
    <n v="4"/>
    <n v="0.95000000000000007"/>
    <n v="0.95000000000000007"/>
    <n v="3.9"/>
    <n v="3.8"/>
    <x v="0"/>
    <s v="Mortalidad Baja"/>
    <s v="Expectativa de vida Alta"/>
  </r>
  <r>
    <x v="62"/>
    <x v="12"/>
    <s v="Developing"/>
    <x v="39"/>
    <n v="127"/>
    <n v="4"/>
    <n v="0.54"/>
    <n v="0.97"/>
    <n v="0.76"/>
    <n v="56.3"/>
    <n v="4"/>
    <n v="0.97"/>
    <n v="0.97"/>
    <n v="3.9"/>
    <n v="3.9"/>
    <x v="0"/>
    <s v="Mortalidad Baja"/>
    <s v="Expectativa de vida Alta"/>
  </r>
  <r>
    <x v="62"/>
    <x v="13"/>
    <s v="Developing"/>
    <x v="161"/>
    <n v="129"/>
    <n v="4"/>
    <n v="0.54"/>
    <n v="0.95000000000000007"/>
    <n v="0.19"/>
    <n v="55.5"/>
    <n v="4"/>
    <n v="0.95000000000000007"/>
    <n v="0.95000000000000007"/>
    <n v="3.9"/>
    <n v="3.9"/>
    <x v="0"/>
    <s v="Mortalidad Baja"/>
    <s v="Expectativa de vida Alta"/>
  </r>
  <r>
    <x v="62"/>
    <x v="14"/>
    <s v="Developing"/>
    <x v="84"/>
    <n v="131"/>
    <n v="4"/>
    <n v="0.55000000000000004"/>
    <n v="0.97"/>
    <n v="0.61"/>
    <n v="54.8"/>
    <n v="4"/>
    <n v="0.97"/>
    <n v="0.99"/>
    <n v="4"/>
    <n v="3.9"/>
    <x v="0"/>
    <s v="Mortalidad Baja"/>
    <s v="Expectativa de vida Alta"/>
  </r>
  <r>
    <x v="62"/>
    <x v="15"/>
    <s v="Developing"/>
    <x v="101"/>
    <n v="133"/>
    <n v="4"/>
    <n v="0.49"/>
    <n v="0.93"/>
    <n v="0.32"/>
    <n v="54"/>
    <n v="4"/>
    <n v="0.94000000000000006"/>
    <n v="0.91"/>
    <n v="4"/>
    <n v="4"/>
    <x v="0"/>
    <s v="Mortalidad Baja"/>
    <s v="Expectativa de vida Alta"/>
  </r>
  <r>
    <x v="63"/>
    <x v="1"/>
    <s v="Developing"/>
    <x v="94"/>
    <n v="22"/>
    <n v="5"/>
    <n v="6.29"/>
    <n v="0.95000000000000007"/>
    <n v="3.21"/>
    <n v="52.3"/>
    <n v="5"/>
    <n v="0.95000000000000007"/>
    <n v="0.95000000000000007"/>
    <n v="2.4"/>
    <n v="2.5"/>
    <x v="0"/>
    <s v="Mortalidad Baja"/>
    <s v="Expectativa de vida Alta"/>
  </r>
  <r>
    <x v="63"/>
    <x v="2"/>
    <s v="Developing"/>
    <x v="95"/>
    <n v="28"/>
    <n v="5"/>
    <n v="6.48"/>
    <n v="0.99"/>
    <n v="0.73"/>
    <n v="51.4"/>
    <n v="6"/>
    <n v="0.98"/>
    <n v="0.98"/>
    <n v="2.4"/>
    <n v="2.5"/>
    <x v="0"/>
    <s v="Mortalidad Baja"/>
    <s v="Expectativa de vida Alta"/>
  </r>
  <r>
    <x v="63"/>
    <x v="3"/>
    <s v="Developing"/>
    <x v="96"/>
    <n v="214"/>
    <n v="6"/>
    <n v="6.82"/>
    <n v="0.95000000000000007"/>
    <n v="0.55000000000000004"/>
    <n v="5.6"/>
    <n v="7"/>
    <n v="0.98"/>
    <n v="0.99"/>
    <n v="2.4"/>
    <n v="2.5"/>
    <x v="0"/>
    <s v="Mortalidad Baja"/>
    <s v="Expectativa de vida Alta"/>
  </r>
  <r>
    <x v="63"/>
    <x v="4"/>
    <s v="Developing"/>
    <x v="120"/>
    <n v="224"/>
    <n v="7"/>
    <n v="6.63"/>
    <n v="0.99"/>
    <n v="1.27"/>
    <n v="49.9"/>
    <n v="7"/>
    <n v="0.99"/>
    <n v="0.99"/>
    <n v="2.2999999999999998"/>
    <n v="2.5"/>
    <x v="0"/>
    <s v="Mortalidad Baja"/>
    <s v="Expectativa de vida Media"/>
  </r>
  <r>
    <x v="63"/>
    <x v="5"/>
    <s v="Developing"/>
    <x v="90"/>
    <n v="236"/>
    <n v="7"/>
    <n v="6.83"/>
    <n v="0.99"/>
    <n v="0.04"/>
    <n v="49.2"/>
    <n v="8"/>
    <n v="0.98"/>
    <n v="0.99"/>
    <n v="2.2999999999999998"/>
    <n v="2.5"/>
    <x v="0"/>
    <s v="Mortalidad Baja"/>
    <s v="Expectativa de vida Media"/>
  </r>
  <r>
    <x v="63"/>
    <x v="6"/>
    <s v="Developing"/>
    <x v="90"/>
    <n v="235"/>
    <n v="7"/>
    <n v="6.64"/>
    <n v="0.99"/>
    <n v="0"/>
    <n v="48.5"/>
    <n v="8"/>
    <n v="0.99"/>
    <n v="0.98"/>
    <n v="2.2999999999999998"/>
    <n v="2.5"/>
    <x v="0"/>
    <s v="Mortalidad Baja"/>
    <s v="Expectativa de vida Media"/>
  </r>
  <r>
    <x v="63"/>
    <x v="7"/>
    <s v="Developing"/>
    <x v="170"/>
    <n v="258"/>
    <n v="8"/>
    <n v="7.6"/>
    <n v="0.99"/>
    <n v="0.2"/>
    <n v="47.9"/>
    <n v="9"/>
    <n v="0.99"/>
    <n v="0.99"/>
    <n v="2.4"/>
    <n v="2.5"/>
    <x v="0"/>
    <s v="Mortalidad Baja"/>
    <s v="Expectativa de vida Media"/>
  </r>
  <r>
    <x v="63"/>
    <x v="8"/>
    <s v="Developing"/>
    <x v="247"/>
    <n v="288"/>
    <n v="8"/>
    <n v="7.44"/>
    <n v="0.94000000000000006"/>
    <n v="0.13"/>
    <n v="47.3"/>
    <n v="9"/>
    <n v="0.94000000000000006"/>
    <n v="0.93"/>
    <n v="2.4"/>
    <n v="2.5"/>
    <x v="0"/>
    <s v="Mortalidad Baja"/>
    <s v="Expectativa de vida Media"/>
  </r>
  <r>
    <x v="63"/>
    <x v="9"/>
    <s v="Developing"/>
    <x v="0"/>
    <n v="295"/>
    <n v="8"/>
    <n v="7.08"/>
    <n v="0.99"/>
    <n v="1.0900000000000001"/>
    <n v="46.8"/>
    <n v="9"/>
    <n v="0.99"/>
    <n v="0.99"/>
    <n v="2.4"/>
    <n v="2.5"/>
    <x v="0"/>
    <s v="Mortalidad Baja"/>
    <s v="Expectativa de vida Media"/>
  </r>
  <r>
    <x v="63"/>
    <x v="10"/>
    <s v="Developing"/>
    <x v="231"/>
    <n v="294"/>
    <n v="8"/>
    <n v="6.94"/>
    <n v="0.94000000000000006"/>
    <n v="161.18"/>
    <n v="46.3"/>
    <n v="9"/>
    <n v="0.99"/>
    <n v="0.98"/>
    <n v="2.4"/>
    <n v="2.5"/>
    <x v="0"/>
    <s v="Mortalidad Baja"/>
    <s v="Expectativa de vida Media"/>
  </r>
  <r>
    <x v="63"/>
    <x v="11"/>
    <s v="Developing"/>
    <x v="259"/>
    <n v="287"/>
    <n v="8"/>
    <n v="6.55"/>
    <n v="0.99"/>
    <n v="22.04"/>
    <n v="45.8"/>
    <n v="9"/>
    <n v="0.99"/>
    <n v="0.82000000000000006"/>
    <n v="2.5"/>
    <n v="2.6"/>
    <x v="0"/>
    <s v="Mortalidad Baja"/>
    <s v="Expectativa de vida Media"/>
  </r>
  <r>
    <x v="63"/>
    <x v="12"/>
    <s v="Developing"/>
    <x v="253"/>
    <n v="282"/>
    <n v="8"/>
    <n v="6.58"/>
    <n v="0.99"/>
    <n v="0.24"/>
    <n v="45.3"/>
    <n v="9"/>
    <n v="0.99"/>
    <n v="0.99"/>
    <n v="2.5"/>
    <n v="2.6"/>
    <x v="0"/>
    <s v="Mortalidad Baja"/>
    <s v="Expectativa de vida Media"/>
  </r>
  <r>
    <x v="63"/>
    <x v="13"/>
    <s v="Developing"/>
    <x v="259"/>
    <n v="276"/>
    <n v="8"/>
    <n v="5.99"/>
    <n v="0.95000000000000007"/>
    <n v="0.18"/>
    <n v="44.8"/>
    <n v="9"/>
    <n v="0.95000000000000007"/>
    <n v="0.95000000000000007"/>
    <n v="2.6"/>
    <n v="2.6"/>
    <x v="0"/>
    <s v="Mortalidad Baja"/>
    <s v="Expectativa de vida Media"/>
  </r>
  <r>
    <x v="63"/>
    <x v="14"/>
    <s v="Developing"/>
    <x v="253"/>
    <n v="284"/>
    <n v="8"/>
    <n v="5.75"/>
    <n v="0.95000000000000007"/>
    <n v="0.94000000000000006"/>
    <n v="44.4"/>
    <n v="10"/>
    <n v="0.95000000000000007"/>
    <n v="0.95000000000000007"/>
    <n v="2.6"/>
    <n v="2.7"/>
    <x v="0"/>
    <s v="Mortalidad Baja"/>
    <s v="Expectativa de vida Media"/>
  </r>
  <r>
    <x v="63"/>
    <x v="15"/>
    <s v="Developing"/>
    <x v="261"/>
    <n v="292"/>
    <n v="9"/>
    <n v="6"/>
    <n v="0.99"/>
    <n v="2.4500000000000002"/>
    <n v="43.9"/>
    <n v="10"/>
    <n v="0.96"/>
    <n v="0.97"/>
    <n v="2.7"/>
    <n v="2.7"/>
    <x v="0"/>
    <s v="Mortalidad Baja"/>
    <s v="Expectativa de vida Media"/>
  </r>
  <r>
    <x v="64"/>
    <x v="1"/>
    <s v="Developing"/>
    <x v="200"/>
    <n v="255"/>
    <n v="56"/>
    <n v="0.01"/>
    <n v="0.92"/>
    <n v="3.54"/>
    <n v="21.3"/>
    <n v="79"/>
    <n v="0.93"/>
    <n v="0.92"/>
    <n v="7.8"/>
    <n v="7.7"/>
    <x v="2"/>
    <s v="Mortalidad Media"/>
    <s v="Expectativa de vida Media"/>
  </r>
  <r>
    <x v="64"/>
    <x v="2"/>
    <s v="Developing"/>
    <x v="228"/>
    <n v="258"/>
    <n v="58"/>
    <n v="1.84"/>
    <n v="0.93"/>
    <n v="1.9000000000000001"/>
    <n v="2.7"/>
    <n v="81"/>
    <n v="0.94000000000000006"/>
    <n v="0.87"/>
    <n v="7.9"/>
    <n v="7.7"/>
    <x v="2"/>
    <s v="Mortalidad Alta"/>
    <s v="Expectativa de vida Media"/>
  </r>
  <r>
    <x v="64"/>
    <x v="3"/>
    <s v="Developing"/>
    <x v="222"/>
    <n v="263"/>
    <n v="59"/>
    <n v="1.81"/>
    <n v="0.94000000000000006"/>
    <n v="0"/>
    <n v="2.1"/>
    <n v="84"/>
    <n v="0.94000000000000006"/>
    <n v="0.94000000000000006"/>
    <n v="8"/>
    <n v="7.8"/>
    <x v="2"/>
    <s v="Mortalidad Alta"/>
    <s v="Expectativa de vida Media"/>
  </r>
  <r>
    <x v="64"/>
    <x v="4"/>
    <s v="Developing"/>
    <x v="237"/>
    <n v="278"/>
    <n v="60"/>
    <n v="1.8"/>
    <n v="0.96"/>
    <n v="23.95"/>
    <n v="19.5"/>
    <n v="86"/>
    <n v="0.97"/>
    <n v="0.96"/>
    <n v="8.1"/>
    <n v="7.9"/>
    <x v="2"/>
    <s v="Mortalidad Alta"/>
    <s v="Expectativa de vida Media"/>
  </r>
  <r>
    <x v="64"/>
    <x v="5"/>
    <s v="Developing"/>
    <x v="205"/>
    <n v="294"/>
    <n v="61"/>
    <n v="1.73"/>
    <n v="0.09"/>
    <n v="0.95000000000000007"/>
    <n v="18.899999999999999"/>
    <n v="89"/>
    <n v="0.09"/>
    <n v="0.09"/>
    <n v="8.1999999999999993"/>
    <n v="8"/>
    <x v="2"/>
    <s v="Mortalidad Alta"/>
    <s v="Expectativa de vida Media"/>
  </r>
  <r>
    <x v="64"/>
    <x v="6"/>
    <s v="Developing"/>
    <x v="124"/>
    <n v="317"/>
    <n v="62"/>
    <n v="1.86"/>
    <n v="0.88"/>
    <n v="12.18"/>
    <n v="18.399999999999999"/>
    <n v="91"/>
    <n v="0.89"/>
    <n v="0.88"/>
    <n v="8.1999999999999993"/>
    <n v="8.1"/>
    <x v="2"/>
    <s v="Mortalidad Alta"/>
    <s v="Expectativa de vida Media"/>
  </r>
  <r>
    <x v="64"/>
    <x v="7"/>
    <s v="Developing"/>
    <x v="221"/>
    <n v="339"/>
    <n v="64"/>
    <n v="1.71"/>
    <n v="0.88"/>
    <n v="12.82"/>
    <n v="17.899999999999999"/>
    <n v="95"/>
    <n v="0.88"/>
    <n v="0.88"/>
    <n v="8.3000000000000007"/>
    <n v="8.1999999999999993"/>
    <x v="2"/>
    <s v="Mortalidad Alta"/>
    <s v="Expectativa de vida Media"/>
  </r>
  <r>
    <x v="64"/>
    <x v="8"/>
    <s v="Developing"/>
    <x v="129"/>
    <n v="356"/>
    <n v="66"/>
    <n v="1.97"/>
    <n v="0.81"/>
    <n v="15.16"/>
    <n v="17.3"/>
    <n v="100"/>
    <n v="0.76"/>
    <n v="0.81"/>
    <n v="8.4"/>
    <n v="8.3000000000000007"/>
    <x v="2"/>
    <s v="Mortalidad Alta"/>
    <s v="Expectativa de vida Media"/>
  </r>
  <r>
    <x v="64"/>
    <x v="9"/>
    <s v="Developing"/>
    <x v="12"/>
    <n v="388"/>
    <n v="68"/>
    <n v="1.76"/>
    <n v="0.08"/>
    <n v="18.47"/>
    <n v="16.899999999999999"/>
    <n v="104"/>
    <n v="0.77"/>
    <n v="0.08"/>
    <n v="8.5"/>
    <n v="8.4"/>
    <x v="2"/>
    <s v="Mortalidad Alta"/>
    <s v="Expectativa de vida Media"/>
  </r>
  <r>
    <x v="64"/>
    <x v="10"/>
    <s v="Developing"/>
    <x v="166"/>
    <n v="412"/>
    <n v="70"/>
    <n v="1.82"/>
    <n v="0.76"/>
    <n v="1.53"/>
    <n v="16.399999999999999"/>
    <n v="108"/>
    <n v="7.0000000000000007E-2"/>
    <n v="0.76"/>
    <n v="8.6"/>
    <n v="8.5"/>
    <x v="2"/>
    <s v="Mortalidad Alta"/>
    <s v="Expectativa de vida Media"/>
  </r>
  <r>
    <x v="64"/>
    <x v="11"/>
    <s v="Developing"/>
    <x v="186"/>
    <n v="432"/>
    <n v="72"/>
    <n v="1.43"/>
    <n v="0.73"/>
    <n v="0.2"/>
    <n v="15.9"/>
    <n v="112"/>
    <n v="0.73"/>
    <n v="0.73"/>
    <n v="8.6999999999999993"/>
    <n v="8.6"/>
    <x v="2"/>
    <s v="Mortalidad Alta"/>
    <s v="Expectativa de vida Media"/>
  </r>
  <r>
    <x v="64"/>
    <x v="12"/>
    <s v="Developing"/>
    <x v="262"/>
    <n v="437"/>
    <n v="74"/>
    <n v="1.49"/>
    <n v="0.73"/>
    <n v="0.65"/>
    <n v="15.5"/>
    <n v="115"/>
    <n v="0.75"/>
    <n v="0.73"/>
    <n v="8.8000000000000007"/>
    <n v="8.8000000000000007"/>
    <x v="2"/>
    <s v="Mortalidad Alta"/>
    <s v="Expectativa de vida Media"/>
  </r>
  <r>
    <x v="64"/>
    <x v="13"/>
    <s v="Developing"/>
    <x v="263"/>
    <n v="437"/>
    <n v="76"/>
    <n v="1.66"/>
    <n v="0.84"/>
    <n v="7.66"/>
    <n v="15.1"/>
    <n v="118"/>
    <n v="0.83000000000000007"/>
    <n v="0.84"/>
    <n v="8.9"/>
    <n v="8.9"/>
    <x v="2"/>
    <s v="Mortalidad Alta"/>
    <s v="Expectativa de vida Media"/>
  </r>
  <r>
    <x v="65"/>
    <x v="1"/>
    <s v="Developing"/>
    <x v="171"/>
    <n v="2"/>
    <n v="0"/>
    <n v="0.01"/>
    <n v="0.75"/>
    <n v="0"/>
    <n v="77.099999999999994"/>
    <n v="0"/>
    <n v="0.79"/>
    <n v="0.75"/>
    <n v="0.1"/>
    <n v="0.1"/>
    <x v="4"/>
    <s v="Mortalidad Baja"/>
    <s v="Expectativa de vida Media"/>
  </r>
  <r>
    <x v="65"/>
    <x v="2"/>
    <s v="Developing"/>
    <x v="138"/>
    <n v="22"/>
    <n v="0"/>
    <n v="0.01"/>
    <n v="0.95000000000000007"/>
    <n v="0"/>
    <n v="76.7"/>
    <n v="0"/>
    <n v="0.91"/>
    <n v="0.95000000000000007"/>
    <n v="0.1"/>
    <n v="0.1"/>
    <x v="4"/>
    <s v="Mortalidad Baja"/>
    <s v="Expectativa de vida Media"/>
  </r>
  <r>
    <x v="65"/>
    <x v="3"/>
    <s v="Developing"/>
    <x v="245"/>
    <n v="24"/>
    <n v="0"/>
    <n v="0.01"/>
    <n v="0.94000000000000006"/>
    <n v="0"/>
    <n v="76.2"/>
    <n v="0"/>
    <n v="0.92"/>
    <n v="0.94000000000000006"/>
    <n v="0.1"/>
    <n v="0.1"/>
    <x v="4"/>
    <s v="Mortalidad Baja"/>
    <s v="Expectativa de vida Media"/>
  </r>
  <r>
    <x v="65"/>
    <x v="4"/>
    <s v="Developing"/>
    <x v="230"/>
    <n v="26"/>
    <n v="0"/>
    <n v="0.53"/>
    <n v="0.95000000000000007"/>
    <n v="0"/>
    <n v="75.7"/>
    <n v="0"/>
    <n v="0.95000000000000007"/>
    <n v="0.99"/>
    <n v="0.1"/>
    <n v="0.1"/>
    <x v="4"/>
    <s v="Mortalidad Baja"/>
    <s v="Expectativa de vida Media"/>
  </r>
  <r>
    <x v="65"/>
    <x v="5"/>
    <s v="Developing"/>
    <x v="247"/>
    <n v="27"/>
    <n v="0"/>
    <n v="0.48"/>
    <n v="0.91"/>
    <n v="0"/>
    <n v="75.2"/>
    <n v="0"/>
    <n v="0.95000000000000007"/>
    <n v="0.91"/>
    <n v="0.1"/>
    <n v="0.1"/>
    <x v="4"/>
    <s v="Mortalidad Baja"/>
    <s v="Expectativa de vida Media"/>
  </r>
  <r>
    <x v="65"/>
    <x v="6"/>
    <s v="Developing"/>
    <x v="246"/>
    <n v="28"/>
    <n v="0"/>
    <n v="0.54"/>
    <n v="0.86"/>
    <n v="0"/>
    <n v="74.599999999999994"/>
    <n v="0"/>
    <n v="0.84"/>
    <n v="0.86"/>
    <n v="0.1"/>
    <n v="0.1"/>
    <x v="4"/>
    <s v="Mortalidad Baja"/>
    <s v="Expectativa de vida Media"/>
  </r>
  <r>
    <x v="65"/>
    <x v="7"/>
    <s v="Developing"/>
    <x v="147"/>
    <n v="21"/>
    <n v="0"/>
    <n v="0.46"/>
    <n v="0.83000000000000007"/>
    <n v="0"/>
    <n v="74.099999999999994"/>
    <n v="0"/>
    <n v="0.74"/>
    <n v="0.82000000000000006"/>
    <n v="0.2"/>
    <n v="0.1"/>
    <x v="4"/>
    <s v="Mortalidad Baja"/>
    <s v="Expectativa de vida Media"/>
  </r>
  <r>
    <x v="65"/>
    <x v="8"/>
    <s v="Developing"/>
    <x v="0"/>
    <n v="211"/>
    <n v="0"/>
    <n v="0.68"/>
    <n v="0.96"/>
    <n v="0"/>
    <n v="73.400000000000006"/>
    <n v="0"/>
    <n v="0.93"/>
    <n v="0.94000000000000006"/>
    <n v="0.2"/>
    <n v="0.1"/>
    <x v="4"/>
    <s v="Mortalidad Baja"/>
    <s v="Expectativa de vida Media"/>
  </r>
  <r>
    <x v="65"/>
    <x v="9"/>
    <s v="Developing"/>
    <x v="0"/>
    <n v="212"/>
    <n v="0"/>
    <n v="0.76"/>
    <n v="0.88"/>
    <n v="0"/>
    <n v="72.8"/>
    <n v="0"/>
    <n v="0.86"/>
    <n v="0.86"/>
    <n v="0.2"/>
    <n v="0.1"/>
    <x v="4"/>
    <s v="Mortalidad Baja"/>
    <s v="Expectativa de vida Media"/>
  </r>
  <r>
    <x v="65"/>
    <x v="10"/>
    <s v="Developing"/>
    <x v="264"/>
    <n v="213"/>
    <n v="0"/>
    <n v="0.6"/>
    <n v="0.05"/>
    <n v="0"/>
    <n v="72.099999999999994"/>
    <n v="0"/>
    <n v="0.74"/>
    <n v="0.79"/>
    <n v="0.2"/>
    <n v="0.2"/>
    <x v="4"/>
    <s v="Mortalidad Baja"/>
    <s v="Expectativa de vida Media"/>
  </r>
  <r>
    <x v="65"/>
    <x v="11"/>
    <s v="Developing"/>
    <x v="252"/>
    <n v="214"/>
    <n v="0"/>
    <n v="0.48"/>
    <n v="0.67"/>
    <n v="0"/>
    <n v="71.400000000000006"/>
    <n v="0"/>
    <n v="0.61"/>
    <n v="0.62"/>
    <n v="0.2"/>
    <n v="0.2"/>
    <x v="4"/>
    <s v="Mortalidad Baja"/>
    <s v="Expectativa de vida Media"/>
  </r>
  <r>
    <x v="65"/>
    <x v="12"/>
    <s v="Developing"/>
    <x v="259"/>
    <n v="215"/>
    <n v="0"/>
    <n v="0.5"/>
    <n v="0.73"/>
    <n v="0"/>
    <n v="7.6"/>
    <n v="0"/>
    <n v="0.79"/>
    <n v="7.0000000000000007E-2"/>
    <n v="0.2"/>
    <n v="0.2"/>
    <x v="4"/>
    <s v="Mortalidad Baja"/>
    <s v="Expectativa de vida Media"/>
  </r>
  <r>
    <x v="65"/>
    <x v="13"/>
    <s v="Developing"/>
    <x v="231"/>
    <n v="217"/>
    <n v="0"/>
    <n v="0.49"/>
    <n v="0.79"/>
    <n v="0"/>
    <n v="69.7"/>
    <n v="0"/>
    <n v="0.96"/>
    <n v="0.77"/>
    <n v="0.2"/>
    <n v="0.2"/>
    <x v="4"/>
    <s v="Mortalidad Baja"/>
    <s v="Expectativa de vida Media"/>
  </r>
  <r>
    <x v="65"/>
    <x v="14"/>
    <s v="Developing"/>
    <x v="265"/>
    <n v="219"/>
    <n v="0"/>
    <n v="0.6"/>
    <n v="0.85"/>
    <n v="0"/>
    <n v="68.8"/>
    <n v="0"/>
    <n v="0.88"/>
    <n v="0.85"/>
    <n v="0.2"/>
    <n v="0.2"/>
    <x v="4"/>
    <s v="Mortalidad Baja"/>
    <s v="Expectativa de vida Media"/>
  </r>
  <r>
    <x v="65"/>
    <x v="15"/>
    <s v="Developing"/>
    <x v="173"/>
    <n v="222"/>
    <n v="0"/>
    <n v="0.46"/>
    <n v="0.09"/>
    <n v="0"/>
    <n v="67.900000000000006"/>
    <n v="0"/>
    <n v="0.09"/>
    <n v="0.09"/>
    <n v="0.2"/>
    <n v="0.2"/>
    <x v="4"/>
    <s v="Mortalidad Baja"/>
    <s v="Expectativa de vida Media"/>
  </r>
  <r>
    <x v="66"/>
    <x v="1"/>
    <s v="Developed"/>
    <x v="34"/>
    <n v="156"/>
    <n v="0"/>
    <n v="0.01"/>
    <n v="0.92"/>
    <n v="0.36"/>
    <n v="6.7"/>
    <n v="0"/>
    <n v="0.92"/>
    <n v="0.92"/>
    <n v="2.2000000000000002"/>
    <n v="2.2000000000000002"/>
    <x v="1"/>
    <s v="Mortalidad Baja"/>
    <s v="Expectativa de vida Alta"/>
  </r>
  <r>
    <x v="66"/>
    <x v="2"/>
    <s v="Developed"/>
    <x v="35"/>
    <n v="161"/>
    <n v="0"/>
    <n v="10.37"/>
    <n v="0.94000000000000006"/>
    <n v="0"/>
    <n v="6.2"/>
    <n v="0"/>
    <n v="0.94000000000000006"/>
    <n v="0.94000000000000006"/>
    <n v="2.2000000000000002"/>
    <n v="2.2000000000000002"/>
    <x v="1"/>
    <s v="Mortalidad Baja"/>
    <s v="Expectativa de vida Alta"/>
  </r>
  <r>
    <x v="66"/>
    <x v="3"/>
    <s v="Developed"/>
    <x v="36"/>
    <n v="163"/>
    <n v="0"/>
    <n v="10.210000000000001"/>
    <n v="0.09"/>
    <n v="0.03"/>
    <n v="59.8"/>
    <n v="0"/>
    <n v="0.91"/>
    <n v="0.91"/>
    <n v="2.2000000000000002"/>
    <n v="2.2000000000000002"/>
    <x v="1"/>
    <s v="Mortalidad Baja"/>
    <s v="Expectativa de vida Alta"/>
  </r>
  <r>
    <x v="66"/>
    <x v="4"/>
    <s v="Developed"/>
    <x v="28"/>
    <n v="169"/>
    <n v="0"/>
    <n v="10.14"/>
    <n v="0.89"/>
    <n v="0.01"/>
    <n v="59.4"/>
    <n v="0"/>
    <n v="0.92"/>
    <n v="0.92"/>
    <n v="2.2000000000000002"/>
    <n v="2.2999999999999998"/>
    <x v="1"/>
    <s v="Mortalidad Baja"/>
    <s v="Expectativa de vida Alta"/>
  </r>
  <r>
    <x v="66"/>
    <x v="5"/>
    <s v="Developed"/>
    <x v="26"/>
    <n v="18"/>
    <n v="0"/>
    <n v="9.8000000000000007"/>
    <n v="0.91"/>
    <n v="0"/>
    <n v="58.9"/>
    <n v="0"/>
    <n v="0.92"/>
    <n v="0.92"/>
    <n v="2.2000000000000002"/>
    <n v="2.2999999999999998"/>
    <x v="1"/>
    <s v="Mortalidad Baja"/>
    <s v="Expectativa de vida Alta"/>
  </r>
  <r>
    <x v="66"/>
    <x v="6"/>
    <s v="Developed"/>
    <x v="29"/>
    <n v="184"/>
    <n v="0"/>
    <n v="9.85"/>
    <n v="0.92"/>
    <n v="0"/>
    <n v="58.5"/>
    <n v="0"/>
    <n v="0.94000000000000006"/>
    <n v="0.94000000000000006"/>
    <n v="2.2999999999999998"/>
    <n v="2.2999999999999998"/>
    <x v="1"/>
    <s v="Mortalidad Baja"/>
    <s v="Expectativa de vida Alta"/>
  </r>
  <r>
    <x v="66"/>
    <x v="7"/>
    <s v="Developed"/>
    <x v="84"/>
    <n v="199"/>
    <n v="0"/>
    <n v="11.84"/>
    <n v="0.93"/>
    <n v="0.03"/>
    <n v="58.1"/>
    <n v="0"/>
    <n v="0.94000000000000006"/>
    <n v="0.94000000000000006"/>
    <n v="2.2999999999999998"/>
    <n v="2.4"/>
    <x v="1"/>
    <s v="Mortalidad Baja"/>
    <s v="Expectativa de vida Alta"/>
  </r>
  <r>
    <x v="66"/>
    <x v="8"/>
    <s v="Developed"/>
    <x v="87"/>
    <n v="221"/>
    <n v="0"/>
    <n v="12.12"/>
    <n v="0.91"/>
    <n v="0"/>
    <n v="57.7"/>
    <n v="0"/>
    <n v="0.94000000000000006"/>
    <n v="0.94000000000000006"/>
    <n v="2.4"/>
    <n v="2.4"/>
    <x v="1"/>
    <s v="Mortalidad Baja"/>
    <s v="Expectativa de vida Alta"/>
  </r>
  <r>
    <x v="66"/>
    <x v="9"/>
    <s v="Developed"/>
    <x v="146"/>
    <n v="229"/>
    <n v="0"/>
    <n v="10.4"/>
    <n v="0.94000000000000006"/>
    <n v="7.0000000000000007E-2"/>
    <n v="57.4"/>
    <n v="0"/>
    <n v="0.96"/>
    <n v="0.96"/>
    <n v="2.4"/>
    <n v="2.5"/>
    <x v="1"/>
    <s v="Mortalidad Baja"/>
    <s v="Expectativa de vida Alta"/>
  </r>
  <r>
    <x v="66"/>
    <x v="10"/>
    <s v="Developed"/>
    <x v="48"/>
    <n v="216"/>
    <n v="0"/>
    <n v="9.92"/>
    <n v="0.99"/>
    <n v="0.02"/>
    <n v="57"/>
    <n v="0"/>
    <n v="0.99"/>
    <n v="0.99"/>
    <n v="2.5"/>
    <n v="2.5"/>
    <x v="1"/>
    <s v="Mortalidad Baja"/>
    <s v="Expectativa de vida Alta"/>
  </r>
  <r>
    <x v="66"/>
    <x v="11"/>
    <s v="Developed"/>
    <x v="92"/>
    <n v="26"/>
    <n v="0"/>
    <n v="8.81"/>
    <n v="0.98"/>
    <n v="0"/>
    <n v="56.6"/>
    <n v="0"/>
    <n v="0.99"/>
    <n v="0.99"/>
    <n v="2.5"/>
    <n v="2.6"/>
    <x v="1"/>
    <s v="Mortalidad Baja"/>
    <s v="Expectativa de vida Alta"/>
  </r>
  <r>
    <x v="66"/>
    <x v="12"/>
    <s v="Developed"/>
    <x v="87"/>
    <n v="29"/>
    <n v="0"/>
    <n v="8.24"/>
    <n v="0.98"/>
    <n v="0"/>
    <n v="56.3"/>
    <n v="0"/>
    <n v="0.98"/>
    <n v="0.98"/>
    <n v="2.6"/>
    <n v="2.6"/>
    <x v="1"/>
    <s v="Mortalidad Baja"/>
    <s v="Expectativa de vida Alta"/>
  </r>
  <r>
    <x v="66"/>
    <x v="13"/>
    <s v="Developed"/>
    <x v="25"/>
    <n v="219"/>
    <n v="0"/>
    <n v="7.44"/>
    <n v="0.98"/>
    <n v="0"/>
    <n v="56"/>
    <n v="0"/>
    <n v="0.98"/>
    <n v="0.97"/>
    <n v="2.7"/>
    <n v="2.7"/>
    <x v="1"/>
    <s v="Mortalidad Baja"/>
    <s v="Expectativa de vida Alta"/>
  </r>
  <r>
    <x v="66"/>
    <x v="14"/>
    <s v="Developed"/>
    <x v="94"/>
    <n v="228"/>
    <n v="0"/>
    <n v="6.68"/>
    <n v="0.96"/>
    <n v="0.01"/>
    <n v="55.7"/>
    <n v="0"/>
    <n v="0.97"/>
    <n v="0.97"/>
    <n v="2.8"/>
    <n v="2.8"/>
    <x v="1"/>
    <s v="Mortalidad Baja"/>
    <s v="Expectativa de vida Alta"/>
  </r>
  <r>
    <x v="66"/>
    <x v="15"/>
    <s v="Developed"/>
    <x v="92"/>
    <n v="218"/>
    <n v="0"/>
    <n v="7.13"/>
    <n v="0.95000000000000007"/>
    <n v="0"/>
    <n v="55.4"/>
    <n v="0"/>
    <n v="0.96"/>
    <n v="0.96"/>
    <n v="2.8"/>
    <n v="2.8"/>
    <x v="1"/>
    <s v="Mortalidad Baja"/>
    <s v="Expectativa de vida Alta"/>
  </r>
  <r>
    <x v="67"/>
    <x v="1"/>
    <s v="Developing"/>
    <x v="52"/>
    <n v="99"/>
    <n v="1"/>
    <n v="1.32"/>
    <n v="0.81"/>
    <n v="1.1200000000000001"/>
    <n v="65.400000000000006"/>
    <n v="1"/>
    <n v="0.75"/>
    <n v="0.81"/>
    <n v="4.8"/>
    <n v="4.9000000000000004"/>
    <x v="0"/>
    <s v="Mortalidad Baja"/>
    <s v="Expectativa de vida Alta"/>
  </r>
  <r>
    <x v="67"/>
    <x v="2"/>
    <s v="Developing"/>
    <x v="32"/>
    <n v="97"/>
    <n v="1"/>
    <n v="1.29"/>
    <n v="0.81"/>
    <n v="17.61"/>
    <n v="64.900000000000006"/>
    <n v="1"/>
    <n v="0.75"/>
    <n v="0.81"/>
    <n v="4.8"/>
    <n v="4.8"/>
    <x v="0"/>
    <s v="Mortalidad Baja"/>
    <s v="Expectativa de vida Alta"/>
  </r>
  <r>
    <x v="67"/>
    <x v="3"/>
    <s v="Developing"/>
    <x v="146"/>
    <n v="93"/>
    <n v="1"/>
    <n v="1.53"/>
    <n v="0.81"/>
    <n v="0.09"/>
    <n v="64.400000000000006"/>
    <n v="1"/>
    <n v="0.75"/>
    <n v="0.81"/>
    <n v="4.8"/>
    <n v="4.8"/>
    <x v="0"/>
    <s v="Mortalidad Baja"/>
    <s v="Expectativa de vida Alta"/>
  </r>
  <r>
    <x v="67"/>
    <x v="4"/>
    <s v="Developing"/>
    <x v="146"/>
    <n v="93"/>
    <n v="1"/>
    <n v="1.57"/>
    <n v="0.81"/>
    <n v="0.09"/>
    <n v="64"/>
    <n v="1"/>
    <n v="0.75"/>
    <n v="0.81"/>
    <n v="4.7"/>
    <n v="4.7"/>
    <x v="0"/>
    <s v="Mortalidad Baja"/>
    <s v="Expectativa de vida Alta"/>
  </r>
  <r>
    <x v="67"/>
    <x v="5"/>
    <s v="Developing"/>
    <x v="32"/>
    <n v="94"/>
    <n v="1"/>
    <n v="1.58"/>
    <n v="0.81"/>
    <n v="0.12"/>
    <n v="63.5"/>
    <n v="1"/>
    <n v="0.75"/>
    <n v="0.81"/>
    <n v="4.7"/>
    <n v="4.7"/>
    <x v="0"/>
    <s v="Mortalidad Baja"/>
    <s v="Expectativa de vida Alta"/>
  </r>
  <r>
    <x v="67"/>
    <x v="6"/>
    <s v="Developing"/>
    <x v="33"/>
    <n v="95"/>
    <n v="1"/>
    <n v="1.62"/>
    <n v="0.81"/>
    <n v="0.22"/>
    <n v="63"/>
    <n v="1"/>
    <n v="0.75"/>
    <n v="0.81"/>
    <n v="4.7"/>
    <n v="4.7"/>
    <x v="0"/>
    <s v="Mortalidad Baja"/>
    <s v="Expectativa de vida Alta"/>
  </r>
  <r>
    <x v="67"/>
    <x v="7"/>
    <s v="Developing"/>
    <x v="157"/>
    <n v="98"/>
    <n v="1"/>
    <n v="1.67"/>
    <n v="0.81"/>
    <n v="0.24"/>
    <n v="62.5"/>
    <n v="1"/>
    <n v="0.75"/>
    <n v="0.81"/>
    <n v="4.7"/>
    <n v="4.7"/>
    <x v="0"/>
    <s v="Mortalidad Baja"/>
    <s v="Expectativa de vida Alta"/>
  </r>
  <r>
    <x v="67"/>
    <x v="8"/>
    <s v="Developing"/>
    <x v="34"/>
    <n v="98"/>
    <n v="1"/>
    <n v="1.72"/>
    <n v="0.08"/>
    <n v="3.73"/>
    <n v="61.9"/>
    <n v="1"/>
    <n v="0.75"/>
    <n v="0.08"/>
    <n v="4.7"/>
    <n v="4.5999999999999996"/>
    <x v="0"/>
    <s v="Mortalidad Baja"/>
    <s v="Expectativa de vida Alta"/>
  </r>
  <r>
    <x v="67"/>
    <x v="9"/>
    <s v="Developing"/>
    <x v="35"/>
    <n v="1"/>
    <n v="1"/>
    <n v="1.82"/>
    <n v="0.78"/>
    <n v="9.56"/>
    <n v="61.4"/>
    <n v="1"/>
    <n v="0.75"/>
    <n v="0.78"/>
    <n v="4.7"/>
    <n v="4.5999999999999996"/>
    <x v="0"/>
    <s v="Mortalidad Baja"/>
    <s v="Expectativa de vida Alta"/>
  </r>
  <r>
    <x v="67"/>
    <x v="10"/>
    <s v="Developing"/>
    <x v="55"/>
    <n v="11"/>
    <n v="1"/>
    <n v="1.94"/>
    <n v="0.77"/>
    <n v="6.18"/>
    <n v="6.8"/>
    <n v="1"/>
    <n v="0.74"/>
    <n v="0.77"/>
    <n v="4.7"/>
    <n v="4.5999999999999996"/>
    <x v="0"/>
    <s v="Mortalidad Baja"/>
    <s v="Expectativa de vida Alta"/>
  </r>
  <r>
    <x v="67"/>
    <x v="11"/>
    <s v="Developing"/>
    <x v="160"/>
    <n v="13"/>
    <n v="1"/>
    <n v="2.1"/>
    <n v="0.75"/>
    <n v="2.13"/>
    <n v="6.2"/>
    <n v="1"/>
    <n v="0.74"/>
    <n v="0.75"/>
    <n v="4.7"/>
    <n v="4.5999999999999996"/>
    <x v="0"/>
    <s v="Mortalidad Baja"/>
    <s v="Expectativa de vida Alta"/>
  </r>
  <r>
    <x v="67"/>
    <x v="12"/>
    <s v="Developing"/>
    <x v="24"/>
    <n v="15"/>
    <n v="1"/>
    <n v="2.19"/>
    <n v="0.74"/>
    <n v="5.26"/>
    <n v="59.7"/>
    <n v="1"/>
    <n v="0.74"/>
    <n v="0.74"/>
    <n v="4.8"/>
    <n v="4.7"/>
    <x v="0"/>
    <s v="Mortalidad Baja"/>
    <s v="Expectativa de vida Alta"/>
  </r>
  <r>
    <x v="67"/>
    <x v="13"/>
    <s v="Developing"/>
    <x v="56"/>
    <n v="17"/>
    <n v="1"/>
    <n v="1.98"/>
    <n v="0.77"/>
    <n v="0.36"/>
    <n v="59.1"/>
    <n v="1"/>
    <n v="0.77"/>
    <n v="0.77"/>
    <n v="4.8"/>
    <n v="4.7"/>
    <x v="0"/>
    <s v="Mortalidad Baja"/>
    <s v="Expectativa de vida Alta"/>
  </r>
  <r>
    <x v="67"/>
    <x v="14"/>
    <s v="Developing"/>
    <x v="25"/>
    <n v="11"/>
    <n v="1"/>
    <n v="2.19"/>
    <n v="0.08"/>
    <n v="0.08"/>
    <n v="58.6"/>
    <n v="1"/>
    <n v="0.08"/>
    <n v="0.08"/>
    <n v="4.9000000000000004"/>
    <n v="4.7"/>
    <x v="0"/>
    <s v="Mortalidad Baja"/>
    <s v="Expectativa de vida Alta"/>
  </r>
  <r>
    <x v="67"/>
    <x v="15"/>
    <s v="Developing"/>
    <x v="57"/>
    <n v="112"/>
    <n v="1"/>
    <n v="2.2599999999999998"/>
    <n v="0.83000000000000007"/>
    <n v="0.05"/>
    <n v="57.9"/>
    <n v="1"/>
    <n v="0.83000000000000007"/>
    <n v="0.83000000000000007"/>
    <n v="4.9000000000000004"/>
    <n v="4.8"/>
    <x v="0"/>
    <s v="Mortalidad Baja"/>
    <s v="Expectativa de vida Alta"/>
  </r>
  <r>
    <x v="68"/>
    <x v="1"/>
    <s v="Developing"/>
    <x v="263"/>
    <n v="522"/>
    <n v="4"/>
    <n v="0.01"/>
    <n v="0.93"/>
    <n v="0"/>
    <n v="32"/>
    <n v="6"/>
    <n v="0.09"/>
    <n v="0.93"/>
    <n v="5.8"/>
    <n v="5.6"/>
    <x v="2"/>
    <s v="Mortalidad Baja"/>
    <s v="Expectativa de vida Media"/>
  </r>
  <r>
    <x v="68"/>
    <x v="2"/>
    <s v="Developing"/>
    <x v="263"/>
    <n v="518"/>
    <n v="4"/>
    <n v="0.01"/>
    <n v="0.93"/>
    <n v="5.16"/>
    <n v="31.4"/>
    <n v="6"/>
    <n v="0.09"/>
    <n v="0.93"/>
    <n v="6.1"/>
    <n v="5.9"/>
    <x v="2"/>
    <s v="Mortalidad Baja"/>
    <s v="Expectativa de vida Media"/>
  </r>
  <r>
    <x v="68"/>
    <x v="3"/>
    <s v="Developing"/>
    <x v="190"/>
    <n v="513"/>
    <n v="4"/>
    <n v="0.01"/>
    <n v="0.95000000000000007"/>
    <n v="1.79"/>
    <n v="3.8"/>
    <n v="6"/>
    <n v="0.93"/>
    <n v="0.95000000000000007"/>
    <n v="6.4"/>
    <n v="6.2"/>
    <x v="2"/>
    <s v="Mortalidad Baja"/>
    <s v="Expectativa de vida Media"/>
  </r>
  <r>
    <x v="68"/>
    <x v="4"/>
    <s v="Developing"/>
    <x v="266"/>
    <n v="52"/>
    <n v="4"/>
    <n v="2.39"/>
    <n v="0.96"/>
    <n v="1.72"/>
    <n v="3.2"/>
    <n v="6"/>
    <n v="0.95000000000000007"/>
    <n v="0.96"/>
    <n v="6.8"/>
    <n v="6.6"/>
    <x v="2"/>
    <s v="Mortalidad Baja"/>
    <s v="Expectativa de vida Media"/>
  </r>
  <r>
    <x v="68"/>
    <x v="5"/>
    <s v="Developing"/>
    <x v="41"/>
    <n v="527"/>
    <n v="4"/>
    <n v="2.71"/>
    <n v="0.93"/>
    <n v="24.88"/>
    <n v="29.7"/>
    <n v="6"/>
    <n v="0.92"/>
    <n v="0.93"/>
    <n v="7.2"/>
    <n v="7"/>
    <x v="2"/>
    <s v="Mortalidad Baja"/>
    <s v="Expectativa de vida Media"/>
  </r>
  <r>
    <x v="68"/>
    <x v="6"/>
    <s v="Developing"/>
    <x v="267"/>
    <n v="566"/>
    <n v="4"/>
    <n v="2.75"/>
    <n v="0.91"/>
    <n v="0"/>
    <n v="29.2"/>
    <n v="6"/>
    <n v="0.89"/>
    <n v="0.91"/>
    <n v="7.6"/>
    <n v="7.4"/>
    <x v="2"/>
    <s v="Mortalidad Baja"/>
    <s v="Expectativa de vida Media"/>
  </r>
  <r>
    <x v="68"/>
    <x v="7"/>
    <s v="Developing"/>
    <x v="156"/>
    <n v="592"/>
    <n v="5"/>
    <n v="2.75"/>
    <n v="0.88"/>
    <n v="0"/>
    <n v="28.8"/>
    <n v="6"/>
    <n v="0.86"/>
    <n v="0.88"/>
    <n v="8"/>
    <n v="7.8"/>
    <x v="2"/>
    <s v="Mortalidad Baja"/>
    <s v="Expectativa de vida Media"/>
  </r>
  <r>
    <x v="68"/>
    <x v="8"/>
    <s v="Developing"/>
    <x v="268"/>
    <n v="633"/>
    <n v="4"/>
    <n v="2.69"/>
    <n v="0.09"/>
    <n v="0.02"/>
    <n v="28.3"/>
    <n v="6"/>
    <n v="0.87"/>
    <n v="0.88"/>
    <n v="8.4"/>
    <n v="8.3000000000000007"/>
    <x v="2"/>
    <s v="Mortalidad Baja"/>
    <s v="Expectativa de vida Media"/>
  </r>
  <r>
    <x v="68"/>
    <x v="9"/>
    <s v="Developing"/>
    <x v="269"/>
    <n v="654"/>
    <n v="5"/>
    <n v="2.61"/>
    <n v="0.91"/>
    <n v="0.01"/>
    <n v="27.9"/>
    <n v="6"/>
    <n v="0.88"/>
    <n v="0.89"/>
    <n v="8.8000000000000007"/>
    <n v="8.6999999999999993"/>
    <x v="2"/>
    <s v="Mortalidad Baja"/>
    <s v="Expectativa de vida Media"/>
  </r>
  <r>
    <x v="68"/>
    <x v="10"/>
    <s v="Developing"/>
    <x v="270"/>
    <n v="675"/>
    <n v="5"/>
    <n v="2.67"/>
    <n v="0.87"/>
    <n v="0"/>
    <n v="27.4"/>
    <n v="6"/>
    <n v="0.88"/>
    <n v="0.89"/>
    <n v="9.3000000000000007"/>
    <n v="9.1999999999999993"/>
    <x v="2"/>
    <s v="Mortalidad Baja"/>
    <s v="Expectativa de vida Media"/>
  </r>
  <r>
    <x v="68"/>
    <x v="11"/>
    <s v="Developing"/>
    <x v="271"/>
    <n v="666"/>
    <n v="5"/>
    <n v="1.8"/>
    <n v="0.06"/>
    <n v="0.31"/>
    <n v="26.9"/>
    <n v="7"/>
    <n v="0.89"/>
    <n v="0.09"/>
    <n v="9.6999999999999993"/>
    <n v="9.6999999999999993"/>
    <x v="2"/>
    <s v="Mortalidad Baja"/>
    <s v="Expectativa de vida Media"/>
  </r>
  <r>
    <x v="68"/>
    <x v="12"/>
    <s v="Developing"/>
    <x v="272"/>
    <n v="648"/>
    <n v="5"/>
    <n v="1.99"/>
    <n v="0.17"/>
    <n v="0.01"/>
    <n v="26.4"/>
    <n v="7"/>
    <n v="0.09"/>
    <n v="0.09"/>
    <n v="1.2"/>
    <n v="1.1000000000000001"/>
    <x v="2"/>
    <s v="Mortalidad Baja"/>
    <s v="Expectativa de vida Media"/>
  </r>
  <r>
    <x v="69"/>
    <x v="1"/>
    <s v="Developing"/>
    <x v="6"/>
    <n v="329"/>
    <n v="8"/>
    <n v="0.01"/>
    <n v="0.05"/>
    <n v="0.34"/>
    <n v="26.7"/>
    <n v="11"/>
    <n v="0.49"/>
    <n v="0.05"/>
    <n v="6.7"/>
    <n v="6.5"/>
    <x v="2"/>
    <s v="Mortalidad Baja"/>
    <s v="Expectativa de vida Media"/>
  </r>
  <r>
    <x v="69"/>
    <x v="2"/>
    <s v="Developing"/>
    <x v="150"/>
    <n v="258"/>
    <n v="9"/>
    <n v="0.01"/>
    <n v="0.76"/>
    <n v="0"/>
    <n v="26.1"/>
    <n v="11"/>
    <n v="0.75"/>
    <n v="0.76"/>
    <n v="6.8"/>
    <n v="6.7"/>
    <x v="2"/>
    <s v="Mortalidad Baja"/>
    <s v="Expectativa de vida Media"/>
  </r>
  <r>
    <x v="69"/>
    <x v="3"/>
    <s v="Developing"/>
    <x v="136"/>
    <n v="261"/>
    <n v="9"/>
    <n v="0.01"/>
    <n v="0.08"/>
    <n v="0.43"/>
    <n v="25.6"/>
    <n v="12"/>
    <n v="0.08"/>
    <n v="0.08"/>
    <n v="7"/>
    <n v="6.9"/>
    <x v="2"/>
    <s v="Mortalidad Baja"/>
    <s v="Expectativa de vida Media"/>
  </r>
  <r>
    <x v="69"/>
    <x v="4"/>
    <s v="Developing"/>
    <x v="143"/>
    <n v="266"/>
    <n v="9"/>
    <n v="3.72"/>
    <n v="0.77"/>
    <n v="2.79"/>
    <n v="25"/>
    <n v="12"/>
    <n v="0.77"/>
    <n v="0.77"/>
    <n v="7.2"/>
    <n v="7"/>
    <x v="2"/>
    <s v="Mortalidad Baja"/>
    <s v="Expectativa de vida Media"/>
  </r>
  <r>
    <x v="69"/>
    <x v="5"/>
    <s v="Developing"/>
    <x v="122"/>
    <n v="272"/>
    <n v="9"/>
    <n v="3.64"/>
    <n v="0.47000000000000003"/>
    <n v="22"/>
    <n v="24.5"/>
    <n v="13"/>
    <n v="0.71"/>
    <n v="7.0000000000000007E-2"/>
    <n v="7.4"/>
    <n v="7.2"/>
    <x v="2"/>
    <s v="Mortalidad Baja"/>
    <s v="Expectativa de vida Media"/>
  </r>
  <r>
    <x v="69"/>
    <x v="6"/>
    <s v="Developing"/>
    <x v="3"/>
    <n v="277"/>
    <n v="10"/>
    <n v="3.75"/>
    <n v="0.64"/>
    <n v="0.06"/>
    <n v="24"/>
    <n v="13"/>
    <n v="0.84"/>
    <n v="0.81"/>
    <n v="7.6"/>
    <n v="7.4"/>
    <x v="2"/>
    <s v="Mortalidad Baja"/>
    <s v="Expectativa de vida Media"/>
  </r>
  <r>
    <x v="69"/>
    <x v="7"/>
    <s v="Developing"/>
    <x v="5"/>
    <n v="281"/>
    <n v="10"/>
    <n v="3.88"/>
    <n v="0.64"/>
    <n v="0.01"/>
    <n v="23.4"/>
    <n v="14"/>
    <n v="0.79"/>
    <n v="0.75"/>
    <n v="7.7"/>
    <n v="7.6"/>
    <x v="2"/>
    <s v="Mortalidad Baja"/>
    <s v="Expectativa de vida Media"/>
  </r>
  <r>
    <x v="70"/>
    <x v="1"/>
    <s v="Developed"/>
    <x v="37"/>
    <n v="169"/>
    <n v="0"/>
    <n v="15.19"/>
    <n v="0.94000000000000006"/>
    <n v="0.11"/>
    <n v="61.9"/>
    <n v="0"/>
    <n v="0.93"/>
    <n v="0.93"/>
    <n v="2.6"/>
    <n v="2.7"/>
    <x v="1"/>
    <s v="Mortalidad Baja"/>
    <s v="Expectativa de vida Alta"/>
  </r>
  <r>
    <x v="70"/>
    <x v="2"/>
    <s v="Developed"/>
    <x v="25"/>
    <n v="178"/>
    <n v="0"/>
    <n v="15.04"/>
    <n v="0.93"/>
    <n v="0.35000000000000003"/>
    <n v="61.4"/>
    <n v="0"/>
    <n v="0.93"/>
    <n v="0.93"/>
    <n v="2.7"/>
    <n v="2.7"/>
    <x v="1"/>
    <s v="Mortalidad Baja"/>
    <s v="Expectativa de vida Alta"/>
  </r>
  <r>
    <x v="70"/>
    <x v="3"/>
    <s v="Developed"/>
    <x v="25"/>
    <n v="176"/>
    <n v="0"/>
    <n v="15.14"/>
    <n v="0.93"/>
    <n v="0"/>
    <n v="6.9"/>
    <n v="0"/>
    <n v="0.93"/>
    <n v="0.93"/>
    <n v="2.7"/>
    <n v="2.7"/>
    <x v="1"/>
    <s v="Mortalidad Baja"/>
    <s v="Expectativa de vida Alta"/>
  </r>
  <r>
    <x v="70"/>
    <x v="4"/>
    <s v="Developed"/>
    <x v="26"/>
    <n v="18"/>
    <n v="0"/>
    <n v="12.66"/>
    <n v="0.95000000000000007"/>
    <n v="7.0000000000000007E-2"/>
    <n v="6.5"/>
    <n v="0"/>
    <n v="0.92"/>
    <n v="0.92"/>
    <n v="2.7"/>
    <n v="2.8"/>
    <x v="1"/>
    <s v="Mortalidad Baja"/>
    <s v="Expectativa de vida Alta"/>
  </r>
  <r>
    <x v="70"/>
    <x v="5"/>
    <s v="Developed"/>
    <x v="169"/>
    <n v="188"/>
    <n v="0"/>
    <n v="12.9"/>
    <n v="0.94000000000000006"/>
    <n v="0.02"/>
    <n v="6"/>
    <n v="0"/>
    <n v="0.95000000000000007"/>
    <n v="0.95000000000000007"/>
    <n v="2.8"/>
    <n v="2.8"/>
    <x v="1"/>
    <s v="Mortalidad Baja"/>
    <s v="Expectativa de vida Alta"/>
  </r>
  <r>
    <x v="70"/>
    <x v="6"/>
    <s v="Developed"/>
    <x v="83"/>
    <n v="192"/>
    <n v="0"/>
    <n v="12.4"/>
    <n v="0.95000000000000007"/>
    <n v="0"/>
    <n v="59.7"/>
    <n v="0"/>
    <n v="0.98"/>
    <n v="0.98"/>
    <n v="2.8"/>
    <n v="2.9"/>
    <x v="1"/>
    <s v="Mortalidad Baja"/>
    <s v="Expectativa de vida Alta"/>
  </r>
  <r>
    <x v="70"/>
    <x v="7"/>
    <s v="Developed"/>
    <x v="86"/>
    <n v="224"/>
    <n v="0"/>
    <n v="13.3"/>
    <n v="0.96"/>
    <n v="0.01"/>
    <n v="59.3"/>
    <n v="0"/>
    <n v="0.96"/>
    <n v="0.96"/>
    <n v="2.9"/>
    <n v="2.9"/>
    <x v="1"/>
    <s v="Mortalidad Baja"/>
    <s v="Expectativa de vida Alta"/>
  </r>
  <r>
    <x v="70"/>
    <x v="8"/>
    <s v="Developed"/>
    <x v="58"/>
    <n v="24"/>
    <n v="0"/>
    <n v="13.4"/>
    <n v="0.96"/>
    <n v="0"/>
    <n v="59"/>
    <n v="0"/>
    <n v="0.95000000000000007"/>
    <n v="0.95000000000000007"/>
    <n v="2.9"/>
    <n v="3"/>
    <x v="1"/>
    <s v="Mortalidad Baja"/>
    <s v="Expectativa de vida Alta"/>
  </r>
  <r>
    <x v="70"/>
    <x v="9"/>
    <s v="Developed"/>
    <x v="48"/>
    <n v="229"/>
    <n v="0"/>
    <n v="12.7"/>
    <n v="0.95000000000000007"/>
    <n v="0.01"/>
    <n v="58.7"/>
    <n v="0"/>
    <n v="0.94000000000000006"/>
    <n v="0.94000000000000006"/>
    <n v="3"/>
    <n v="3"/>
    <x v="1"/>
    <s v="Mortalidad Baja"/>
    <s v="Expectativa de vida Alta"/>
  </r>
  <r>
    <x v="70"/>
    <x v="10"/>
    <s v="Developed"/>
    <x v="87"/>
    <n v="222"/>
    <n v="0"/>
    <n v="12.3"/>
    <n v="0.95000000000000007"/>
    <n v="0.01"/>
    <n v="58.4"/>
    <n v="0"/>
    <n v="0.93"/>
    <n v="0.94000000000000006"/>
    <n v="3"/>
    <n v="3.1"/>
    <x v="1"/>
    <s v="Mortalidad Baja"/>
    <s v="Expectativa de vida Alta"/>
  </r>
  <r>
    <x v="70"/>
    <x v="11"/>
    <s v="Developed"/>
    <x v="85"/>
    <n v="24"/>
    <n v="0"/>
    <n v="12.1"/>
    <n v="0.94000000000000006"/>
    <n v="0.01"/>
    <n v="58.1"/>
    <n v="0"/>
    <n v="0.09"/>
    <n v="0.94000000000000006"/>
    <n v="3.1"/>
    <n v="3.1"/>
    <x v="1"/>
    <s v="Mortalidad Baja"/>
    <s v="Expectativa de vida Alta"/>
  </r>
  <r>
    <x v="70"/>
    <x v="12"/>
    <s v="Developed"/>
    <x v="85"/>
    <n v="22"/>
    <n v="0"/>
    <n v="11.29"/>
    <n v="0.95000000000000007"/>
    <n v="0.01"/>
    <n v="57.8"/>
    <n v="0"/>
    <n v="0.91"/>
    <n v="0.94000000000000006"/>
    <n v="3.2"/>
    <n v="3.2"/>
    <x v="1"/>
    <s v="Mortalidad Baja"/>
    <s v="Expectativa de vida Alta"/>
  </r>
  <r>
    <x v="70"/>
    <x v="13"/>
    <s v="Developed"/>
    <x v="91"/>
    <n v="22"/>
    <n v="0"/>
    <n v="11"/>
    <n v="0.94000000000000006"/>
    <n v="1.03"/>
    <n v="57.5"/>
    <n v="0"/>
    <n v="0.97"/>
    <n v="0.95000000000000007"/>
    <n v="3.3"/>
    <n v="3.3"/>
    <x v="1"/>
    <s v="Mortalidad Baja"/>
    <s v="Expectativa de vida Alta"/>
  </r>
  <r>
    <x v="70"/>
    <x v="14"/>
    <s v="Developed"/>
    <x v="220"/>
    <n v="21"/>
    <n v="0"/>
    <n v="10.199999999999999"/>
    <n v="0.95000000000000007"/>
    <n v="7.0000000000000007E-2"/>
    <n v="57.2"/>
    <n v="0"/>
    <n v="0.97"/>
    <n v="0.95000000000000007"/>
    <n v="3.3"/>
    <n v="3.3"/>
    <x v="1"/>
    <s v="Mortalidad Baja"/>
    <s v="Expectativa de vida Alta"/>
  </r>
  <r>
    <x v="70"/>
    <x v="15"/>
    <s v="Developed"/>
    <x v="85"/>
    <n v="2"/>
    <n v="0"/>
    <n v="9.8699999999999992"/>
    <n v="0.98"/>
    <n v="0.19"/>
    <n v="56.9"/>
    <n v="0"/>
    <n v="0.92"/>
    <n v="0.94000000000000006"/>
    <n v="3.4"/>
    <n v="3.4"/>
    <x v="1"/>
    <s v="Mortalidad Baja"/>
    <s v="Expectativa de vida Alta"/>
  </r>
  <r>
    <x v="71"/>
    <x v="1"/>
    <s v="Developed"/>
    <x v="64"/>
    <n v="65"/>
    <n v="0"/>
    <n v="11.12"/>
    <n v="0.94000000000000006"/>
    <n v="0"/>
    <n v="6.9"/>
    <n v="0"/>
    <n v="0.99"/>
    <n v="0.99"/>
    <n v="1"/>
    <n v="0.9"/>
    <x v="1"/>
    <s v="Mortalidad Baja"/>
    <s v="Expectativa de vida Alta"/>
  </r>
  <r>
    <x v="71"/>
    <x v="2"/>
    <s v="Developed"/>
    <x v="71"/>
    <n v="68"/>
    <n v="0"/>
    <n v="11.02"/>
    <n v="0.94000000000000006"/>
    <n v="0"/>
    <n v="6.5"/>
    <n v="0"/>
    <n v="0.99"/>
    <n v="0.99"/>
    <n v="0.9"/>
    <n v="0.9"/>
    <x v="1"/>
    <s v="Mortalidad Baja"/>
    <s v="Expectativa de vida Alta"/>
  </r>
  <r>
    <x v="71"/>
    <x v="3"/>
    <s v="Developed"/>
    <x v="72"/>
    <n v="7"/>
    <n v="0"/>
    <n v="11.34"/>
    <n v="0.94000000000000006"/>
    <n v="0.02"/>
    <n v="6.1"/>
    <n v="0"/>
    <n v="0.99"/>
    <n v="0.99"/>
    <n v="0.9"/>
    <n v="0.9"/>
    <x v="1"/>
    <s v="Mortalidad Baja"/>
    <s v="Expectativa de vida Alta"/>
  </r>
  <r>
    <x v="71"/>
    <x v="4"/>
    <s v="Developed"/>
    <x v="73"/>
    <n v="72"/>
    <n v="0"/>
    <n v="11.5"/>
    <n v="0.95000000000000007"/>
    <n v="0.06"/>
    <n v="59.6"/>
    <n v="0"/>
    <n v="0.96"/>
    <n v="0.99"/>
    <n v="0.9"/>
    <n v="0.9"/>
    <x v="1"/>
    <s v="Mortalidad Baja"/>
    <s v="Expectativa de vida Alta"/>
  </r>
  <r>
    <x v="71"/>
    <x v="5"/>
    <s v="Developed"/>
    <x v="68"/>
    <n v="73"/>
    <n v="0"/>
    <n v="11.36"/>
    <n v="0.94000000000000006"/>
    <n v="0"/>
    <n v="59.2"/>
    <n v="0"/>
    <n v="0.96"/>
    <n v="0.99"/>
    <n v="0.9"/>
    <n v="0.9"/>
    <x v="1"/>
    <s v="Mortalidad Baja"/>
    <s v="Expectativa de vida Alta"/>
  </r>
  <r>
    <x v="71"/>
    <x v="6"/>
    <s v="Developed"/>
    <x v="69"/>
    <n v="76"/>
    <n v="0"/>
    <n v="11.42"/>
    <n v="0.95000000000000007"/>
    <n v="0"/>
    <n v="58.8"/>
    <n v="0"/>
    <n v="0.96"/>
    <n v="0.99"/>
    <n v="0.9"/>
    <n v="0.9"/>
    <x v="1"/>
    <s v="Mortalidad Baja"/>
    <s v="Expectativa de vida Alta"/>
  </r>
  <r>
    <x v="71"/>
    <x v="7"/>
    <s v="Developed"/>
    <x v="111"/>
    <n v="8"/>
    <n v="0"/>
    <n v="11.53"/>
    <n v="0.94000000000000006"/>
    <n v="0.01"/>
    <n v="58.4"/>
    <n v="0"/>
    <n v="0.96"/>
    <n v="0.99"/>
    <n v="0.9"/>
    <n v="0.9"/>
    <x v="1"/>
    <s v="Mortalidad Baja"/>
    <s v="Expectativa de vida Alta"/>
  </r>
  <r>
    <x v="71"/>
    <x v="8"/>
    <s v="Developed"/>
    <x v="184"/>
    <n v="82"/>
    <n v="0"/>
    <n v="11.75"/>
    <n v="0.87"/>
    <n v="0"/>
    <n v="57.9"/>
    <n v="0"/>
    <n v="0.96"/>
    <n v="0.99"/>
    <n v="0.9"/>
    <n v="0.9"/>
    <x v="1"/>
    <s v="Mortalidad Baja"/>
    <s v="Expectativa de vida Alta"/>
  </r>
  <r>
    <x v="71"/>
    <x v="9"/>
    <s v="Developed"/>
    <x v="76"/>
    <n v="85"/>
    <n v="0"/>
    <n v="11.98"/>
    <n v="0.95000000000000007"/>
    <n v="0.08"/>
    <n v="57.5"/>
    <n v="0"/>
    <n v="0.99"/>
    <n v="0.99"/>
    <n v="0.9"/>
    <n v="0.9"/>
    <x v="1"/>
    <s v="Mortalidad Baja"/>
    <s v="Expectativa de vida Alta"/>
  </r>
  <r>
    <x v="71"/>
    <x v="10"/>
    <s v="Developed"/>
    <x v="78"/>
    <n v="9"/>
    <n v="0"/>
    <n v="11.84"/>
    <n v="0.95000000000000007"/>
    <n v="0"/>
    <n v="57"/>
    <n v="0"/>
    <n v="0.99"/>
    <n v="0.99"/>
    <n v="1"/>
    <n v="0.9"/>
    <x v="1"/>
    <s v="Mortalidad Baja"/>
    <s v="Expectativa de vida Alta"/>
  </r>
  <r>
    <x v="71"/>
    <x v="11"/>
    <s v="Developed"/>
    <x v="79"/>
    <n v="92"/>
    <n v="0"/>
    <n v="12.42"/>
    <n v="0.94000000000000006"/>
    <n v="0"/>
    <n v="56.4"/>
    <n v="0"/>
    <n v="0.99"/>
    <n v="0.99"/>
    <n v="1"/>
    <n v="0.9"/>
    <x v="1"/>
    <s v="Mortalidad Baja"/>
    <s v="Expectativa de vida Alta"/>
  </r>
  <r>
    <x v="71"/>
    <x v="12"/>
    <s v="Developed"/>
    <x v="80"/>
    <n v="92"/>
    <n v="0"/>
    <n v="12.61"/>
    <n v="0.95000000000000007"/>
    <n v="0.01"/>
    <n v="55.8"/>
    <n v="0"/>
    <n v="0.99"/>
    <n v="0.98"/>
    <n v="1"/>
    <n v="0.9"/>
    <x v="1"/>
    <s v="Mortalidad Baja"/>
    <s v="Expectativa de vida Alta"/>
  </r>
  <r>
    <x v="71"/>
    <x v="13"/>
    <s v="Developed"/>
    <x v="114"/>
    <n v="95"/>
    <n v="0"/>
    <n v="12.91"/>
    <n v="0.95000000000000007"/>
    <n v="0"/>
    <n v="55.2"/>
    <n v="0"/>
    <n v="0.99"/>
    <n v="0.99"/>
    <n v="1"/>
    <n v="0.9"/>
    <x v="1"/>
    <s v="Mortalidad Baja"/>
    <s v="Expectativa de vida Alta"/>
  </r>
  <r>
    <x v="71"/>
    <x v="14"/>
    <s v="Developed"/>
    <x v="87"/>
    <n v="96"/>
    <n v="0"/>
    <n v="12.89"/>
    <n v="0.86"/>
    <n v="0"/>
    <n v="54.6"/>
    <n v="0"/>
    <n v="0.99"/>
    <n v="0.99"/>
    <n v="1"/>
    <n v="1"/>
    <x v="1"/>
    <s v="Mortalidad Baja"/>
    <s v="Expectativa de vida Alta"/>
  </r>
  <r>
    <x v="71"/>
    <x v="15"/>
    <s v="Developed"/>
    <x v="14"/>
    <n v="98"/>
    <n v="0"/>
    <n v="13.14"/>
    <n v="0.77"/>
    <n v="0"/>
    <n v="54"/>
    <n v="0"/>
    <n v="0.99"/>
    <n v="0.99"/>
    <n v="1"/>
    <n v="1"/>
    <x v="1"/>
    <s v="Mortalidad Baja"/>
    <s v="Expectativa de vida Alta"/>
  </r>
  <r>
    <x v="72"/>
    <x v="1"/>
    <s v="Developing"/>
    <x v="147"/>
    <n v="225"/>
    <n v="29"/>
    <n v="0.01"/>
    <n v="0.73"/>
    <n v="0.03"/>
    <n v="2"/>
    <n v="39"/>
    <n v="0.73"/>
    <n v="0.73"/>
    <n v="7.2"/>
    <n v="7.1"/>
    <x v="2"/>
    <s v="Mortalidad Media"/>
    <s v="Expectativa de vida Media"/>
  </r>
  <r>
    <x v="72"/>
    <x v="2"/>
    <s v="Developing"/>
    <x v="259"/>
    <n v="23"/>
    <n v="29"/>
    <n v="0.87"/>
    <n v="0.74"/>
    <n v="0.06"/>
    <n v="19.5"/>
    <n v="40"/>
    <n v="0.73"/>
    <n v="0.74"/>
    <n v="7.3"/>
    <n v="7.2"/>
    <x v="2"/>
    <s v="Mortalidad Media"/>
    <s v="Expectativa de vida Media"/>
  </r>
  <r>
    <x v="72"/>
    <x v="3"/>
    <s v="Developing"/>
    <x v="265"/>
    <n v="235"/>
    <n v="30"/>
    <n v="0.87"/>
    <n v="7.0000000000000007E-2"/>
    <n v="0.02"/>
    <n v="19"/>
    <n v="42"/>
    <n v="0.71"/>
    <n v="7.0000000000000007E-2"/>
    <n v="7.4"/>
    <n v="7.3"/>
    <x v="2"/>
    <s v="Mortalidad Media"/>
    <s v="Expectativa de vida Media"/>
  </r>
  <r>
    <x v="72"/>
    <x v="4"/>
    <s v="Developing"/>
    <x v="273"/>
    <n v="241"/>
    <n v="31"/>
    <n v="0.97"/>
    <n v="0.73"/>
    <n v="0"/>
    <n v="18.5"/>
    <n v="43"/>
    <n v="0.73"/>
    <n v="0.73"/>
    <n v="7.5"/>
    <n v="7.4"/>
    <x v="2"/>
    <s v="Mortalidad Media"/>
    <s v="Expectativa de vida Media"/>
  </r>
  <r>
    <x v="72"/>
    <x v="5"/>
    <s v="Developing"/>
    <x v="140"/>
    <n v="248"/>
    <n v="32"/>
    <n v="1.03"/>
    <n v="7.0000000000000007E-2"/>
    <n v="0.01"/>
    <n v="18"/>
    <n v="45"/>
    <n v="7.0000000000000007E-2"/>
    <n v="7.0000000000000007E-2"/>
    <n v="7.6"/>
    <n v="7.5"/>
    <x v="2"/>
    <s v="Mortalidad Media"/>
    <s v="Expectativa de vida Media"/>
  </r>
  <r>
    <x v="72"/>
    <x v="6"/>
    <s v="Developing"/>
    <x v="233"/>
    <n v="254"/>
    <n v="33"/>
    <n v="0.91"/>
    <n v="0.77"/>
    <n v="0"/>
    <n v="17.600000000000001"/>
    <n v="47"/>
    <n v="0.76"/>
    <n v="0.77"/>
    <n v="7.7"/>
    <n v="7.6"/>
    <x v="2"/>
    <s v="Mortalidad Media"/>
    <s v="Expectativa de vida Media"/>
  </r>
  <r>
    <x v="72"/>
    <x v="7"/>
    <s v="Developing"/>
    <x v="234"/>
    <n v="259"/>
    <n v="34"/>
    <n v="0.68"/>
    <n v="0.77"/>
    <n v="0.03"/>
    <n v="17.100000000000001"/>
    <n v="49"/>
    <n v="0.77"/>
    <n v="0.77"/>
    <n v="7.8"/>
    <n v="7.7"/>
    <x v="2"/>
    <s v="Mortalidad Media"/>
    <s v="Expectativa de vida Media"/>
  </r>
  <r>
    <x v="72"/>
    <x v="8"/>
    <s v="Developing"/>
    <x v="236"/>
    <n v="261"/>
    <n v="35"/>
    <n v="0.71"/>
    <n v="0.84"/>
    <n v="0"/>
    <n v="16.7"/>
    <n v="51"/>
    <n v="0.83000000000000007"/>
    <n v="0.84"/>
    <n v="7.9"/>
    <n v="7.8"/>
    <x v="2"/>
    <s v="Mortalidad Media"/>
    <s v="Expectativa de vida Media"/>
  </r>
  <r>
    <x v="72"/>
    <x v="9"/>
    <s v="Developing"/>
    <x v="223"/>
    <n v="263"/>
    <n v="36"/>
    <n v="0.68"/>
    <n v="0.82000000000000006"/>
    <n v="0.02"/>
    <n v="16.3"/>
    <n v="54"/>
    <n v="0.83000000000000007"/>
    <n v="0.85"/>
    <n v="8"/>
    <n v="7.9"/>
    <x v="2"/>
    <s v="Mortalidad Media"/>
    <s v="Expectativa de vida Media"/>
  </r>
  <r>
    <x v="72"/>
    <x v="10"/>
    <s v="Developing"/>
    <x v="118"/>
    <n v="265"/>
    <n v="37"/>
    <n v="0.72"/>
    <n v="0.81"/>
    <n v="0"/>
    <n v="15.8"/>
    <n v="56"/>
    <n v="0.08"/>
    <n v="0.85"/>
    <n v="8.1"/>
    <n v="8"/>
    <x v="2"/>
    <s v="Mortalidad Media"/>
    <s v="Expectativa de vida Media"/>
  </r>
  <r>
    <x v="72"/>
    <x v="11"/>
    <s v="Developing"/>
    <x v="254"/>
    <n v="267"/>
    <n v="38"/>
    <n v="0.81"/>
    <n v="0.71"/>
    <n v="355.58"/>
    <n v="15.4"/>
    <n v="58"/>
    <n v="0.74"/>
    <n v="0.78"/>
    <n v="8.1999999999999993"/>
    <n v="8.1"/>
    <x v="2"/>
    <s v="Mortalidad Media"/>
    <s v="Expectativa de vida Media"/>
  </r>
  <r>
    <x v="72"/>
    <x v="12"/>
    <s v="Developing"/>
    <x v="1"/>
    <n v="268"/>
    <n v="40"/>
    <n v="0.93"/>
    <n v="0.61"/>
    <n v="622.33000000000004"/>
    <n v="15"/>
    <n v="60"/>
    <n v="0.65"/>
    <n v="0.66"/>
    <n v="8.3000000000000007"/>
    <n v="8.3000000000000007"/>
    <x v="2"/>
    <s v="Mortalidad Media"/>
    <s v="Expectativa de vida Media"/>
  </r>
  <r>
    <x v="72"/>
    <x v="13"/>
    <s v="Developing"/>
    <x v="123"/>
    <n v="271"/>
    <n v="41"/>
    <n v="0.9"/>
    <n v="0.51"/>
    <n v="107.95"/>
    <n v="14.7"/>
    <n v="63"/>
    <n v="0.61"/>
    <n v="0.62"/>
    <n v="8.5"/>
    <n v="8.4"/>
    <x v="2"/>
    <s v="Mortalidad Media"/>
    <s v="Expectativa de vida Media"/>
  </r>
  <r>
    <x v="73"/>
    <x v="1"/>
    <s v="Developing"/>
    <x v="127"/>
    <n v="377"/>
    <n v="27"/>
    <n v="0.01"/>
    <n v="0.91"/>
    <n v="0.03"/>
    <n v="19.2"/>
    <n v="40"/>
    <n v="0.87"/>
    <n v="0.91"/>
    <n v="6.5"/>
    <n v="6.3"/>
    <x v="2"/>
    <s v="Mortalidad Media"/>
    <s v="Expectativa de vida Media"/>
  </r>
  <r>
    <x v="73"/>
    <x v="2"/>
    <s v="Developing"/>
    <x v="10"/>
    <n v="394"/>
    <n v="29"/>
    <n v="0.01"/>
    <n v="0.89"/>
    <n v="0.01"/>
    <n v="18.8"/>
    <n v="42"/>
    <n v="0.89"/>
    <n v="0.89"/>
    <n v="6.5"/>
    <n v="6.4"/>
    <x v="2"/>
    <s v="Mortalidad Media"/>
    <s v="Expectativa de vida Media"/>
  </r>
  <r>
    <x v="73"/>
    <x v="3"/>
    <s v="Developing"/>
    <x v="12"/>
    <n v="42"/>
    <n v="31"/>
    <n v="0.01"/>
    <n v="0.96"/>
    <n v="0.11"/>
    <n v="18.399999999999999"/>
    <n v="46"/>
    <n v="0.95000000000000007"/>
    <n v="0.96"/>
    <n v="6.6"/>
    <n v="6.5"/>
    <x v="2"/>
    <s v="Mortalidad Media"/>
    <s v="Expectativa de vida Media"/>
  </r>
  <r>
    <x v="73"/>
    <x v="4"/>
    <s v="Developing"/>
    <x v="166"/>
    <n v="441"/>
    <n v="32"/>
    <n v="1.23"/>
    <n v="0.97"/>
    <n v="0.26"/>
    <n v="18"/>
    <n v="50"/>
    <n v="0.97"/>
    <n v="0.97"/>
    <n v="6.7"/>
    <n v="6.6"/>
    <x v="2"/>
    <s v="Mortalidad Media"/>
    <s v="Expectativa de vida Media"/>
  </r>
  <r>
    <x v="73"/>
    <x v="5"/>
    <s v="Developing"/>
    <x v="274"/>
    <n v="462"/>
    <n v="35"/>
    <n v="1.08"/>
    <n v="0.93"/>
    <n v="1187.1200000000001"/>
    <n v="17.600000000000001"/>
    <n v="54"/>
    <n v="0.86"/>
    <n v="0.93"/>
    <n v="6.8"/>
    <n v="6.7"/>
    <x v="2"/>
    <s v="Mortalidad Media"/>
    <s v="Expectativa de vida Media"/>
  </r>
  <r>
    <x v="73"/>
    <x v="6"/>
    <s v="Developing"/>
    <x v="275"/>
    <n v="491"/>
    <n v="36"/>
    <n v="1.1599999999999999"/>
    <n v="0.93"/>
    <n v="0.21"/>
    <n v="17.3"/>
    <n v="56"/>
    <n v="0.93"/>
    <n v="0.93"/>
    <n v="6.9"/>
    <n v="6.8"/>
    <x v="2"/>
    <s v="Mortalidad Media"/>
    <s v="Expectativa de vida Media"/>
  </r>
  <r>
    <x v="73"/>
    <x v="7"/>
    <s v="Developing"/>
    <x v="276"/>
    <n v="525"/>
    <n v="36"/>
    <n v="1.27"/>
    <n v="0.91"/>
    <n v="0.2"/>
    <n v="16.899999999999999"/>
    <n v="58"/>
    <n v="0.92"/>
    <n v="0.91"/>
    <n v="7"/>
    <n v="6.9"/>
    <x v="2"/>
    <s v="Mortalidad Media"/>
    <s v="Expectativa de vida Media"/>
  </r>
  <r>
    <x v="73"/>
    <x v="8"/>
    <s v="Developing"/>
    <x v="277"/>
    <n v="559"/>
    <n v="37"/>
    <n v="1.18"/>
    <n v="0.87"/>
    <n v="1.43"/>
    <n v="16.600000000000001"/>
    <n v="59"/>
    <n v="0.88"/>
    <n v="0.87"/>
    <n v="7.1"/>
    <n v="7"/>
    <x v="2"/>
    <s v="Mortalidad Media"/>
    <s v="Expectativa de vida Media"/>
  </r>
  <r>
    <x v="73"/>
    <x v="9"/>
    <s v="Developing"/>
    <x v="278"/>
    <n v="587"/>
    <n v="38"/>
    <n v="1.18"/>
    <n v="0.99"/>
    <n v="0.01"/>
    <n v="16.2"/>
    <n v="61"/>
    <n v="0.99"/>
    <n v="0.99"/>
    <n v="7.3"/>
    <n v="7.1"/>
    <x v="2"/>
    <s v="Mortalidad Media"/>
    <s v="Expectativa de vida Media"/>
  </r>
  <r>
    <x v="73"/>
    <x v="10"/>
    <s v="Developing"/>
    <x v="154"/>
    <n v="66"/>
    <n v="39"/>
    <n v="1.04"/>
    <n v="0.93"/>
    <n v="1.84"/>
    <n v="15.9"/>
    <n v="62"/>
    <n v="0.94000000000000006"/>
    <n v="0.93"/>
    <n v="7.4"/>
    <n v="7.2"/>
    <x v="2"/>
    <s v="Mortalidad Media"/>
    <s v="Expectativa de vida Media"/>
  </r>
  <r>
    <x v="73"/>
    <x v="11"/>
    <s v="Developing"/>
    <x v="279"/>
    <n v="615"/>
    <n v="40"/>
    <n v="1.1100000000000001"/>
    <n v="0.89"/>
    <n v="11.16"/>
    <n v="15.5"/>
    <n v="65"/>
    <n v="0.94000000000000006"/>
    <n v="0.89"/>
    <n v="7.5"/>
    <n v="7.4"/>
    <x v="2"/>
    <s v="Mortalidad Media"/>
    <s v="Expectativa de vida Media"/>
  </r>
  <r>
    <x v="73"/>
    <x v="12"/>
    <s v="Developing"/>
    <x v="280"/>
    <n v="613"/>
    <n v="43"/>
    <n v="1.08"/>
    <n v="0.84"/>
    <n v="1.67"/>
    <n v="15.2"/>
    <n v="70"/>
    <n v="0.85"/>
    <n v="0.84"/>
    <n v="7.6"/>
    <n v="7.5"/>
    <x v="2"/>
    <s v="Mortalidad Media"/>
    <s v="Expectativa de vida Media"/>
  </r>
  <r>
    <x v="73"/>
    <x v="13"/>
    <s v="Developing"/>
    <x v="281"/>
    <n v="67"/>
    <n v="46"/>
    <n v="1.1000000000000001"/>
    <n v="0.64"/>
    <n v="0.92"/>
    <n v="14.8"/>
    <n v="75"/>
    <n v="0.79"/>
    <n v="0.64"/>
    <n v="7.7"/>
    <n v="7.6"/>
    <x v="2"/>
    <s v="Mortalidad Media"/>
    <s v="Expectativa de vida Media"/>
  </r>
  <r>
    <x v="74"/>
    <x v="1"/>
    <s v="Developing"/>
    <x v="52"/>
    <n v="126"/>
    <n v="4"/>
    <n v="0.52"/>
    <n v="0.96"/>
    <n v="2.21"/>
    <n v="39.5"/>
    <n v="4"/>
    <n v="0.97"/>
    <n v="0.97"/>
    <n v="7.6"/>
    <n v="7.4"/>
    <x v="0"/>
    <s v="Mortalidad Baja"/>
    <s v="Expectativa de vida Alta"/>
  </r>
  <r>
    <x v="74"/>
    <x v="2"/>
    <s v="Developing"/>
    <x v="54"/>
    <n v="128"/>
    <n v="3"/>
    <n v="0.53"/>
    <n v="0.96"/>
    <n v="1.95"/>
    <n v="38.5"/>
    <n v="4"/>
    <n v="0.97"/>
    <n v="0.97"/>
    <n v="7.8"/>
    <n v="7.6"/>
    <x v="0"/>
    <s v="Mortalidad Baja"/>
    <s v="Expectativa de vida Alta"/>
  </r>
  <r>
    <x v="74"/>
    <x v="3"/>
    <s v="Developing"/>
    <x v="157"/>
    <n v="129"/>
    <n v="3"/>
    <n v="0.53"/>
    <n v="0.97"/>
    <n v="18.68"/>
    <n v="37.4"/>
    <n v="4"/>
    <n v="0.97"/>
    <n v="0.97"/>
    <n v="7.9"/>
    <n v="7.7"/>
    <x v="0"/>
    <s v="Mortalidad Baja"/>
    <s v="Expectativa de vida Alta"/>
  </r>
  <r>
    <x v="74"/>
    <x v="4"/>
    <s v="Developing"/>
    <x v="159"/>
    <n v="13"/>
    <n v="3"/>
    <n v="0.51"/>
    <n v="0.96"/>
    <n v="15.69"/>
    <n v="36.299999999999997"/>
    <n v="4"/>
    <n v="0.96"/>
    <n v="0.96"/>
    <n v="8"/>
    <n v="7.8"/>
    <x v="0"/>
    <s v="Mortalidad Baja"/>
    <s v="Expectativa de vida Alta"/>
  </r>
  <r>
    <x v="74"/>
    <x v="5"/>
    <s v="Developing"/>
    <x v="35"/>
    <n v="131"/>
    <n v="3"/>
    <n v="0.49"/>
    <n v="0.96"/>
    <n v="0.73"/>
    <n v="35.299999999999997"/>
    <n v="4"/>
    <n v="0.96"/>
    <n v="0.96"/>
    <n v="8.1999999999999993"/>
    <n v="8"/>
    <x v="0"/>
    <s v="Mortalidad Baja"/>
    <s v="Expectativa de vida Alta"/>
  </r>
  <r>
    <x v="74"/>
    <x v="6"/>
    <s v="Developing"/>
    <x v="258"/>
    <n v="131"/>
    <n v="3"/>
    <n v="0.47"/>
    <n v="0.96"/>
    <n v="1.53"/>
    <n v="34.4"/>
    <n v="4"/>
    <n v="0.97"/>
    <n v="0.97"/>
    <n v="8.3000000000000007"/>
    <n v="8.1999999999999993"/>
    <x v="0"/>
    <s v="Mortalidad Baja"/>
    <s v="Expectativa de vida Alta"/>
  </r>
  <r>
    <x v="74"/>
    <x v="7"/>
    <s v="Developing"/>
    <x v="36"/>
    <n v="132"/>
    <n v="3"/>
    <n v="0.47"/>
    <n v="0.97"/>
    <n v="3.34"/>
    <n v="33.4"/>
    <n v="4"/>
    <n v="0.97"/>
    <n v="0.97"/>
    <n v="8.5"/>
    <n v="8.3000000000000007"/>
    <x v="0"/>
    <s v="Mortalidad Baja"/>
    <s v="Expectativa de vida Alta"/>
  </r>
  <r>
    <x v="74"/>
    <x v="8"/>
    <s v="Developing"/>
    <x v="160"/>
    <n v="133"/>
    <n v="3"/>
    <n v="0.43"/>
    <n v="0.96"/>
    <n v="3.94"/>
    <n v="32.5"/>
    <n v="4"/>
    <n v="0.97"/>
    <n v="0.97"/>
    <n v="8.6999999999999993"/>
    <n v="8.5"/>
    <x v="0"/>
    <s v="Mortalidad Baja"/>
    <s v="Expectativa de vida Alta"/>
  </r>
  <r>
    <x v="74"/>
    <x v="9"/>
    <s v="Developing"/>
    <x v="28"/>
    <n v="134"/>
    <n v="3"/>
    <n v="0.42"/>
    <n v="0.95000000000000007"/>
    <n v="5.64"/>
    <n v="31.6"/>
    <n v="4"/>
    <n v="0.95000000000000007"/>
    <n v="0.95000000000000007"/>
    <n v="8.8000000000000007"/>
    <n v="8.6"/>
    <x v="0"/>
    <s v="Mortalidad Baja"/>
    <s v="Expectativa de vida Alta"/>
  </r>
  <r>
    <x v="74"/>
    <x v="10"/>
    <s v="Developing"/>
    <x v="37"/>
    <n v="135"/>
    <n v="3"/>
    <n v="0.46"/>
    <n v="0.96"/>
    <n v="14.07"/>
    <n v="3.7"/>
    <n v="4"/>
    <n v="0.96"/>
    <n v="0.96"/>
    <n v="9"/>
    <n v="8.8000000000000007"/>
    <x v="0"/>
    <s v="Mortalidad Baja"/>
    <s v="Expectativa de vida Alta"/>
  </r>
  <r>
    <x v="74"/>
    <x v="11"/>
    <s v="Developing"/>
    <x v="56"/>
    <n v="137"/>
    <n v="3"/>
    <n v="0.49"/>
    <n v="0.94000000000000006"/>
    <n v="57.29"/>
    <n v="29.8"/>
    <n v="4"/>
    <n v="0.95000000000000007"/>
    <n v="0.95000000000000007"/>
    <n v="9.1999999999999993"/>
    <n v="8.9"/>
    <x v="0"/>
    <s v="Mortalidad Baja"/>
    <s v="Expectativa de vida Alta"/>
  </r>
  <r>
    <x v="74"/>
    <x v="12"/>
    <s v="Developing"/>
    <x v="197"/>
    <n v="138"/>
    <n v="3"/>
    <n v="0.48"/>
    <n v="0.95000000000000007"/>
    <n v="6.32"/>
    <n v="28.8"/>
    <n v="4"/>
    <n v="0.96"/>
    <n v="0.96"/>
    <n v="9.3000000000000007"/>
    <n v="9.1"/>
    <x v="0"/>
    <s v="Mortalidad Baja"/>
    <s v="Expectativa de vida Alta"/>
  </r>
  <r>
    <x v="74"/>
    <x v="13"/>
    <s v="Developing"/>
    <x v="38"/>
    <n v="14"/>
    <n v="4"/>
    <n v="0.49"/>
    <n v="0.95000000000000007"/>
    <n v="4.08"/>
    <n v="27.9"/>
    <n v="4"/>
    <n v="0.94000000000000006"/>
    <n v="0.94000000000000006"/>
    <n v="9.5"/>
    <n v="9.3000000000000007"/>
    <x v="0"/>
    <s v="Mortalidad Baja"/>
    <s v="Expectativa de vida Alta"/>
  </r>
  <r>
    <x v="74"/>
    <x v="14"/>
    <s v="Developing"/>
    <x v="57"/>
    <n v="144"/>
    <n v="4"/>
    <n v="0.53"/>
    <n v="0.95000000000000007"/>
    <n v="21.98"/>
    <n v="27"/>
    <n v="5"/>
    <n v="0.95000000000000007"/>
    <n v="0.96"/>
    <n v="9.6999999999999993"/>
    <n v="9.4"/>
    <x v="0"/>
    <s v="Mortalidad Baja"/>
    <s v="Expectativa de vida Alta"/>
  </r>
  <r>
    <x v="74"/>
    <x v="15"/>
    <s v="Developing"/>
    <x v="169"/>
    <n v="149"/>
    <n v="4"/>
    <n v="0.54"/>
    <n v="0.97"/>
    <n v="61.870000000000005"/>
    <n v="26"/>
    <n v="5"/>
    <n v="0.98"/>
    <n v="0.98"/>
    <n v="9.8000000000000007"/>
    <n v="9.6"/>
    <x v="0"/>
    <s v="Mortalidad Baja"/>
    <s v="Expectativa de vida Alta"/>
  </r>
  <r>
    <x v="75"/>
    <x v="1"/>
    <s v="Developing"/>
    <x v="216"/>
    <n v="62"/>
    <n v="0"/>
    <n v="0.01"/>
    <n v="0.99"/>
    <n v="0"/>
    <n v="26.2"/>
    <n v="0"/>
    <n v="0.99"/>
    <n v="0.99"/>
    <n v="13.6"/>
    <n v="13.7"/>
    <x v="0"/>
    <s v="Mortalidad Baja"/>
    <s v="Expectativa de vida Alta"/>
  </r>
  <r>
    <x v="75"/>
    <x v="2"/>
    <s v="Developing"/>
    <x v="282"/>
    <n v="64"/>
    <n v="0"/>
    <n v="0.01"/>
    <n v="0.99"/>
    <n v="0"/>
    <n v="25.1"/>
    <n v="0"/>
    <n v="0.99"/>
    <n v="0.99"/>
    <n v="13.7"/>
    <n v="13.8"/>
    <x v="0"/>
    <s v="Mortalidad Baja"/>
    <s v="Expectativa de vida Alta"/>
  </r>
  <r>
    <x v="75"/>
    <x v="3"/>
    <s v="Developing"/>
    <x v="115"/>
    <n v="65"/>
    <n v="0"/>
    <n v="0.01"/>
    <n v="0.99"/>
    <n v="0"/>
    <n v="24.1"/>
    <n v="0"/>
    <n v="0.99"/>
    <n v="0.99"/>
    <n v="13.8"/>
    <n v="13.9"/>
    <x v="0"/>
    <s v="Mortalidad Baja"/>
    <s v="Expectativa de vida Alta"/>
  </r>
  <r>
    <x v="75"/>
    <x v="4"/>
    <s v="Developing"/>
    <x v="226"/>
    <n v="67"/>
    <n v="0"/>
    <n v="1.92"/>
    <n v="0.96"/>
    <n v="0"/>
    <n v="23.1"/>
    <n v="0"/>
    <n v="0.96"/>
    <n v="0.96"/>
    <n v="13.9"/>
    <n v="14"/>
    <x v="0"/>
    <s v="Mortalidad Baja"/>
    <s v="Expectativa de vida Alta"/>
  </r>
  <r>
    <x v="75"/>
    <x v="5"/>
    <s v="Developing"/>
    <x v="283"/>
    <n v="73"/>
    <n v="0"/>
    <n v="1.83"/>
    <n v="0.97"/>
    <n v="0"/>
    <n v="22.1"/>
    <n v="0"/>
    <n v="0.97"/>
    <n v="0.96"/>
    <n v="14"/>
    <n v="14.1"/>
    <x v="0"/>
    <s v="Mortalidad Baja"/>
    <s v="Expectativa de vida Alta"/>
  </r>
  <r>
    <x v="75"/>
    <x v="6"/>
    <s v="Developing"/>
    <x v="213"/>
    <n v="75"/>
    <n v="0"/>
    <n v="1.59"/>
    <n v="0.98"/>
    <n v="0.06"/>
    <n v="21.2"/>
    <n v="0"/>
    <n v="0.98"/>
    <n v="0.98"/>
    <n v="14.1"/>
    <n v="14.2"/>
    <x v="0"/>
    <s v="Mortalidad Baja"/>
    <s v="Expectativa de vida Alta"/>
  </r>
  <r>
    <x v="75"/>
    <x v="7"/>
    <s v="Developing"/>
    <x v="22"/>
    <n v="81"/>
    <n v="0"/>
    <n v="1.76"/>
    <n v="0.98"/>
    <n v="0"/>
    <n v="2.2999999999999998"/>
    <n v="0"/>
    <n v="0.98"/>
    <n v="0.98"/>
    <n v="14.2"/>
    <n v="14.3"/>
    <x v="0"/>
    <s v="Mortalidad Baja"/>
    <s v="Expectativa de vida Alta"/>
  </r>
  <r>
    <x v="75"/>
    <x v="8"/>
    <s v="Developing"/>
    <x v="30"/>
    <n v="82"/>
    <n v="0"/>
    <n v="1.78"/>
    <n v="0.98"/>
    <n v="0.2"/>
    <n v="19.5"/>
    <n v="0"/>
    <n v="0.98"/>
    <n v="0.98"/>
    <n v="14.3"/>
    <n v="14.4"/>
    <x v="0"/>
    <s v="Mortalidad Baja"/>
    <s v="Expectativa de vida Alta"/>
  </r>
  <r>
    <x v="75"/>
    <x v="9"/>
    <s v="Developing"/>
    <x v="146"/>
    <n v="88"/>
    <n v="0"/>
    <n v="1.62"/>
    <n v="0.98"/>
    <n v="0.47000000000000003"/>
    <n v="18.7"/>
    <n v="0"/>
    <n v="0.98"/>
    <n v="0.98"/>
    <n v="14.3"/>
    <n v="14.5"/>
    <x v="0"/>
    <s v="Mortalidad Baja"/>
    <s v="Expectativa de vida Alta"/>
  </r>
  <r>
    <x v="75"/>
    <x v="10"/>
    <s v="Developing"/>
    <x v="159"/>
    <n v="93"/>
    <n v="0"/>
    <n v="1.47"/>
    <n v="0.98"/>
    <n v="13.950000000000001"/>
    <n v="18"/>
    <n v="0"/>
    <n v="0.98"/>
    <n v="0.98"/>
    <n v="14.4"/>
    <n v="14.5"/>
    <x v="0"/>
    <s v="Mortalidad Baja"/>
    <s v="Expectativa de vida Alta"/>
  </r>
  <r>
    <x v="75"/>
    <x v="11"/>
    <s v="Developing"/>
    <x v="37"/>
    <n v="16"/>
    <n v="0"/>
    <n v="1.6"/>
    <n v="0.97"/>
    <n v="0.37"/>
    <n v="17.3"/>
    <n v="0"/>
    <n v="0.96"/>
    <n v="0.96"/>
    <n v="14.5"/>
    <n v="14.6"/>
    <x v="0"/>
    <s v="Mortalidad Baja"/>
    <s v="Expectativa de vida Alta"/>
  </r>
  <r>
    <x v="75"/>
    <x v="12"/>
    <s v="Developing"/>
    <x v="57"/>
    <n v="112"/>
    <n v="0"/>
    <n v="1.75"/>
    <n v="0.98"/>
    <n v="0.75"/>
    <n v="16.7"/>
    <n v="0"/>
    <n v="0.98"/>
    <n v="0.98"/>
    <n v="14.6"/>
    <n v="14.7"/>
    <x v="0"/>
    <s v="Mortalidad Baja"/>
    <s v="Expectativa de vida Alta"/>
  </r>
  <r>
    <x v="75"/>
    <x v="13"/>
    <s v="Developing"/>
    <x v="158"/>
    <n v="124"/>
    <n v="0"/>
    <n v="1.95"/>
    <n v="0.98"/>
    <n v="9.26"/>
    <n v="16.2"/>
    <n v="0"/>
    <n v="0.98"/>
    <n v="0.98"/>
    <n v="14.6"/>
    <n v="14.7"/>
    <x v="0"/>
    <s v="Mortalidad Baja"/>
    <s v="Expectativa de vida Alta"/>
  </r>
  <r>
    <x v="75"/>
    <x v="14"/>
    <s v="Developing"/>
    <x v="87"/>
    <n v="129"/>
    <n v="0"/>
    <n v="1.98"/>
    <n v="0.98"/>
    <n v="0"/>
    <n v="15.6"/>
    <n v="0"/>
    <n v="0.97"/>
    <n v="0.98"/>
    <n v="14.7"/>
    <n v="14.8"/>
    <x v="0"/>
    <s v="Mortalidad Baja"/>
    <s v="Expectativa de vida Alta"/>
  </r>
  <r>
    <x v="75"/>
    <x v="15"/>
    <s v="Developing"/>
    <x v="117"/>
    <n v="139"/>
    <n v="0"/>
    <n v="1.83"/>
    <n v="0.96"/>
    <n v="0.2"/>
    <n v="15.2"/>
    <n v="0"/>
    <n v="0.98"/>
    <n v="0.98"/>
    <n v="14.8"/>
    <n v="14.8"/>
    <x v="0"/>
    <s v="Mortalidad Baja"/>
    <s v="Expectativa de vida Alta"/>
  </r>
  <r>
    <x v="76"/>
    <x v="1"/>
    <s v="Developing"/>
    <x v="241"/>
    <n v="272"/>
    <n v="52"/>
    <n v="0.01"/>
    <n v="0.73"/>
    <n v="2.9"/>
    <n v="23.2"/>
    <n v="85"/>
    <n v="0.74"/>
    <n v="0.73"/>
    <n v="7.9"/>
    <n v="7.7"/>
    <x v="2"/>
    <s v="Mortalidad Alta"/>
    <s v="Expectativa de vida Media"/>
  </r>
  <r>
    <x v="76"/>
    <x v="2"/>
    <s v="Developing"/>
    <x v="8"/>
    <n v="275"/>
    <n v="53"/>
    <n v="0.01"/>
    <n v="0.69000000000000006"/>
    <n v="2.21"/>
    <n v="22.5"/>
    <n v="86"/>
    <n v="7.0000000000000007E-2"/>
    <n v="0.69000000000000006"/>
    <n v="8.1"/>
    <n v="7.9"/>
    <x v="2"/>
    <s v="Mortalidad Alta"/>
    <s v="Expectativa de vida Media"/>
  </r>
  <r>
    <x v="76"/>
    <x v="3"/>
    <s v="Developing"/>
    <x v="284"/>
    <n v="27"/>
    <n v="53"/>
    <n v="0.01"/>
    <n v="0.66"/>
    <n v="3.41"/>
    <n v="21.9"/>
    <n v="88"/>
    <n v="0.72"/>
    <n v="0.66"/>
    <n v="8.3000000000000007"/>
    <n v="8.1"/>
    <x v="2"/>
    <s v="Mortalidad Alta"/>
    <s v="Expectativa de vida Media"/>
  </r>
  <r>
    <x v="76"/>
    <x v="4"/>
    <s v="Developing"/>
    <x v="129"/>
    <n v="271"/>
    <n v="54"/>
    <n v="0.61"/>
    <n v="0.66"/>
    <n v="0.24"/>
    <n v="21.3"/>
    <n v="90"/>
    <n v="0.72"/>
    <n v="0.66"/>
    <n v="8.5"/>
    <n v="8.3000000000000007"/>
    <x v="2"/>
    <s v="Mortalidad Alta"/>
    <s v="Expectativa de vida Media"/>
  </r>
  <r>
    <x v="76"/>
    <x v="5"/>
    <s v="Developing"/>
    <x v="130"/>
    <n v="273"/>
    <n v="54"/>
    <n v="0.6"/>
    <n v="0.72"/>
    <n v="17.190000000000001"/>
    <n v="2.7"/>
    <n v="91"/>
    <n v="0.77"/>
    <n v="0.73"/>
    <n v="8.8000000000000007"/>
    <n v="8.5"/>
    <x v="2"/>
    <s v="Mortalidad Alta"/>
    <s v="Expectativa de vida Media"/>
  </r>
  <r>
    <x v="76"/>
    <x v="6"/>
    <s v="Developing"/>
    <x v="42"/>
    <n v="276"/>
    <n v="55"/>
    <n v="0.59"/>
    <n v="0.71"/>
    <n v="29.39"/>
    <n v="2.2000000000000002"/>
    <n v="93"/>
    <n v="0.77"/>
    <n v="0.73"/>
    <n v="9"/>
    <n v="8.8000000000000007"/>
    <x v="2"/>
    <s v="Mortalidad Alta"/>
    <s v="Expectativa de vida Media"/>
  </r>
  <r>
    <x v="76"/>
    <x v="7"/>
    <s v="Developing"/>
    <x v="285"/>
    <n v="278"/>
    <n v="55"/>
    <n v="0.56999999999999995"/>
    <n v="0.74"/>
    <n v="0.98"/>
    <n v="19.600000000000001"/>
    <n v="94"/>
    <n v="0.74"/>
    <n v="0.74"/>
    <n v="9.1999999999999993"/>
    <n v="9"/>
    <x v="2"/>
    <s v="Mortalidad Alta"/>
    <s v="Expectativa de vida Media"/>
  </r>
  <r>
    <x v="76"/>
    <x v="8"/>
    <s v="Developing"/>
    <x v="286"/>
    <n v="282"/>
    <n v="56"/>
    <n v="0.55000000000000004"/>
    <n v="0.74"/>
    <n v="0.02"/>
    <n v="19"/>
    <n v="96"/>
    <n v="0.76"/>
    <n v="0.74"/>
    <n v="9.4"/>
    <n v="9.3000000000000007"/>
    <x v="2"/>
    <s v="Mortalidad Alta"/>
    <s v="Expectativa de vida Media"/>
  </r>
  <r>
    <x v="76"/>
    <x v="9"/>
    <s v="Developing"/>
    <x v="163"/>
    <n v="288"/>
    <n v="57"/>
    <n v="0.53"/>
    <n v="0.09"/>
    <n v="1.28"/>
    <n v="18.5"/>
    <n v="98"/>
    <n v="0.79"/>
    <n v="0.78"/>
    <n v="9.6999999999999993"/>
    <n v="9.5"/>
    <x v="2"/>
    <s v="Mortalidad Alta"/>
    <s v="Expectativa de vida Media"/>
  </r>
  <r>
    <x v="76"/>
    <x v="10"/>
    <s v="Developing"/>
    <x v="177"/>
    <n v="29"/>
    <n v="57"/>
    <n v="0.55000000000000004"/>
    <n v="0.83000000000000007"/>
    <n v="0.33"/>
    <n v="18"/>
    <n v="101"/>
    <n v="0.78"/>
    <n v="0.77"/>
    <n v="9.9"/>
    <n v="9.6999999999999993"/>
    <x v="2"/>
    <s v="Mortalidad Alta"/>
    <s v="Expectativa de vida Media"/>
  </r>
  <r>
    <x v="76"/>
    <x v="11"/>
    <s v="Developing"/>
    <x v="179"/>
    <n v="296"/>
    <n v="58"/>
    <n v="0.49"/>
    <n v="0.73"/>
    <n v="1.72"/>
    <n v="17.5"/>
    <n v="103"/>
    <n v="7.0000000000000007E-2"/>
    <n v="0.69000000000000006"/>
    <n v="1.1000000000000001"/>
    <n v="1"/>
    <x v="2"/>
    <s v="Mortalidad Alta"/>
    <s v="Expectativa de vida Media"/>
  </r>
  <r>
    <x v="76"/>
    <x v="12"/>
    <s v="Developing"/>
    <x v="287"/>
    <n v="299"/>
    <n v="59"/>
    <n v="0.54"/>
    <n v="0.79"/>
    <n v="2.3199999999999998"/>
    <n v="17"/>
    <n v="106"/>
    <n v="0.67"/>
    <n v="0.63"/>
    <n v="1.3"/>
    <n v="1.2"/>
    <x v="2"/>
    <s v="Mortalidad Alta"/>
    <s v="Expectativa de vida Media"/>
  </r>
  <r>
    <x v="77"/>
    <x v="1"/>
    <s v="Developed"/>
    <x v="71"/>
    <n v="55"/>
    <n v="0"/>
    <n v="8.49"/>
    <n v="0.09"/>
    <n v="0"/>
    <n v="69.2"/>
    <n v="0"/>
    <n v="0.99"/>
    <n v="0.99"/>
    <n v="0.8"/>
    <n v="0.8"/>
    <x v="1"/>
    <s v="Mortalidad Baja"/>
    <s v="Expectativa de vida Alta"/>
  </r>
  <r>
    <x v="77"/>
    <x v="2"/>
    <s v="Developed"/>
    <x v="72"/>
    <n v="57"/>
    <n v="0"/>
    <n v="8.58"/>
    <n v="0.94000000000000006"/>
    <n v="0"/>
    <n v="68.8"/>
    <n v="0"/>
    <n v="0.99"/>
    <n v="0.99"/>
    <n v="0.8"/>
    <n v="0.7"/>
    <x v="1"/>
    <s v="Mortalidad Baja"/>
    <s v="Expectativa de vida Alta"/>
  </r>
  <r>
    <x v="77"/>
    <x v="3"/>
    <s v="Developed"/>
    <x v="67"/>
    <n v="58"/>
    <n v="0"/>
    <n v="7.67"/>
    <n v="0.93"/>
    <n v="0"/>
    <n v="68.400000000000006"/>
    <n v="0"/>
    <n v="0.99"/>
    <n v="0.99"/>
    <n v="0.8"/>
    <n v="0.7"/>
    <x v="1"/>
    <s v="Mortalidad Baja"/>
    <s v="Expectativa de vida Alta"/>
  </r>
  <r>
    <x v="77"/>
    <x v="4"/>
    <s v="Developed"/>
    <x v="110"/>
    <n v="59"/>
    <n v="0"/>
    <n v="6.91"/>
    <n v="0.82000000000000006"/>
    <n v="0.03"/>
    <n v="68"/>
    <n v="0"/>
    <n v="0.96"/>
    <n v="0.96"/>
    <n v="0.8"/>
    <n v="0.7"/>
    <x v="1"/>
    <s v="Mortalidad Baja"/>
    <s v="Expectativa de vida Alta"/>
  </r>
  <r>
    <x v="77"/>
    <x v="5"/>
    <s v="Developed"/>
    <x v="69"/>
    <n v="62"/>
    <n v="0"/>
    <n v="7.91"/>
    <n v="0.75"/>
    <n v="0"/>
    <n v="67.599999999999994"/>
    <n v="0"/>
    <n v="0.76"/>
    <n v="0.76"/>
    <n v="0.8"/>
    <n v="0.7"/>
    <x v="1"/>
    <s v="Mortalidad Baja"/>
    <s v="Expectativa de vida Alta"/>
  </r>
  <r>
    <x v="77"/>
    <x v="6"/>
    <s v="Developed"/>
    <x v="62"/>
    <n v="63"/>
    <n v="0"/>
    <n v="7.38"/>
    <n v="0.86"/>
    <n v="0.01"/>
    <n v="67.099999999999994"/>
    <n v="0"/>
    <n v="0.73"/>
    <n v="0.73"/>
    <n v="0.8"/>
    <n v="0.7"/>
    <x v="1"/>
    <s v="Mortalidad Baja"/>
    <s v="Expectativa de vida Alta"/>
  </r>
  <r>
    <x v="77"/>
    <x v="7"/>
    <s v="Developed"/>
    <x v="111"/>
    <n v="64"/>
    <n v="0"/>
    <n v="7.14"/>
    <n v="0.86"/>
    <n v="0.01"/>
    <n v="66.599999999999994"/>
    <n v="0"/>
    <n v="0.72"/>
    <n v="0.72"/>
    <n v="0.7"/>
    <n v="0.7"/>
    <x v="1"/>
    <s v="Mortalidad Baja"/>
    <s v="Expectativa de vida Alta"/>
  </r>
  <r>
    <x v="77"/>
    <x v="8"/>
    <s v="Developed"/>
    <x v="195"/>
    <n v="65"/>
    <n v="0"/>
    <n v="7.45"/>
    <n v="0.82000000000000006"/>
    <n v="0.02"/>
    <n v="66.099999999999994"/>
    <n v="0"/>
    <n v="0.76"/>
    <n v="0.74"/>
    <n v="0.7"/>
    <n v="0.7"/>
    <x v="1"/>
    <s v="Mortalidad Baja"/>
    <s v="Expectativa de vida Alta"/>
  </r>
  <r>
    <x v="77"/>
    <x v="9"/>
    <s v="Developed"/>
    <x v="77"/>
    <n v="66"/>
    <n v="0"/>
    <n v="8.84"/>
    <n v="0.86"/>
    <n v="0.01"/>
    <n v="65.599999999999994"/>
    <n v="0"/>
    <n v="0.83000000000000007"/>
    <n v="0.85"/>
    <n v="0.7"/>
    <n v="0.7"/>
    <x v="1"/>
    <s v="Mortalidad Baja"/>
    <s v="Expectativa de vida Alta"/>
  </r>
  <r>
    <x v="77"/>
    <x v="10"/>
    <s v="Developed"/>
    <x v="210"/>
    <n v="67"/>
    <n v="0"/>
    <n v="6.41"/>
    <n v="0.85"/>
    <n v="0.06"/>
    <n v="65"/>
    <n v="0"/>
    <n v="0.94000000000000006"/>
    <n v="0.92"/>
    <n v="0.7"/>
    <n v="0.7"/>
    <x v="1"/>
    <s v="Mortalidad Baja"/>
    <s v="Expectativa de vida Alta"/>
  </r>
  <r>
    <x v="77"/>
    <x v="11"/>
    <s v="Developed"/>
    <x v="79"/>
    <n v="69"/>
    <n v="0"/>
    <n v="6.53"/>
    <n v="0.85"/>
    <n v="0.04"/>
    <n v="64.5"/>
    <n v="0"/>
    <n v="0.89"/>
    <n v="0.89"/>
    <n v="0.7"/>
    <n v="0.7"/>
    <x v="1"/>
    <s v="Mortalidad Baja"/>
    <s v="Expectativa de vida Alta"/>
  </r>
  <r>
    <x v="77"/>
    <x v="12"/>
    <s v="Developed"/>
    <x v="214"/>
    <n v="71"/>
    <n v="0"/>
    <n v="6.7"/>
    <n v="0.89"/>
    <n v="0.04"/>
    <n v="63.9"/>
    <n v="0"/>
    <n v="0.94000000000000006"/>
    <n v="0.94000000000000006"/>
    <n v="0.7"/>
    <n v="0.7"/>
    <x v="1"/>
    <s v="Mortalidad Baja"/>
    <s v="Expectativa de vida Alta"/>
  </r>
  <r>
    <x v="78"/>
    <x v="1"/>
    <s v="Developing"/>
    <x v="205"/>
    <n v="26"/>
    <n v="8"/>
    <n v="0.01"/>
    <n v="0.84"/>
    <n v="0.14000000000000001"/>
    <n v="3.1"/>
    <n v="12"/>
    <n v="0.84"/>
    <n v="0.84"/>
    <n v="8"/>
    <n v="7.7"/>
    <x v="2"/>
    <s v="Mortalidad Baja"/>
    <s v="Expectativa de vida Media"/>
  </r>
  <r>
    <x v="78"/>
    <x v="2"/>
    <s v="Developing"/>
    <x v="217"/>
    <n v="28"/>
    <n v="8"/>
    <n v="0.01"/>
    <n v="0.08"/>
    <n v="0.62"/>
    <n v="29.4"/>
    <n v="12"/>
    <n v="0.08"/>
    <n v="0.08"/>
    <n v="8.1"/>
    <n v="7.9"/>
    <x v="2"/>
    <s v="Mortalidad Baja"/>
    <s v="Expectativa de vida Media"/>
  </r>
  <r>
    <x v="78"/>
    <x v="3"/>
    <s v="Developing"/>
    <x v="141"/>
    <n v="29"/>
    <n v="8"/>
    <n v="0.01"/>
    <n v="0.08"/>
    <n v="0.35000000000000003"/>
    <n v="28.8"/>
    <n v="12"/>
    <n v="0.08"/>
    <n v="0.08"/>
    <n v="8.3000000000000007"/>
    <n v="8.1"/>
    <x v="2"/>
    <s v="Mortalidad Baja"/>
    <s v="Expectativa de vida Media"/>
  </r>
  <r>
    <x v="78"/>
    <x v="4"/>
    <s v="Developing"/>
    <x v="149"/>
    <n v="212"/>
    <n v="8"/>
    <n v="0.01"/>
    <n v="0.75"/>
    <n v="2.34"/>
    <n v="28.1"/>
    <n v="12"/>
    <n v="0.73"/>
    <n v="0.75"/>
    <n v="8.5"/>
    <n v="8.3000000000000007"/>
    <x v="2"/>
    <s v="Mortalidad Baja"/>
    <s v="Expectativa de vida Media"/>
  </r>
  <r>
    <x v="78"/>
    <x v="5"/>
    <s v="Developing"/>
    <x v="143"/>
    <n v="214"/>
    <n v="8"/>
    <n v="0.01"/>
    <n v="0.64"/>
    <n v="12.92"/>
    <n v="27.4"/>
    <n v="12"/>
    <n v="0.52"/>
    <n v="0.64"/>
    <n v="8.6999999999999993"/>
    <n v="8.5"/>
    <x v="2"/>
    <s v="Mortalidad Baja"/>
    <s v="Expectativa de vida Media"/>
  </r>
  <r>
    <x v="78"/>
    <x v="6"/>
    <s v="Developing"/>
    <x v="142"/>
    <n v="215"/>
    <n v="8"/>
    <n v="0.01"/>
    <n v="0.64"/>
    <n v="3.22"/>
    <n v="26.8"/>
    <n v="12"/>
    <n v="0.63"/>
    <n v="0.64"/>
    <n v="8.9"/>
    <n v="8.6999999999999993"/>
    <x v="2"/>
    <s v="Mortalidad Baja"/>
    <s v="Expectativa de vida Media"/>
  </r>
  <r>
    <x v="78"/>
    <x v="7"/>
    <s v="Developing"/>
    <x v="223"/>
    <n v="217"/>
    <n v="8"/>
    <n v="0.02"/>
    <n v="0.74"/>
    <n v="0.04"/>
    <n v="26.1"/>
    <n v="12"/>
    <n v="0.73"/>
    <n v="0.74"/>
    <n v="9.1999999999999993"/>
    <n v="8.9"/>
    <x v="2"/>
    <s v="Mortalidad Baja"/>
    <s v="Expectativa de vida Media"/>
  </r>
  <r>
    <x v="78"/>
    <x v="8"/>
    <s v="Developing"/>
    <x v="237"/>
    <n v="219"/>
    <n v="8"/>
    <n v="0.02"/>
    <n v="0.74"/>
    <n v="0.11"/>
    <n v="25.5"/>
    <n v="12"/>
    <n v="0.75"/>
    <n v="0.75"/>
    <n v="9.4"/>
    <n v="9.1"/>
    <x v="2"/>
    <s v="Mortalidad Baja"/>
    <s v="Expectativa de vida Media"/>
  </r>
  <r>
    <x v="78"/>
    <x v="9"/>
    <s v="Developing"/>
    <x v="118"/>
    <n v="221"/>
    <n v="8"/>
    <n v="0.01"/>
    <n v="0.68"/>
    <n v="0.22"/>
    <n v="24.8"/>
    <n v="12"/>
    <n v="0.68"/>
    <n v="0.68"/>
    <n v="9.6"/>
    <n v="9.4"/>
    <x v="2"/>
    <s v="Mortalidad Baja"/>
    <s v="Expectativa de vida Media"/>
  </r>
  <r>
    <x v="78"/>
    <x v="10"/>
    <s v="Developing"/>
    <x v="204"/>
    <n v="223"/>
    <n v="8"/>
    <n v="0.01"/>
    <n v="0.42"/>
    <n v="1.27"/>
    <n v="24.2"/>
    <n v="12"/>
    <n v="0.71"/>
    <n v="0.71"/>
    <n v="9.8000000000000007"/>
    <n v="9.6"/>
    <x v="2"/>
    <s v="Mortalidad Baja"/>
    <s v="Expectativa de vida Media"/>
  </r>
  <r>
    <x v="79"/>
    <x v="1"/>
    <s v="Developing"/>
    <x v="23"/>
    <n v="148"/>
    <n v="0"/>
    <n v="0.01"/>
    <n v="0.97"/>
    <n v="0"/>
    <n v="32.799999999999997"/>
    <n v="0"/>
    <n v="0.98"/>
    <n v="0.97"/>
    <n v="7"/>
    <n v="6.9"/>
    <x v="2"/>
    <s v="Mortalidad Baja"/>
    <s v="Expectativa de vida Alta"/>
  </r>
  <r>
    <x v="79"/>
    <x v="2"/>
    <s v="Developing"/>
    <x v="35"/>
    <n v="147"/>
    <n v="0"/>
    <n v="0.01"/>
    <n v="0.98"/>
    <n v="0"/>
    <n v="32.299999999999997"/>
    <n v="0"/>
    <n v="0.98"/>
    <n v="0.98"/>
    <n v="7"/>
    <n v="7"/>
    <x v="2"/>
    <s v="Mortalidad Baja"/>
    <s v="Expectativa de vida Alta"/>
  </r>
  <r>
    <x v="79"/>
    <x v="3"/>
    <s v="Developing"/>
    <x v="55"/>
    <n v="154"/>
    <n v="0"/>
    <n v="0.01"/>
    <n v="0.98"/>
    <n v="0"/>
    <n v="31.8"/>
    <n v="0"/>
    <n v="0.98"/>
    <n v="0.98"/>
    <n v="7.1"/>
    <n v="7"/>
    <x v="2"/>
    <s v="Mortalidad Baja"/>
    <s v="Expectativa de vida Alta"/>
  </r>
  <r>
    <x v="79"/>
    <x v="4"/>
    <s v="Developing"/>
    <x v="28"/>
    <n v="158"/>
    <n v="0"/>
    <n v="3.03"/>
    <n v="0.98"/>
    <n v="0.02"/>
    <n v="31.3"/>
    <n v="0"/>
    <n v="0.98"/>
    <n v="0.98"/>
    <n v="7.1"/>
    <n v="7.1"/>
    <x v="2"/>
    <s v="Mortalidad Baja"/>
    <s v="Expectativa de vida Alta"/>
  </r>
  <r>
    <x v="79"/>
    <x v="5"/>
    <s v="Developing"/>
    <x v="27"/>
    <n v="163"/>
    <n v="0"/>
    <n v="2.95"/>
    <n v="0.99"/>
    <n v="0.12"/>
    <n v="3.7"/>
    <n v="0"/>
    <n v="0.99"/>
    <n v="0.99"/>
    <n v="7.2"/>
    <n v="7.2"/>
    <x v="2"/>
    <s v="Mortalidad Baja"/>
    <s v="Expectativa de vida Alta"/>
  </r>
  <r>
    <x v="79"/>
    <x v="6"/>
    <s v="Developing"/>
    <x v="26"/>
    <n v="166"/>
    <n v="0"/>
    <n v="2.83"/>
    <n v="0.99"/>
    <n v="0.15"/>
    <n v="3.2"/>
    <n v="0"/>
    <n v="0.99"/>
    <n v="0.99"/>
    <n v="7.3"/>
    <n v="7.3"/>
    <x v="2"/>
    <s v="Mortalidad Baja"/>
    <s v="Expectativa de vida Alta"/>
  </r>
  <r>
    <x v="79"/>
    <x v="7"/>
    <s v="Developing"/>
    <x v="57"/>
    <n v="166"/>
    <n v="0"/>
    <n v="2.4900000000000002"/>
    <n v="0.99"/>
    <n v="0.12"/>
    <n v="29.7"/>
    <n v="0"/>
    <n v="0.99"/>
    <n v="0.99"/>
    <n v="7.4"/>
    <n v="7.3"/>
    <x v="2"/>
    <s v="Mortalidad Baja"/>
    <s v="Expectativa de vida Alta"/>
  </r>
  <r>
    <x v="79"/>
    <x v="8"/>
    <s v="Developing"/>
    <x v="38"/>
    <n v="161"/>
    <n v="0"/>
    <n v="3.24"/>
    <n v="0.97"/>
    <n v="0.13"/>
    <n v="29.1"/>
    <n v="0"/>
    <n v="0.96"/>
    <n v="0.97"/>
    <n v="7.5"/>
    <n v="7.4"/>
    <x v="2"/>
    <s v="Mortalidad Baja"/>
    <s v="Expectativa de vida Alta"/>
  </r>
  <r>
    <x v="79"/>
    <x v="9"/>
    <s v="Developing"/>
    <x v="158"/>
    <n v="165"/>
    <n v="0"/>
    <n v="3.73"/>
    <n v="0.97"/>
    <n v="0.03"/>
    <n v="28.6"/>
    <n v="0"/>
    <n v="0.98"/>
    <n v="0.97"/>
    <n v="7.6"/>
    <n v="7.5"/>
    <x v="2"/>
    <s v="Mortalidad Baja"/>
    <s v="Expectativa de vida Alta"/>
  </r>
  <r>
    <x v="79"/>
    <x v="10"/>
    <s v="Developing"/>
    <x v="161"/>
    <n v="168"/>
    <n v="0"/>
    <n v="3.94"/>
    <n v="0.97"/>
    <n v="7.0000000000000007E-2"/>
    <n v="28"/>
    <n v="0"/>
    <n v="0.97"/>
    <n v="0.97"/>
    <n v="7.7"/>
    <n v="7.6"/>
    <x v="2"/>
    <s v="Mortalidad Baja"/>
    <s v="Expectativa de vida Alta"/>
  </r>
  <r>
    <x v="79"/>
    <x v="11"/>
    <s v="Developing"/>
    <x v="84"/>
    <n v="168"/>
    <n v="0"/>
    <n v="4.16"/>
    <n v="0.98"/>
    <n v="0.28000000000000003"/>
    <n v="27.5"/>
    <n v="0"/>
    <n v="0.98"/>
    <n v="0.98"/>
    <n v="7.8"/>
    <n v="7.7"/>
    <x v="2"/>
    <s v="Mortalidad Baja"/>
    <s v="Expectativa de vida Alta"/>
  </r>
  <r>
    <x v="79"/>
    <x v="12"/>
    <s v="Developing"/>
    <x v="198"/>
    <n v="174"/>
    <n v="0"/>
    <n v="4.08"/>
    <n v="0.97"/>
    <n v="7.7700000000000005"/>
    <n v="26.9"/>
    <n v="0"/>
    <n v="0.99"/>
    <n v="0.99"/>
    <n v="7.9"/>
    <n v="7.8"/>
    <x v="2"/>
    <s v="Mortalidad Baja"/>
    <s v="Expectativa de vida Alta"/>
  </r>
  <r>
    <x v="79"/>
    <x v="13"/>
    <s v="Developing"/>
    <x v="198"/>
    <n v="179"/>
    <n v="0"/>
    <n v="4.1399999999999997"/>
    <n v="0.88"/>
    <n v="0"/>
    <n v="26.4"/>
    <n v="0"/>
    <n v="0.88"/>
    <n v="0.88"/>
    <n v="7.9"/>
    <n v="7.9"/>
    <x v="2"/>
    <s v="Mortalidad Baja"/>
    <s v="Expectativa de vida Alta"/>
  </r>
  <r>
    <x v="79"/>
    <x v="14"/>
    <s v="Developing"/>
    <x v="198"/>
    <n v="177"/>
    <n v="0"/>
    <n v="4.38"/>
    <n v="0.92"/>
    <n v="0"/>
    <n v="25.8"/>
    <n v="0"/>
    <n v="0.93"/>
    <n v="0.92"/>
    <n v="8"/>
    <n v="8"/>
    <x v="2"/>
    <s v="Mortalidad Baja"/>
    <s v="Expectativa de vida Alta"/>
  </r>
  <r>
    <x v="79"/>
    <x v="15"/>
    <s v="Developing"/>
    <x v="92"/>
    <n v="177"/>
    <n v="0"/>
    <n v="4.5999999999999996"/>
    <n v="0.88"/>
    <n v="0"/>
    <n v="25.3"/>
    <n v="0"/>
    <n v="0.88"/>
    <n v="0.88"/>
    <n v="8.1"/>
    <n v="8.1"/>
    <x v="2"/>
    <s v="Mortalidad Baja"/>
    <s v="Expectativa de vida Alta"/>
  </r>
  <r>
    <x v="80"/>
    <x v="1"/>
    <s v="Developing"/>
    <x v="18"/>
    <n v="122"/>
    <n v="31"/>
    <n v="5.26"/>
    <n v="0.84"/>
    <n v="0.03"/>
    <n v="62.8"/>
    <n v="36"/>
    <n v="0.87"/>
    <n v="0.87"/>
    <n v="1.6"/>
    <n v="1.5"/>
    <x v="7"/>
    <s v="Mortalidad Media"/>
    <s v="Expectativa de vida Alta"/>
  </r>
  <r>
    <x v="80"/>
    <x v="2"/>
    <s v="Developing"/>
    <x v="18"/>
    <n v="12"/>
    <n v="32"/>
    <n v="5.23"/>
    <n v="0.82000000000000006"/>
    <n v="0"/>
    <n v="62.1"/>
    <n v="37"/>
    <n v="0.83000000000000007"/>
    <n v="0.83000000000000007"/>
    <n v="1.6"/>
    <n v="1.5"/>
    <x v="7"/>
    <s v="Mortalidad Media"/>
    <s v="Expectativa de vida Alta"/>
  </r>
  <r>
    <x v="80"/>
    <x v="3"/>
    <s v="Developing"/>
    <x v="213"/>
    <n v="123"/>
    <n v="33"/>
    <n v="5.29"/>
    <n v="0.99"/>
    <n v="0"/>
    <n v="61.5"/>
    <n v="38"/>
    <n v="0.99"/>
    <n v="0.99"/>
    <n v="1.6"/>
    <n v="1.5"/>
    <x v="7"/>
    <s v="Mortalidad Media"/>
    <s v="Expectativa de vida Alta"/>
  </r>
  <r>
    <x v="80"/>
    <x v="4"/>
    <s v="Developing"/>
    <x v="20"/>
    <n v="124"/>
    <n v="34"/>
    <n v="5.3"/>
    <n v="0.98"/>
    <n v="0.03"/>
    <n v="6.8"/>
    <n v="39"/>
    <n v="0.97"/>
    <n v="0.97"/>
    <n v="1.6"/>
    <n v="1.6"/>
    <x v="7"/>
    <s v="Mortalidad Media"/>
    <s v="Expectativa de vida Alta"/>
  </r>
  <r>
    <x v="80"/>
    <x v="5"/>
    <s v="Developing"/>
    <x v="51"/>
    <n v="127"/>
    <n v="35"/>
    <n v="5.21"/>
    <n v="0.93"/>
    <n v="0"/>
    <n v="6.1"/>
    <n v="40"/>
    <n v="0.95000000000000007"/>
    <n v="0.95000000000000007"/>
    <n v="1.6"/>
    <n v="1.6"/>
    <x v="7"/>
    <s v="Mortalidad Media"/>
    <s v="Expectativa de vida Alta"/>
  </r>
  <r>
    <x v="80"/>
    <x v="6"/>
    <s v="Developing"/>
    <x v="49"/>
    <n v="13"/>
    <n v="36"/>
    <n v="5.27"/>
    <n v="0.95000000000000007"/>
    <n v="0"/>
    <n v="59.4"/>
    <n v="42"/>
    <n v="0.95000000000000007"/>
    <n v="0.95000000000000007"/>
    <n v="1.7"/>
    <n v="1.6"/>
    <x v="7"/>
    <s v="Mortalidad Media"/>
    <s v="Expectativa de vida Alta"/>
  </r>
  <r>
    <x v="80"/>
    <x v="7"/>
    <s v="Developing"/>
    <x v="51"/>
    <n v="127"/>
    <n v="37"/>
    <n v="5.36"/>
    <n v="0.97"/>
    <n v="0"/>
    <n v="58.7"/>
    <n v="43"/>
    <n v="0.96"/>
    <n v="0.96"/>
    <n v="1.7"/>
    <n v="1.6"/>
    <x v="7"/>
    <s v="Mortalidad Media"/>
    <s v="Expectativa de vida Alta"/>
  </r>
  <r>
    <x v="80"/>
    <x v="8"/>
    <s v="Developing"/>
    <x v="48"/>
    <n v="123"/>
    <n v="38"/>
    <n v="5.35"/>
    <n v="0.98"/>
    <n v="0"/>
    <n v="57.9"/>
    <n v="45"/>
    <n v="0.98"/>
    <n v="0.98"/>
    <n v="1.7"/>
    <n v="1.7"/>
    <x v="7"/>
    <s v="Mortalidad Media"/>
    <s v="Expectativa de vida Alta"/>
  </r>
  <r>
    <x v="80"/>
    <x v="9"/>
    <s v="Developing"/>
    <x v="196"/>
    <n v="125"/>
    <n v="40"/>
    <n v="5.1100000000000003"/>
    <n v="0.98"/>
    <n v="0.23"/>
    <n v="57.2"/>
    <n v="47"/>
    <n v="0.98"/>
    <n v="0.98"/>
    <n v="1.8"/>
    <n v="1.7"/>
    <x v="7"/>
    <s v="Mortalidad Media"/>
    <s v="Expectativa de vida Alta"/>
  </r>
  <r>
    <x v="80"/>
    <x v="10"/>
    <s v="Developing"/>
    <x v="21"/>
    <n v="126"/>
    <n v="42"/>
    <n v="4.93"/>
    <n v="0.98"/>
    <n v="0.06"/>
    <n v="56.4"/>
    <n v="49"/>
    <n v="0.98"/>
    <n v="0.98"/>
    <n v="1.8"/>
    <n v="1.7"/>
    <x v="7"/>
    <s v="Mortalidad Media"/>
    <s v="Expectativa de vida Alta"/>
  </r>
  <r>
    <x v="80"/>
    <x v="11"/>
    <s v="Developing"/>
    <x v="30"/>
    <n v="124"/>
    <n v="44"/>
    <n v="4.9000000000000004"/>
    <n v="0.98"/>
    <n v="0.64"/>
    <n v="55.7"/>
    <n v="52"/>
    <n v="0.98"/>
    <n v="0.98"/>
    <n v="1.8"/>
    <n v="1.8"/>
    <x v="7"/>
    <s v="Mortalidad Media"/>
    <s v="Expectativa de vida Alta"/>
  </r>
  <r>
    <x v="80"/>
    <x v="12"/>
    <s v="Developing"/>
    <x v="146"/>
    <n v="127"/>
    <n v="46"/>
    <n v="4.88"/>
    <n v="0.98"/>
    <n v="0.44"/>
    <n v="54.9"/>
    <n v="55"/>
    <n v="0.98"/>
    <n v="0.98"/>
    <n v="1.9"/>
    <n v="1.8"/>
    <x v="7"/>
    <s v="Mortalidad Media"/>
    <s v="Expectativa de vida Alta"/>
  </r>
  <r>
    <x v="80"/>
    <x v="13"/>
    <s v="Developing"/>
    <x v="146"/>
    <n v="127"/>
    <n v="49"/>
    <n v="4.7699999999999996"/>
    <n v="0.97"/>
    <n v="0"/>
    <n v="54.1"/>
    <n v="58"/>
    <n v="0.98"/>
    <n v="0.97"/>
    <n v="1.9"/>
    <n v="1.8"/>
    <x v="7"/>
    <s v="Mortalidad Media"/>
    <s v="Expectativa de vida Alta"/>
  </r>
  <r>
    <x v="80"/>
    <x v="14"/>
    <s v="Developing"/>
    <x v="146"/>
    <n v="126"/>
    <n v="52"/>
    <n v="4.8600000000000003"/>
    <n v="0.97"/>
    <n v="0.03"/>
    <n v="53.2"/>
    <n v="62"/>
    <n v="0.97"/>
    <n v="0.97"/>
    <n v="1.9"/>
    <n v="1.9"/>
    <x v="7"/>
    <s v="Mortalidad Media"/>
    <s v="Expectativa de vida Alta"/>
  </r>
  <r>
    <x v="80"/>
    <x v="15"/>
    <s v="Developing"/>
    <x v="52"/>
    <n v="129"/>
    <n v="55"/>
    <n v="4.99"/>
    <n v="0.97"/>
    <n v="0.3"/>
    <n v="52.4"/>
    <n v="66"/>
    <n v="0.97"/>
    <n v="0.97"/>
    <n v="2"/>
    <n v="1.9"/>
    <x v="7"/>
    <s v="Mortalidad Media"/>
    <s v="Expectativa de vida Alta"/>
  </r>
  <r>
    <x v="81"/>
    <x v="1"/>
    <s v="Developing"/>
    <x v="89"/>
    <n v="225"/>
    <n v="1"/>
    <n v="0.01"/>
    <n v="0.99"/>
    <n v="0"/>
    <n v="51.5"/>
    <n v="1"/>
    <n v="0.99"/>
    <n v="0.99"/>
    <n v="2.2000000000000002"/>
    <n v="2.2999999999999998"/>
    <x v="0"/>
    <s v="Mortalidad Baja"/>
    <s v="Expectativa de vida Media"/>
  </r>
  <r>
    <x v="81"/>
    <x v="2"/>
    <s v="Developing"/>
    <x v="105"/>
    <n v="227"/>
    <n v="1"/>
    <n v="0.01"/>
    <n v="0.98"/>
    <n v="0"/>
    <n v="5.4"/>
    <n v="1"/>
    <n v="0.98"/>
    <n v="0.98"/>
    <n v="2.2000000000000002"/>
    <n v="2.2999999999999998"/>
    <x v="0"/>
    <s v="Mortalidad Baja"/>
    <s v="Expectativa de vida Media"/>
  </r>
  <r>
    <x v="81"/>
    <x v="3"/>
    <s v="Developing"/>
    <x v="90"/>
    <n v="231"/>
    <n v="1"/>
    <n v="0.01"/>
    <n v="0.99"/>
    <n v="0"/>
    <n v="49.2"/>
    <n v="2"/>
    <n v="0.99"/>
    <n v="0.99"/>
    <n v="2.2000000000000002"/>
    <n v="2.2999999999999998"/>
    <x v="0"/>
    <s v="Mortalidad Baja"/>
    <s v="Expectativa de vida Media"/>
  </r>
  <r>
    <x v="81"/>
    <x v="4"/>
    <s v="Developing"/>
    <x v="99"/>
    <n v="235"/>
    <n v="1"/>
    <n v="0.01"/>
    <n v="0.99"/>
    <n v="0"/>
    <n v="48"/>
    <n v="2"/>
    <n v="0.99"/>
    <n v="0.99"/>
    <n v="2.2000000000000002"/>
    <n v="2.2999999999999998"/>
    <x v="0"/>
    <s v="Mortalidad Baja"/>
    <s v="Expectativa de vida Media"/>
  </r>
  <r>
    <x v="81"/>
    <x v="5"/>
    <s v="Developing"/>
    <x v="244"/>
    <n v="25"/>
    <n v="1"/>
    <n v="5.8"/>
    <n v="0.96"/>
    <n v="7.0000000000000007E-2"/>
    <n v="46.9"/>
    <n v="2"/>
    <n v="0.96"/>
    <n v="0.96"/>
    <n v="2.2000000000000002"/>
    <n v="2.2999999999999998"/>
    <x v="0"/>
    <s v="Mortalidad Baja"/>
    <s v="Expectativa de vida Media"/>
  </r>
  <r>
    <x v="81"/>
    <x v="6"/>
    <s v="Developing"/>
    <x v="256"/>
    <n v="235"/>
    <n v="1"/>
    <n v="4.6100000000000003"/>
    <n v="0.97"/>
    <n v="0.08"/>
    <n v="45.9"/>
    <n v="2"/>
    <n v="0.96"/>
    <n v="0.95000000000000007"/>
    <n v="2.2000000000000002"/>
    <n v="2.2999999999999998"/>
    <x v="0"/>
    <s v="Mortalidad Baja"/>
    <s v="Expectativa de vida Media"/>
  </r>
  <r>
    <x v="81"/>
    <x v="7"/>
    <s v="Developing"/>
    <x v="135"/>
    <n v="225"/>
    <n v="2"/>
    <n v="4.26"/>
    <n v="0.96"/>
    <n v="0.31"/>
    <n v="44.9"/>
    <n v="2"/>
    <n v="0.95000000000000007"/>
    <n v="0.96"/>
    <n v="2.2000000000000002"/>
    <n v="2.2999999999999998"/>
    <x v="0"/>
    <s v="Mortalidad Baja"/>
    <s v="Expectativa de vida Media"/>
  </r>
  <r>
    <x v="81"/>
    <x v="8"/>
    <s v="Developing"/>
    <x v="243"/>
    <n v="26"/>
    <n v="2"/>
    <n v="3.79"/>
    <n v="0.98"/>
    <n v="0.12"/>
    <n v="43.9"/>
    <n v="2"/>
    <n v="0.99"/>
    <n v="0.95000000000000007"/>
    <n v="2.2000000000000002"/>
    <n v="2.4"/>
    <x v="0"/>
    <s v="Mortalidad Baja"/>
    <s v="Expectativa de vida Media"/>
  </r>
  <r>
    <x v="81"/>
    <x v="9"/>
    <s v="Developing"/>
    <x v="0"/>
    <n v="271"/>
    <n v="2"/>
    <n v="2.91"/>
    <n v="0.98"/>
    <n v="0.26"/>
    <n v="43"/>
    <n v="2"/>
    <n v="0.98"/>
    <n v="0.99"/>
    <n v="2.2000000000000002"/>
    <n v="2.4"/>
    <x v="0"/>
    <s v="Mortalidad Baja"/>
    <s v="Expectativa de vida Media"/>
  </r>
  <r>
    <x v="81"/>
    <x v="10"/>
    <s v="Developing"/>
    <x v="288"/>
    <n v="274"/>
    <n v="2"/>
    <n v="2.75"/>
    <n v="0.98"/>
    <n v="0"/>
    <n v="42.1"/>
    <n v="2"/>
    <n v="0.99"/>
    <n v="0.99"/>
    <n v="2.2999999999999998"/>
    <n v="2.4"/>
    <x v="0"/>
    <s v="Mortalidad Baja"/>
    <s v="Expectativa de vida Media"/>
  </r>
  <r>
    <x v="81"/>
    <x v="11"/>
    <s v="Developing"/>
    <x v="254"/>
    <n v="284"/>
    <n v="2"/>
    <n v="1.75"/>
    <n v="0.98"/>
    <n v="0"/>
    <n v="41.3"/>
    <n v="2"/>
    <n v="0.99"/>
    <n v="0.99"/>
    <n v="2.2999999999999998"/>
    <n v="2.4"/>
    <x v="0"/>
    <s v="Mortalidad Baja"/>
    <s v="Expectativa de vida Media"/>
  </r>
  <r>
    <x v="81"/>
    <x v="12"/>
    <s v="Developing"/>
    <x v="254"/>
    <n v="271"/>
    <n v="2"/>
    <n v="1.31"/>
    <n v="0.98"/>
    <n v="0.18"/>
    <n v="4.5"/>
    <n v="2"/>
    <n v="0.98"/>
    <n v="0.98"/>
    <n v="2.4"/>
    <n v="2.5"/>
    <x v="0"/>
    <s v="Mortalidad Baja"/>
    <s v="Expectativa de vida Media"/>
  </r>
  <r>
    <x v="81"/>
    <x v="13"/>
    <s v="Developing"/>
    <x v="273"/>
    <n v="263"/>
    <n v="2"/>
    <n v="2.4300000000000002"/>
    <n v="0.98"/>
    <n v="12.05"/>
    <n v="39.799999999999997"/>
    <n v="2"/>
    <n v="0.98"/>
    <n v="0.98"/>
    <n v="2.4"/>
    <n v="2.5"/>
    <x v="0"/>
    <s v="Mortalidad Baja"/>
    <s v="Expectativa de vida Media"/>
  </r>
  <r>
    <x v="81"/>
    <x v="14"/>
    <s v="Developing"/>
    <x v="199"/>
    <n v="266"/>
    <n v="2"/>
    <n v="2.87"/>
    <n v="0.95000000000000007"/>
    <n v="106.77"/>
    <n v="39.1"/>
    <n v="3"/>
    <n v="0.95000000000000007"/>
    <n v="0.95000000000000007"/>
    <n v="2.5"/>
    <n v="2.6"/>
    <x v="0"/>
    <s v="Mortalidad Baja"/>
    <s v="Expectativa de vida Media"/>
  </r>
  <r>
    <x v="81"/>
    <x v="15"/>
    <s v="Developing"/>
    <x v="233"/>
    <n v="274"/>
    <n v="2"/>
    <n v="2.79"/>
    <n v="0.93"/>
    <n v="9.25"/>
    <n v="38.5"/>
    <n v="3"/>
    <n v="0.94000000000000006"/>
    <n v="0.94000000000000006"/>
    <n v="2.6"/>
    <n v="2.6"/>
    <x v="0"/>
    <s v="Mortalidad Baja"/>
    <s v="Expectativa de vida Media"/>
  </r>
  <r>
    <x v="82"/>
    <x v="1"/>
    <s v="Developing"/>
    <x v="22"/>
    <n v="17"/>
    <n v="0"/>
    <n v="0.01"/>
    <n v="0.87"/>
    <n v="0"/>
    <n v="61.3"/>
    <n v="0"/>
    <n v="0.91"/>
    <n v="0.91"/>
    <n v="1.8"/>
    <n v="1.9"/>
    <x v="1"/>
    <s v="Mortalidad Baja"/>
    <s v="Expectativa de vida Alta"/>
  </r>
  <r>
    <x v="82"/>
    <x v="2"/>
    <s v="Developing"/>
    <x v="196"/>
    <n v="19"/>
    <n v="0"/>
    <n v="0.01"/>
    <n v="0.09"/>
    <n v="0"/>
    <n v="6.7"/>
    <n v="0"/>
    <n v="0.94000000000000006"/>
    <n v="0.94000000000000006"/>
    <n v="1.8"/>
    <n v="1.9"/>
    <x v="1"/>
    <s v="Mortalidad Baja"/>
    <s v="Expectativa de vida Alta"/>
  </r>
  <r>
    <x v="82"/>
    <x v="3"/>
    <s v="Developing"/>
    <x v="51"/>
    <n v="11"/>
    <n v="0"/>
    <n v="0.01"/>
    <n v="0.09"/>
    <n v="0"/>
    <n v="6.2"/>
    <n v="0"/>
    <n v="0.94000000000000006"/>
    <n v="0.94000000000000006"/>
    <n v="1.9"/>
    <n v="1.9"/>
    <x v="1"/>
    <s v="Mortalidad Baja"/>
    <s v="Expectativa de vida Alta"/>
  </r>
  <r>
    <x v="82"/>
    <x v="4"/>
    <s v="Developing"/>
    <x v="30"/>
    <n v="113"/>
    <n v="0"/>
    <n v="6.56"/>
    <n v="0.91"/>
    <n v="0.05"/>
    <n v="59.7"/>
    <n v="0"/>
    <n v="0.95000000000000007"/>
    <n v="0.95000000000000007"/>
    <n v="1.9"/>
    <n v="2"/>
    <x v="1"/>
    <s v="Mortalidad Baja"/>
    <s v="Expectativa de vida Alta"/>
  </r>
  <r>
    <x v="82"/>
    <x v="5"/>
    <s v="Developing"/>
    <x v="21"/>
    <n v="115"/>
    <n v="0"/>
    <n v="6.56"/>
    <n v="0.09"/>
    <n v="0.05"/>
    <n v="59.1"/>
    <n v="0"/>
    <n v="0.93"/>
    <n v="0.94000000000000006"/>
    <n v="2"/>
    <n v="2"/>
    <x v="1"/>
    <s v="Mortalidad Baja"/>
    <s v="Expectativa de vida Alta"/>
  </r>
  <r>
    <x v="82"/>
    <x v="6"/>
    <s v="Developing"/>
    <x v="146"/>
    <n v="117"/>
    <n v="0"/>
    <n v="6.45"/>
    <n v="0.87"/>
    <n v="0"/>
    <n v="58.5"/>
    <n v="0"/>
    <n v="0.91"/>
    <n v="0.92"/>
    <n v="2"/>
    <n v="2.1"/>
    <x v="1"/>
    <s v="Mortalidad Baja"/>
    <s v="Expectativa de vida Alta"/>
  </r>
  <r>
    <x v="82"/>
    <x v="7"/>
    <s v="Developing"/>
    <x v="54"/>
    <n v="121"/>
    <n v="0"/>
    <n v="6.17"/>
    <n v="0.93"/>
    <n v="0"/>
    <n v="57.8"/>
    <n v="0"/>
    <n v="0.95000000000000007"/>
    <n v="0.95000000000000007"/>
    <n v="2.1"/>
    <n v="2.1"/>
    <x v="1"/>
    <s v="Mortalidad Baja"/>
    <s v="Expectativa de vida Alta"/>
  </r>
  <r>
    <x v="82"/>
    <x v="8"/>
    <s v="Developing"/>
    <x v="23"/>
    <n v="125"/>
    <n v="0"/>
    <n v="4.9800000000000004"/>
    <n v="0.09"/>
    <n v="0"/>
    <n v="57.2"/>
    <n v="0"/>
    <n v="0.92"/>
    <n v="0.92"/>
    <n v="2.1"/>
    <n v="2.2000000000000002"/>
    <x v="1"/>
    <s v="Mortalidad Baja"/>
    <s v="Expectativa de vida Alta"/>
  </r>
  <r>
    <x v="82"/>
    <x v="9"/>
    <s v="Developing"/>
    <x v="36"/>
    <n v="13"/>
    <n v="0"/>
    <n v="5.38"/>
    <n v="0.09"/>
    <n v="0"/>
    <n v="56.5"/>
    <n v="0"/>
    <n v="0.09"/>
    <n v="0.09"/>
    <n v="2.2000000000000002"/>
    <n v="2.2000000000000002"/>
    <x v="1"/>
    <s v="Mortalidad Baja"/>
    <s v="Expectativa de vida Alta"/>
  </r>
  <r>
    <x v="83"/>
    <x v="1"/>
    <s v="Developing"/>
    <x v="35"/>
    <n v="96"/>
    <n v="18"/>
    <n v="0.43"/>
    <n v="0.99"/>
    <n v="0.1"/>
    <n v="57.5"/>
    <n v="21"/>
    <n v="0.99"/>
    <n v="0.99"/>
    <n v="6.4"/>
    <n v="6.2"/>
    <x v="2"/>
    <s v="Mortalidad Media"/>
    <s v="Expectativa de vida Alta"/>
  </r>
  <r>
    <x v="83"/>
    <x v="2"/>
    <s v="Developing"/>
    <x v="55"/>
    <n v="97"/>
    <n v="18"/>
    <n v="0.45"/>
    <n v="0.99"/>
    <n v="0.92"/>
    <n v="56.5"/>
    <n v="21"/>
    <n v="0.99"/>
    <n v="0.99"/>
    <n v="6.4"/>
    <n v="6.2"/>
    <x v="2"/>
    <s v="Mortalidad Media"/>
    <s v="Expectativa de vida Alta"/>
  </r>
  <r>
    <x v="83"/>
    <x v="3"/>
    <s v="Developing"/>
    <x v="28"/>
    <n v="99"/>
    <n v="19"/>
    <n v="0.55000000000000004"/>
    <n v="0.99"/>
    <n v="6.68"/>
    <n v="55.5"/>
    <n v="22"/>
    <n v="0.99"/>
    <n v="0.99"/>
    <n v="6.3"/>
    <n v="6.2"/>
    <x v="2"/>
    <s v="Mortalidad Media"/>
    <s v="Expectativa de vida Alta"/>
  </r>
  <r>
    <x v="83"/>
    <x v="4"/>
    <s v="Developing"/>
    <x v="27"/>
    <n v="14"/>
    <n v="19"/>
    <n v="0.54"/>
    <n v="0.98"/>
    <n v="9.82"/>
    <n v="54.6"/>
    <n v="22"/>
    <n v="0.98"/>
    <n v="0.99"/>
    <n v="6.3"/>
    <n v="6.2"/>
    <x v="2"/>
    <s v="Mortalidad Media"/>
    <s v="Expectativa de vida Alta"/>
  </r>
  <r>
    <x v="83"/>
    <x v="5"/>
    <s v="Developing"/>
    <x v="26"/>
    <n v="11"/>
    <n v="20"/>
    <n v="0.56000000000000005"/>
    <n v="0.98"/>
    <n v="6.33"/>
    <n v="53.6"/>
    <n v="23"/>
    <n v="0.99"/>
    <n v="0.99"/>
    <n v="6.3"/>
    <n v="6.2"/>
    <x v="2"/>
    <s v="Mortalidad Media"/>
    <s v="Expectativa de vida Alta"/>
  </r>
  <r>
    <x v="83"/>
    <x v="6"/>
    <s v="Developing"/>
    <x v="39"/>
    <n v="116"/>
    <n v="20"/>
    <n v="0.62"/>
    <n v="0.98"/>
    <n v="8.34"/>
    <n v="52.7"/>
    <n v="23"/>
    <n v="0.99"/>
    <n v="0.99"/>
    <n v="6.4"/>
    <n v="6.2"/>
    <x v="2"/>
    <s v="Mortalidad Media"/>
    <s v="Expectativa de vida Alta"/>
  </r>
  <r>
    <x v="83"/>
    <x v="7"/>
    <s v="Developing"/>
    <x v="158"/>
    <n v="123"/>
    <n v="21"/>
    <n v="0.51"/>
    <n v="0.97"/>
    <n v="14.55"/>
    <n v="51.7"/>
    <n v="24"/>
    <n v="0.99"/>
    <n v="0.99"/>
    <n v="6.4"/>
    <n v="6.3"/>
    <x v="2"/>
    <s v="Mortalidad Media"/>
    <s v="Expectativa de vida Alta"/>
  </r>
  <r>
    <x v="83"/>
    <x v="8"/>
    <s v="Developing"/>
    <x v="91"/>
    <n v="128"/>
    <n v="21"/>
    <n v="0.56000000000000005"/>
    <n v="0.95000000000000007"/>
    <n v="22.48"/>
    <n v="5.8"/>
    <n v="25"/>
    <n v="0.95000000000000007"/>
    <n v="0.95000000000000007"/>
    <n v="6.4"/>
    <n v="6.3"/>
    <x v="2"/>
    <s v="Mortalidad Media"/>
    <s v="Expectativa de vida Alta"/>
  </r>
  <r>
    <x v="83"/>
    <x v="9"/>
    <s v="Developing"/>
    <x v="92"/>
    <n v="133"/>
    <n v="22"/>
    <n v="0.57999999999999996"/>
    <n v="0.95000000000000007"/>
    <n v="12.17"/>
    <n v="49.9"/>
    <n v="25"/>
    <n v="0.97"/>
    <n v="0.97"/>
    <n v="6.4"/>
    <n v="6.3"/>
    <x v="2"/>
    <s v="Mortalidad Media"/>
    <s v="Expectativa de vida Alta"/>
  </r>
  <r>
    <x v="83"/>
    <x v="10"/>
    <s v="Developing"/>
    <x v="93"/>
    <n v="137"/>
    <n v="22"/>
    <n v="0.47"/>
    <n v="0.96"/>
    <n v="0"/>
    <n v="49.1"/>
    <n v="26"/>
    <n v="0.98"/>
    <n v="0.98"/>
    <n v="6.5"/>
    <n v="6.3"/>
    <x v="2"/>
    <s v="Mortalidad Media"/>
    <s v="Expectativa de vida Alta"/>
  </r>
  <r>
    <x v="83"/>
    <x v="11"/>
    <s v="Developing"/>
    <x v="58"/>
    <n v="142"/>
    <n v="23"/>
    <n v="0.56000000000000005"/>
    <n v="0.95000000000000007"/>
    <n v="63.99"/>
    <n v="48.2"/>
    <n v="27"/>
    <n v="0.97"/>
    <n v="0.97"/>
    <n v="6.5"/>
    <n v="6.4"/>
    <x v="2"/>
    <s v="Mortalidad Media"/>
    <s v="Expectativa de vida Alta"/>
  </r>
  <r>
    <x v="83"/>
    <x v="12"/>
    <s v="Developing"/>
    <x v="94"/>
    <n v="146"/>
    <n v="24"/>
    <n v="0.57999999999999996"/>
    <n v="0.09"/>
    <n v="108.41"/>
    <n v="47.3"/>
    <n v="28"/>
    <n v="0.91"/>
    <n v="0.91"/>
    <n v="6.6"/>
    <n v="6.4"/>
    <x v="2"/>
    <s v="Mortalidad Media"/>
    <s v="Expectativa de vida Alta"/>
  </r>
  <r>
    <x v="83"/>
    <x v="13"/>
    <s v="Developing"/>
    <x v="95"/>
    <n v="15"/>
    <n v="25"/>
    <n v="0.46"/>
    <n v="0.92"/>
    <n v="60"/>
    <n v="46.5"/>
    <n v="29"/>
    <n v="0.94000000000000006"/>
    <n v="0.94000000000000006"/>
    <n v="6.6"/>
    <n v="6.5"/>
    <x v="2"/>
    <s v="Mortalidad Media"/>
    <s v="Expectativa de vida Alta"/>
  </r>
  <r>
    <x v="83"/>
    <x v="14"/>
    <s v="Developing"/>
    <x v="118"/>
    <n v="155"/>
    <n v="26"/>
    <n v="0.46"/>
    <n v="0.84"/>
    <n v="27.240000000000002"/>
    <n v="45.7"/>
    <n v="30"/>
    <n v="0.93"/>
    <n v="0.96"/>
    <n v="6.7"/>
    <n v="6.5"/>
    <x v="2"/>
    <s v="Mortalidad Media"/>
    <s v="Expectativa de vida Media"/>
  </r>
  <r>
    <x v="83"/>
    <x v="15"/>
    <s v="Developing"/>
    <x v="97"/>
    <n v="16"/>
    <n v="27"/>
    <n v="0.45"/>
    <n v="0.43"/>
    <n v="73.680000000000007"/>
    <n v="44.8"/>
    <n v="32"/>
    <n v="0.95000000000000007"/>
    <n v="0.95000000000000007"/>
    <n v="6.7"/>
    <n v="6.6"/>
    <x v="2"/>
    <s v="Mortalidad Media"/>
    <s v="Expectativa de vida Media"/>
  </r>
  <r>
    <x v="84"/>
    <x v="1"/>
    <s v="Developing"/>
    <x v="10"/>
    <n v="375"/>
    <n v="61"/>
    <n v="0.01"/>
    <n v="0.79"/>
    <n v="0.09"/>
    <n v="22.2"/>
    <n v="84"/>
    <n v="0.79"/>
    <n v="0.79"/>
    <n v="3.6"/>
    <n v="3.5"/>
    <x v="2"/>
    <s v="Mortalidad Alta"/>
    <s v="Expectativa de vida Media"/>
  </r>
  <r>
    <x v="84"/>
    <x v="2"/>
    <s v="Developing"/>
    <x v="12"/>
    <n v="46"/>
    <n v="62"/>
    <n v="1.1599999999999999"/>
    <n v="0.78"/>
    <n v="0.08"/>
    <n v="21.8"/>
    <n v="87"/>
    <n v="0.78"/>
    <n v="0.78"/>
    <n v="3.6"/>
    <n v="3.5"/>
    <x v="2"/>
    <s v="Mortalidad Alta"/>
    <s v="Expectativa de vida Media"/>
  </r>
  <r>
    <x v="84"/>
    <x v="3"/>
    <s v="Developing"/>
    <x v="13"/>
    <n v="48"/>
    <n v="64"/>
    <n v="1.19"/>
    <n v="0.76"/>
    <n v="1.45"/>
    <n v="21.3"/>
    <n v="90"/>
    <n v="0.73"/>
    <n v="0.76"/>
    <n v="3.6"/>
    <n v="3.5"/>
    <x v="2"/>
    <s v="Mortalidad Alta"/>
    <s v="Expectativa de vida Media"/>
  </r>
  <r>
    <x v="84"/>
    <x v="4"/>
    <s v="Developing"/>
    <x v="163"/>
    <n v="47"/>
    <n v="66"/>
    <n v="0.94"/>
    <n v="0.76"/>
    <n v="1.77"/>
    <n v="2.9"/>
    <n v="94"/>
    <n v="0.73"/>
    <n v="0.76"/>
    <n v="3.7"/>
    <n v="3.6"/>
    <x v="2"/>
    <s v="Mortalidad Alta"/>
    <s v="Expectativa de vida Media"/>
  </r>
  <r>
    <x v="84"/>
    <x v="5"/>
    <s v="Developing"/>
    <x v="289"/>
    <n v="47"/>
    <n v="69"/>
    <n v="0.96"/>
    <n v="0.74"/>
    <n v="23.21"/>
    <n v="2.5"/>
    <n v="98"/>
    <n v="0.73"/>
    <n v="0.74"/>
    <n v="3.7"/>
    <n v="3.6"/>
    <x v="2"/>
    <s v="Mortalidad Alta"/>
    <s v="Expectativa de vida Media"/>
  </r>
  <r>
    <x v="84"/>
    <x v="6"/>
    <s v="Developing"/>
    <x v="290"/>
    <n v="4"/>
    <n v="70"/>
    <n v="1.18"/>
    <n v="0.74"/>
    <n v="0.6"/>
    <n v="2.1"/>
    <n v="101"/>
    <n v="0.74"/>
    <n v="0.74"/>
    <n v="3.7"/>
    <n v="3.6"/>
    <x v="2"/>
    <s v="Mortalidad Alta"/>
    <s v="Expectativa de vida Media"/>
  </r>
  <r>
    <x v="84"/>
    <x v="7"/>
    <s v="Developing"/>
    <x v="291"/>
    <n v="45"/>
    <n v="72"/>
    <n v="1.48"/>
    <n v="0.75"/>
    <n v="0.04"/>
    <n v="19.7"/>
    <n v="104"/>
    <n v="0.74"/>
    <n v="0.75"/>
    <n v="3.7"/>
    <n v="3.7"/>
    <x v="2"/>
    <s v="Mortalidad Alta"/>
    <s v="Expectativa de vida Media"/>
  </r>
  <r>
    <x v="84"/>
    <x v="8"/>
    <s v="Developing"/>
    <x v="263"/>
    <n v="425"/>
    <n v="74"/>
    <n v="1.03"/>
    <n v="0.75"/>
    <n v="2.67"/>
    <n v="19.3"/>
    <n v="108"/>
    <n v="0.75"/>
    <n v="0.75"/>
    <n v="3.8"/>
    <n v="3.7"/>
    <x v="2"/>
    <s v="Mortalidad Alta"/>
    <s v="Expectativa de vida Media"/>
  </r>
  <r>
    <x v="84"/>
    <x v="9"/>
    <s v="Developing"/>
    <x v="193"/>
    <n v="434"/>
    <n v="78"/>
    <n v="1.2"/>
    <n v="0.75"/>
    <n v="1.83"/>
    <n v="18.899999999999999"/>
    <n v="113"/>
    <n v="0.73"/>
    <n v="0.78"/>
    <n v="3.8"/>
    <n v="3.7"/>
    <x v="2"/>
    <s v="Mortalidad Alta"/>
    <s v="Expectativa de vida Media"/>
  </r>
  <r>
    <x v="84"/>
    <x v="10"/>
    <s v="Developing"/>
    <x v="164"/>
    <n v="434"/>
    <n v="80"/>
    <n v="1.23"/>
    <n v="0.75"/>
    <n v="125.98"/>
    <n v="18.5"/>
    <n v="117"/>
    <n v="0.71"/>
    <n v="0.08"/>
    <n v="3.9"/>
    <n v="3.8"/>
    <x v="2"/>
    <s v="Mortalidad Alta"/>
    <s v="Expectativa de vida Media"/>
  </r>
  <r>
    <x v="84"/>
    <x v="11"/>
    <s v="Developing"/>
    <x v="289"/>
    <n v="429"/>
    <n v="82"/>
    <n v="1.54"/>
    <n v="0.76"/>
    <n v="93.960000000000008"/>
    <n v="18.100000000000001"/>
    <n v="120"/>
    <n v="0.69000000000000006"/>
    <n v="0.83000000000000007"/>
    <n v="3.9"/>
    <n v="3.8"/>
    <x v="2"/>
    <s v="Mortalidad Alta"/>
    <s v="Expectativa de vida Media"/>
  </r>
  <r>
    <x v="84"/>
    <x v="12"/>
    <s v="Developing"/>
    <x v="43"/>
    <n v="424"/>
    <n v="85"/>
    <n v="1.68"/>
    <n v="0.76"/>
    <n v="288.98"/>
    <n v="17.7"/>
    <n v="124"/>
    <n v="0.67"/>
    <n v="0.85"/>
    <n v="4"/>
    <n v="3.9"/>
    <x v="2"/>
    <s v="Mortalidad Alta"/>
    <s v="Expectativa de vida Media"/>
  </r>
  <r>
    <x v="84"/>
    <x v="13"/>
    <s v="Developing"/>
    <x v="187"/>
    <n v="416"/>
    <n v="87"/>
    <n v="2.16"/>
    <n v="0.76"/>
    <n v="71.55"/>
    <n v="17.3"/>
    <n v="127"/>
    <n v="0.76"/>
    <n v="0.76"/>
    <n v="4"/>
    <n v="4"/>
    <x v="2"/>
    <s v="Mortalidad Alta"/>
    <s v="Expectativa de vida Media"/>
  </r>
  <r>
    <x v="84"/>
    <x v="14"/>
    <s v="Developing"/>
    <x v="292"/>
    <n v="48"/>
    <n v="90"/>
    <n v="2.09"/>
    <n v="0.25"/>
    <n v="70.850000000000009"/>
    <n v="16.899999999999999"/>
    <n v="132"/>
    <n v="0.72"/>
    <n v="0.73"/>
    <n v="4.0999999999999996"/>
    <n v="4"/>
    <x v="2"/>
    <s v="Mortalidad Alta"/>
    <s v="Expectativa de vida Media"/>
  </r>
  <r>
    <x v="85"/>
    <x v="1"/>
    <s v="Developing"/>
    <x v="251"/>
    <n v="21"/>
    <n v="40"/>
    <n v="0.01"/>
    <n v="0.88"/>
    <n v="1.22"/>
    <n v="22.9"/>
    <n v="52"/>
    <n v="0.88"/>
    <n v="0.88"/>
    <n v="12.9"/>
    <n v="13.1"/>
    <x v="0"/>
    <s v="Mortalidad Media"/>
    <s v="Expectativa de vida Media"/>
  </r>
  <r>
    <x v="85"/>
    <x v="2"/>
    <s v="Developing"/>
    <x v="293"/>
    <n v="22"/>
    <n v="42"/>
    <n v="0.7"/>
    <n v="0.75"/>
    <n v="10.1"/>
    <n v="22.1"/>
    <n v="55"/>
    <n v="0.76"/>
    <n v="0.75"/>
    <n v="12.9"/>
    <n v="13.2"/>
    <x v="0"/>
    <s v="Mortalidad Media"/>
    <s v="Expectativa de vida Media"/>
  </r>
  <r>
    <x v="85"/>
    <x v="3"/>
    <s v="Developing"/>
    <x v="243"/>
    <n v="25"/>
    <n v="44"/>
    <n v="0.55000000000000004"/>
    <n v="0.57999999999999996"/>
    <n v="21.75"/>
    <n v="21.3"/>
    <n v="58"/>
    <n v="0.87"/>
    <n v="0.84"/>
    <n v="13"/>
    <n v="13.2"/>
    <x v="0"/>
    <s v="Mortalidad Media"/>
    <s v="Expectativa de vida Media"/>
  </r>
  <r>
    <x v="85"/>
    <x v="4"/>
    <s v="Developing"/>
    <x v="172"/>
    <n v="27"/>
    <n v="47"/>
    <n v="0.33"/>
    <n v="0.04"/>
    <n v="20.46"/>
    <n v="2.5"/>
    <n v="61"/>
    <n v="0.09"/>
    <n v="0.84"/>
    <n v="13"/>
    <n v="13.3"/>
    <x v="0"/>
    <s v="Mortalidad Media"/>
    <s v="Expectativa de vida Media"/>
  </r>
  <r>
    <x v="85"/>
    <x v="5"/>
    <s v="Developing"/>
    <x v="248"/>
    <n v="29"/>
    <n v="49"/>
    <n v="0.3"/>
    <n v="0.92"/>
    <n v="1.9000000000000001"/>
    <n v="19.8"/>
    <n v="65"/>
    <n v="0.09"/>
    <n v="0.09"/>
    <n v="13.1"/>
    <n v="13.3"/>
    <x v="0"/>
    <s v="Mortalidad Media"/>
    <s v="Expectativa de vida Media"/>
  </r>
  <r>
    <x v="85"/>
    <x v="6"/>
    <s v="Developing"/>
    <x v="246"/>
    <n v="211"/>
    <n v="52"/>
    <n v="0.28000000000000003"/>
    <n v="0.91"/>
    <n v="3.29"/>
    <n v="19.100000000000001"/>
    <n v="69"/>
    <n v="0.09"/>
    <n v="0.09"/>
    <n v="13.1"/>
    <n v="13.4"/>
    <x v="0"/>
    <s v="Mortalidad Media"/>
    <s v="Expectativa de vida Media"/>
  </r>
  <r>
    <x v="85"/>
    <x v="7"/>
    <s v="Developing"/>
    <x v="3"/>
    <n v="296"/>
    <n v="59"/>
    <n v="0.3"/>
    <n v="0.85"/>
    <n v="3.33"/>
    <n v="18.3"/>
    <n v="96"/>
    <n v="0.85"/>
    <n v="0.85"/>
    <n v="13.2"/>
    <n v="13.4"/>
    <x v="0"/>
    <s v="Mortalidad Alta"/>
    <s v="Expectativa de vida Media"/>
  </r>
  <r>
    <x v="85"/>
    <x v="8"/>
    <s v="Developing"/>
    <x v="288"/>
    <n v="217"/>
    <n v="58"/>
    <n v="0.26"/>
    <n v="0.85"/>
    <n v="10.88"/>
    <n v="17.600000000000001"/>
    <n v="78"/>
    <n v="0.84"/>
    <n v="0.86"/>
    <n v="13.2"/>
    <n v="13.5"/>
    <x v="0"/>
    <s v="Mortalidad Media"/>
    <s v="Expectativa de vida Media"/>
  </r>
  <r>
    <x v="85"/>
    <x v="9"/>
    <s v="Developing"/>
    <x v="139"/>
    <n v="22"/>
    <n v="61"/>
    <n v="0.28000000000000003"/>
    <n v="0.75"/>
    <n v="7.6000000000000005"/>
    <n v="17"/>
    <n v="83"/>
    <n v="0.82000000000000006"/>
    <n v="0.82000000000000006"/>
    <n v="13.2"/>
    <n v="13.5"/>
    <x v="0"/>
    <s v="Mortalidad Alta"/>
    <s v="Expectativa de vida Media"/>
  </r>
  <r>
    <x v="85"/>
    <x v="10"/>
    <s v="Developing"/>
    <x v="261"/>
    <n v="224"/>
    <n v="64"/>
    <n v="0.28000000000000003"/>
    <n v="0.62"/>
    <n v="3.14"/>
    <n v="16.399999999999999"/>
    <n v="87"/>
    <n v="0.86"/>
    <n v="0.73"/>
    <n v="13.2"/>
    <n v="13.6"/>
    <x v="0"/>
    <s v="Mortalidad Alta"/>
    <s v="Expectativa de vida Media"/>
  </r>
  <r>
    <x v="85"/>
    <x v="11"/>
    <s v="Developing"/>
    <x v="232"/>
    <n v="228"/>
    <n v="66"/>
    <n v="0.44"/>
    <n v="0.39"/>
    <n v="13.290000000000001"/>
    <n v="15.7"/>
    <n v="90"/>
    <n v="0.92"/>
    <n v="0.82000000000000006"/>
    <n v="13.3"/>
    <n v="13.6"/>
    <x v="0"/>
    <s v="Mortalidad Alta"/>
    <s v="Expectativa de vida Media"/>
  </r>
  <r>
    <x v="85"/>
    <x v="12"/>
    <s v="Developing"/>
    <x v="199"/>
    <n v="231"/>
    <n v="69"/>
    <n v="0.4"/>
    <n v="0.08"/>
    <n v="8.3000000000000007"/>
    <n v="15.2"/>
    <n v="93"/>
    <n v="0.86"/>
    <n v="0.78"/>
    <n v="13.3"/>
    <n v="13.6"/>
    <x v="0"/>
    <s v="Mortalidad Alta"/>
    <s v="Expectativa de vida Media"/>
  </r>
  <r>
    <x v="86"/>
    <x v="1"/>
    <s v="Developing"/>
    <x v="243"/>
    <n v="242"/>
    <n v="2"/>
    <n v="0.01"/>
    <n v="0.88"/>
    <n v="4.7700000000000005"/>
    <n v="34.9"/>
    <n v="3"/>
    <n v="0.88"/>
    <n v="0.88"/>
    <n v="8.6"/>
    <n v="8.5"/>
    <x v="2"/>
    <s v="Mortalidad Baja"/>
    <s v="Expectativa de vida Media"/>
  </r>
  <r>
    <x v="86"/>
    <x v="2"/>
    <s v="Developing"/>
    <x v="171"/>
    <n v="232"/>
    <n v="3"/>
    <n v="0.01"/>
    <n v="0.89"/>
    <n v="10.28"/>
    <n v="34.1"/>
    <n v="3"/>
    <n v="0.89"/>
    <n v="0.89"/>
    <n v="9"/>
    <n v="8.9"/>
    <x v="2"/>
    <s v="Mortalidad Baja"/>
    <s v="Expectativa de vida Media"/>
  </r>
  <r>
    <x v="86"/>
    <x v="3"/>
    <s v="Developing"/>
    <x v="138"/>
    <n v="232"/>
    <n v="3"/>
    <n v="0.01"/>
    <n v="0.84"/>
    <n v="0.86"/>
    <n v="33.299999999999997"/>
    <n v="4"/>
    <n v="0.84"/>
    <n v="0.84"/>
    <n v="9.5"/>
    <n v="9.4"/>
    <x v="2"/>
    <s v="Mortalidad Baja"/>
    <s v="Expectativa de vida Media"/>
  </r>
  <r>
    <x v="86"/>
    <x v="4"/>
    <s v="Developing"/>
    <x v="265"/>
    <n v="268"/>
    <n v="3"/>
    <n v="7.84"/>
    <n v="0.82000000000000006"/>
    <n v="0.79"/>
    <n v="32.5"/>
    <n v="4"/>
    <n v="0.85"/>
    <n v="0.82000000000000006"/>
    <n v="9.9"/>
    <n v="9.9"/>
    <x v="2"/>
    <s v="Mortalidad Baja"/>
    <s v="Expectativa de vida Media"/>
  </r>
  <r>
    <x v="86"/>
    <x v="5"/>
    <s v="Developing"/>
    <x v="205"/>
    <n v="299"/>
    <n v="3"/>
    <n v="7.58"/>
    <n v="0.83000000000000007"/>
    <n v="31.38"/>
    <n v="31.8"/>
    <n v="4"/>
    <n v="0.83000000000000007"/>
    <n v="0.83000000000000007"/>
    <n v="1.4"/>
    <n v="1.4"/>
    <x v="2"/>
    <s v="Mortalidad Baja"/>
    <s v="Expectativa de vida Media"/>
  </r>
  <r>
    <x v="87"/>
    <x v="1"/>
    <s v="Developing"/>
    <x v="117"/>
    <n v="158"/>
    <n v="18"/>
    <n v="0.01"/>
    <n v="0.92"/>
    <n v="12.790000000000001"/>
    <n v="18.5"/>
    <n v="22"/>
    <n v="0.92"/>
    <n v="0.92"/>
    <n v="15.9"/>
    <n v="16.3"/>
    <x v="0"/>
    <s v="Mortalidad Media"/>
    <s v="Expectativa de vida Alta"/>
  </r>
  <r>
    <x v="87"/>
    <x v="2"/>
    <s v="Developing"/>
    <x v="219"/>
    <n v="162"/>
    <n v="19"/>
    <n v="0.27"/>
    <n v="0.92"/>
    <n v="18.61"/>
    <n v="18"/>
    <n v="24"/>
    <n v="0.92"/>
    <n v="0.92"/>
    <n v="16.100000000000001"/>
    <n v="16.5"/>
    <x v="0"/>
    <s v="Mortalidad Media"/>
    <s v="Expectativa de vida Alta"/>
  </r>
  <r>
    <x v="87"/>
    <x v="3"/>
    <s v="Developing"/>
    <x v="104"/>
    <n v="167"/>
    <n v="20"/>
    <n v="0.26"/>
    <n v="0.09"/>
    <n v="33.619999999999997"/>
    <n v="17.399999999999999"/>
    <n v="25"/>
    <n v="0.09"/>
    <n v="0.09"/>
    <n v="16.3"/>
    <n v="16.7"/>
    <x v="0"/>
    <s v="Mortalidad Media"/>
    <s v="Expectativa de vida Media"/>
  </r>
  <r>
    <x v="87"/>
    <x v="4"/>
    <s v="Developing"/>
    <x v="89"/>
    <n v="172"/>
    <n v="22"/>
    <n v="0.27"/>
    <n v="0.92"/>
    <n v="23.59"/>
    <n v="16.899999999999999"/>
    <n v="27"/>
    <n v="0.92"/>
    <n v="0.92"/>
    <n v="16.5"/>
    <n v="16.899999999999999"/>
    <x v="0"/>
    <s v="Mortalidad Media"/>
    <s v="Expectativa de vida Media"/>
  </r>
  <r>
    <x v="87"/>
    <x v="5"/>
    <s v="Developing"/>
    <x v="108"/>
    <n v="178"/>
    <n v="23"/>
    <n v="0.24"/>
    <n v="0.82000000000000006"/>
    <n v="1.9000000000000001"/>
    <n v="16.399999999999999"/>
    <n v="30"/>
    <n v="0.83000000000000007"/>
    <n v="0.82000000000000006"/>
    <n v="16.7"/>
    <n v="17.2"/>
    <x v="0"/>
    <s v="Mortalidad Media"/>
    <s v="Expectativa de vida Media"/>
  </r>
  <r>
    <x v="87"/>
    <x v="6"/>
    <s v="Developing"/>
    <x v="255"/>
    <n v="183"/>
    <n v="25"/>
    <n v="0.22"/>
    <n v="0.89"/>
    <n v="1.8900000000000001"/>
    <n v="15.9"/>
    <n v="32"/>
    <n v="0.93"/>
    <n v="0.89"/>
    <n v="16.899999999999999"/>
    <n v="17.399999999999999"/>
    <x v="0"/>
    <s v="Mortalidad Media"/>
    <s v="Expectativa de vida Media"/>
  </r>
  <r>
    <x v="87"/>
    <x v="7"/>
    <s v="Developing"/>
    <x v="136"/>
    <n v="189"/>
    <n v="27"/>
    <n v="0.21"/>
    <n v="0.82000000000000006"/>
    <n v="20.89"/>
    <n v="15.4"/>
    <n v="35"/>
    <n v="0.82000000000000006"/>
    <n v="0.82000000000000006"/>
    <n v="17"/>
    <n v="17.600000000000001"/>
    <x v="0"/>
    <s v="Mortalidad Media"/>
    <s v="Expectativa de vida Media"/>
  </r>
  <r>
    <x v="87"/>
    <x v="8"/>
    <s v="Developing"/>
    <x v="170"/>
    <n v="194"/>
    <n v="29"/>
    <n v="0.2"/>
    <n v="0.82000000000000006"/>
    <n v="14.15"/>
    <n v="14.9"/>
    <n v="38"/>
    <n v="0.82000000000000006"/>
    <n v="0.82000000000000006"/>
    <n v="17.2"/>
    <n v="17.8"/>
    <x v="0"/>
    <s v="Mortalidad Media"/>
    <s v="Expectativa de vida Media"/>
  </r>
  <r>
    <x v="87"/>
    <x v="9"/>
    <s v="Developing"/>
    <x v="204"/>
    <n v="21"/>
    <n v="31"/>
    <n v="0.2"/>
    <n v="0.69000000000000006"/>
    <n v="28.38"/>
    <n v="14.4"/>
    <n v="41"/>
    <n v="0.91"/>
    <n v="0.89"/>
    <n v="17.399999999999999"/>
    <n v="18"/>
    <x v="0"/>
    <s v="Mortalidad Media"/>
    <s v="Expectativa de vida Media"/>
  </r>
  <r>
    <x v="87"/>
    <x v="10"/>
    <s v="Developing"/>
    <x v="248"/>
    <n v="28"/>
    <n v="33"/>
    <n v="0.2"/>
    <n v="0.41000000000000003"/>
    <n v="50.230000000000004"/>
    <n v="13.9"/>
    <n v="44"/>
    <n v="0.78"/>
    <n v="0.75"/>
    <n v="17.600000000000001"/>
    <n v="18.2"/>
    <x v="0"/>
    <s v="Mortalidad Media"/>
    <s v="Expectativa de vida Media"/>
  </r>
  <r>
    <x v="87"/>
    <x v="11"/>
    <s v="Developing"/>
    <x v="259"/>
    <n v="218"/>
    <n v="35"/>
    <n v="0.21"/>
    <n v="0.27"/>
    <n v="120.74000000000001"/>
    <n v="13.4"/>
    <n v="47"/>
    <n v="0.08"/>
    <n v="0.08"/>
    <n v="17.8"/>
    <n v="18.399999999999999"/>
    <x v="0"/>
    <s v="Mortalidad Media"/>
    <s v="Expectativa de vida Media"/>
  </r>
  <r>
    <x v="87"/>
    <x v="12"/>
    <s v="Developing"/>
    <x v="265"/>
    <n v="22"/>
    <n v="38"/>
    <n v="0.2"/>
    <n v="0.02"/>
    <n v="133.44"/>
    <n v="12.9"/>
    <n v="50"/>
    <n v="0.76"/>
    <n v="0.78"/>
    <n v="18"/>
    <n v="18.600000000000001"/>
    <x v="0"/>
    <s v="Mortalidad Media"/>
    <s v="Expectativa de vida Media"/>
  </r>
  <r>
    <x v="88"/>
    <x v="1"/>
    <s v="Developed"/>
    <x v="64"/>
    <n v="58"/>
    <n v="1"/>
    <n v="0.01"/>
    <n v="0.92"/>
    <n v="1.4000000000000001"/>
    <n v="61.6"/>
    <n v="1"/>
    <n v="0.96"/>
    <n v="0.96"/>
    <n v="1"/>
    <n v="0.9"/>
    <x v="1"/>
    <s v="Mortalidad Baja"/>
    <s v="Expectativa de vida Alta"/>
  </r>
  <r>
    <x v="88"/>
    <x v="2"/>
    <s v="Developed"/>
    <x v="71"/>
    <n v="6"/>
    <n v="1"/>
    <n v="8.68"/>
    <n v="0.51"/>
    <n v="26.32"/>
    <n v="61"/>
    <n v="1"/>
    <n v="0.97"/>
    <n v="0.97"/>
    <n v="1"/>
    <n v="0.9"/>
    <x v="1"/>
    <s v="Mortalidad Baja"/>
    <s v="Expectativa de vida Alta"/>
  </r>
  <r>
    <x v="88"/>
    <x v="3"/>
    <s v="Developed"/>
    <x v="72"/>
    <n v="62"/>
    <n v="1"/>
    <n v="9.0500000000000007"/>
    <n v="0.02"/>
    <n v="0.1"/>
    <n v="6.5"/>
    <n v="1"/>
    <n v="0.97"/>
    <n v="0.97"/>
    <n v="1"/>
    <n v="0.9"/>
    <x v="1"/>
    <s v="Mortalidad Baja"/>
    <s v="Expectativa de vida Alta"/>
  </r>
  <r>
    <x v="88"/>
    <x v="4"/>
    <s v="Developed"/>
    <x v="72"/>
    <n v="63"/>
    <n v="1"/>
    <n v="8.9600000000000009"/>
    <n v="0.02"/>
    <n v="0.51"/>
    <n v="59.9"/>
    <n v="1"/>
    <n v="0.97"/>
    <n v="0.97"/>
    <n v="1"/>
    <n v="0.9"/>
    <x v="1"/>
    <s v="Mortalidad Baja"/>
    <s v="Expectativa de vida Alta"/>
  </r>
  <r>
    <x v="89"/>
    <x v="1"/>
    <s v="Developing"/>
    <x v="157"/>
    <n v="148"/>
    <n v="2"/>
    <n v="3.55"/>
    <n v="0.98"/>
    <n v="0"/>
    <n v="53.2"/>
    <n v="3"/>
    <n v="0.99"/>
    <n v="0.98"/>
    <n v="1.8"/>
    <n v="1.7"/>
    <x v="6"/>
    <s v="Mortalidad Baja"/>
    <s v="Expectativa de vida Alta"/>
  </r>
  <r>
    <x v="89"/>
    <x v="2"/>
    <s v="Developing"/>
    <x v="55"/>
    <n v="157"/>
    <n v="2"/>
    <n v="3.58"/>
    <n v="0.98"/>
    <n v="0"/>
    <n v="52.4"/>
    <n v="3"/>
    <n v="0.99"/>
    <n v="0.98"/>
    <n v="1.8"/>
    <n v="1.7"/>
    <x v="6"/>
    <s v="Mortalidad Baja"/>
    <s v="Expectativa de vida Alta"/>
  </r>
  <r>
    <x v="89"/>
    <x v="3"/>
    <s v="Developing"/>
    <x v="55"/>
    <n v="157"/>
    <n v="2"/>
    <n v="3.63"/>
    <n v="0.98"/>
    <n v="0"/>
    <n v="51.7"/>
    <n v="3"/>
    <n v="0.99"/>
    <n v="0.98"/>
    <n v="1.8"/>
    <n v="1.7"/>
    <x v="6"/>
    <s v="Mortalidad Baja"/>
    <s v="Expectativa de vida Alta"/>
  </r>
  <r>
    <x v="89"/>
    <x v="4"/>
    <s v="Developing"/>
    <x v="157"/>
    <n v="147"/>
    <n v="3"/>
    <n v="3.39"/>
    <n v="0.98"/>
    <n v="0"/>
    <n v="5.9"/>
    <n v="3"/>
    <n v="0.99"/>
    <n v="0.98"/>
    <n v="1.8"/>
    <n v="1.8"/>
    <x v="6"/>
    <s v="Mortalidad Baja"/>
    <s v="Expectativa de vida Alta"/>
  </r>
  <r>
    <x v="89"/>
    <x v="5"/>
    <s v="Developing"/>
    <x v="56"/>
    <n v="154"/>
    <n v="3"/>
    <n v="3.38"/>
    <n v="0.98"/>
    <n v="0"/>
    <n v="5.2"/>
    <n v="3"/>
    <n v="0.99"/>
    <n v="0.98"/>
    <n v="1.9"/>
    <n v="1.8"/>
    <x v="6"/>
    <s v="Mortalidad Baja"/>
    <s v="Expectativa de vida Alta"/>
  </r>
  <r>
    <x v="89"/>
    <x v="6"/>
    <s v="Developing"/>
    <x v="56"/>
    <n v="163"/>
    <n v="3"/>
    <n v="3.36"/>
    <n v="0.98"/>
    <n v="0"/>
    <n v="49.4"/>
    <n v="3"/>
    <n v="0.99"/>
    <n v="0.98"/>
    <n v="1.9"/>
    <n v="1.8"/>
    <x v="6"/>
    <s v="Mortalidad Baja"/>
    <s v="Expectativa de vida Alta"/>
  </r>
  <r>
    <x v="89"/>
    <x v="7"/>
    <s v="Developing"/>
    <x v="82"/>
    <n v="169"/>
    <n v="3"/>
    <n v="3.64"/>
    <n v="0.97"/>
    <n v="0"/>
    <n v="48.6"/>
    <n v="3"/>
    <n v="0.97"/>
    <n v="0.97"/>
    <n v="1.9"/>
    <n v="1.8"/>
    <x v="6"/>
    <s v="Mortalidad Baja"/>
    <s v="Expectativa de vida Alta"/>
  </r>
  <r>
    <x v="89"/>
    <x v="8"/>
    <s v="Developing"/>
    <x v="82"/>
    <n v="173"/>
    <n v="3"/>
    <n v="3.83"/>
    <n v="0.93"/>
    <n v="0"/>
    <n v="47.9"/>
    <n v="4"/>
    <n v="0.93"/>
    <n v="0.93"/>
    <n v="2"/>
    <n v="1.9"/>
    <x v="6"/>
    <s v="Mortalidad Baja"/>
    <s v="Expectativa de vida Alta"/>
  </r>
  <r>
    <x v="89"/>
    <x v="9"/>
    <s v="Developing"/>
    <x v="25"/>
    <n v="17"/>
    <n v="3"/>
    <n v="3.69"/>
    <n v="0.88"/>
    <n v="0"/>
    <n v="47.1"/>
    <n v="4"/>
    <n v="0.88"/>
    <n v="0.88"/>
    <n v="2"/>
    <n v="1.9"/>
    <x v="6"/>
    <s v="Mortalidad Baja"/>
    <s v="Expectativa de vida Alta"/>
  </r>
  <r>
    <x v="89"/>
    <x v="10"/>
    <s v="Developing"/>
    <x v="220"/>
    <n v="194"/>
    <n v="3"/>
    <n v="3.7"/>
    <n v="0.86"/>
    <n v="0"/>
    <n v="46.4"/>
    <n v="4"/>
    <n v="0.87"/>
    <n v="0.86"/>
    <n v="2"/>
    <n v="1.9"/>
    <x v="6"/>
    <s v="Mortalidad Baja"/>
    <s v="Expectativa de vida Alta"/>
  </r>
  <r>
    <x v="89"/>
    <x v="11"/>
    <s v="Developing"/>
    <x v="92"/>
    <n v="194"/>
    <n v="4"/>
    <n v="3.81"/>
    <n v="0.79"/>
    <n v="0"/>
    <n v="45.7"/>
    <n v="4"/>
    <n v="0.08"/>
    <n v="0.79"/>
    <n v="2.1"/>
    <n v="2"/>
    <x v="6"/>
    <s v="Mortalidad Baja"/>
    <s v="Expectativa de vida Alta"/>
  </r>
  <r>
    <x v="89"/>
    <x v="12"/>
    <s v="Developing"/>
    <x v="48"/>
    <n v="198"/>
    <n v="4"/>
    <n v="3.77"/>
    <n v="0.86"/>
    <n v="0"/>
    <n v="44.9"/>
    <n v="5"/>
    <n v="0.86"/>
    <n v="0.86"/>
    <n v="2.1"/>
    <n v="2"/>
    <x v="6"/>
    <s v="Mortalidad Baja"/>
    <s v="Expectativa de vida Alta"/>
  </r>
  <r>
    <x v="89"/>
    <x v="13"/>
    <s v="Developing"/>
    <x v="146"/>
    <n v="197"/>
    <n v="4"/>
    <n v="3.5"/>
    <n v="0.85"/>
    <n v="0"/>
    <n v="44.2"/>
    <n v="5"/>
    <n v="0.85"/>
    <n v="0.85"/>
    <n v="2.2000000000000002"/>
    <n v="2.1"/>
    <x v="6"/>
    <s v="Mortalidad Baja"/>
    <s v="Expectativa de vida Alta"/>
  </r>
  <r>
    <x v="89"/>
    <x v="14"/>
    <s v="Developing"/>
    <x v="25"/>
    <n v="193"/>
    <n v="4"/>
    <n v="3.51"/>
    <n v="0.87"/>
    <n v="0"/>
    <n v="43.5"/>
    <n v="5"/>
    <n v="0.89"/>
    <n v="0.87"/>
    <n v="2.2000000000000002"/>
    <n v="2.1"/>
    <x v="6"/>
    <s v="Mortalidad Baja"/>
    <s v="Expectativa de vida Alta"/>
  </r>
  <r>
    <x v="89"/>
    <x v="15"/>
    <s v="Developing"/>
    <x v="25"/>
    <n v="192"/>
    <n v="4"/>
    <n v="3.61"/>
    <n v="0.83000000000000007"/>
    <n v="0"/>
    <n v="42.8"/>
    <n v="5"/>
    <n v="0.85"/>
    <n v="0.83000000000000007"/>
    <n v="2.2000000000000002"/>
    <n v="2.1"/>
    <x v="6"/>
    <s v="Mortalidad Baja"/>
    <s v="Expectativa de vida Alta"/>
  </r>
  <r>
    <x v="90"/>
    <x v="1"/>
    <s v="Developing"/>
    <x v="223"/>
    <n v="223"/>
    <n v="49"/>
    <n v="0.01"/>
    <n v="0.68"/>
    <n v="11.42"/>
    <n v="18.899999999999999"/>
    <n v="88"/>
    <n v="0.67"/>
    <n v="0.68"/>
    <n v="9.8000000000000007"/>
    <n v="9.6"/>
    <x v="2"/>
    <s v="Mortalidad Alta"/>
    <s v="Expectativa de vida Media"/>
  </r>
  <r>
    <x v="90"/>
    <x v="2"/>
    <s v="Developing"/>
    <x v="118"/>
    <n v="227"/>
    <n v="49"/>
    <n v="0.01"/>
    <n v="0.67"/>
    <n v="12.24"/>
    <n v="18.5"/>
    <n v="89"/>
    <n v="0.56000000000000005"/>
    <n v="0.67"/>
    <n v="1"/>
    <n v="9.9"/>
    <x v="2"/>
    <s v="Mortalidad Alta"/>
    <s v="Expectativa de vida Media"/>
  </r>
  <r>
    <x v="90"/>
    <x v="3"/>
    <s v="Developing"/>
    <x v="205"/>
    <n v="232"/>
    <n v="49"/>
    <n v="0.01"/>
    <n v="0.71"/>
    <n v="2.72"/>
    <n v="18.100000000000001"/>
    <n v="90"/>
    <n v="0.71"/>
    <n v="0.71"/>
    <n v="1.3"/>
    <n v="1.1000000000000001"/>
    <x v="2"/>
    <s v="Mortalidad Alta"/>
    <s v="Expectativa de vida Media"/>
  </r>
  <r>
    <x v="90"/>
    <x v="4"/>
    <s v="Developing"/>
    <x v="224"/>
    <n v="241"/>
    <n v="50"/>
    <n v="0.15"/>
    <n v="0.75"/>
    <n v="7.71"/>
    <n v="17.7"/>
    <n v="93"/>
    <n v="0.04"/>
    <n v="0.75"/>
    <n v="1.5"/>
    <n v="1.3"/>
    <x v="2"/>
    <s v="Mortalidad Alta"/>
    <s v="Expectativa de vida Media"/>
  </r>
  <r>
    <x v="90"/>
    <x v="5"/>
    <s v="Developing"/>
    <x v="294"/>
    <n v="252"/>
    <n v="50"/>
    <n v="0.12"/>
    <n v="7.0000000000000007E-2"/>
    <n v="3.72"/>
    <n v="17.3"/>
    <n v="95"/>
    <n v="0.75"/>
    <n v="7.0000000000000007E-2"/>
    <n v="1.7"/>
    <n v="1.6"/>
    <x v="2"/>
    <s v="Mortalidad Alta"/>
    <s v="Expectativa de vida Media"/>
  </r>
  <r>
    <x v="90"/>
    <x v="6"/>
    <s v="Developing"/>
    <x v="128"/>
    <n v="263"/>
    <n v="51"/>
    <n v="0.11"/>
    <n v="0.71"/>
    <n v="8.01"/>
    <n v="16.899999999999999"/>
    <n v="99"/>
    <n v="0.71"/>
    <n v="0.71"/>
    <n v="11"/>
    <n v="1.8"/>
    <x v="2"/>
    <s v="Mortalidad Alta"/>
    <s v="Expectativa de vida Media"/>
  </r>
  <r>
    <x v="91"/>
    <x v="1"/>
    <s v="Developing"/>
    <x v="177"/>
    <n v="362"/>
    <n v="490"/>
    <n v="0.01"/>
    <n v="0.49"/>
    <n v="68.55"/>
    <n v="24.7"/>
    <n v="759"/>
    <n v="0.49"/>
    <n v="0.49"/>
    <n v="1.1000000000000001"/>
    <n v="9.9"/>
    <x v="2"/>
    <s v="Mortalidad Alta"/>
    <s v="Expectativa de vida Media"/>
  </r>
  <r>
    <x v="91"/>
    <x v="2"/>
    <s v="Developing"/>
    <x v="291"/>
    <n v="367"/>
    <n v="498"/>
    <n v="8.3000000000000007"/>
    <n v="0.46"/>
    <n v="528.52"/>
    <n v="24.1"/>
    <n v="773"/>
    <n v="0.46"/>
    <n v="0.46"/>
    <n v="1.4"/>
    <n v="1.2"/>
    <x v="2"/>
    <s v="Mortalidad Alta"/>
    <s v="Expectativa de vida Media"/>
  </r>
  <r>
    <x v="91"/>
    <x v="3"/>
    <s v="Developing"/>
    <x v="295"/>
    <n v="374"/>
    <n v="505"/>
    <n v="8.5399999999999991"/>
    <n v="0.42"/>
    <n v="64.47"/>
    <n v="23.5"/>
    <n v="788"/>
    <n v="0.42"/>
    <n v="0.42"/>
    <n v="1.7"/>
    <n v="1.6"/>
    <x v="2"/>
    <s v="Mortalidad Alta"/>
    <s v="Expectativa de vida Media"/>
  </r>
  <r>
    <x v="91"/>
    <x v="4"/>
    <s v="Developing"/>
    <x v="266"/>
    <n v="375"/>
    <n v="513"/>
    <n v="8.75"/>
    <n v="0.46"/>
    <n v="188.43"/>
    <n v="22.8"/>
    <n v="802"/>
    <n v="0.48"/>
    <n v="0.48"/>
    <n v="11"/>
    <n v="1.9"/>
    <x v="2"/>
    <s v="Mortalidad Alta"/>
    <s v="Expectativa de vida Media"/>
  </r>
  <r>
    <x v="91"/>
    <x v="5"/>
    <s v="Developing"/>
    <x v="287"/>
    <n v="374"/>
    <n v="521"/>
    <n v="8.9"/>
    <n v="0.49"/>
    <n v="84.91"/>
    <n v="22.2"/>
    <n v="817"/>
    <n v="0.54"/>
    <n v="0.54"/>
    <n v="11.3"/>
    <n v="11.2"/>
    <x v="2"/>
    <s v="Mortalidad Alta"/>
    <s v="Expectativa de vida Media"/>
  </r>
  <r>
    <x v="91"/>
    <x v="6"/>
    <s v="Developing"/>
    <x v="192"/>
    <n v="376"/>
    <n v="527"/>
    <n v="9.0500000000000007"/>
    <n v="0.63"/>
    <n v="12.72"/>
    <n v="21.6"/>
    <n v="832"/>
    <n v="0.66"/>
    <n v="0.63"/>
    <n v="11.7"/>
    <n v="11.6"/>
    <x v="2"/>
    <s v="Mortalidad Alta"/>
    <s v="Expectativa de vida Media"/>
  </r>
  <r>
    <x v="91"/>
    <x v="7"/>
    <s v="Developing"/>
    <x v="162"/>
    <n v="386"/>
    <n v="536"/>
    <n v="9.3000000000000007"/>
    <n v="0.41000000000000003"/>
    <n v="99.600000000000009"/>
    <n v="21"/>
    <n v="848"/>
    <n v="0.06"/>
    <n v="0.53"/>
    <n v="12"/>
    <n v="11.9"/>
    <x v="2"/>
    <s v="Mortalidad Alta"/>
    <s v="Expectativa de vida Media"/>
  </r>
  <r>
    <x v="91"/>
    <x v="8"/>
    <s v="Developing"/>
    <x v="286"/>
    <n v="388"/>
    <n v="542"/>
    <n v="9.5500000000000007"/>
    <n v="0.42"/>
    <n v="26.13"/>
    <n v="2.4"/>
    <n v="863"/>
    <n v="0.54"/>
    <n v="0.42"/>
    <n v="12.3"/>
    <n v="12.3"/>
    <x v="2"/>
    <s v="Mortalidad Alta"/>
    <s v="Expectativa de vida Media"/>
  </r>
  <r>
    <x v="91"/>
    <x v="9"/>
    <s v="Developing"/>
    <x v="187"/>
    <n v="396"/>
    <n v="549"/>
    <n v="9.66"/>
    <n v="0.27"/>
    <n v="7.04"/>
    <n v="19.899999999999999"/>
    <n v="879"/>
    <n v="0.46"/>
    <n v="0.04"/>
    <n v="12.6"/>
    <n v="12.6"/>
    <x v="2"/>
    <s v="Mortalidad Alta"/>
    <s v="Expectativa de vida Media"/>
  </r>
  <r>
    <x v="91"/>
    <x v="10"/>
    <s v="Developing"/>
    <x v="188"/>
    <n v="4"/>
    <n v="556"/>
    <n v="9.7100000000000009"/>
    <n v="0.18"/>
    <n v="1109.27"/>
    <n v="19.3"/>
    <n v="893"/>
    <n v="0.45"/>
    <n v="0.36"/>
    <n v="12.9"/>
    <n v="12.9"/>
    <x v="2"/>
    <s v="Mortalidad Alta"/>
    <s v="Expectativa de vida Media"/>
  </r>
  <r>
    <x v="92"/>
    <x v="1"/>
    <s v="Developing"/>
    <x v="293"/>
    <n v="162"/>
    <n v="359"/>
    <n v="0.01"/>
    <n v="0.72"/>
    <n v="13.700000000000001"/>
    <n v="24.7"/>
    <n v="442"/>
    <n v="0.72"/>
    <n v="0.72"/>
    <n v="19.399999999999999"/>
    <n v="19.8"/>
    <x v="0"/>
    <s v="Mortalidad Alta"/>
    <s v="Expectativa de vida Media"/>
  </r>
  <r>
    <x v="92"/>
    <x v="2"/>
    <s v="Developing"/>
    <x v="204"/>
    <n v="163"/>
    <n v="365"/>
    <n v="0.04"/>
    <n v="0.72"/>
    <n v="87.49"/>
    <n v="23.9"/>
    <n v="450"/>
    <n v="0.72"/>
    <n v="0.72"/>
    <n v="19.600000000000001"/>
    <n v="2"/>
    <x v="0"/>
    <s v="Mortalidad Alta"/>
    <s v="Expectativa de vida Media"/>
  </r>
  <r>
    <x v="92"/>
    <x v="3"/>
    <s v="Developing"/>
    <x v="245"/>
    <n v="165"/>
    <n v="369"/>
    <n v="0.04"/>
    <n v="0.72"/>
    <n v="80.460000000000008"/>
    <n v="23.2"/>
    <n v="456"/>
    <n v="0.72"/>
    <n v="0.72"/>
    <n v="19.8"/>
    <n v="2.2000000000000002"/>
    <x v="0"/>
    <s v="Mortalidad Alta"/>
    <s v="Expectativa de vida Media"/>
  </r>
  <r>
    <x v="92"/>
    <x v="4"/>
    <s v="Developing"/>
    <x v="230"/>
    <n v="167"/>
    <n v="371"/>
    <n v="0.04"/>
    <n v="0.74"/>
    <n v="43.86"/>
    <n v="22.5"/>
    <n v="459"/>
    <n v="0.75"/>
    <n v="0.74"/>
    <n v="2"/>
    <n v="2.4"/>
    <x v="0"/>
    <s v="Mortalidad Alta"/>
    <s v="Expectativa de vida Media"/>
  </r>
  <r>
    <x v="92"/>
    <x v="5"/>
    <s v="Developing"/>
    <x v="147"/>
    <n v="172"/>
    <n v="372"/>
    <n v="0.04"/>
    <n v="0.82000000000000006"/>
    <n v="43.21"/>
    <n v="21.9"/>
    <n v="461"/>
    <n v="0.82000000000000006"/>
    <n v="0.82000000000000006"/>
    <n v="2.2000000000000002"/>
    <n v="2.7"/>
    <x v="0"/>
    <s v="Mortalidad Alta"/>
    <s v="Expectativa de vida Media"/>
  </r>
  <r>
    <x v="92"/>
    <x v="6"/>
    <s v="Developing"/>
    <x v="252"/>
    <n v="175"/>
    <n v="371"/>
    <n v="0.03"/>
    <n v="0.78"/>
    <n v="8.6300000000000008"/>
    <n v="21.3"/>
    <n v="460"/>
    <n v="7.0000000000000007E-2"/>
    <n v="0.71"/>
    <n v="2.5"/>
    <n v="2.9"/>
    <x v="0"/>
    <s v="Mortalidad Alta"/>
    <s v="Expectativa de vida Media"/>
  </r>
  <r>
    <x v="92"/>
    <x v="7"/>
    <s v="Developing"/>
    <x v="231"/>
    <n v="177"/>
    <n v="369"/>
    <n v="0.03"/>
    <n v="0.65"/>
    <n v="11.290000000000001"/>
    <n v="2.6"/>
    <n v="460"/>
    <n v="7.0000000000000007E-2"/>
    <n v="0.62"/>
    <n v="2.7"/>
    <n v="21.1"/>
    <x v="0"/>
    <s v="Mortalidad Alta"/>
    <s v="Expectativa de vida Media"/>
  </r>
  <r>
    <x v="92"/>
    <x v="8"/>
    <s v="Developing"/>
    <x v="253"/>
    <n v="178"/>
    <n v="367"/>
    <n v="0.03"/>
    <n v="0.75"/>
    <n v="28.01"/>
    <n v="2.1"/>
    <n v="459"/>
    <n v="0.75"/>
    <n v="0.75"/>
    <n v="2.8"/>
    <n v="21.3"/>
    <x v="0"/>
    <s v="Mortalidad Alta"/>
    <s v="Expectativa de vida Media"/>
  </r>
  <r>
    <x v="92"/>
    <x v="9"/>
    <s v="Developing"/>
    <x v="139"/>
    <n v="179"/>
    <n v="365"/>
    <n v="0.03"/>
    <n v="0.78"/>
    <n v="76.41"/>
    <n v="19.5"/>
    <n v="458"/>
    <n v="0.77"/>
    <n v="0.78"/>
    <n v="21"/>
    <n v="21.5"/>
    <x v="0"/>
    <s v="Mortalidad Alta"/>
    <s v="Expectativa de vida Media"/>
  </r>
  <r>
    <x v="92"/>
    <x v="10"/>
    <s v="Developing"/>
    <x v="200"/>
    <n v="2"/>
    <n v="364"/>
    <n v="0.04"/>
    <n v="7.0000000000000007E-2"/>
    <n v="29.810000000000002"/>
    <n v="18.899999999999999"/>
    <n v="459"/>
    <n v="0.78"/>
    <n v="0.77"/>
    <n v="21.2"/>
    <n v="21.7"/>
    <x v="0"/>
    <s v="Mortalidad Alta"/>
    <s v="Expectativa de vida Media"/>
  </r>
  <r>
    <x v="92"/>
    <x v="11"/>
    <s v="Developing"/>
    <x v="227"/>
    <n v="183"/>
    <n v="364"/>
    <n v="0.01"/>
    <n v="0.65"/>
    <n v="42.480000000000004"/>
    <n v="18.399999999999999"/>
    <n v="461"/>
    <n v="0.65"/>
    <n v="0.65"/>
    <n v="21.4"/>
    <n v="21.8"/>
    <x v="0"/>
    <s v="Mortalidad Alta"/>
    <s v="Expectativa de vida Media"/>
  </r>
  <r>
    <x v="92"/>
    <x v="12"/>
    <s v="Developing"/>
    <x v="232"/>
    <n v="185"/>
    <n v="366"/>
    <n v="0.01"/>
    <n v="0.63"/>
    <n v="47.4"/>
    <n v="17.899999999999999"/>
    <n v="466"/>
    <n v="0.69000000000000006"/>
    <n v="0.67"/>
    <n v="21.6"/>
    <n v="22"/>
    <x v="0"/>
    <s v="Mortalidad Alta"/>
    <s v="Expectativa de vida Media"/>
  </r>
  <r>
    <x v="93"/>
    <x v="1"/>
    <s v="Developing"/>
    <x v="115"/>
    <n v="119"/>
    <n v="1"/>
    <n v="6.74"/>
    <n v="0.08"/>
    <n v="0"/>
    <n v="57.1"/>
    <n v="1"/>
    <n v="0.08"/>
    <n v="0.08"/>
    <n v="1.9"/>
    <n v="1.8"/>
    <x v="6"/>
    <s v="Mortalidad Baja"/>
    <s v="Expectativa de vida Alta"/>
  </r>
  <r>
    <x v="93"/>
    <x v="2"/>
    <s v="Developing"/>
    <x v="15"/>
    <n v="118"/>
    <n v="1"/>
    <n v="6.89"/>
    <n v="0.08"/>
    <n v="0"/>
    <n v="56.3"/>
    <n v="1"/>
    <n v="0.81"/>
    <n v="0.08"/>
    <n v="1.9"/>
    <n v="1.9"/>
    <x v="6"/>
    <s v="Mortalidad Baja"/>
    <s v="Expectativa de vida Alta"/>
  </r>
  <r>
    <x v="93"/>
    <x v="3"/>
    <s v="Developing"/>
    <x v="16"/>
    <n v="12"/>
    <n v="1"/>
    <n v="6.95"/>
    <n v="0.85"/>
    <n v="0"/>
    <n v="55.6"/>
    <n v="1"/>
    <n v="0.87"/>
    <n v="0.85"/>
    <n v="1.9"/>
    <n v="1.9"/>
    <x v="6"/>
    <s v="Mortalidad Baja"/>
    <s v="Expectativa de vida Alta"/>
  </r>
  <r>
    <x v="93"/>
    <x v="4"/>
    <s v="Developing"/>
    <x v="226"/>
    <n v="121"/>
    <n v="1"/>
    <n v="6.9"/>
    <n v="0.87"/>
    <n v="0.04"/>
    <n v="54.9"/>
    <n v="1"/>
    <n v="0.91"/>
    <n v="0.87"/>
    <n v="2"/>
    <n v="1.9"/>
    <x v="6"/>
    <s v="Mortalidad Baja"/>
    <s v="Expectativa de vida Alta"/>
  </r>
  <r>
    <x v="93"/>
    <x v="5"/>
    <s v="Developing"/>
    <x v="296"/>
    <n v="122"/>
    <n v="1"/>
    <n v="6.94"/>
    <n v="0.94000000000000006"/>
    <n v="0"/>
    <n v="54.2"/>
    <n v="2"/>
    <n v="0.95000000000000007"/>
    <n v="0.94000000000000006"/>
    <n v="2"/>
    <n v="1.9"/>
    <x v="6"/>
    <s v="Mortalidad Baja"/>
    <s v="Expectativa de vida Alta"/>
  </r>
  <r>
    <x v="93"/>
    <x v="6"/>
    <s v="Developing"/>
    <x v="144"/>
    <n v="127"/>
    <n v="1"/>
    <n v="6.87"/>
    <n v="0.85"/>
    <n v="0"/>
    <n v="53.4"/>
    <n v="2"/>
    <n v="0.85"/>
    <n v="0.85"/>
    <n v="2"/>
    <n v="1.9"/>
    <x v="6"/>
    <s v="Mortalidad Baja"/>
    <s v="Expectativa de vida Alta"/>
  </r>
  <r>
    <x v="93"/>
    <x v="7"/>
    <s v="Developing"/>
    <x v="296"/>
    <n v="127"/>
    <n v="1"/>
    <n v="6.74"/>
    <n v="0.86"/>
    <n v="0"/>
    <n v="52.7"/>
    <n v="2"/>
    <n v="0.86"/>
    <n v="0.86"/>
    <n v="2"/>
    <n v="2"/>
    <x v="6"/>
    <s v="Mortalidad Baja"/>
    <s v="Expectativa de vida Alta"/>
  </r>
  <r>
    <x v="93"/>
    <x v="8"/>
    <s v="Developing"/>
    <x v="145"/>
    <n v="124"/>
    <n v="1"/>
    <n v="6.16"/>
    <n v="0.85"/>
    <n v="0"/>
    <n v="51.9"/>
    <n v="2"/>
    <n v="0.84"/>
    <n v="0.85"/>
    <n v="2.1"/>
    <n v="2"/>
    <x v="6"/>
    <s v="Mortalidad Baja"/>
    <s v="Expectativa de vida Alta"/>
  </r>
  <r>
    <x v="93"/>
    <x v="9"/>
    <s v="Developing"/>
    <x v="19"/>
    <n v="125"/>
    <n v="1"/>
    <n v="5.72"/>
    <n v="0.88"/>
    <n v="0"/>
    <n v="51.1"/>
    <n v="2"/>
    <n v="0.98"/>
    <n v="0.88"/>
    <n v="2.1"/>
    <n v="2"/>
    <x v="6"/>
    <s v="Mortalidad Baja"/>
    <s v="Expectativa de vida Alta"/>
  </r>
  <r>
    <x v="93"/>
    <x v="10"/>
    <s v="Developing"/>
    <x v="196"/>
    <n v="122"/>
    <n v="1"/>
    <n v="5.53"/>
    <n v="0.92"/>
    <n v="0"/>
    <n v="5.3"/>
    <n v="2"/>
    <n v="0.88"/>
    <n v="0.92"/>
    <n v="2.1"/>
    <n v="2.1"/>
    <x v="6"/>
    <s v="Mortalidad Baja"/>
    <s v="Expectativa de vida Alta"/>
  </r>
  <r>
    <x v="93"/>
    <x v="11"/>
    <s v="Developing"/>
    <x v="196"/>
    <n v="123"/>
    <n v="1"/>
    <n v="5.69"/>
    <n v="0.95000000000000007"/>
    <n v="0"/>
    <n v="49.5"/>
    <n v="2"/>
    <n v="0.92"/>
    <n v="0.95000000000000007"/>
    <n v="2.2000000000000002"/>
    <n v="2.1"/>
    <x v="6"/>
    <s v="Mortalidad Baja"/>
    <s v="Expectativa de vida Alta"/>
  </r>
  <r>
    <x v="93"/>
    <x v="12"/>
    <s v="Developing"/>
    <x v="50"/>
    <n v="126"/>
    <n v="1"/>
    <n v="5.52"/>
    <n v="0.98"/>
    <n v="0"/>
    <n v="48.6"/>
    <n v="2"/>
    <n v="0.95000000000000007"/>
    <n v="0.98"/>
    <n v="2.2000000000000002"/>
    <n v="2.2000000000000002"/>
    <x v="6"/>
    <s v="Mortalidad Baja"/>
    <s v="Expectativa de vida Alta"/>
  </r>
  <r>
    <x v="93"/>
    <x v="13"/>
    <s v="Developing"/>
    <x v="49"/>
    <n v="125"/>
    <n v="1"/>
    <n v="5.52"/>
    <n v="0.98"/>
    <n v="0"/>
    <n v="47.8"/>
    <n v="2"/>
    <n v="0.99"/>
    <n v="0.99"/>
    <n v="2.2999999999999998"/>
    <n v="2.2000000000000002"/>
    <x v="6"/>
    <s v="Mortalidad Baja"/>
    <s v="Expectativa de vida Alta"/>
  </r>
  <r>
    <x v="93"/>
    <x v="14"/>
    <s v="Developing"/>
    <x v="50"/>
    <n v="124"/>
    <n v="2"/>
    <n v="5.43"/>
    <n v="0.98"/>
    <n v="0"/>
    <n v="46.9"/>
    <n v="2"/>
    <n v="0.95000000000000007"/>
    <n v="0.99"/>
    <n v="2.2999999999999998"/>
    <n v="2.2999999999999998"/>
    <x v="6"/>
    <s v="Mortalidad Baja"/>
    <s v="Expectativa de vida Alta"/>
  </r>
  <r>
    <x v="94"/>
    <x v="1"/>
    <s v="Developing"/>
    <x v="217"/>
    <n v="278"/>
    <n v="10"/>
    <n v="0.01"/>
    <n v="0.67"/>
    <n v="22.990000000000002"/>
    <n v="47.9"/>
    <n v="13"/>
    <n v="0.64"/>
    <n v="0.73"/>
    <n v="1.3"/>
    <n v="1.3"/>
    <x v="4"/>
    <s v="Mortalidad Baja"/>
    <s v="Expectativa de vida Media"/>
  </r>
  <r>
    <x v="94"/>
    <x v="2"/>
    <s v="Developing"/>
    <x v="297"/>
    <n v="281"/>
    <n v="10"/>
    <n v="0.01"/>
    <n v="0.73"/>
    <n v="0.12"/>
    <n v="47.2"/>
    <n v="13"/>
    <n v="0.08"/>
    <n v="0.79"/>
    <n v="1.3"/>
    <n v="1.3"/>
    <x v="4"/>
    <s v="Mortalidad Baja"/>
    <s v="Expectativa de vida Media"/>
  </r>
  <r>
    <x v="94"/>
    <x v="3"/>
    <s v="Developing"/>
    <x v="149"/>
    <n v="284"/>
    <n v="10"/>
    <n v="0.01"/>
    <n v="0.68"/>
    <n v="0"/>
    <n v="46.4"/>
    <n v="13"/>
    <n v="0.81"/>
    <n v="0.74"/>
    <n v="1.3"/>
    <n v="1.3"/>
    <x v="4"/>
    <s v="Mortalidad Baja"/>
    <s v="Expectativa de vida Media"/>
  </r>
  <r>
    <x v="94"/>
    <x v="4"/>
    <s v="Developing"/>
    <x v="143"/>
    <n v="285"/>
    <n v="10"/>
    <n v="0.88"/>
    <n v="0.66"/>
    <n v="0"/>
    <n v="45.7"/>
    <n v="13"/>
    <n v="0.69000000000000006"/>
    <n v="0.72"/>
    <n v="1.3"/>
    <n v="1.3"/>
    <x v="4"/>
    <s v="Mortalidad Baja"/>
    <s v="Expectativa de vida Media"/>
  </r>
  <r>
    <x v="94"/>
    <x v="5"/>
    <s v="Developing"/>
    <x v="201"/>
    <n v="286"/>
    <n v="10"/>
    <n v="0.79"/>
    <n v="0.56000000000000005"/>
    <n v="0"/>
    <n v="44.9"/>
    <n v="14"/>
    <n v="0.72"/>
    <n v="0.67"/>
    <n v="1.4"/>
    <n v="1.3"/>
    <x v="4"/>
    <s v="Mortalidad Baja"/>
    <s v="Expectativa de vida Media"/>
  </r>
  <r>
    <x v="94"/>
    <x v="6"/>
    <s v="Developing"/>
    <x v="235"/>
    <n v="288"/>
    <n v="11"/>
    <n v="0.82"/>
    <n v="0.66"/>
    <n v="0"/>
    <n v="44.2"/>
    <n v="14"/>
    <n v="0.79"/>
    <n v="0.73"/>
    <n v="1.4"/>
    <n v="1.3"/>
    <x v="4"/>
    <s v="Mortalidad Baja"/>
    <s v="Expectativa de vida Media"/>
  </r>
  <r>
    <x v="94"/>
    <x v="7"/>
    <s v="Developing"/>
    <x v="223"/>
    <n v="29"/>
    <n v="11"/>
    <n v="0.81"/>
    <n v="0.59"/>
    <n v="0"/>
    <n v="43.4"/>
    <n v="14"/>
    <n v="0.76"/>
    <n v="0.63"/>
    <n v="1.4"/>
    <n v="1.3"/>
    <x v="4"/>
    <s v="Mortalidad Baja"/>
    <s v="Expectativa de vida Media"/>
  </r>
  <r>
    <x v="94"/>
    <x v="8"/>
    <s v="Developing"/>
    <x v="150"/>
    <n v="295"/>
    <n v="11"/>
    <n v="0.71"/>
    <n v="0.61"/>
    <n v="0"/>
    <n v="42.7"/>
    <n v="14"/>
    <n v="0.72"/>
    <n v="0.71"/>
    <n v="1.4"/>
    <n v="1.3"/>
    <x v="4"/>
    <s v="Mortalidad Baja"/>
    <s v="Expectativa de vida Media"/>
  </r>
  <r>
    <x v="94"/>
    <x v="9"/>
    <s v="Developing"/>
    <x v="108"/>
    <n v="299"/>
    <n v="11"/>
    <n v="0.64"/>
    <n v="0.71"/>
    <n v="0.01"/>
    <n v="41.9"/>
    <n v="14"/>
    <n v="0.67"/>
    <n v="0.72"/>
    <n v="1.4"/>
    <n v="1.4"/>
    <x v="4"/>
    <s v="Mortalidad Baja"/>
    <s v="Expectativa de vida Media"/>
  </r>
  <r>
    <x v="94"/>
    <x v="10"/>
    <s v="Developing"/>
    <x v="254"/>
    <n v="37"/>
    <n v="11"/>
    <n v="0.84"/>
    <n v="0.63"/>
    <n v="12.22"/>
    <n v="41.1"/>
    <n v="15"/>
    <n v="0.61"/>
    <n v="0.72"/>
    <n v="1.4"/>
    <n v="1.4"/>
    <x v="4"/>
    <s v="Mortalidad Baja"/>
    <s v="Expectativa de vida Media"/>
  </r>
  <r>
    <x v="94"/>
    <x v="11"/>
    <s v="Developing"/>
    <x v="1"/>
    <n v="314"/>
    <n v="11"/>
    <n v="0.57999999999999996"/>
    <n v="0.06"/>
    <n v="13.85"/>
    <n v="4.4000000000000004"/>
    <n v="15"/>
    <n v="0.59"/>
    <n v="0.62"/>
    <n v="1.5"/>
    <n v="1.4"/>
    <x v="4"/>
    <s v="Mortalidad Baja"/>
    <s v="Expectativa de vida Media"/>
  </r>
  <r>
    <x v="94"/>
    <x v="12"/>
    <s v="Developing"/>
    <x v="208"/>
    <n v="321"/>
    <n v="11"/>
    <n v="0.59"/>
    <n v="0.67"/>
    <n v="38.630000000000003"/>
    <n v="39.6"/>
    <n v="14"/>
    <n v="0.62"/>
    <n v="0.68"/>
    <n v="1.5"/>
    <n v="1.4"/>
    <x v="4"/>
    <s v="Mortalidad Baja"/>
    <s v="Expectativa de vida Media"/>
  </r>
  <r>
    <x v="94"/>
    <x v="13"/>
    <s v="Developing"/>
    <x v="123"/>
    <n v="327"/>
    <n v="11"/>
    <n v="0.61"/>
    <n v="0.06"/>
    <n v="176.20000000000002"/>
    <n v="38.9"/>
    <n v="14"/>
    <n v="0.54"/>
    <n v="0.61"/>
    <n v="1.5"/>
    <n v="1.5"/>
    <x v="4"/>
    <s v="Mortalidad Baja"/>
    <s v="Expectativa de vida Media"/>
  </r>
  <r>
    <x v="94"/>
    <x v="14"/>
    <s v="Developing"/>
    <x v="124"/>
    <n v="331"/>
    <n v="11"/>
    <n v="0.68"/>
    <n v="0.59"/>
    <n v="40.230000000000004"/>
    <n v="38.200000000000003"/>
    <n v="14"/>
    <n v="0.52"/>
    <n v="0.55000000000000004"/>
    <n v="1.5"/>
    <n v="1.5"/>
    <x v="4"/>
    <s v="Mortalidad Baja"/>
    <s v="Expectativa de vida Media"/>
  </r>
  <r>
    <x v="94"/>
    <x v="15"/>
    <s v="Developing"/>
    <x v="238"/>
    <n v="335"/>
    <n v="11"/>
    <n v="0.73"/>
    <n v="0.57000000000000006"/>
    <n v="71.350000000000009"/>
    <n v="37.5"/>
    <n v="14"/>
    <n v="0.51"/>
    <n v="0.59"/>
    <n v="1.6"/>
    <n v="1.5"/>
    <x v="4"/>
    <s v="Mortalidad Baja"/>
    <s v="Expectativa de vida Media"/>
  </r>
  <r>
    <x v="95"/>
    <x v="1"/>
    <s v="Developing"/>
    <x v="55"/>
    <n v="147"/>
    <n v="3"/>
    <n v="0.01"/>
    <n v="0.87"/>
    <n v="0"/>
    <n v="49.4"/>
    <n v="3"/>
    <n v="0.83000000000000007"/>
    <n v="0.87"/>
    <n v="2"/>
    <n v="1.9"/>
    <x v="3"/>
    <s v="Mortalidad Baja"/>
    <s v="Expectativa de vida Alta"/>
  </r>
  <r>
    <x v="95"/>
    <x v="2"/>
    <s v="Developing"/>
    <x v="36"/>
    <n v="148"/>
    <n v="3"/>
    <n v="5.03"/>
    <n v="0.86"/>
    <n v="0"/>
    <n v="48.6"/>
    <n v="3"/>
    <n v="0.08"/>
    <n v="0.86"/>
    <n v="2"/>
    <n v="1.9"/>
    <x v="3"/>
    <s v="Mortalidad Baja"/>
    <s v="Expectativa de vida Alta"/>
  </r>
  <r>
    <x v="95"/>
    <x v="3"/>
    <s v="Developing"/>
    <x v="28"/>
    <n v="148"/>
    <n v="3"/>
    <n v="5.36"/>
    <n v="0.87"/>
    <n v="0"/>
    <n v="47.9"/>
    <n v="3"/>
    <n v="0.83000000000000007"/>
    <n v="0.87"/>
    <n v="2"/>
    <n v="2"/>
    <x v="3"/>
    <s v="Mortalidad Baja"/>
    <s v="Expectativa de vida Alta"/>
  </r>
  <r>
    <x v="95"/>
    <x v="4"/>
    <s v="Developing"/>
    <x v="37"/>
    <n v="15"/>
    <n v="3"/>
    <n v="5.79"/>
    <n v="0.89"/>
    <n v="0"/>
    <n v="47.1"/>
    <n v="3"/>
    <n v="0.84"/>
    <n v="0.89"/>
    <n v="2.1"/>
    <n v="2"/>
    <x v="3"/>
    <s v="Mortalidad Baja"/>
    <s v="Expectativa de vida Alta"/>
  </r>
  <r>
    <x v="95"/>
    <x v="5"/>
    <s v="Developing"/>
    <x v="56"/>
    <n v="152"/>
    <n v="3"/>
    <n v="5.65"/>
    <n v="0.89"/>
    <n v="0"/>
    <n v="46.4"/>
    <n v="3"/>
    <n v="0.85"/>
    <n v="0.89"/>
    <n v="2.1"/>
    <n v="2"/>
    <x v="3"/>
    <s v="Mortalidad Baja"/>
    <s v="Expectativa de vida Alta"/>
  </r>
  <r>
    <x v="95"/>
    <x v="6"/>
    <s v="Developing"/>
    <x v="25"/>
    <n v="155"/>
    <n v="3"/>
    <n v="5.39"/>
    <n v="0.85"/>
    <n v="0"/>
    <n v="45.6"/>
    <n v="3"/>
    <n v="0.81"/>
    <n v="0.85"/>
    <n v="2.1"/>
    <n v="2"/>
    <x v="3"/>
    <s v="Mortalidad Baja"/>
    <s v="Expectativa de vida Alta"/>
  </r>
  <r>
    <x v="95"/>
    <x v="7"/>
    <s v="Developing"/>
    <x v="57"/>
    <n v="157"/>
    <n v="3"/>
    <n v="6.14"/>
    <n v="0.87"/>
    <n v="0"/>
    <n v="44.9"/>
    <n v="4"/>
    <n v="0.85"/>
    <n v="0.89"/>
    <n v="2.1"/>
    <n v="2.1"/>
    <x v="3"/>
    <s v="Mortalidad Baja"/>
    <s v="Expectativa de vida Alta"/>
  </r>
  <r>
    <x v="95"/>
    <x v="8"/>
    <s v="Developing"/>
    <x v="82"/>
    <n v="159"/>
    <n v="3"/>
    <n v="5.61"/>
    <n v="0.86"/>
    <n v="0"/>
    <n v="44.2"/>
    <n v="4"/>
    <n v="0.95000000000000007"/>
    <n v="0.95000000000000007"/>
    <n v="2.2000000000000002"/>
    <n v="2.1"/>
    <x v="3"/>
    <s v="Mortalidad Baja"/>
    <s v="Expectativa de vida Alta"/>
  </r>
  <r>
    <x v="95"/>
    <x v="9"/>
    <s v="Developing"/>
    <x v="39"/>
    <n v="161"/>
    <n v="3"/>
    <n v="5.61"/>
    <n v="0.92"/>
    <n v="0"/>
    <n v="43.5"/>
    <n v="4"/>
    <n v="0.98"/>
    <n v="0.98"/>
    <n v="2.2000000000000002"/>
    <n v="2.2000000000000002"/>
    <x v="3"/>
    <s v="Mortalidad Baja"/>
    <s v="Expectativa de vida Alta"/>
  </r>
  <r>
    <x v="95"/>
    <x v="10"/>
    <s v="Developing"/>
    <x v="161"/>
    <n v="163"/>
    <n v="3"/>
    <n v="6.38"/>
    <n v="0.92"/>
    <n v="0"/>
    <n v="42.8"/>
    <n v="4"/>
    <n v="0.96"/>
    <n v="0.96"/>
    <n v="2.2999999999999998"/>
    <n v="2.2000000000000002"/>
    <x v="3"/>
    <s v="Mortalidad Baja"/>
    <s v="Expectativa de vida Alta"/>
  </r>
  <r>
    <x v="95"/>
    <x v="11"/>
    <s v="Developing"/>
    <x v="84"/>
    <n v="165"/>
    <n v="3"/>
    <n v="6.2"/>
    <n v="0.09"/>
    <n v="0"/>
    <n v="42"/>
    <n v="4"/>
    <n v="0.92"/>
    <n v="0.92"/>
    <n v="2.2999999999999998"/>
    <n v="2.2000000000000002"/>
    <x v="3"/>
    <s v="Mortalidad Baja"/>
    <s v="Expectativa de vida Alta"/>
  </r>
  <r>
    <x v="95"/>
    <x v="12"/>
    <s v="Developing"/>
    <x v="101"/>
    <n v="166"/>
    <n v="4"/>
    <n v="6.64"/>
    <n v="0.86"/>
    <n v="0"/>
    <n v="41.3"/>
    <n v="4"/>
    <n v="0.86"/>
    <n v="0.86"/>
    <n v="2.4"/>
    <n v="2.2999999999999998"/>
    <x v="3"/>
    <s v="Mortalidad Baja"/>
    <s v="Expectativa de vida Alta"/>
  </r>
  <r>
    <x v="96"/>
    <x v="1"/>
    <s v="Developing"/>
    <x v="21"/>
    <n v="125"/>
    <n v="8"/>
    <n v="0.01"/>
    <n v="0.88"/>
    <n v="0"/>
    <n v="54.9"/>
    <n v="10"/>
    <n v="0.78"/>
    <n v="0.88"/>
    <n v="1.1000000000000001"/>
    <n v="1.1000000000000001"/>
    <x v="3"/>
    <s v="Mortalidad Baja"/>
    <s v="Expectativa de vida Alta"/>
  </r>
  <r>
    <x v="96"/>
    <x v="2"/>
    <s v="Developing"/>
    <x v="21"/>
    <n v="125"/>
    <n v="8"/>
    <n v="5.38"/>
    <n v="0.88"/>
    <n v="0"/>
    <n v="54.2"/>
    <n v="11"/>
    <n v="0.71"/>
    <n v="0.88"/>
    <n v="1.1000000000000001"/>
    <n v="1.1000000000000001"/>
    <x v="3"/>
    <s v="Mortalidad Baja"/>
    <s v="Expectativa de vida Alta"/>
  </r>
  <r>
    <x v="96"/>
    <x v="3"/>
    <s v="Developing"/>
    <x v="32"/>
    <n v="129"/>
    <n v="9"/>
    <n v="5.14"/>
    <n v="0.95000000000000007"/>
    <n v="0"/>
    <n v="53.6"/>
    <n v="11"/>
    <n v="0.94000000000000006"/>
    <n v="0.95000000000000007"/>
    <n v="1.1000000000000001"/>
    <n v="1.1000000000000001"/>
    <x v="3"/>
    <s v="Mortalidad Baja"/>
    <s v="Expectativa de vida Alta"/>
  </r>
  <r>
    <x v="96"/>
    <x v="4"/>
    <s v="Developing"/>
    <x v="157"/>
    <n v="133"/>
    <n v="9"/>
    <n v="4.83"/>
    <n v="0.91"/>
    <n v="0"/>
    <n v="52.9"/>
    <n v="12"/>
    <n v="0.91"/>
    <n v="0.91"/>
    <n v="1.1000000000000001"/>
    <n v="1.1000000000000001"/>
    <x v="3"/>
    <s v="Mortalidad Baja"/>
    <s v="Expectativa de vida Alta"/>
  </r>
  <r>
    <x v="96"/>
    <x v="5"/>
    <s v="Developing"/>
    <x v="160"/>
    <n v="14"/>
    <n v="10"/>
    <n v="4.72"/>
    <n v="0.93"/>
    <n v="0"/>
    <n v="52.2"/>
    <n v="12"/>
    <n v="0.92"/>
    <n v="0.93"/>
    <n v="1.1000000000000001"/>
    <n v="1.1000000000000001"/>
    <x v="3"/>
    <s v="Mortalidad Baja"/>
    <s v="Expectativa de vida Alta"/>
  </r>
  <r>
    <x v="96"/>
    <x v="6"/>
    <s v="Developing"/>
    <x v="36"/>
    <n v="14"/>
    <n v="10"/>
    <n v="4.6900000000000004"/>
    <n v="0.93"/>
    <n v="0"/>
    <n v="51.5"/>
    <n v="13"/>
    <n v="0.92"/>
    <n v="0.93"/>
    <n v="1.2"/>
    <n v="1.2"/>
    <x v="3"/>
    <s v="Mortalidad Baja"/>
    <s v="Expectativa de vida Alta"/>
  </r>
  <r>
    <x v="96"/>
    <x v="7"/>
    <s v="Developing"/>
    <x v="55"/>
    <n v="138"/>
    <n v="11"/>
    <n v="4.8499999999999996"/>
    <n v="0.93"/>
    <n v="0.01"/>
    <n v="5.8"/>
    <n v="14"/>
    <n v="0.93"/>
    <n v="0.93"/>
    <n v="1.2"/>
    <n v="1.2"/>
    <x v="3"/>
    <s v="Mortalidad Baja"/>
    <s v="Expectativa de vida Alta"/>
  </r>
  <r>
    <x v="96"/>
    <x v="8"/>
    <s v="Developing"/>
    <x v="258"/>
    <n v="133"/>
    <n v="11"/>
    <n v="4.29"/>
    <n v="0.93"/>
    <n v="0"/>
    <n v="5.2"/>
    <n v="15"/>
    <n v="0.93"/>
    <n v="0.93"/>
    <n v="1.2"/>
    <n v="1.2"/>
    <x v="3"/>
    <s v="Mortalidad Baja"/>
    <s v="Expectativa de vida Alta"/>
  </r>
  <r>
    <x v="96"/>
    <x v="9"/>
    <s v="Developing"/>
    <x v="23"/>
    <n v="134"/>
    <n v="12"/>
    <n v="4.22"/>
    <n v="0.94000000000000006"/>
    <n v="0"/>
    <n v="49.5"/>
    <n v="15"/>
    <n v="0.94000000000000006"/>
    <n v="0.94000000000000006"/>
    <n v="1.2"/>
    <n v="1.2"/>
    <x v="3"/>
    <s v="Mortalidad Baja"/>
    <s v="Expectativa de vida Alta"/>
  </r>
  <r>
    <x v="96"/>
    <x v="10"/>
    <s v="Developing"/>
    <x v="26"/>
    <n v="148"/>
    <n v="13"/>
    <n v="4.4400000000000004"/>
    <n v="0.94000000000000006"/>
    <n v="0"/>
    <n v="48.8"/>
    <n v="16"/>
    <n v="0.66"/>
    <n v="0.77"/>
    <n v="1.3"/>
    <n v="1.3"/>
    <x v="3"/>
    <s v="Mortalidad Baja"/>
    <s v="Expectativa de vida Alta"/>
  </r>
  <r>
    <x v="96"/>
    <x v="11"/>
    <s v="Developing"/>
    <x v="83"/>
    <n v="151"/>
    <n v="14"/>
    <n v="4.2699999999999996"/>
    <n v="0.92"/>
    <n v="0"/>
    <n v="48.1"/>
    <n v="18"/>
    <n v="0.81"/>
    <n v="0.86"/>
    <n v="1.3"/>
    <n v="1.3"/>
    <x v="3"/>
    <s v="Mortalidad Baja"/>
    <s v="Expectativa de vida Alta"/>
  </r>
  <r>
    <x v="96"/>
    <x v="12"/>
    <s v="Developing"/>
    <x v="161"/>
    <n v="152"/>
    <n v="15"/>
    <n v="4.5"/>
    <n v="0.65"/>
    <n v="0"/>
    <n v="47.4"/>
    <n v="19"/>
    <n v="0.95000000000000007"/>
    <n v="0.94000000000000006"/>
    <n v="1.3"/>
    <n v="1.3"/>
    <x v="3"/>
    <s v="Mortalidad Baja"/>
    <s v="Expectativa de vida Alta"/>
  </r>
  <r>
    <x v="97"/>
    <x v="1"/>
    <s v="Developing"/>
    <x v="89"/>
    <n v="214"/>
    <n v="54"/>
    <n v="4.5199999999999996"/>
    <n v="0.67"/>
    <n v="588.48"/>
    <n v="24.8"/>
    <n v="68"/>
    <n v="0.77"/>
    <n v="0.67"/>
    <n v="1"/>
    <n v="9.6999999999999993"/>
    <x v="0"/>
    <s v="Mortalidad Media"/>
    <s v="Expectativa de vida Media"/>
  </r>
  <r>
    <x v="97"/>
    <x v="2"/>
    <s v="Developing"/>
    <x v="105"/>
    <n v="219"/>
    <n v="55"/>
    <n v="4.6100000000000003"/>
    <n v="0.89"/>
    <n v="29.2"/>
    <n v="24.3"/>
    <n v="69"/>
    <n v="0.84"/>
    <n v="0.89"/>
    <n v="1"/>
    <n v="9.6999999999999993"/>
    <x v="0"/>
    <s v="Mortalidad Media"/>
    <s v="Expectativa de vida Media"/>
  </r>
  <r>
    <x v="97"/>
    <x v="3"/>
    <s v="Developing"/>
    <x v="105"/>
    <n v="217"/>
    <n v="56"/>
    <n v="5.0199999999999996"/>
    <n v="0.88"/>
    <n v="15.36"/>
    <n v="23.7"/>
    <n v="71"/>
    <n v="0.88"/>
    <n v="0.88"/>
    <n v="1"/>
    <n v="9.6999999999999993"/>
    <x v="0"/>
    <s v="Mortalidad Media"/>
    <s v="Expectativa de vida Media"/>
  </r>
  <r>
    <x v="97"/>
    <x v="4"/>
    <s v="Developing"/>
    <x v="108"/>
    <n v="218"/>
    <n v="57"/>
    <n v="4.96"/>
    <n v="0.87"/>
    <n v="65.38"/>
    <n v="23.1"/>
    <n v="72"/>
    <n v="0.87"/>
    <n v="0.87"/>
    <n v="1"/>
    <n v="9.6999999999999993"/>
    <x v="0"/>
    <s v="Mortalidad Media"/>
    <s v="Expectativa de vida Media"/>
  </r>
  <r>
    <x v="97"/>
    <x v="5"/>
    <s v="Developing"/>
    <x v="134"/>
    <n v="218"/>
    <n v="58"/>
    <n v="4.8499999999999996"/>
    <n v="0.77"/>
    <n v="63.68"/>
    <n v="22.6"/>
    <n v="74"/>
    <n v="0.78"/>
    <n v="0.79"/>
    <n v="1"/>
    <n v="9.6999999999999993"/>
    <x v="0"/>
    <s v="Mortalidad Media"/>
    <s v="Expectativa de vida Media"/>
  </r>
  <r>
    <x v="97"/>
    <x v="6"/>
    <s v="Developing"/>
    <x v="108"/>
    <n v="219"/>
    <n v="59"/>
    <n v="4.42"/>
    <n v="0.85"/>
    <n v="14.69"/>
    <n v="22.1"/>
    <n v="76"/>
    <n v="0.86"/>
    <n v="0.87"/>
    <n v="1"/>
    <n v="9.6999999999999993"/>
    <x v="0"/>
    <s v="Mortalidad Media"/>
    <s v="Expectativa de vida Media"/>
  </r>
  <r>
    <x v="97"/>
    <x v="7"/>
    <s v="Developing"/>
    <x v="255"/>
    <n v="217"/>
    <n v="60"/>
    <n v="4.21"/>
    <n v="0.88"/>
    <n v="3.41"/>
    <n v="21.6"/>
    <n v="78"/>
    <n v="0.91"/>
    <n v="0.91"/>
    <n v="1"/>
    <n v="9.6999999999999993"/>
    <x v="0"/>
    <s v="Mortalidad Media"/>
    <s v="Expectativa de vida Media"/>
  </r>
  <r>
    <x v="97"/>
    <x v="8"/>
    <s v="Developing"/>
    <x v="255"/>
    <n v="216"/>
    <n v="62"/>
    <n v="4.1900000000000004"/>
    <n v="0.87"/>
    <n v="5.3"/>
    <n v="21.1"/>
    <n v="80"/>
    <n v="0.87"/>
    <n v="0.87"/>
    <n v="1"/>
    <n v="9.6999999999999993"/>
    <x v="0"/>
    <s v="Mortalidad Media"/>
    <s v="Expectativa de vida Media"/>
  </r>
  <r>
    <x v="97"/>
    <x v="9"/>
    <s v="Developing"/>
    <x v="99"/>
    <n v="219"/>
    <n v="63"/>
    <n v="4.08"/>
    <n v="0.77"/>
    <n v="0.09"/>
    <n v="2.6"/>
    <n v="82"/>
    <n v="0.88"/>
    <n v="0.88"/>
    <n v="1"/>
    <n v="9.6999999999999993"/>
    <x v="0"/>
    <s v="Mortalidad Alta"/>
    <s v="Expectativa de vida Media"/>
  </r>
  <r>
    <x v="97"/>
    <x v="10"/>
    <s v="Developing"/>
    <x v="136"/>
    <n v="223"/>
    <n v="65"/>
    <n v="4.22"/>
    <n v="0.49"/>
    <n v="1.18"/>
    <n v="2.1"/>
    <n v="84"/>
    <n v="0.09"/>
    <n v="0.89"/>
    <n v="1"/>
    <n v="9.6999999999999993"/>
    <x v="0"/>
    <s v="Mortalidad Alta"/>
    <s v="Expectativa de vida Media"/>
  </r>
  <r>
    <x v="97"/>
    <x v="11"/>
    <s v="Developing"/>
    <x v="99"/>
    <n v="218"/>
    <n v="66"/>
    <n v="4.45"/>
    <n v="0.48"/>
    <n v="30.25"/>
    <n v="19.600000000000001"/>
    <n v="86"/>
    <n v="0.85"/>
    <n v="0.88"/>
    <n v="1"/>
    <n v="9.6999999999999993"/>
    <x v="0"/>
    <s v="Mortalidad Alta"/>
    <s v="Expectativa de vida Media"/>
  </r>
  <r>
    <x v="97"/>
    <x v="12"/>
    <s v="Developing"/>
    <x v="107"/>
    <n v="217"/>
    <n v="67"/>
    <n v="4.4400000000000004"/>
    <n v="0.52"/>
    <n v="105.11"/>
    <n v="19.2"/>
    <n v="87"/>
    <n v="0.85"/>
    <n v="0.84"/>
    <n v="1"/>
    <n v="9.6999999999999993"/>
    <x v="0"/>
    <s v="Mortalidad Alta"/>
    <s v="Expectativa de vida Media"/>
  </r>
  <r>
    <x v="97"/>
    <x v="13"/>
    <s v="Developing"/>
    <x v="100"/>
    <n v="221"/>
    <n v="68"/>
    <n v="4.42"/>
    <n v="0.42"/>
    <n v="70.03"/>
    <n v="18.7"/>
    <n v="89"/>
    <n v="0.77"/>
    <n v="0.79"/>
    <n v="1"/>
    <n v="9.6999999999999993"/>
    <x v="0"/>
    <s v="Mortalidad Alta"/>
    <s v="Expectativa de vida Media"/>
  </r>
  <r>
    <x v="97"/>
    <x v="14"/>
    <s v="Developing"/>
    <x v="100"/>
    <n v="221"/>
    <n v="68"/>
    <n v="4.54"/>
    <n v="0.45"/>
    <n v="73.600000000000009"/>
    <n v="18.3"/>
    <n v="89"/>
    <n v="0.76"/>
    <n v="0.79"/>
    <n v="1"/>
    <n v="9.6999999999999993"/>
    <x v="0"/>
    <s v="Mortalidad Alta"/>
    <s v="Expectativa de vida Media"/>
  </r>
  <r>
    <x v="97"/>
    <x v="15"/>
    <s v="Developing"/>
    <x v="100"/>
    <n v="219"/>
    <n v="69"/>
    <n v="4.7300000000000004"/>
    <n v="7.0000000000000007E-2"/>
    <n v="71.2"/>
    <n v="17.8"/>
    <n v="90"/>
    <n v="0.74"/>
    <n v="0.78"/>
    <n v="1"/>
    <n v="9.6"/>
    <x v="0"/>
    <s v="Mortalidad Alta"/>
    <s v="Expectativa de vida Media"/>
  </r>
  <r>
    <x v="98"/>
    <x v="1"/>
    <s v="Developed"/>
    <x v="226"/>
    <n v="12"/>
    <n v="2"/>
    <n v="10.71"/>
    <n v="0.96"/>
    <n v="0"/>
    <n v="61.1"/>
    <n v="2"/>
    <n v="0.94000000000000006"/>
    <n v="0.98"/>
    <n v="1.9"/>
    <n v="2.1"/>
    <x v="1"/>
    <s v="Mortalidad Baja"/>
    <s v="Expectativa de vida Alta"/>
  </r>
  <r>
    <x v="98"/>
    <x v="2"/>
    <s v="Developed"/>
    <x v="212"/>
    <n v="12"/>
    <n v="2"/>
    <n v="11.63"/>
    <n v="0.96"/>
    <n v="0.84"/>
    <n v="6.4"/>
    <n v="2"/>
    <n v="0.95000000000000007"/>
    <n v="0.99"/>
    <n v="2"/>
    <n v="2.1"/>
    <x v="1"/>
    <s v="Mortalidad Baja"/>
    <s v="Expectativa de vida Alta"/>
  </r>
  <r>
    <x v="98"/>
    <x v="3"/>
    <s v="Developed"/>
    <x v="144"/>
    <n v="125"/>
    <n v="2"/>
    <n v="10.81"/>
    <n v="0.97"/>
    <n v="0.71"/>
    <n v="59.7"/>
    <n v="2"/>
    <n v="0.95000000000000007"/>
    <n v="0.99"/>
    <n v="2"/>
    <n v="2.1"/>
    <x v="1"/>
    <s v="Mortalidad Baja"/>
    <s v="Expectativa de vida Alta"/>
  </r>
  <r>
    <x v="98"/>
    <x v="4"/>
    <s v="Developed"/>
    <x v="283"/>
    <n v="128"/>
    <n v="2"/>
    <n v="10.93"/>
    <n v="0.98"/>
    <n v="0"/>
    <n v="59.1"/>
    <n v="2"/>
    <n v="0.96"/>
    <n v="0.99"/>
    <n v="2"/>
    <n v="2.2000000000000002"/>
    <x v="1"/>
    <s v="Mortalidad Baja"/>
    <s v="Expectativa de vida Alta"/>
  </r>
  <r>
    <x v="98"/>
    <x v="5"/>
    <s v="Developed"/>
    <x v="213"/>
    <n v="13"/>
    <n v="2"/>
    <n v="10.59"/>
    <n v="0.98"/>
    <n v="0.13"/>
    <n v="58.4"/>
    <n v="2"/>
    <n v="0.96"/>
    <n v="0.99"/>
    <n v="2.1"/>
    <n v="2.2000000000000002"/>
    <x v="1"/>
    <s v="Mortalidad Baja"/>
    <s v="Expectativa de vida Alta"/>
  </r>
  <r>
    <x v="98"/>
    <x v="6"/>
    <s v="Developed"/>
    <x v="49"/>
    <n v="136"/>
    <n v="2"/>
    <n v="10.7"/>
    <n v="0.98"/>
    <n v="1.1500000000000001"/>
    <n v="57.8"/>
    <n v="3"/>
    <n v="0.96"/>
    <n v="0.99"/>
    <n v="2.1"/>
    <n v="2.2999999999999998"/>
    <x v="1"/>
    <s v="Mortalidad Baja"/>
    <s v="Expectativa de vida Alta"/>
  </r>
  <r>
    <x v="98"/>
    <x v="7"/>
    <s v="Developed"/>
    <x v="50"/>
    <n v="14"/>
    <n v="2"/>
    <n v="11.4"/>
    <n v="0.98"/>
    <n v="0"/>
    <n v="57.2"/>
    <n v="3"/>
    <n v="0.96"/>
    <n v="0.99"/>
    <n v="2.2000000000000002"/>
    <n v="2.2999999999999998"/>
    <x v="1"/>
    <s v="Mortalidad Baja"/>
    <s v="Expectativa de vida Alta"/>
  </r>
  <r>
    <x v="98"/>
    <x v="8"/>
    <s v="Developed"/>
    <x v="21"/>
    <n v="144"/>
    <n v="2"/>
    <n v="10.9"/>
    <n v="0.98"/>
    <n v="0.4"/>
    <n v="56.6"/>
    <n v="3"/>
    <n v="0.99"/>
    <n v="0.99"/>
    <n v="2.2000000000000002"/>
    <n v="2.4"/>
    <x v="1"/>
    <s v="Mortalidad Baja"/>
    <s v="Expectativa de vida Alta"/>
  </r>
  <r>
    <x v="98"/>
    <x v="9"/>
    <s v="Developed"/>
    <x v="53"/>
    <n v="144"/>
    <n v="2"/>
    <n v="10.4"/>
    <n v="0.98"/>
    <n v="1.2"/>
    <n v="56"/>
    <n v="3"/>
    <n v="0.99"/>
    <n v="0.99"/>
    <n v="2.2999999999999998"/>
    <n v="2.4"/>
    <x v="1"/>
    <s v="Mortalidad Baja"/>
    <s v="Expectativa de vida Alta"/>
  </r>
  <r>
    <x v="98"/>
    <x v="10"/>
    <s v="Developed"/>
    <x v="146"/>
    <n v="144"/>
    <n v="2"/>
    <n v="9.5"/>
    <n v="0.98"/>
    <n v="0.13"/>
    <n v="55.5"/>
    <n v="3"/>
    <n v="0.99"/>
    <n v="0.99"/>
    <n v="2.2999999999999998"/>
    <n v="2.5"/>
    <x v="1"/>
    <s v="Mortalidad Baja"/>
    <s v="Expectativa de vida Alta"/>
  </r>
  <r>
    <x v="98"/>
    <x v="11"/>
    <s v="Developed"/>
    <x v="32"/>
    <n v="143"/>
    <n v="2"/>
    <n v="9.19"/>
    <n v="0.98"/>
    <n v="0.11"/>
    <n v="55"/>
    <n v="3"/>
    <n v="0.99"/>
    <n v="0.99"/>
    <n v="2.4"/>
    <n v="2.5"/>
    <x v="1"/>
    <s v="Mortalidad Baja"/>
    <s v="Expectativa de vida Alta"/>
  </r>
  <r>
    <x v="98"/>
    <x v="12"/>
    <s v="Developed"/>
    <x v="33"/>
    <n v="142"/>
    <n v="3"/>
    <n v="9.06"/>
    <n v="0.97"/>
    <n v="0.48"/>
    <n v="54.5"/>
    <n v="3"/>
    <n v="0.98"/>
    <n v="0.99"/>
    <n v="2.4"/>
    <n v="2.6"/>
    <x v="1"/>
    <s v="Mortalidad Baja"/>
    <s v="Expectativa de vida Alta"/>
  </r>
  <r>
    <x v="98"/>
    <x v="13"/>
    <s v="Developed"/>
    <x v="157"/>
    <n v="145"/>
    <n v="3"/>
    <n v="8.02"/>
    <n v="0.98"/>
    <n v="0.34"/>
    <n v="54"/>
    <n v="3"/>
    <n v="0.98"/>
    <n v="0.99"/>
    <n v="2.5"/>
    <n v="2.6"/>
    <x v="1"/>
    <s v="Mortalidad Baja"/>
    <s v="Expectativa de vida Alta"/>
  </r>
  <r>
    <x v="98"/>
    <x v="14"/>
    <s v="Developed"/>
    <x v="23"/>
    <n v="149"/>
    <n v="3"/>
    <n v="7.74"/>
    <n v="0.95000000000000007"/>
    <n v="1.33"/>
    <n v="53.6"/>
    <n v="3"/>
    <n v="0.98"/>
    <n v="0.98"/>
    <n v="2.5"/>
    <n v="2.7"/>
    <x v="1"/>
    <s v="Mortalidad Baja"/>
    <s v="Expectativa de vida Alta"/>
  </r>
  <r>
    <x v="98"/>
    <x v="15"/>
    <s v="Developed"/>
    <x v="160"/>
    <n v="153"/>
    <n v="3"/>
    <n v="8.4"/>
    <n v="0.99"/>
    <n v="0.77"/>
    <n v="53.1"/>
    <n v="4"/>
    <n v="0.98"/>
    <n v="0.98"/>
    <n v="2.5"/>
    <n v="2.8"/>
    <x v="1"/>
    <s v="Mortalidad Baja"/>
    <s v="Expectativa de vida Alta"/>
  </r>
  <r>
    <x v="99"/>
    <x v="1"/>
    <s v="Developed"/>
    <x v="109"/>
    <n v="78"/>
    <n v="0"/>
    <n v="9.8800000000000008"/>
    <n v="0.98"/>
    <n v="0"/>
    <n v="6.9"/>
    <n v="0"/>
    <n v="0.98"/>
    <n v="0.98"/>
    <n v="0.7"/>
    <n v="0.5"/>
    <x v="1"/>
    <s v="Mortalidad Baja"/>
    <s v="Expectativa de vida Alta"/>
  </r>
  <r>
    <x v="99"/>
    <x v="2"/>
    <s v="Developed"/>
    <x v="68"/>
    <n v="79"/>
    <n v="0"/>
    <n v="10"/>
    <n v="0.98"/>
    <n v="0.01"/>
    <n v="6.2"/>
    <n v="0"/>
    <n v="0.98"/>
    <n v="0.98"/>
    <n v="0.7"/>
    <n v="0.5"/>
    <x v="1"/>
    <s v="Mortalidad Baja"/>
    <s v="Expectativa de vida Alta"/>
  </r>
  <r>
    <x v="99"/>
    <x v="3"/>
    <s v="Developed"/>
    <x v="69"/>
    <n v="81"/>
    <n v="0"/>
    <n v="11.96"/>
    <n v="0.98"/>
    <n v="0.23"/>
    <n v="59.5"/>
    <n v="0"/>
    <n v="0.98"/>
    <n v="0.98"/>
    <n v="0.7"/>
    <n v="0.5"/>
    <x v="1"/>
    <s v="Mortalidad Baja"/>
    <s v="Expectativa de vida Alta"/>
  </r>
  <r>
    <x v="99"/>
    <x v="4"/>
    <s v="Developed"/>
    <x v="62"/>
    <n v="85"/>
    <n v="0"/>
    <n v="11.92"/>
    <n v="0.97"/>
    <n v="0.02"/>
    <n v="58.8"/>
    <n v="0"/>
    <n v="0.97"/>
    <n v="0.97"/>
    <n v="0.7"/>
    <n v="0.5"/>
    <x v="1"/>
    <s v="Mortalidad Baja"/>
    <s v="Expectativa de vida Alta"/>
  </r>
  <r>
    <x v="99"/>
    <x v="5"/>
    <s v="Developed"/>
    <x v="195"/>
    <n v="88"/>
    <n v="0"/>
    <n v="12.25"/>
    <n v="0.97"/>
    <n v="0.05"/>
    <n v="58.1"/>
    <n v="0"/>
    <n v="0.97"/>
    <n v="0.98"/>
    <n v="0.7"/>
    <n v="0.5"/>
    <x v="1"/>
    <s v="Mortalidad Baja"/>
    <s v="Expectativa de vida Alta"/>
  </r>
  <r>
    <x v="99"/>
    <x v="6"/>
    <s v="Developed"/>
    <x v="77"/>
    <n v="9"/>
    <n v="0"/>
    <n v="12.03"/>
    <n v="0.96"/>
    <n v="0.03"/>
    <n v="57.3"/>
    <n v="0"/>
    <n v="0.96"/>
    <n v="0.96"/>
    <n v="0.7"/>
    <n v="0.5"/>
    <x v="1"/>
    <s v="Mortalidad Baja"/>
    <s v="Expectativa de vida Alta"/>
  </r>
  <r>
    <x v="99"/>
    <x v="7"/>
    <s v="Developed"/>
    <x v="210"/>
    <n v="92"/>
    <n v="0"/>
    <n v="12.35"/>
    <n v="0.97"/>
    <n v="0.01"/>
    <n v="56.5"/>
    <n v="0"/>
    <n v="0.97"/>
    <n v="0.97"/>
    <n v="0.7"/>
    <n v="0.5"/>
    <x v="1"/>
    <s v="Mortalidad Baja"/>
    <s v="Expectativa de vida Alta"/>
  </r>
  <r>
    <x v="99"/>
    <x v="8"/>
    <s v="Developed"/>
    <x v="79"/>
    <n v="94"/>
    <n v="0"/>
    <n v="12.57"/>
    <n v="0.97"/>
    <n v="0"/>
    <n v="55.7"/>
    <n v="0"/>
    <n v="0.96"/>
    <n v="0.97"/>
    <n v="0.7"/>
    <n v="0.5"/>
    <x v="1"/>
    <s v="Mortalidad Baja"/>
    <s v="Expectativa de vida Alta"/>
  </r>
  <r>
    <x v="99"/>
    <x v="9"/>
    <s v="Developed"/>
    <x v="214"/>
    <n v="96"/>
    <n v="0"/>
    <n v="13.11"/>
    <n v="0.97"/>
    <n v="0"/>
    <n v="54.9"/>
    <n v="0"/>
    <n v="0.97"/>
    <n v="0.97"/>
    <n v="0.7"/>
    <n v="0.5"/>
    <x v="1"/>
    <s v="Mortalidad Baja"/>
    <s v="Expectativa de vida Alta"/>
  </r>
  <r>
    <x v="99"/>
    <x v="10"/>
    <s v="Developed"/>
    <x v="211"/>
    <n v="11"/>
    <n v="0"/>
    <n v="13.33"/>
    <n v="0.94000000000000006"/>
    <n v="7.0000000000000007E-2"/>
    <n v="54.1"/>
    <n v="1"/>
    <n v="0.93"/>
    <n v="0.93"/>
    <n v="0.7"/>
    <n v="0.6"/>
    <x v="1"/>
    <s v="Mortalidad Baja"/>
    <s v="Expectativa de vida Alta"/>
  </r>
  <r>
    <x v="99"/>
    <x v="11"/>
    <s v="Developed"/>
    <x v="87"/>
    <n v="99"/>
    <n v="0"/>
    <n v="13.45"/>
    <n v="0.94000000000000006"/>
    <n v="0.05"/>
    <n v="53.3"/>
    <n v="1"/>
    <n v="0.95000000000000007"/>
    <n v="0.95000000000000007"/>
    <n v="0.7"/>
    <n v="0.6"/>
    <x v="1"/>
    <s v="Mortalidad Baja"/>
    <s v="Expectativa de vida Alta"/>
  </r>
  <r>
    <x v="99"/>
    <x v="12"/>
    <s v="Developed"/>
    <x v="226"/>
    <n v="15"/>
    <n v="0"/>
    <n v="14.21"/>
    <n v="0.94000000000000006"/>
    <n v="0.08"/>
    <n v="52.5"/>
    <n v="1"/>
    <n v="0.96"/>
    <n v="0.99"/>
    <n v="0.7"/>
    <n v="0.6"/>
    <x v="1"/>
    <s v="Mortalidad Baja"/>
    <s v="Expectativa de vida Alta"/>
  </r>
  <r>
    <x v="99"/>
    <x v="13"/>
    <s v="Developed"/>
    <x v="16"/>
    <n v="17"/>
    <n v="1"/>
    <n v="12"/>
    <n v="0.82000000000000006"/>
    <n v="0.08"/>
    <n v="51.7"/>
    <n v="1"/>
    <n v="0.96"/>
    <n v="0.98"/>
    <n v="0.8"/>
    <n v="0.6"/>
    <x v="1"/>
    <s v="Mortalidad Baja"/>
    <s v="Expectativa de vida Alta"/>
  </r>
  <r>
    <x v="99"/>
    <x v="14"/>
    <s v="Developed"/>
    <x v="17"/>
    <n v="11"/>
    <n v="1"/>
    <n v="12.22"/>
    <n v="7.0000000000000007E-2"/>
    <n v="0"/>
    <n v="5.9"/>
    <n v="1"/>
    <n v="0.96"/>
    <n v="0.97"/>
    <n v="0.8"/>
    <n v="0.6"/>
    <x v="1"/>
    <s v="Mortalidad Baja"/>
    <s v="Expectativa de vida Alta"/>
  </r>
  <r>
    <x v="99"/>
    <x v="15"/>
    <s v="Developed"/>
    <x v="18"/>
    <n v="11"/>
    <n v="1"/>
    <n v="11.89"/>
    <n v="0.57999999999999996"/>
    <n v="0.45"/>
    <n v="5.0999999999999996"/>
    <n v="1"/>
    <n v="0.96"/>
    <n v="0.96"/>
    <n v="0.8"/>
    <n v="0.6"/>
    <x v="1"/>
    <s v="Mortalidad Baja"/>
    <s v="Expectativa de vida Alta"/>
  </r>
  <r>
    <x v="100"/>
    <x v="1"/>
    <s v="Developed"/>
    <x v="52"/>
    <n v="135"/>
    <n v="2"/>
    <n v="0.01"/>
    <n v="0.94000000000000006"/>
    <n v="0.59"/>
    <n v="59.9"/>
    <n v="2"/>
    <n v="0.94000000000000006"/>
    <n v="0.94000000000000006"/>
    <n v="2.6"/>
    <n v="2.8"/>
    <x v="1"/>
    <s v="Mortalidad Baja"/>
    <s v="Expectativa de vida Alta"/>
  </r>
  <r>
    <x v="100"/>
    <x v="2"/>
    <s v="Developed"/>
    <x v="54"/>
    <n v="138"/>
    <n v="2"/>
    <n v="9.59"/>
    <n v="0.96"/>
    <n v="11.59"/>
    <n v="59.2"/>
    <n v="2"/>
    <n v="0.88"/>
    <n v="0.92"/>
    <n v="2.7"/>
    <n v="2.9"/>
    <x v="1"/>
    <s v="Mortalidad Baja"/>
    <s v="Expectativa de vida Alta"/>
  </r>
  <r>
    <x v="100"/>
    <x v="3"/>
    <s v="Developed"/>
    <x v="34"/>
    <n v="138"/>
    <n v="2"/>
    <n v="9.58"/>
    <n v="0.96"/>
    <n v="74.5"/>
    <n v="58.4"/>
    <n v="2"/>
    <n v="0.92"/>
    <n v="0.91"/>
    <n v="2.8"/>
    <n v="3"/>
    <x v="1"/>
    <s v="Mortalidad Baja"/>
    <s v="Expectativa de vida Alta"/>
  </r>
  <r>
    <x v="100"/>
    <x v="4"/>
    <s v="Developed"/>
    <x v="159"/>
    <n v="139"/>
    <n v="2"/>
    <n v="9.1"/>
    <n v="0.96"/>
    <n v="41.89"/>
    <n v="57.7"/>
    <n v="2"/>
    <n v="0.89"/>
    <n v="0.89"/>
    <n v="2.9"/>
    <n v="3.1"/>
    <x v="1"/>
    <s v="Mortalidad Baja"/>
    <s v="Expectativa de vida Alta"/>
  </r>
  <r>
    <x v="100"/>
    <x v="5"/>
    <s v="Developed"/>
    <x v="37"/>
    <n v="153"/>
    <n v="2"/>
    <n v="9"/>
    <n v="0.98"/>
    <n v="1.93"/>
    <n v="56.9"/>
    <n v="2"/>
    <n v="0.94000000000000006"/>
    <n v="0.94000000000000006"/>
    <n v="3"/>
    <n v="3.2"/>
    <x v="1"/>
    <s v="Mortalidad Baja"/>
    <s v="Expectativa de vida Alta"/>
  </r>
  <r>
    <x v="100"/>
    <x v="6"/>
    <s v="Developed"/>
    <x v="197"/>
    <n v="158"/>
    <n v="2"/>
    <n v="10.4"/>
    <n v="0.95000000000000007"/>
    <n v="0.08"/>
    <n v="56.3"/>
    <n v="3"/>
    <n v="0.95000000000000007"/>
    <n v="0.95000000000000007"/>
    <n v="3"/>
    <n v="3.3"/>
    <x v="1"/>
    <s v="Mortalidad Baja"/>
    <s v="Expectativa de vida Alta"/>
  </r>
  <r>
    <x v="100"/>
    <x v="7"/>
    <s v="Developed"/>
    <x v="197"/>
    <n v="159"/>
    <n v="2"/>
    <n v="11.9"/>
    <n v="0.97"/>
    <n v="0.12"/>
    <n v="55.6"/>
    <n v="3"/>
    <n v="0.95000000000000007"/>
    <n v="0.96"/>
    <n v="3.1"/>
    <n v="3.5"/>
    <x v="1"/>
    <s v="Mortalidad Baja"/>
    <s v="Expectativa de vida Alta"/>
  </r>
  <r>
    <x v="100"/>
    <x v="8"/>
    <s v="Developed"/>
    <x v="38"/>
    <n v="154"/>
    <n v="3"/>
    <n v="10.6"/>
    <n v="0.99"/>
    <n v="3.5300000000000002"/>
    <n v="55"/>
    <n v="3"/>
    <n v="0.96"/>
    <n v="0.96"/>
    <n v="3.2"/>
    <n v="3.6"/>
    <x v="1"/>
    <s v="Mortalidad Baja"/>
    <s v="Expectativa de vida Alta"/>
  </r>
  <r>
    <x v="100"/>
    <x v="9"/>
    <s v="Developed"/>
    <x v="82"/>
    <n v="157"/>
    <n v="3"/>
    <n v="8.51"/>
    <n v="0.99"/>
    <n v="31.96"/>
    <n v="54.4"/>
    <n v="4"/>
    <n v="0.97"/>
    <n v="0.97"/>
    <n v="3.2"/>
    <n v="3.7"/>
    <x v="1"/>
    <s v="Mortalidad Baja"/>
    <s v="Expectativa de vida Alta"/>
  </r>
  <r>
    <x v="100"/>
    <x v="10"/>
    <s v="Developed"/>
    <x v="84"/>
    <n v="162"/>
    <n v="3"/>
    <n v="7.68"/>
    <n v="0.98"/>
    <n v="50.43"/>
    <n v="53.9"/>
    <n v="4"/>
    <n v="0.97"/>
    <n v="0.97"/>
    <n v="3.3"/>
    <n v="3.8"/>
    <x v="1"/>
    <s v="Mortalidad Baja"/>
    <s v="Expectativa de vida Alta"/>
  </r>
  <r>
    <x v="100"/>
    <x v="11"/>
    <s v="Developed"/>
    <x v="101"/>
    <n v="165"/>
    <n v="4"/>
    <n v="9.82"/>
    <n v="0.99"/>
    <n v="1.17"/>
    <n v="53.4"/>
    <n v="4"/>
    <n v="0.97"/>
    <n v="0.97"/>
    <n v="3.4"/>
    <n v="3.9"/>
    <x v="1"/>
    <s v="Mortalidad Baja"/>
    <s v="Expectativa de vida Alta"/>
  </r>
  <r>
    <x v="100"/>
    <x v="12"/>
    <s v="Developed"/>
    <x v="86"/>
    <n v="174"/>
    <n v="4"/>
    <n v="8.7799999999999994"/>
    <n v="0.98"/>
    <n v="0.09"/>
    <n v="52.9"/>
    <n v="4"/>
    <n v="0.97"/>
    <n v="0.97"/>
    <n v="3.5"/>
    <n v="4"/>
    <x v="1"/>
    <s v="Mortalidad Baja"/>
    <s v="Expectativa de vida Alta"/>
  </r>
  <r>
    <x v="100"/>
    <x v="13"/>
    <s v="Developed"/>
    <x v="93"/>
    <n v="178"/>
    <n v="4"/>
    <n v="9.6199999999999992"/>
    <n v="0.99"/>
    <n v="0.14000000000000001"/>
    <n v="52.4"/>
    <n v="5"/>
    <n v="0.98"/>
    <n v="0.98"/>
    <n v="3.7"/>
    <n v="4.0999999999999996"/>
    <x v="1"/>
    <s v="Mortalidad Baja"/>
    <s v="Expectativa de vida Alta"/>
  </r>
  <r>
    <x v="100"/>
    <x v="14"/>
    <s v="Developed"/>
    <x v="87"/>
    <n v="179"/>
    <n v="4"/>
    <n v="9.7799999999999994"/>
    <n v="0.98"/>
    <n v="0.1"/>
    <n v="51.9"/>
    <n v="5"/>
    <n v="0.99"/>
    <n v="0.99"/>
    <n v="3.8"/>
    <n v="4.2"/>
    <x v="1"/>
    <s v="Mortalidad Baja"/>
    <s v="Expectativa de vida Alta"/>
  </r>
  <r>
    <x v="100"/>
    <x v="15"/>
    <s v="Developed"/>
    <x v="93"/>
    <n v="175"/>
    <n v="4"/>
    <n v="10.16"/>
    <n v="0.98"/>
    <n v="0.35000000000000003"/>
    <n v="51.4"/>
    <n v="5"/>
    <n v="0.99"/>
    <n v="0.99"/>
    <n v="4"/>
    <n v="4.3"/>
    <x v="1"/>
    <s v="Mortalidad Baja"/>
    <s v="Expectativa de vida Alta"/>
  </r>
  <r>
    <x v="101"/>
    <x v="1"/>
    <s v="Developing"/>
    <x v="25"/>
    <n v="225"/>
    <n v="13"/>
    <n v="10.119999999999999"/>
    <n v="0.97"/>
    <n v="47.11"/>
    <n v="59.9"/>
    <n v="15"/>
    <n v="0.97"/>
    <n v="0.97"/>
    <n v="2.2999999999999998"/>
    <n v="2.2999999999999998"/>
    <x v="1"/>
    <s v="Mortalidad Baja"/>
    <s v="Expectativa de vida Alta"/>
  </r>
  <r>
    <x v="101"/>
    <x v="2"/>
    <s v="Developing"/>
    <x v="102"/>
    <n v="229"/>
    <n v="14"/>
    <n v="10.58"/>
    <n v="0.97"/>
    <n v="23.39"/>
    <n v="59.3"/>
    <n v="16"/>
    <n v="0.98"/>
    <n v="0.97"/>
    <n v="2.2999999999999998"/>
    <n v="2.2999999999999998"/>
    <x v="1"/>
    <s v="Mortalidad Baja"/>
    <s v="Expectativa de vida Alta"/>
  </r>
  <r>
    <x v="101"/>
    <x v="3"/>
    <s v="Developing"/>
    <x v="117"/>
    <n v="237"/>
    <n v="14"/>
    <n v="10.99"/>
    <n v="0.97"/>
    <n v="21.23"/>
    <n v="58.7"/>
    <n v="16"/>
    <n v="0.98"/>
    <n v="0.97"/>
    <n v="2.2999999999999998"/>
    <n v="2.4"/>
    <x v="1"/>
    <s v="Mortalidad Baja"/>
    <s v="Expectativa de vida Alta"/>
  </r>
  <r>
    <x v="101"/>
    <x v="4"/>
    <s v="Developing"/>
    <x v="116"/>
    <n v="242"/>
    <n v="14"/>
    <n v="11.04"/>
    <n v="0.97"/>
    <n v="6.29"/>
    <n v="58.1"/>
    <n v="17"/>
    <n v="0.97"/>
    <n v="0.97"/>
    <n v="2.2999999999999998"/>
    <n v="2.4"/>
    <x v="1"/>
    <s v="Mortalidad Baja"/>
    <s v="Expectativa de vida Alta"/>
  </r>
  <r>
    <x v="101"/>
    <x v="5"/>
    <s v="Developing"/>
    <x v="89"/>
    <n v="256"/>
    <n v="15"/>
    <n v="11.05"/>
    <n v="0.97"/>
    <n v="1.29"/>
    <n v="57.5"/>
    <n v="17"/>
    <n v="0.98"/>
    <n v="0.97"/>
    <n v="2.2999999999999998"/>
    <n v="2.5"/>
    <x v="1"/>
    <s v="Mortalidad Baja"/>
    <s v="Expectativa de vida Media"/>
  </r>
  <r>
    <x v="101"/>
    <x v="6"/>
    <s v="Developing"/>
    <x v="98"/>
    <n v="261"/>
    <n v="15"/>
    <n v="11.21"/>
    <n v="0.98"/>
    <n v="1.01"/>
    <n v="57"/>
    <n v="18"/>
    <n v="0.98"/>
    <n v="0.98"/>
    <n v="2.2999999999999998"/>
    <n v="2.5"/>
    <x v="1"/>
    <s v="Mortalidad Baja"/>
    <s v="Expectativa de vida Media"/>
  </r>
  <r>
    <x v="101"/>
    <x v="7"/>
    <s v="Developing"/>
    <x v="255"/>
    <n v="278"/>
    <n v="16"/>
    <n v="12.04"/>
    <n v="0.98"/>
    <n v="0.27"/>
    <n v="56.6"/>
    <n v="18"/>
    <n v="0.98"/>
    <n v="0.98"/>
    <n v="2.2999999999999998"/>
    <n v="2.5"/>
    <x v="1"/>
    <s v="Mortalidad Baja"/>
    <s v="Expectativa de vida Media"/>
  </r>
  <r>
    <x v="101"/>
    <x v="8"/>
    <s v="Developing"/>
    <x v="99"/>
    <n v="282"/>
    <n v="16"/>
    <n v="12.19"/>
    <n v="0.98"/>
    <n v="1.73"/>
    <n v="56.1"/>
    <n v="19"/>
    <n v="0.98"/>
    <n v="0.98"/>
    <n v="2.4"/>
    <n v="2.6"/>
    <x v="1"/>
    <s v="Mortalidad Baja"/>
    <s v="Expectativa de vida Media"/>
  </r>
  <r>
    <x v="101"/>
    <x v="9"/>
    <s v="Developing"/>
    <x v="251"/>
    <n v="3"/>
    <n v="17"/>
    <n v="11.79"/>
    <n v="0.98"/>
    <n v="11.47"/>
    <n v="55.7"/>
    <n v="20"/>
    <n v="0.98"/>
    <n v="0.98"/>
    <n v="2.4"/>
    <n v="2.7"/>
    <x v="1"/>
    <s v="Mortalidad Media"/>
    <s v="Expectativa de vida Media"/>
  </r>
  <r>
    <x v="101"/>
    <x v="10"/>
    <s v="Developing"/>
    <x v="0"/>
    <n v="327"/>
    <n v="18"/>
    <n v="11.57"/>
    <n v="0.97"/>
    <n v="4.54"/>
    <n v="55.3"/>
    <n v="20"/>
    <n v="0.98"/>
    <n v="0.98"/>
    <n v="2.4"/>
    <n v="2.7"/>
    <x v="1"/>
    <s v="Mortalidad Media"/>
    <s v="Expectativa de vida Media"/>
  </r>
  <r>
    <x v="101"/>
    <x v="11"/>
    <s v="Developing"/>
    <x v="264"/>
    <n v="321"/>
    <n v="19"/>
    <n v="11.5"/>
    <n v="0.96"/>
    <n v="24.44"/>
    <n v="55"/>
    <n v="21"/>
    <n v="0.98"/>
    <n v="0.97"/>
    <n v="2.5"/>
    <n v="2.8"/>
    <x v="1"/>
    <s v="Mortalidad Media"/>
    <s v="Expectativa de vida Media"/>
  </r>
  <r>
    <x v="101"/>
    <x v="12"/>
    <s v="Developing"/>
    <x v="231"/>
    <n v="322"/>
    <n v="20"/>
    <n v="11.32"/>
    <n v="0.94000000000000006"/>
    <n v="32.910000000000004"/>
    <n v="54.7"/>
    <n v="22"/>
    <n v="0.97"/>
    <n v="0.96"/>
    <n v="2.6"/>
    <n v="2.8"/>
    <x v="1"/>
    <s v="Mortalidad Media"/>
    <s v="Expectativa de vida Media"/>
  </r>
  <r>
    <x v="101"/>
    <x v="13"/>
    <s v="Developing"/>
    <x v="252"/>
    <n v="313"/>
    <n v="20"/>
    <n v="10.87"/>
    <n v="0.81"/>
    <n v="5.8"/>
    <n v="54.5"/>
    <n v="24"/>
    <n v="0.97"/>
    <n v="0.97"/>
    <n v="2.7"/>
    <n v="2.9"/>
    <x v="1"/>
    <s v="Mortalidad Media"/>
    <s v="Expectativa de vida Media"/>
  </r>
  <r>
    <x v="101"/>
    <x v="14"/>
    <s v="Developing"/>
    <x v="147"/>
    <n v="38"/>
    <n v="21"/>
    <n v="10.47"/>
    <n v="0.43"/>
    <n v="20.72"/>
    <n v="54.2"/>
    <n v="25"/>
    <n v="0.97"/>
    <n v="0.96"/>
    <n v="2.8"/>
    <n v="3"/>
    <x v="1"/>
    <s v="Mortalidad Media"/>
    <s v="Expectativa de vida Media"/>
  </r>
  <r>
    <x v="102"/>
    <x v="1"/>
    <s v="Developing"/>
    <x v="245"/>
    <n v="23"/>
    <n v="12"/>
    <n v="0.01"/>
    <n v="0.98"/>
    <n v="0.1"/>
    <n v="2.8"/>
    <n v="16"/>
    <n v="0.98"/>
    <n v="0.98"/>
    <n v="5.8"/>
    <n v="5.8"/>
    <x v="2"/>
    <s v="Mortalidad Baja"/>
    <s v="Expectativa de vida Media"/>
  </r>
  <r>
    <x v="102"/>
    <x v="2"/>
    <s v="Developing"/>
    <x v="246"/>
    <n v="233"/>
    <n v="12"/>
    <n v="0.01"/>
    <n v="0.98"/>
    <n v="0.17"/>
    <n v="2.1"/>
    <n v="17"/>
    <n v="0.98"/>
    <n v="0.98"/>
    <n v="5.9"/>
    <n v="5.9"/>
    <x v="2"/>
    <s v="Mortalidad Baja"/>
    <s v="Expectativa de vida Media"/>
  </r>
  <r>
    <x v="102"/>
    <x v="3"/>
    <s v="Developing"/>
    <x v="231"/>
    <n v="239"/>
    <n v="13"/>
    <n v="0.01"/>
    <n v="0.98"/>
    <n v="0.75"/>
    <n v="19.5"/>
    <n v="18"/>
    <n v="0.98"/>
    <n v="0.98"/>
    <n v="6.1"/>
    <n v="6.1"/>
    <x v="2"/>
    <s v="Mortalidad Baja"/>
    <s v="Expectativa de vida Media"/>
  </r>
  <r>
    <x v="102"/>
    <x v="4"/>
    <s v="Developing"/>
    <x v="273"/>
    <n v="247"/>
    <n v="14"/>
    <n v="8.34"/>
    <n v="0.97"/>
    <n v="0.31"/>
    <n v="18.899999999999999"/>
    <n v="20"/>
    <n v="0.93"/>
    <n v="0.97"/>
    <n v="6.3"/>
    <n v="6.2"/>
    <x v="2"/>
    <s v="Mortalidad Media"/>
    <s v="Expectativa de vida Media"/>
  </r>
  <r>
    <x v="102"/>
    <x v="5"/>
    <s v="Developing"/>
    <x v="233"/>
    <n v="26"/>
    <n v="16"/>
    <n v="7.92"/>
    <n v="0.97"/>
    <n v="1.21"/>
    <n v="18.3"/>
    <n v="23"/>
    <n v="0.93"/>
    <n v="0.97"/>
    <n v="6.5"/>
    <n v="6.3"/>
    <x v="2"/>
    <s v="Mortalidad Media"/>
    <s v="Expectativa de vida Media"/>
  </r>
  <r>
    <x v="102"/>
    <x v="6"/>
    <s v="Developing"/>
    <x v="203"/>
    <n v="288"/>
    <n v="17"/>
    <n v="7.11"/>
    <n v="0.97"/>
    <n v="0.05"/>
    <n v="17.7"/>
    <n v="25"/>
    <n v="0.93"/>
    <n v="0.97"/>
    <n v="6.6"/>
    <n v="6.4"/>
    <x v="2"/>
    <s v="Mortalidad Media"/>
    <s v="Expectativa de vida Media"/>
  </r>
  <r>
    <x v="102"/>
    <x v="7"/>
    <s v="Developing"/>
    <x v="108"/>
    <n v="282"/>
    <n v="18"/>
    <n v="6.39"/>
    <n v="0.97"/>
    <n v="0.06"/>
    <n v="17.100000000000001"/>
    <n v="28"/>
    <n v="0.97"/>
    <n v="0.97"/>
    <n v="6.7"/>
    <n v="6.6"/>
    <x v="2"/>
    <s v="Mortalidad Media"/>
    <s v="Expectativa de vida Media"/>
  </r>
  <r>
    <x v="102"/>
    <x v="8"/>
    <s v="Developing"/>
    <x v="208"/>
    <n v="295"/>
    <n v="20"/>
    <n v="6.78"/>
    <n v="0.97"/>
    <n v="0.26"/>
    <n v="16.5"/>
    <n v="30"/>
    <n v="0.98"/>
    <n v="0.97"/>
    <n v="6.8"/>
    <n v="6.7"/>
    <x v="2"/>
    <s v="Mortalidad Media"/>
    <s v="Expectativa de vida Media"/>
  </r>
  <r>
    <x v="102"/>
    <x v="9"/>
    <s v="Developing"/>
    <x v="127"/>
    <n v="328"/>
    <n v="22"/>
    <n v="6.88"/>
    <n v="0.99"/>
    <n v="4.9400000000000004"/>
    <n v="15.9"/>
    <n v="34"/>
    <n v="0.99"/>
    <n v="0.99"/>
    <n v="6.8"/>
    <n v="6.8"/>
    <x v="2"/>
    <s v="Mortalidad Media"/>
    <s v="Expectativa de vida Media"/>
  </r>
  <r>
    <x v="102"/>
    <x v="10"/>
    <s v="Developing"/>
    <x v="12"/>
    <n v="37"/>
    <n v="24"/>
    <n v="7.01"/>
    <n v="0.95000000000000007"/>
    <n v="1.29"/>
    <n v="15.4"/>
    <n v="38"/>
    <n v="0.95000000000000007"/>
    <n v="0.95000000000000007"/>
    <n v="6.8"/>
    <n v="7"/>
    <x v="2"/>
    <s v="Mortalidad Media"/>
    <s v="Expectativa de vida Media"/>
  </r>
  <r>
    <x v="102"/>
    <x v="11"/>
    <s v="Developing"/>
    <x v="167"/>
    <n v="397"/>
    <n v="26"/>
    <n v="6.75"/>
    <n v="0.89"/>
    <n v="3.86"/>
    <n v="14.9"/>
    <n v="42"/>
    <n v="0.89"/>
    <n v="0.89"/>
    <n v="6.9"/>
    <n v="7.1"/>
    <x v="2"/>
    <s v="Mortalidad Media"/>
    <s v="Expectativa de vida Media"/>
  </r>
  <r>
    <x v="102"/>
    <x v="12"/>
    <s v="Developing"/>
    <x v="287"/>
    <n v="48"/>
    <n v="29"/>
    <n v="6.66"/>
    <n v="0.96"/>
    <n v="10.64"/>
    <n v="14.5"/>
    <n v="46"/>
    <n v="0.96"/>
    <n v="0.96"/>
    <n v="7"/>
    <n v="7.3"/>
    <x v="2"/>
    <s v="Mortalidad Media"/>
    <s v="Expectativa de vida Media"/>
  </r>
  <r>
    <x v="102"/>
    <x v="13"/>
    <s v="Developing"/>
    <x v="9"/>
    <n v="415"/>
    <n v="31"/>
    <n v="7.82"/>
    <n v="0.88"/>
    <n v="27.38"/>
    <n v="14.1"/>
    <n v="50"/>
    <n v="0.85"/>
    <n v="0.88"/>
    <n v="7.2"/>
    <n v="7.4"/>
    <x v="2"/>
    <s v="Mortalidad Media"/>
    <s v="Expectativa de vida Media"/>
  </r>
  <r>
    <x v="103"/>
    <x v="1"/>
    <s v="Developing"/>
    <x v="36"/>
    <n v="128"/>
    <n v="0"/>
    <n v="0.01"/>
    <n v="0.56000000000000005"/>
    <n v="0"/>
    <n v="74.3"/>
    <n v="0"/>
    <n v="0.57999999999999996"/>
    <n v="0.63"/>
    <n v="0.2"/>
    <n v="0.1"/>
    <x v="4"/>
    <s v="Mortalidad Baja"/>
    <s v="Expectativa de vida Alta"/>
  </r>
  <r>
    <x v="103"/>
    <x v="2"/>
    <s v="Developing"/>
    <x v="28"/>
    <n v="131"/>
    <n v="0"/>
    <n v="0.01"/>
    <n v="0.06"/>
    <n v="0"/>
    <n v="73.8"/>
    <n v="0"/>
    <n v="0.62"/>
    <n v="0.67"/>
    <n v="0.2"/>
    <n v="0.1"/>
    <x v="4"/>
    <s v="Mortalidad Baja"/>
    <s v="Expectativa de vida Alta"/>
  </r>
  <r>
    <x v="103"/>
    <x v="3"/>
    <s v="Developing"/>
    <x v="56"/>
    <n v="136"/>
    <n v="0"/>
    <n v="0.01"/>
    <n v="0.64"/>
    <n v="0.01"/>
    <n v="73.400000000000006"/>
    <n v="0"/>
    <n v="0.62"/>
    <n v="0.64"/>
    <n v="0.2"/>
    <n v="0.1"/>
    <x v="4"/>
    <s v="Mortalidad Baja"/>
    <s v="Expectativa de vida Alta"/>
  </r>
  <r>
    <x v="103"/>
    <x v="4"/>
    <s v="Developing"/>
    <x v="25"/>
    <n v="139"/>
    <n v="0"/>
    <n v="2.15"/>
    <n v="0.57999999999999996"/>
    <n v="0"/>
    <n v="72.900000000000006"/>
    <n v="0"/>
    <n v="0.06"/>
    <n v="0.65"/>
    <n v="0.2"/>
    <n v="0.1"/>
    <x v="4"/>
    <s v="Mortalidad Baja"/>
    <s v="Expectativa de vida Alta"/>
  </r>
  <r>
    <x v="103"/>
    <x v="5"/>
    <s v="Developing"/>
    <x v="29"/>
    <n v="144"/>
    <n v="0"/>
    <n v="3.01"/>
    <n v="0.57000000000000006"/>
    <n v="0.08"/>
    <n v="72.5"/>
    <n v="0"/>
    <n v="0.57000000000000006"/>
    <n v="0.62"/>
    <n v="0.2"/>
    <n v="0.2"/>
    <x v="4"/>
    <s v="Mortalidad Baja"/>
    <s v="Expectativa de vida Alta"/>
  </r>
  <r>
    <x v="103"/>
    <x v="6"/>
    <s v="Developing"/>
    <x v="48"/>
    <n v="172"/>
    <n v="0"/>
    <n v="2.88"/>
    <n v="0.44"/>
    <n v="0"/>
    <n v="72"/>
    <n v="0"/>
    <n v="0.45"/>
    <n v="0.49"/>
    <n v="0.2"/>
    <n v="0.2"/>
    <x v="4"/>
    <s v="Mortalidad Baja"/>
    <s v="Expectativa de vida Alta"/>
  </r>
  <r>
    <x v="103"/>
    <x v="7"/>
    <s v="Developing"/>
    <x v="82"/>
    <n v="146"/>
    <n v="0"/>
    <n v="3.97"/>
    <n v="0.12"/>
    <n v="0"/>
    <n v="71.400000000000006"/>
    <n v="0"/>
    <n v="0.54"/>
    <n v="0.26"/>
    <n v="0.2"/>
    <n v="0.2"/>
    <x v="4"/>
    <s v="Mortalidad Baja"/>
    <s v="Expectativa de vida Alta"/>
  </r>
  <r>
    <x v="103"/>
    <x v="8"/>
    <s v="Developing"/>
    <x v="83"/>
    <n v="149"/>
    <n v="0"/>
    <n v="3.85"/>
    <n v="0.46"/>
    <n v="0"/>
    <n v="7.9"/>
    <n v="0"/>
    <n v="0.49"/>
    <n v="0.53"/>
    <n v="0.2"/>
    <n v="0.2"/>
    <x v="4"/>
    <s v="Mortalidad Baja"/>
    <s v="Expectativa de vida Alta"/>
  </r>
  <r>
    <x v="103"/>
    <x v="9"/>
    <s v="Developing"/>
    <x v="58"/>
    <n v="153"/>
    <n v="0"/>
    <n v="3.52"/>
    <n v="0.35000000000000003"/>
    <n v="0"/>
    <n v="7.3"/>
    <n v="0"/>
    <n v="0.37"/>
    <n v="0.39"/>
    <n v="0.2"/>
    <n v="0.2"/>
    <x v="4"/>
    <s v="Mortalidad Baja"/>
    <s v="Expectativa de vida Alta"/>
  </r>
  <r>
    <x v="103"/>
    <x v="10"/>
    <s v="Developing"/>
    <x v="85"/>
    <n v="16"/>
    <n v="0"/>
    <n v="3.63"/>
    <n v="0.41000000000000003"/>
    <n v="0"/>
    <n v="69.7"/>
    <n v="0"/>
    <n v="0.55000000000000004"/>
    <n v="0.49"/>
    <n v="0.2"/>
    <n v="0.2"/>
    <x v="4"/>
    <s v="Mortalidad Baja"/>
    <s v="Expectativa de vida Alta"/>
  </r>
  <r>
    <x v="103"/>
    <x v="11"/>
    <s v="Developing"/>
    <x v="91"/>
    <n v="162"/>
    <n v="0"/>
    <n v="3.62"/>
    <n v="0.54"/>
    <n v="0"/>
    <n v="68.900000000000006"/>
    <n v="0"/>
    <n v="0.26"/>
    <n v="0.55000000000000004"/>
    <n v="0.2"/>
    <n v="0.2"/>
    <x v="4"/>
    <s v="Mortalidad Baja"/>
    <s v="Expectativa de vida Alta"/>
  </r>
  <r>
    <x v="103"/>
    <x v="12"/>
    <s v="Developing"/>
    <x v="210"/>
    <n v="169"/>
    <n v="0"/>
    <n v="4.17"/>
    <n v="0.83000000000000007"/>
    <n v="0"/>
    <n v="68.2"/>
    <n v="0"/>
    <n v="0.82000000000000006"/>
    <n v="0.83000000000000007"/>
    <n v="0.2"/>
    <n v="0.2"/>
    <x v="4"/>
    <s v="Mortalidad Baja"/>
    <s v="Expectativa de vida Alta"/>
  </r>
  <r>
    <x v="103"/>
    <x v="13"/>
    <s v="Developing"/>
    <x v="48"/>
    <n v="174"/>
    <n v="0"/>
    <n v="3.3"/>
    <n v="0.86"/>
    <n v="0"/>
    <n v="67.400000000000006"/>
    <n v="0"/>
    <n v="0.85"/>
    <n v="0.86"/>
    <n v="0.2"/>
    <n v="0.2"/>
    <x v="4"/>
    <s v="Mortalidad Baja"/>
    <s v="Expectativa de vida Alta"/>
  </r>
  <r>
    <x v="103"/>
    <x v="14"/>
    <s v="Developing"/>
    <x v="146"/>
    <n v="175"/>
    <n v="0"/>
    <n v="3.43"/>
    <n v="0.89"/>
    <n v="0"/>
    <n v="66.5"/>
    <n v="0"/>
    <n v="0.83000000000000007"/>
    <n v="0.85"/>
    <n v="0.2"/>
    <n v="0.2"/>
    <x v="4"/>
    <s v="Mortalidad Baja"/>
    <s v="Expectativa de vida Alta"/>
  </r>
  <r>
    <x v="103"/>
    <x v="15"/>
    <s v="Developing"/>
    <x v="58"/>
    <n v="18"/>
    <n v="0"/>
    <n v="3"/>
    <n v="0.89"/>
    <n v="0"/>
    <n v="65.599999999999994"/>
    <n v="0"/>
    <n v="0.94000000000000006"/>
    <n v="0.95000000000000007"/>
    <n v="0.2"/>
    <n v="0.2"/>
    <x v="4"/>
    <s v="Mortalidad Baja"/>
    <s v="Expectativa de vida Alta"/>
  </r>
  <r>
    <x v="104"/>
    <x v="1"/>
    <s v="Developing"/>
    <x v="99"/>
    <n v="191"/>
    <n v="0"/>
    <n v="0.01"/>
    <n v="0.95000000000000007"/>
    <n v="0"/>
    <n v="3.1"/>
    <n v="0"/>
    <n v="0.95000000000000007"/>
    <n v="0.95000000000000007"/>
    <n v="5.6"/>
    <n v="5.4"/>
    <x v="2"/>
    <s v="Mortalidad Baja"/>
    <s v="Expectativa de vida Media"/>
  </r>
  <r>
    <x v="104"/>
    <x v="2"/>
    <s v="Developing"/>
    <x v="298"/>
    <n v="192"/>
    <n v="0"/>
    <n v="0.01"/>
    <n v="0.97"/>
    <n v="0"/>
    <n v="29.3"/>
    <n v="0"/>
    <n v="0.97"/>
    <n v="0.97"/>
    <n v="5.7"/>
    <n v="5.5"/>
    <x v="2"/>
    <s v="Mortalidad Baja"/>
    <s v="Expectativa de vida Media"/>
  </r>
  <r>
    <x v="104"/>
    <x v="3"/>
    <s v="Developing"/>
    <x v="256"/>
    <n v="194"/>
    <n v="0"/>
    <n v="0.01"/>
    <n v="0.96"/>
    <n v="0"/>
    <n v="28.5"/>
    <n v="0"/>
    <n v="0.96"/>
    <n v="0.96"/>
    <n v="5.9"/>
    <n v="5.7"/>
    <x v="2"/>
    <s v="Mortalidad Baja"/>
    <s v="Expectativa de vida Media"/>
  </r>
  <r>
    <x v="104"/>
    <x v="4"/>
    <s v="Developing"/>
    <x v="170"/>
    <n v="198"/>
    <n v="0"/>
    <n v="5.69"/>
    <n v="0.96"/>
    <n v="0"/>
    <n v="27.7"/>
    <n v="0"/>
    <n v="0.96"/>
    <n v="0.96"/>
    <n v="6"/>
    <n v="5.9"/>
    <x v="2"/>
    <s v="Mortalidad Baja"/>
    <s v="Expectativa de vida Media"/>
  </r>
  <r>
    <x v="104"/>
    <x v="5"/>
    <s v="Developing"/>
    <x v="293"/>
    <n v="24"/>
    <n v="0"/>
    <n v="5.58"/>
    <n v="0.98"/>
    <n v="0"/>
    <n v="26.9"/>
    <n v="0"/>
    <n v="0.98"/>
    <n v="0.98"/>
    <n v="6.1"/>
    <n v="6"/>
    <x v="2"/>
    <s v="Mortalidad Baja"/>
    <s v="Expectativa de vida Media"/>
  </r>
  <r>
    <x v="104"/>
    <x v="6"/>
    <s v="Developing"/>
    <x v="138"/>
    <n v="21"/>
    <n v="0"/>
    <n v="4.13"/>
    <n v="0.98"/>
    <n v="0"/>
    <n v="26.2"/>
    <n v="0"/>
    <n v="0.99"/>
    <n v="0.98"/>
    <n v="6.3"/>
    <n v="6.2"/>
    <x v="2"/>
    <s v="Mortalidad Baja"/>
    <s v="Expectativa de vida Media"/>
  </r>
  <r>
    <x v="104"/>
    <x v="7"/>
    <s v="Developing"/>
    <x v="248"/>
    <n v="215"/>
    <n v="0"/>
    <n v="4.3600000000000003"/>
    <n v="0.99"/>
    <n v="0"/>
    <n v="25.4"/>
    <n v="0"/>
    <n v="0.99"/>
    <n v="0.99"/>
    <n v="6.5"/>
    <n v="6.4"/>
    <x v="2"/>
    <s v="Mortalidad Baja"/>
    <s v="Expectativa de vida Media"/>
  </r>
  <r>
    <x v="104"/>
    <x v="8"/>
    <s v="Developing"/>
    <x v="147"/>
    <n v="217"/>
    <n v="0"/>
    <n v="4.1399999999999997"/>
    <n v="0.87"/>
    <n v="0"/>
    <n v="24.7"/>
    <n v="0"/>
    <n v="0.98"/>
    <n v="0.97"/>
    <n v="6.7"/>
    <n v="6.6"/>
    <x v="2"/>
    <s v="Mortalidad Baja"/>
    <s v="Expectativa de vida Media"/>
  </r>
  <r>
    <x v="104"/>
    <x v="9"/>
    <s v="Developing"/>
    <x v="259"/>
    <n v="22"/>
    <n v="0"/>
    <n v="5.46"/>
    <n v="0.75"/>
    <n v="0"/>
    <n v="24"/>
    <n v="0"/>
    <n v="0.97"/>
    <n v="0.97"/>
    <n v="6.9"/>
    <n v="6.8"/>
    <x v="2"/>
    <s v="Mortalidad Baja"/>
    <s v="Expectativa de vida Media"/>
  </r>
  <r>
    <x v="104"/>
    <x v="10"/>
    <s v="Developing"/>
    <x v="265"/>
    <n v="222"/>
    <n v="0"/>
    <n v="5.27"/>
    <n v="0.96"/>
    <n v="0"/>
    <n v="23.4"/>
    <n v="0"/>
    <n v="0.97"/>
    <n v="0.97"/>
    <n v="7"/>
    <n v="7"/>
    <x v="2"/>
    <s v="Mortalidad Baja"/>
    <s v="Expectativa de vida Media"/>
  </r>
  <r>
    <x v="104"/>
    <x v="11"/>
    <s v="Developing"/>
    <x v="273"/>
    <n v="224"/>
    <n v="0"/>
    <n v="5.78"/>
    <n v="7.0000000000000007E-2"/>
    <n v="0"/>
    <n v="22.8"/>
    <n v="0"/>
    <n v="0.99"/>
    <n v="0.96"/>
    <n v="7.2"/>
    <n v="7.2"/>
    <x v="2"/>
    <s v="Mortalidad Baja"/>
    <s v="Expectativa de vida Media"/>
  </r>
  <r>
    <x v="104"/>
    <x v="12"/>
    <s v="Developing"/>
    <x v="148"/>
    <n v="225"/>
    <n v="0"/>
    <n v="6.54"/>
    <n v="0.43"/>
    <n v="0"/>
    <n v="22.2"/>
    <n v="0"/>
    <n v="0.94000000000000006"/>
    <n v="0.94000000000000006"/>
    <n v="7.4"/>
    <n v="7.4"/>
    <x v="2"/>
    <s v="Mortalidad Baja"/>
    <s v="Expectativa de vida Media"/>
  </r>
  <r>
    <x v="105"/>
    <x v="1"/>
    <s v="Developing"/>
    <x v="251"/>
    <n v="192"/>
    <n v="19"/>
    <n v="0.26"/>
    <n v="0.89"/>
    <n v="0.32"/>
    <n v="23.8"/>
    <n v="27"/>
    <n v="0.85"/>
    <n v="0.89"/>
    <n v="9.6999999999999993"/>
    <n v="9.5"/>
    <x v="2"/>
    <s v="Mortalidad Media"/>
    <s v="Expectativa de vida Media"/>
  </r>
  <r>
    <x v="105"/>
    <x v="2"/>
    <s v="Developing"/>
    <x v="204"/>
    <n v="196"/>
    <n v="20"/>
    <n v="0.26"/>
    <n v="0.92"/>
    <n v="0.17"/>
    <n v="23.2"/>
    <n v="28"/>
    <n v="0.89"/>
    <n v="0.92"/>
    <n v="9.9"/>
    <n v="9.6999999999999993"/>
    <x v="2"/>
    <s v="Mortalidad Media"/>
    <s v="Expectativa de vida Media"/>
  </r>
  <r>
    <x v="105"/>
    <x v="3"/>
    <s v="Developing"/>
    <x v="172"/>
    <n v="2"/>
    <n v="20"/>
    <n v="0.28000000000000003"/>
    <n v="0.91"/>
    <n v="0.46"/>
    <n v="22.7"/>
    <n v="29"/>
    <n v="0.83000000000000007"/>
    <n v="0.91"/>
    <n v="1"/>
    <n v="9.9"/>
    <x v="2"/>
    <s v="Mortalidad Media"/>
    <s v="Expectativa de vida Media"/>
  </r>
  <r>
    <x v="105"/>
    <x v="4"/>
    <s v="Developing"/>
    <x v="264"/>
    <n v="26"/>
    <n v="20"/>
    <n v="0.32"/>
    <n v="0.92"/>
    <n v="0.18"/>
    <n v="22.2"/>
    <n v="31"/>
    <n v="0.89"/>
    <n v="0.92"/>
    <n v="1.2"/>
    <n v="1.1000000000000001"/>
    <x v="2"/>
    <s v="Mortalidad Media"/>
    <s v="Expectativa de vida Media"/>
  </r>
  <r>
    <x v="105"/>
    <x v="5"/>
    <s v="Developing"/>
    <x v="265"/>
    <n v="212"/>
    <n v="21"/>
    <n v="0.28000000000000003"/>
    <n v="0.89"/>
    <n v="4.28"/>
    <n v="21.7"/>
    <n v="32"/>
    <n v="0.76"/>
    <n v="0.89"/>
    <n v="1.4"/>
    <n v="1.3"/>
    <x v="2"/>
    <s v="Mortalidad Media"/>
    <s v="Expectativa de vida Media"/>
  </r>
  <r>
    <x v="105"/>
    <x v="6"/>
    <s v="Developing"/>
    <x v="232"/>
    <n v="219"/>
    <n v="21"/>
    <n v="0.3"/>
    <n v="0.86"/>
    <n v="9.99"/>
    <n v="21.2"/>
    <n v="33"/>
    <n v="0.83000000000000007"/>
    <n v="0.86"/>
    <n v="1.6"/>
    <n v="1.5"/>
    <x v="2"/>
    <s v="Mortalidad Media"/>
    <s v="Expectativa de vida Media"/>
  </r>
  <r>
    <x v="105"/>
    <x v="7"/>
    <s v="Developing"/>
    <x v="233"/>
    <n v="225"/>
    <n v="22"/>
    <n v="0.28000000000000003"/>
    <n v="0.88"/>
    <n v="0.06"/>
    <n v="2.8"/>
    <n v="34"/>
    <n v="0.87"/>
    <n v="0.88"/>
    <n v="1.8"/>
    <n v="1.7"/>
    <x v="2"/>
    <s v="Mortalidad Media"/>
    <s v="Expectativa de vida Media"/>
  </r>
  <r>
    <x v="105"/>
    <x v="8"/>
    <s v="Developing"/>
    <x v="222"/>
    <n v="23"/>
    <n v="22"/>
    <n v="0.32"/>
    <n v="0.94000000000000006"/>
    <n v="0.11"/>
    <n v="2.2999999999999998"/>
    <n v="36"/>
    <n v="0.93"/>
    <n v="0.94000000000000006"/>
    <n v="11"/>
    <n v="1.9"/>
    <x v="2"/>
    <s v="Mortalidad Media"/>
    <s v="Expectativa de vida Media"/>
  </r>
  <r>
    <x v="105"/>
    <x v="9"/>
    <s v="Developing"/>
    <x v="202"/>
    <n v="236"/>
    <n v="23"/>
    <n v="0.34"/>
    <n v="0.89"/>
    <n v="0.03"/>
    <n v="19.899999999999999"/>
    <n v="38"/>
    <n v="0.89"/>
    <n v="0.89"/>
    <n v="11.2"/>
    <n v="11.1"/>
    <x v="2"/>
    <s v="Mortalidad Media"/>
    <s v="Expectativa de vida Media"/>
  </r>
  <r>
    <x v="105"/>
    <x v="10"/>
    <s v="Developing"/>
    <x v="0"/>
    <n v="242"/>
    <n v="23"/>
    <n v="0.33"/>
    <n v="0.84"/>
    <n v="0"/>
    <n v="19.5"/>
    <n v="40"/>
    <n v="0.84"/>
    <n v="0.84"/>
    <n v="11.4"/>
    <n v="11.3"/>
    <x v="2"/>
    <s v="Mortalidad Media"/>
    <s v="Expectativa de vida Media"/>
  </r>
  <r>
    <x v="105"/>
    <x v="11"/>
    <s v="Developing"/>
    <x v="122"/>
    <n v="247"/>
    <n v="24"/>
    <n v="0.35"/>
    <n v="0.54"/>
    <n v="0.31"/>
    <n v="19.100000000000001"/>
    <n v="42"/>
    <n v="0.87"/>
    <n v="0.87"/>
    <n v="11.6"/>
    <n v="11.5"/>
    <x v="2"/>
    <s v="Mortalidad Media"/>
    <s v="Expectativa de vida Media"/>
  </r>
  <r>
    <x v="106"/>
    <x v="1"/>
    <s v="Developing"/>
    <x v="30"/>
    <n v="123"/>
    <n v="1"/>
    <n v="9.09"/>
    <n v="0.92"/>
    <n v="0.37"/>
    <n v="59.4"/>
    <n v="1"/>
    <n v="0.93"/>
    <n v="0.93"/>
    <n v="2.1"/>
    <n v="2.1"/>
    <x v="1"/>
    <s v="Mortalidad Baja"/>
    <s v="Expectativa de vida Alta"/>
  </r>
  <r>
    <x v="106"/>
    <x v="2"/>
    <s v="Developing"/>
    <x v="21"/>
    <n v="122"/>
    <n v="1"/>
    <n v="9.16"/>
    <n v="0.91"/>
    <n v="0.01"/>
    <n v="58.9"/>
    <n v="1"/>
    <n v="0.97"/>
    <n v="0.95000000000000007"/>
    <n v="2.1"/>
    <n v="2.1"/>
    <x v="1"/>
    <s v="Mortalidad Baja"/>
    <s v="Expectativa de vida Alta"/>
  </r>
  <r>
    <x v="106"/>
    <x v="3"/>
    <s v="Developing"/>
    <x v="32"/>
    <n v="126"/>
    <n v="1"/>
    <n v="9.3800000000000008"/>
    <n v="0.97"/>
    <n v="0"/>
    <n v="58.3"/>
    <n v="1"/>
    <n v="0.93"/>
    <n v="0.91"/>
    <n v="2.1"/>
    <n v="2.1"/>
    <x v="1"/>
    <s v="Mortalidad Baja"/>
    <s v="Expectativa de vida Alta"/>
  </r>
  <r>
    <x v="106"/>
    <x v="4"/>
    <s v="Developing"/>
    <x v="54"/>
    <n v="127"/>
    <n v="1"/>
    <n v="9.56"/>
    <n v="0.94000000000000006"/>
    <n v="3.7"/>
    <n v="57.7"/>
    <n v="1"/>
    <n v="0.94000000000000006"/>
    <n v="0.94000000000000006"/>
    <n v="2.2000000000000002"/>
    <n v="2.2000000000000002"/>
    <x v="1"/>
    <s v="Mortalidad Baja"/>
    <s v="Expectativa de vida Alta"/>
  </r>
  <r>
    <x v="106"/>
    <x v="5"/>
    <s v="Developing"/>
    <x v="34"/>
    <n v="128"/>
    <n v="1"/>
    <n v="9.65"/>
    <n v="0.89"/>
    <n v="0.2"/>
    <n v="57"/>
    <n v="1"/>
    <n v="0.91"/>
    <n v="0.91"/>
    <n v="2.2000000000000002"/>
    <n v="2.2999999999999998"/>
    <x v="1"/>
    <s v="Mortalidad Baja"/>
    <s v="Expectativa de vida Alta"/>
  </r>
  <r>
    <x v="106"/>
    <x v="6"/>
    <s v="Developing"/>
    <x v="35"/>
    <n v="131"/>
    <n v="1"/>
    <n v="9.85"/>
    <n v="0.93"/>
    <n v="0.01"/>
    <n v="56.4"/>
    <n v="1"/>
    <n v="0.97"/>
    <n v="0.95000000000000007"/>
    <n v="2.2999999999999998"/>
    <n v="2.2999999999999998"/>
    <x v="1"/>
    <s v="Mortalidad Baja"/>
    <s v="Expectativa de vida Alta"/>
  </r>
  <r>
    <x v="106"/>
    <x v="7"/>
    <s v="Developing"/>
    <x v="258"/>
    <n v="132"/>
    <n v="1"/>
    <n v="9.5399999999999991"/>
    <n v="0.93"/>
    <n v="0.02"/>
    <n v="55.8"/>
    <n v="1"/>
    <n v="0.95000000000000007"/>
    <n v="0.95000000000000007"/>
    <n v="2.2999999999999998"/>
    <n v="2.4"/>
    <x v="1"/>
    <s v="Mortalidad Baja"/>
    <s v="Expectativa de vida Alta"/>
  </r>
  <r>
    <x v="106"/>
    <x v="8"/>
    <s v="Developing"/>
    <x v="36"/>
    <n v="132"/>
    <n v="1"/>
    <n v="9.3000000000000007"/>
    <n v="0.99"/>
    <n v="2.0100000000000002"/>
    <n v="55.1"/>
    <n v="1"/>
    <n v="0.93"/>
    <n v="0.94000000000000006"/>
    <n v="2.4"/>
    <n v="2.4"/>
    <x v="1"/>
    <s v="Mortalidad Baja"/>
    <s v="Expectativa de vida Alta"/>
  </r>
  <r>
    <x v="106"/>
    <x v="9"/>
    <s v="Developing"/>
    <x v="28"/>
    <n v="133"/>
    <n v="1"/>
    <n v="8.58"/>
    <n v="0.93"/>
    <n v="0.02"/>
    <n v="54.5"/>
    <n v="1"/>
    <n v="0.97"/>
    <n v="0.92"/>
    <n v="2.5"/>
    <n v="2.5"/>
    <x v="1"/>
    <s v="Mortalidad Baja"/>
    <s v="Expectativa de vida Alta"/>
  </r>
  <r>
    <x v="106"/>
    <x v="10"/>
    <s v="Developing"/>
    <x v="25"/>
    <n v="135"/>
    <n v="1"/>
    <n v="9.6"/>
    <n v="0.65"/>
    <n v="0.02"/>
    <n v="53.9"/>
    <n v="1"/>
    <n v="0.98"/>
    <n v="0.98"/>
    <n v="2.5"/>
    <n v="2.6"/>
    <x v="1"/>
    <s v="Mortalidad Baja"/>
    <s v="Expectativa de vida Alta"/>
  </r>
  <r>
    <x v="106"/>
    <x v="11"/>
    <s v="Developing"/>
    <x v="25"/>
    <n v="134"/>
    <n v="1"/>
    <n v="7.42"/>
    <n v="0.89"/>
    <n v="0.11"/>
    <n v="53.3"/>
    <n v="1"/>
    <n v="0.96"/>
    <n v="0.88"/>
    <n v="2.6"/>
    <n v="2.6"/>
    <x v="1"/>
    <s v="Mortalidad Baja"/>
    <s v="Expectativa de vida Alta"/>
  </r>
  <r>
    <x v="107"/>
    <x v="1"/>
    <s v="Developing"/>
    <x v="25"/>
    <n v="17"/>
    <n v="0"/>
    <n v="0.01"/>
    <n v="0.99"/>
    <n v="0"/>
    <n v="36.200000000000003"/>
    <n v="0"/>
    <n v="0.99"/>
    <n v="0.99"/>
    <n v="5.7"/>
    <n v="6"/>
    <x v="2"/>
    <s v="Mortalidad Baja"/>
    <s v="Expectativa de vida Alta"/>
  </r>
  <r>
    <x v="107"/>
    <x v="2"/>
    <s v="Developing"/>
    <x v="38"/>
    <n v="172"/>
    <n v="0"/>
    <n v="0.01"/>
    <n v="0.99"/>
    <n v="0"/>
    <n v="35.5"/>
    <n v="0"/>
    <n v="0.98"/>
    <n v="0.98"/>
    <n v="5.7"/>
    <n v="6.1"/>
    <x v="2"/>
    <s v="Mortalidad Baja"/>
    <s v="Expectativa de vida Alta"/>
  </r>
  <r>
    <x v="107"/>
    <x v="3"/>
    <s v="Developing"/>
    <x v="57"/>
    <n v="174"/>
    <n v="0"/>
    <n v="0.01"/>
    <n v="0.99"/>
    <n v="0"/>
    <n v="34.799999999999997"/>
    <n v="0"/>
    <n v="0.98"/>
    <n v="0.98"/>
    <n v="5.7"/>
    <n v="6.1"/>
    <x v="2"/>
    <s v="Mortalidad Baja"/>
    <s v="Expectativa de vida Alta"/>
  </r>
  <r>
    <x v="107"/>
    <x v="4"/>
    <s v="Developing"/>
    <x v="29"/>
    <n v="177"/>
    <n v="0"/>
    <n v="9.7200000000000006"/>
    <n v="0.99"/>
    <n v="0"/>
    <n v="34.200000000000003"/>
    <n v="0"/>
    <n v="0.99"/>
    <n v="0.99"/>
    <n v="5.7"/>
    <n v="6.1"/>
    <x v="2"/>
    <s v="Mortalidad Baja"/>
    <s v="Expectativa de vida Alta"/>
  </r>
  <r>
    <x v="107"/>
    <x v="5"/>
    <s v="Developing"/>
    <x v="169"/>
    <n v="18"/>
    <n v="0"/>
    <n v="6.51"/>
    <n v="0.99"/>
    <n v="0"/>
    <n v="33.5"/>
    <n v="0"/>
    <n v="0.99"/>
    <n v="0.99"/>
    <n v="5.8"/>
    <n v="6.2"/>
    <x v="2"/>
    <s v="Mortalidad Baja"/>
    <s v="Expectativa de vida Alta"/>
  </r>
  <r>
    <x v="107"/>
    <x v="6"/>
    <s v="Developing"/>
    <x v="39"/>
    <n v="182"/>
    <n v="0"/>
    <n v="4.9400000000000004"/>
    <n v="0.99"/>
    <n v="0"/>
    <n v="32.4"/>
    <n v="0"/>
    <n v="0.99"/>
    <n v="0.99"/>
    <n v="5.8"/>
    <n v="6.2"/>
    <x v="2"/>
    <s v="Mortalidad Baja"/>
    <s v="Expectativa de vida Alta"/>
  </r>
  <r>
    <x v="107"/>
    <x v="7"/>
    <s v="Developing"/>
    <x v="83"/>
    <n v="184"/>
    <n v="0"/>
    <n v="6.33"/>
    <n v="0.99"/>
    <n v="0"/>
    <n v="31.8"/>
    <n v="0"/>
    <n v="0.99"/>
    <n v="0.99"/>
    <n v="5.9"/>
    <n v="6.3"/>
    <x v="2"/>
    <s v="Mortalidad Baja"/>
    <s v="Expectativa de vida Alta"/>
  </r>
  <r>
    <x v="107"/>
    <x v="8"/>
    <s v="Developing"/>
    <x v="83"/>
    <n v="185"/>
    <n v="0"/>
    <n v="8.1199999999999992"/>
    <n v="0.99"/>
    <n v="0.01"/>
    <n v="31.2"/>
    <n v="0"/>
    <n v="0.99"/>
    <n v="0.99"/>
    <n v="5.9"/>
    <n v="6.3"/>
    <x v="2"/>
    <s v="Mortalidad Baja"/>
    <s v="Expectativa de vida Alta"/>
  </r>
  <r>
    <x v="107"/>
    <x v="9"/>
    <s v="Developing"/>
    <x v="83"/>
    <n v="185"/>
    <n v="0"/>
    <n v="8.1199999999999992"/>
    <n v="0.99"/>
    <n v="0.1"/>
    <n v="3.7"/>
    <n v="0"/>
    <n v="0.99"/>
    <n v="0.99"/>
    <n v="5.9"/>
    <n v="6.3"/>
    <x v="2"/>
    <s v="Mortalidad Baja"/>
    <s v="Expectativa de vida Alta"/>
  </r>
  <r>
    <x v="107"/>
    <x v="10"/>
    <s v="Developing"/>
    <x v="83"/>
    <n v="185"/>
    <n v="0"/>
    <n v="7.82"/>
    <n v="0.99"/>
    <n v="0"/>
    <n v="3.1"/>
    <n v="0"/>
    <n v="0.99"/>
    <n v="0.99"/>
    <n v="6"/>
    <n v="6.4"/>
    <x v="2"/>
    <s v="Mortalidad Baja"/>
    <s v="Expectativa de vida Alta"/>
  </r>
  <r>
    <x v="107"/>
    <x v="11"/>
    <s v="Developing"/>
    <x v="161"/>
    <n v="186"/>
    <n v="0"/>
    <n v="7.91"/>
    <n v="0.99"/>
    <n v="0"/>
    <n v="29.2"/>
    <n v="0"/>
    <n v="0.99"/>
    <n v="0.99"/>
    <n v="6"/>
    <n v="6.4"/>
    <x v="2"/>
    <s v="Mortalidad Baja"/>
    <s v="Expectativa de vida Alta"/>
  </r>
  <r>
    <x v="107"/>
    <x v="12"/>
    <s v="Developing"/>
    <x v="161"/>
    <n v="185"/>
    <n v="0"/>
    <n v="7.41"/>
    <n v="0.99"/>
    <n v="0"/>
    <n v="28.7"/>
    <n v="0"/>
    <n v="0.99"/>
    <n v="0.99"/>
    <n v="6.1"/>
    <n v="6.5"/>
    <x v="2"/>
    <s v="Mortalidad Baja"/>
    <s v="Expectativa de vida Alta"/>
  </r>
  <r>
    <x v="107"/>
    <x v="13"/>
    <s v="Developing"/>
    <x v="161"/>
    <n v="186"/>
    <n v="0"/>
    <n v="11.15"/>
    <n v="0.99"/>
    <n v="0"/>
    <n v="28.1"/>
    <n v="0"/>
    <n v="0.99"/>
    <n v="0.99"/>
    <n v="6.1"/>
    <n v="6.6"/>
    <x v="2"/>
    <s v="Mortalidad Baja"/>
    <s v="Expectativa de vida Alta"/>
  </r>
  <r>
    <x v="107"/>
    <x v="14"/>
    <s v="Developing"/>
    <x v="58"/>
    <n v="187"/>
    <n v="0"/>
    <n v="6.72"/>
    <n v="0.96"/>
    <n v="0"/>
    <n v="27.6"/>
    <n v="0"/>
    <n v="0.96"/>
    <n v="0.96"/>
    <n v="6.2"/>
    <n v="6.6"/>
    <x v="2"/>
    <s v="Mortalidad Baja"/>
    <s v="Expectativa de vida Alta"/>
  </r>
  <r>
    <x v="107"/>
    <x v="15"/>
    <s v="Developing"/>
    <x v="158"/>
    <n v="188"/>
    <n v="0"/>
    <n v="8.24"/>
    <n v="0.98"/>
    <n v="0"/>
    <n v="27.1"/>
    <n v="0"/>
    <n v="0.98"/>
    <n v="0.98"/>
    <n v="6.3"/>
    <n v="6.7"/>
    <x v="2"/>
    <s v="Mortalidad Baja"/>
    <s v="Expectativa de vida Alta"/>
  </r>
  <r>
    <x v="108"/>
    <x v="1"/>
    <s v="Developing"/>
    <x v="152"/>
    <n v="463"/>
    <n v="23"/>
    <n v="0.01"/>
    <n v="0.83000000000000007"/>
    <n v="10.06"/>
    <n v="23.8"/>
    <n v="32"/>
    <n v="0.83000000000000007"/>
    <n v="0.83000000000000007"/>
    <n v="7.5"/>
    <n v="7.4"/>
    <x v="2"/>
    <s v="Mortalidad Media"/>
    <s v="Expectativa de vida Media"/>
  </r>
  <r>
    <x v="108"/>
    <x v="2"/>
    <s v="Developing"/>
    <x v="289"/>
    <n v="47"/>
    <n v="23"/>
    <n v="0.01"/>
    <n v="0.92"/>
    <n v="0.15"/>
    <n v="23.3"/>
    <n v="33"/>
    <n v="0.92"/>
    <n v="0.92"/>
    <n v="7.7"/>
    <n v="7.6"/>
    <x v="2"/>
    <s v="Mortalidad Media"/>
    <s v="Expectativa de vida Media"/>
  </r>
  <r>
    <x v="108"/>
    <x v="3"/>
    <s v="Developing"/>
    <x v="299"/>
    <n v="411"/>
    <n v="25"/>
    <n v="0.01"/>
    <n v="0.91"/>
    <n v="6.78"/>
    <n v="22.7"/>
    <n v="35"/>
    <n v="0.91"/>
    <n v="0.91"/>
    <n v="7.9"/>
    <n v="7.8"/>
    <x v="2"/>
    <s v="Mortalidad Media"/>
    <s v="Expectativa de vida Media"/>
  </r>
  <r>
    <x v="108"/>
    <x v="4"/>
    <s v="Developing"/>
    <x v="300"/>
    <n v="418"/>
    <n v="26"/>
    <n v="3.78"/>
    <n v="0.89"/>
    <n v="18.650000000000002"/>
    <n v="22.2"/>
    <n v="38"/>
    <n v="0.88"/>
    <n v="0.89"/>
    <n v="8.1"/>
    <n v="8"/>
    <x v="2"/>
    <s v="Mortalidad Media"/>
    <s v="Expectativa de vida Media"/>
  </r>
  <r>
    <x v="108"/>
    <x v="5"/>
    <s v="Developing"/>
    <x v="152"/>
    <n v="424"/>
    <n v="27"/>
    <n v="3.84"/>
    <n v="0.86"/>
    <n v="10.89"/>
    <n v="21.7"/>
    <n v="40"/>
    <n v="0.84"/>
    <n v="0.86"/>
    <n v="8.3000000000000007"/>
    <n v="8.1999999999999993"/>
    <x v="2"/>
    <s v="Mortalidad Media"/>
    <s v="Expectativa de vida Media"/>
  </r>
  <r>
    <x v="108"/>
    <x v="6"/>
    <s v="Developing"/>
    <x v="278"/>
    <n v="433"/>
    <n v="28"/>
    <n v="3.97"/>
    <n v="0.84"/>
    <n v="0.31"/>
    <n v="21.2"/>
    <n v="42"/>
    <n v="0.81"/>
    <n v="0.84"/>
    <n v="8.5"/>
    <n v="8.4"/>
    <x v="2"/>
    <s v="Mortalidad Media"/>
    <s v="Expectativa de vida Media"/>
  </r>
  <r>
    <x v="108"/>
    <x v="7"/>
    <s v="Developing"/>
    <x v="268"/>
    <n v="441"/>
    <n v="29"/>
    <n v="3.91"/>
    <n v="0.77"/>
    <n v="0.44"/>
    <n v="2.7"/>
    <n v="44"/>
    <n v="0.75"/>
    <n v="0.77"/>
    <n v="8.6999999999999993"/>
    <n v="8.6999999999999993"/>
    <x v="2"/>
    <s v="Mortalidad Media"/>
    <s v="Expectativa de vida Media"/>
  </r>
  <r>
    <x v="108"/>
    <x v="8"/>
    <s v="Developing"/>
    <x v="269"/>
    <n v="45"/>
    <n v="29"/>
    <n v="3.86"/>
    <n v="0.63"/>
    <n v="0"/>
    <n v="2.2000000000000002"/>
    <n v="45"/>
    <n v="0.63"/>
    <n v="0.64"/>
    <n v="8.9"/>
    <n v="8.9"/>
    <x v="2"/>
    <s v="Mortalidad Media"/>
    <s v="Expectativa de vida Media"/>
  </r>
  <r>
    <x v="109"/>
    <x v="1"/>
    <s v="Developing"/>
    <x v="301"/>
    <n v="183"/>
    <n v="0"/>
    <n v="0.01"/>
    <n v="0.88"/>
    <n v="0"/>
    <n v="49.7"/>
    <n v="0"/>
    <n v="0.94000000000000006"/>
    <n v="0.88"/>
    <n v="1.1000000000000001"/>
    <n v="1.2"/>
    <x v="4"/>
    <s v="Mortalidad Baja"/>
    <s v="Expectativa de vida Media"/>
  </r>
  <r>
    <x v="109"/>
    <x v="2"/>
    <s v="Developing"/>
    <x v="301"/>
    <n v="182"/>
    <n v="0"/>
    <n v="0.01"/>
    <n v="0.94000000000000006"/>
    <n v="0"/>
    <n v="48.9"/>
    <n v="0"/>
    <n v="0.99"/>
    <n v="0.94000000000000006"/>
    <n v="1.1000000000000001"/>
    <n v="1.2"/>
    <x v="4"/>
    <s v="Mortalidad Baja"/>
    <s v="Expectativa de vida Media"/>
  </r>
  <r>
    <x v="109"/>
    <x v="3"/>
    <s v="Developing"/>
    <x v="119"/>
    <n v="184"/>
    <n v="0"/>
    <n v="0.01"/>
    <n v="0.99"/>
    <n v="0"/>
    <n v="48.1"/>
    <n v="0"/>
    <n v="0.99"/>
    <n v="0.99"/>
    <n v="1.2"/>
    <n v="1.2"/>
    <x v="4"/>
    <s v="Mortalidad Baja"/>
    <s v="Expectativa de vida Media"/>
  </r>
  <r>
    <x v="109"/>
    <x v="4"/>
    <s v="Developing"/>
    <x v="120"/>
    <n v="186"/>
    <n v="0"/>
    <n v="0.99"/>
    <n v="0.99"/>
    <n v="0"/>
    <n v="47.2"/>
    <n v="0"/>
    <n v="0.99"/>
    <n v="0.99"/>
    <n v="1.2"/>
    <n v="1.2"/>
    <x v="4"/>
    <s v="Mortalidad Baja"/>
    <s v="Expectativa de vida Media"/>
  </r>
  <r>
    <x v="109"/>
    <x v="5"/>
    <s v="Developing"/>
    <x v="121"/>
    <n v="188"/>
    <n v="0"/>
    <n v="1.1000000000000001"/>
    <n v="0.09"/>
    <n v="0"/>
    <n v="46.4"/>
    <n v="0"/>
    <n v="0.94000000000000006"/>
    <n v="0.09"/>
    <n v="1.2"/>
    <n v="1.2"/>
    <x v="4"/>
    <s v="Mortalidad Baja"/>
    <s v="Expectativa de vida Media"/>
  </r>
  <r>
    <x v="109"/>
    <x v="6"/>
    <s v="Developing"/>
    <x v="105"/>
    <n v="192"/>
    <n v="0"/>
    <n v="1.21"/>
    <n v="0.92"/>
    <n v="0"/>
    <n v="45.5"/>
    <n v="0"/>
    <n v="0.98"/>
    <n v="0.92"/>
    <n v="1.2"/>
    <n v="1.2"/>
    <x v="4"/>
    <s v="Mortalidad Baja"/>
    <s v="Expectativa de vida Media"/>
  </r>
  <r>
    <x v="109"/>
    <x v="7"/>
    <s v="Developing"/>
    <x v="108"/>
    <n v="193"/>
    <n v="0"/>
    <n v="1.0900000000000001"/>
    <n v="0.89"/>
    <n v="0"/>
    <n v="44.7"/>
    <n v="0"/>
    <n v="0.94000000000000006"/>
    <n v="0.89"/>
    <n v="1.2"/>
    <n v="1.2"/>
    <x v="4"/>
    <s v="Mortalidad Baja"/>
    <s v="Expectativa de vida Media"/>
  </r>
  <r>
    <x v="109"/>
    <x v="8"/>
    <s v="Developing"/>
    <x v="250"/>
    <n v="2"/>
    <n v="0"/>
    <n v="0.85"/>
    <n v="0.09"/>
    <n v="0"/>
    <n v="43.8"/>
    <n v="0"/>
    <n v="0.93"/>
    <n v="0.09"/>
    <n v="1.2"/>
    <n v="1.2"/>
    <x v="4"/>
    <s v="Mortalidad Baja"/>
    <s v="Expectativa de vida Media"/>
  </r>
  <r>
    <x v="109"/>
    <x v="9"/>
    <s v="Developing"/>
    <x v="250"/>
    <n v="2"/>
    <n v="0"/>
    <n v="0.99"/>
    <n v="0.99"/>
    <n v="0"/>
    <n v="43"/>
    <n v="0"/>
    <n v="0.99"/>
    <n v="0.99"/>
    <n v="1.3"/>
    <n v="1.3"/>
    <x v="4"/>
    <s v="Mortalidad Baja"/>
    <s v="Expectativa de vida Media"/>
  </r>
  <r>
    <x v="109"/>
    <x v="10"/>
    <s v="Developing"/>
    <x v="135"/>
    <n v="24"/>
    <n v="0"/>
    <n v="0.9"/>
    <n v="0.83000000000000007"/>
    <n v="0"/>
    <n v="42.1"/>
    <n v="0"/>
    <n v="0.09"/>
    <n v="0.89"/>
    <n v="1.3"/>
    <n v="1.3"/>
    <x v="4"/>
    <s v="Mortalidad Baja"/>
    <s v="Expectativa de vida Media"/>
  </r>
  <r>
    <x v="109"/>
    <x v="11"/>
    <s v="Developing"/>
    <x v="298"/>
    <n v="29"/>
    <n v="0"/>
    <n v="1.18"/>
    <n v="0.81"/>
    <n v="0"/>
    <n v="41.3"/>
    <n v="0"/>
    <n v="0.89"/>
    <n v="0.09"/>
    <n v="1.3"/>
    <n v="1.3"/>
    <x v="4"/>
    <s v="Mortalidad Baja"/>
    <s v="Expectativa de vida Media"/>
  </r>
  <r>
    <x v="109"/>
    <x v="12"/>
    <s v="Developing"/>
    <x v="100"/>
    <n v="215"/>
    <n v="0"/>
    <n v="1.18"/>
    <n v="0.79"/>
    <n v="0"/>
    <n v="4.4000000000000004"/>
    <n v="0"/>
    <n v="0.84"/>
    <n v="0.84"/>
    <n v="1.3"/>
    <n v="1.3"/>
    <x v="4"/>
    <s v="Mortalidad Baja"/>
    <s v="Expectativa de vida Media"/>
  </r>
  <r>
    <x v="109"/>
    <x v="13"/>
    <s v="Developing"/>
    <x v="137"/>
    <n v="22"/>
    <n v="0"/>
    <n v="1.08"/>
    <n v="0.75"/>
    <n v="0"/>
    <n v="39.6"/>
    <n v="0"/>
    <n v="0.78"/>
    <n v="0.78"/>
    <n v="1.4"/>
    <n v="1.4"/>
    <x v="4"/>
    <s v="Mortalidad Baja"/>
    <s v="Expectativa de vida Media"/>
  </r>
  <r>
    <x v="109"/>
    <x v="14"/>
    <s v="Developing"/>
    <x v="293"/>
    <n v="227"/>
    <n v="0"/>
    <n v="0.7"/>
    <n v="0.83000000000000007"/>
    <n v="0"/>
    <n v="38.700000000000003"/>
    <n v="0"/>
    <n v="0.88"/>
    <n v="0.84"/>
    <n v="1.4"/>
    <n v="1.4"/>
    <x v="4"/>
    <s v="Mortalidad Baja"/>
    <s v="Expectativa de vida Media"/>
  </r>
  <r>
    <x v="109"/>
    <x v="15"/>
    <s v="Developing"/>
    <x v="138"/>
    <n v="235"/>
    <n v="0"/>
    <n v="0.71"/>
    <n v="0.81"/>
    <n v="0"/>
    <n v="37.9"/>
    <n v="0"/>
    <n v="0.88"/>
    <n v="0.86"/>
    <n v="1.4"/>
    <n v="1.4"/>
    <x v="4"/>
    <s v="Mortalidad Baja"/>
    <s v="Expectativa de vida Media"/>
  </r>
  <r>
    <x v="110"/>
    <x v="1"/>
    <s v="Developing"/>
    <x v="143"/>
    <n v="347"/>
    <n v="42"/>
    <n v="7.38"/>
    <n v="0.08"/>
    <n v="0.66"/>
    <n v="5.3"/>
    <n v="52"/>
    <n v="0.77"/>
    <n v="0.77"/>
    <n v="4.9000000000000004"/>
    <n v="5.9"/>
    <x v="2"/>
    <s v="Mortalidad Media"/>
    <s v="Expectativa de vida Media"/>
  </r>
  <r>
    <x v="110"/>
    <x v="2"/>
    <s v="Developing"/>
    <x v="118"/>
    <n v="371"/>
    <n v="43"/>
    <n v="7.34"/>
    <n v="7.0000000000000007E-2"/>
    <n v="0.25"/>
    <n v="49.5"/>
    <n v="54"/>
    <n v="0.73"/>
    <n v="0.73"/>
    <n v="5.4"/>
    <n v="6.5"/>
    <x v="2"/>
    <s v="Mortalidad Media"/>
    <s v="Expectativa de vida Media"/>
  </r>
  <r>
    <x v="110"/>
    <x v="3"/>
    <s v="Developing"/>
    <x v="3"/>
    <n v="48"/>
    <n v="43"/>
    <n v="7.38"/>
    <n v="0.68"/>
    <n v="0.32"/>
    <n v="48.7"/>
    <n v="56"/>
    <n v="0.65"/>
    <n v="0.65"/>
    <n v="6"/>
    <n v="7.3"/>
    <x v="2"/>
    <s v="Mortalidad Media"/>
    <s v="Expectativa de vida Media"/>
  </r>
  <r>
    <x v="110"/>
    <x v="4"/>
    <s v="Developing"/>
    <x v="238"/>
    <n v="413"/>
    <n v="43"/>
    <n v="7.38"/>
    <n v="0.76"/>
    <n v="0.92"/>
    <n v="47.9"/>
    <n v="58"/>
    <n v="0.69000000000000006"/>
    <n v="0.69000000000000006"/>
    <n v="6.6"/>
    <n v="8"/>
    <x v="2"/>
    <s v="Mortalidad Media"/>
    <s v="Expectativa de vida Media"/>
  </r>
  <r>
    <x v="110"/>
    <x v="5"/>
    <s v="Developing"/>
    <x v="164"/>
    <n v="428"/>
    <n v="43"/>
    <n v="7.28"/>
    <n v="0.71"/>
    <n v="124.99000000000001"/>
    <n v="47.2"/>
    <n v="62"/>
    <n v="0.72"/>
    <n v="0.72"/>
    <n v="7.3"/>
    <n v="8.9"/>
    <x v="2"/>
    <s v="Mortalidad Media"/>
    <s v="Expectativa de vida Media"/>
  </r>
  <r>
    <x v="110"/>
    <x v="6"/>
    <s v="Developing"/>
    <x v="130"/>
    <n v="449"/>
    <n v="46"/>
    <n v="7.6"/>
    <n v="0.74"/>
    <n v="58.57"/>
    <n v="46.4"/>
    <n v="70"/>
    <n v="0.75"/>
    <n v="0.76"/>
    <n v="8.1"/>
    <n v="9.8000000000000007"/>
    <x v="2"/>
    <s v="Mortalidad Media"/>
    <s v="Expectativa de vida Media"/>
  </r>
  <r>
    <x v="110"/>
    <x v="7"/>
    <s v="Developing"/>
    <x v="12"/>
    <n v="473"/>
    <n v="50"/>
    <n v="8.19"/>
    <n v="0.76"/>
    <n v="0.39"/>
    <n v="45.7"/>
    <n v="75"/>
    <n v="0.77"/>
    <n v="0.79"/>
    <n v="8.9"/>
    <n v="1.7"/>
    <x v="2"/>
    <s v="Mortalidad Media"/>
    <s v="Expectativa de vida Media"/>
  </r>
  <r>
    <x v="110"/>
    <x v="8"/>
    <s v="Developing"/>
    <x v="302"/>
    <n v="486"/>
    <n v="51"/>
    <n v="8.48"/>
    <n v="0.83000000000000007"/>
    <n v="0.31"/>
    <n v="45"/>
    <n v="79"/>
    <n v="0.79"/>
    <n v="0.82000000000000006"/>
    <n v="9.6999999999999993"/>
    <n v="11.7"/>
    <x v="2"/>
    <s v="Mortalidad Media"/>
    <s v="Expectativa de vida Media"/>
  </r>
  <r>
    <x v="110"/>
    <x v="9"/>
    <s v="Developing"/>
    <x v="289"/>
    <n v="496"/>
    <n v="54"/>
    <n v="8.5"/>
    <n v="0.83000000000000007"/>
    <n v="0.81"/>
    <n v="44.3"/>
    <n v="82"/>
    <n v="0.79"/>
    <n v="0.82000000000000006"/>
    <n v="1.6"/>
    <n v="12.8"/>
    <x v="2"/>
    <s v="Mortalidad Alta"/>
    <s v="Expectativa de vida Media"/>
  </r>
  <r>
    <x v="110"/>
    <x v="10"/>
    <s v="Developing"/>
    <x v="290"/>
    <n v="498"/>
    <n v="55"/>
    <n v="8.69"/>
    <n v="0.79"/>
    <n v="6.15"/>
    <n v="43.6"/>
    <n v="84"/>
    <n v="0.75"/>
    <n v="0.79"/>
    <n v="11.6"/>
    <n v="13.9"/>
    <x v="2"/>
    <s v="Mortalidad Alta"/>
    <s v="Expectativa de vida Media"/>
  </r>
  <r>
    <x v="110"/>
    <x v="11"/>
    <s v="Developing"/>
    <x v="303"/>
    <n v="497"/>
    <n v="55"/>
    <n v="6.96"/>
    <n v="0.76"/>
    <n v="8.3000000000000007"/>
    <n v="42.9"/>
    <n v="83"/>
    <n v="0.73"/>
    <n v="0.74"/>
    <n v="12.6"/>
    <n v="15"/>
    <x v="2"/>
    <s v="Mortalidad Alta"/>
    <s v="Expectativa de vida Media"/>
  </r>
  <r>
    <x v="110"/>
    <x v="12"/>
    <s v="Developing"/>
    <x v="289"/>
    <n v="485"/>
    <n v="55"/>
    <n v="6.93"/>
    <n v="0.71"/>
    <n v="2.44"/>
    <n v="42.2"/>
    <n v="82"/>
    <n v="7.0000000000000007E-2"/>
    <n v="0.69000000000000006"/>
    <n v="13.5"/>
    <n v="16.100000000000001"/>
    <x v="2"/>
    <s v="Mortalidad Alta"/>
    <s v="Expectativa de vida Media"/>
  </r>
  <r>
    <x v="110"/>
    <x v="13"/>
    <s v="Developing"/>
    <x v="304"/>
    <n v="459"/>
    <n v="54"/>
    <n v="7.04"/>
    <n v="0.72"/>
    <n v="10.43"/>
    <n v="41.6"/>
    <n v="79"/>
    <n v="7.0000000000000007E-2"/>
    <n v="7.0000000000000007E-2"/>
    <n v="14.5"/>
    <n v="17.100000000000001"/>
    <x v="2"/>
    <s v="Mortalidad Media"/>
    <s v="Expectativa de vida Media"/>
  </r>
  <r>
    <x v="110"/>
    <x v="14"/>
    <s v="Developing"/>
    <x v="42"/>
    <n v="429"/>
    <n v="52"/>
    <n v="7.38"/>
    <n v="0.72"/>
    <n v="11.66"/>
    <n v="4.9000000000000004"/>
    <n v="76"/>
    <n v="0.71"/>
    <n v="0.71"/>
    <n v="15.4"/>
    <n v="18.100000000000001"/>
    <x v="2"/>
    <s v="Mortalidad Media"/>
    <s v="Expectativa de vida Media"/>
  </r>
  <r>
    <x v="110"/>
    <x v="15"/>
    <s v="Developing"/>
    <x v="8"/>
    <n v="397"/>
    <n v="51"/>
    <n v="7.3"/>
    <n v="0.73"/>
    <n v="14.59"/>
    <n v="4.0999999999999996"/>
    <n v="73"/>
    <n v="0.71"/>
    <n v="0.73"/>
    <n v="16.3"/>
    <n v="19.100000000000001"/>
    <x v="2"/>
    <s v="Mortalidad Media"/>
    <s v="Expectativa de vida Media"/>
  </r>
  <r>
    <x v="111"/>
    <x v="1"/>
    <s v="Developed"/>
    <x v="305"/>
    <n v="58"/>
    <n v="1"/>
    <n v="0.01"/>
    <n v="0.96"/>
    <n v="1.54"/>
    <n v="66"/>
    <n v="1"/>
    <n v="0.97"/>
    <n v="0.97"/>
    <n v="0.6"/>
    <n v="0.5"/>
    <x v="1"/>
    <s v="Mortalidad Baja"/>
    <s v="Expectativa de vida Alta"/>
  </r>
  <r>
    <x v="111"/>
    <x v="2"/>
    <s v="Developed"/>
    <x v="306"/>
    <n v="6"/>
    <n v="1"/>
    <n v="9.25"/>
    <n v="0.95000000000000007"/>
    <n v="1.31"/>
    <n v="65.400000000000006"/>
    <n v="2"/>
    <n v="0.96"/>
    <n v="0.96"/>
    <n v="0.6"/>
    <n v="0.5"/>
    <x v="1"/>
    <s v="Mortalidad Baja"/>
    <s v="Expectativa de vida Alta"/>
  </r>
  <r>
    <x v="111"/>
    <x v="3"/>
    <s v="Developed"/>
    <x v="62"/>
    <n v="61"/>
    <n v="1"/>
    <n v="9.35"/>
    <n v="0.96"/>
    <n v="12.040000000000001"/>
    <n v="64.8"/>
    <n v="2"/>
    <n v="0.97"/>
    <n v="0.97"/>
    <n v="0.6"/>
    <n v="0.5"/>
    <x v="1"/>
    <s v="Mortalidad Baja"/>
    <s v="Expectativa de vida Alta"/>
  </r>
  <r>
    <x v="111"/>
    <x v="4"/>
    <s v="Developed"/>
    <x v="260"/>
    <n v="63"/>
    <n v="1"/>
    <n v="9.6199999999999992"/>
    <n v="0.97"/>
    <n v="38.020000000000003"/>
    <n v="64.099999999999994"/>
    <n v="2"/>
    <n v="0.97"/>
    <n v="0.97"/>
    <n v="0.6"/>
    <n v="0.5"/>
    <x v="1"/>
    <s v="Mortalidad Baja"/>
    <s v="Expectativa de vida Alta"/>
  </r>
  <r>
    <x v="111"/>
    <x v="5"/>
    <s v="Developed"/>
    <x v="63"/>
    <n v="64"/>
    <n v="1"/>
    <n v="9.7799999999999994"/>
    <n v="0.97"/>
    <n v="3.02"/>
    <n v="63.5"/>
    <n v="2"/>
    <n v="0.97"/>
    <n v="0.97"/>
    <n v="0.6"/>
    <n v="0.5"/>
    <x v="1"/>
    <s v="Mortalidad Baja"/>
    <s v="Expectativa de vida Alta"/>
  </r>
  <r>
    <x v="111"/>
    <x v="6"/>
    <s v="Developed"/>
    <x v="181"/>
    <n v="66"/>
    <n v="2"/>
    <n v="9.99"/>
    <n v="0.96"/>
    <n v="0.41000000000000003"/>
    <n v="62.9"/>
    <n v="2"/>
    <n v="0.96"/>
    <n v="0.96"/>
    <n v="0.6"/>
    <n v="0.5"/>
    <x v="1"/>
    <s v="Mortalidad Baja"/>
    <s v="Expectativa de vida Alta"/>
  </r>
  <r>
    <x v="111"/>
    <x v="7"/>
    <s v="Developed"/>
    <x v="65"/>
    <n v="7"/>
    <n v="2"/>
    <n v="10.24"/>
    <n v="0.97"/>
    <n v="2.97"/>
    <n v="62.3"/>
    <n v="2"/>
    <n v="0.97"/>
    <n v="0.97"/>
    <n v="0.6"/>
    <n v="0.5"/>
    <x v="1"/>
    <s v="Mortalidad Baja"/>
    <s v="Expectativa de vida Alta"/>
  </r>
  <r>
    <x v="111"/>
    <x v="8"/>
    <s v="Developed"/>
    <x v="109"/>
    <n v="72"/>
    <n v="2"/>
    <n v="11.05"/>
    <n v="0.96"/>
    <n v="2.67"/>
    <n v="61.7"/>
    <n v="2"/>
    <n v="0.96"/>
    <n v="0.96"/>
    <n v="0.6"/>
    <n v="0.5"/>
    <x v="1"/>
    <s v="Mortalidad Baja"/>
    <s v="Expectativa de vida Alta"/>
  </r>
  <r>
    <x v="111"/>
    <x v="9"/>
    <s v="Developed"/>
    <x v="73"/>
    <n v="73"/>
    <n v="2"/>
    <n v="11.86"/>
    <n v="0.97"/>
    <n v="3.62"/>
    <n v="61.1"/>
    <n v="2"/>
    <n v="0.98"/>
    <n v="0.98"/>
    <n v="0.6"/>
    <n v="0.5"/>
    <x v="1"/>
    <s v="Mortalidad Baja"/>
    <s v="Expectativa de vida Alta"/>
  </r>
  <r>
    <x v="111"/>
    <x v="10"/>
    <s v="Developed"/>
    <x v="67"/>
    <n v="77"/>
    <n v="2"/>
    <n v="11.92"/>
    <n v="0.96"/>
    <n v="0.22"/>
    <n v="6.5"/>
    <n v="2"/>
    <n v="0.96"/>
    <n v="0.96"/>
    <n v="0.6"/>
    <n v="0.5"/>
    <x v="1"/>
    <s v="Mortalidad Baja"/>
    <s v="Expectativa de vida Alta"/>
  </r>
  <r>
    <x v="111"/>
    <x v="11"/>
    <s v="Developed"/>
    <x v="67"/>
    <n v="79"/>
    <n v="2"/>
    <n v="11.96"/>
    <n v="0.97"/>
    <n v="0.26"/>
    <n v="59.9"/>
    <n v="2"/>
    <n v="0.97"/>
    <n v="0.97"/>
    <n v="0.6"/>
    <n v="0.5"/>
    <x v="1"/>
    <s v="Mortalidad Baja"/>
    <s v="Expectativa de vida Alta"/>
  </r>
  <r>
    <x v="111"/>
    <x v="12"/>
    <s v="Developed"/>
    <x v="76"/>
    <n v="83"/>
    <n v="2"/>
    <n v="12.09"/>
    <n v="0.81"/>
    <n v="2.56"/>
    <n v="59.3"/>
    <n v="2"/>
    <n v="0.99"/>
    <n v="0.98"/>
    <n v="0.6"/>
    <n v="0.5"/>
    <x v="1"/>
    <s v="Mortalidad Baja"/>
    <s v="Expectativa de vida Alta"/>
  </r>
  <r>
    <x v="111"/>
    <x v="13"/>
    <s v="Developed"/>
    <x v="112"/>
    <n v="83"/>
    <n v="2"/>
    <n v="12.26"/>
    <n v="0.82000000000000006"/>
    <n v="0.67"/>
    <n v="58.8"/>
    <n v="2"/>
    <n v="0.98"/>
    <n v="0.98"/>
    <n v="0.6"/>
    <n v="0.5"/>
    <x v="1"/>
    <s v="Mortalidad Baja"/>
    <s v="Expectativa de vida Alta"/>
  </r>
  <r>
    <x v="111"/>
    <x v="14"/>
    <s v="Developed"/>
    <x v="76"/>
    <n v="84"/>
    <n v="2"/>
    <n v="9.86"/>
    <n v="0.83000000000000007"/>
    <n v="0"/>
    <n v="58.2"/>
    <n v="2"/>
    <n v="0.95000000000000007"/>
    <n v="0.96"/>
    <n v="0.6"/>
    <n v="0.5"/>
    <x v="1"/>
    <s v="Mortalidad Baja"/>
    <s v="Expectativa de vida Alta"/>
  </r>
  <r>
    <x v="111"/>
    <x v="15"/>
    <s v="Developed"/>
    <x v="194"/>
    <n v="86"/>
    <n v="2"/>
    <n v="11.12"/>
    <n v="0.77"/>
    <n v="1.52"/>
    <n v="57.6"/>
    <n v="2"/>
    <n v="0.95000000000000007"/>
    <n v="0.95000000000000007"/>
    <n v="0.6"/>
    <n v="0.5"/>
    <x v="1"/>
    <s v="Mortalidad Baja"/>
    <s v="Expectativa de vida Alta"/>
  </r>
  <r>
    <x v="112"/>
    <x v="1"/>
    <s v="Developing"/>
    <x v="33"/>
    <n v="141"/>
    <n v="3"/>
    <n v="2.37"/>
    <n v="0.99"/>
    <n v="16.86"/>
    <n v="22.7"/>
    <n v="3"/>
    <n v="0.99"/>
    <n v="0.99"/>
    <n v="15.2"/>
    <n v="15"/>
    <x v="0"/>
    <s v="Mortalidad Baja"/>
    <s v="Expectativa de vida Alta"/>
  </r>
  <r>
    <x v="112"/>
    <x v="2"/>
    <s v="Developing"/>
    <x v="54"/>
    <n v="142"/>
    <n v="3"/>
    <n v="2.56"/>
    <n v="0.99"/>
    <n v="21.07"/>
    <n v="21.9"/>
    <n v="3"/>
    <n v="0.99"/>
    <n v="0.99"/>
    <n v="15.2"/>
    <n v="15.1"/>
    <x v="0"/>
    <s v="Mortalidad Baja"/>
    <s v="Expectativa de vida Alta"/>
  </r>
  <r>
    <x v="112"/>
    <x v="3"/>
    <s v="Developing"/>
    <x v="157"/>
    <n v="143"/>
    <n v="3"/>
    <n v="2.8"/>
    <n v="0.99"/>
    <n v="0.51"/>
    <n v="21.2"/>
    <n v="4"/>
    <n v="0.99"/>
    <n v="0.99"/>
    <n v="15.3"/>
    <n v="15.2"/>
    <x v="0"/>
    <s v="Mortalidad Baja"/>
    <s v="Expectativa de vida Alta"/>
  </r>
  <r>
    <x v="112"/>
    <x v="4"/>
    <s v="Developing"/>
    <x v="157"/>
    <n v="141"/>
    <n v="3"/>
    <n v="3.03"/>
    <n v="0.99"/>
    <n v="0.6"/>
    <n v="2.5"/>
    <n v="4"/>
    <n v="0.99"/>
    <n v="0.99"/>
    <n v="15.3"/>
    <n v="15.3"/>
    <x v="0"/>
    <s v="Mortalidad Baja"/>
    <s v="Expectativa de vida Alta"/>
  </r>
  <r>
    <x v="112"/>
    <x v="5"/>
    <s v="Developing"/>
    <x v="157"/>
    <n v="138"/>
    <n v="3"/>
    <n v="2.31"/>
    <n v="0.99"/>
    <n v="0.79"/>
    <n v="19.8"/>
    <n v="4"/>
    <n v="0.99"/>
    <n v="0.99"/>
    <n v="15.3"/>
    <n v="15.3"/>
    <x v="0"/>
    <s v="Mortalidad Baja"/>
    <s v="Expectativa de vida Alta"/>
  </r>
  <r>
    <x v="112"/>
    <x v="6"/>
    <s v="Developing"/>
    <x v="158"/>
    <n v="183"/>
    <n v="4"/>
    <n v="2.0499999999999998"/>
    <n v="0.97"/>
    <n v="0.21"/>
    <n v="19.2"/>
    <n v="4"/>
    <n v="0.97"/>
    <n v="0.97"/>
    <n v="15.3"/>
    <n v="15.4"/>
    <x v="0"/>
    <s v="Mortalidad Baja"/>
    <s v="Expectativa de vida Alta"/>
  </r>
  <r>
    <x v="112"/>
    <x v="7"/>
    <s v="Developing"/>
    <x v="39"/>
    <n v="172"/>
    <n v="4"/>
    <n v="2.1"/>
    <n v="0.98"/>
    <n v="0.33"/>
    <n v="18.5"/>
    <n v="4"/>
    <n v="0.98"/>
    <n v="0.98"/>
    <n v="15.4"/>
    <n v="15.4"/>
    <x v="0"/>
    <s v="Mortalidad Baja"/>
    <s v="Expectativa de vida Alta"/>
  </r>
  <r>
    <x v="112"/>
    <x v="8"/>
    <s v="Developing"/>
    <x v="160"/>
    <n v="146"/>
    <n v="4"/>
    <n v="2.29"/>
    <n v="0.98"/>
    <n v="0.44"/>
    <n v="17.899999999999999"/>
    <n v="5"/>
    <n v="0.98"/>
    <n v="0.98"/>
    <n v="15.4"/>
    <n v="15.5"/>
    <x v="0"/>
    <s v="Mortalidad Baja"/>
    <s v="Expectativa de vida Alta"/>
  </r>
  <r>
    <x v="112"/>
    <x v="9"/>
    <s v="Developing"/>
    <x v="36"/>
    <n v="145"/>
    <n v="4"/>
    <n v="1.96"/>
    <n v="0.98"/>
    <n v="0"/>
    <n v="17.2"/>
    <n v="5"/>
    <n v="0.98"/>
    <n v="0.98"/>
    <n v="15.4"/>
    <n v="15.5"/>
    <x v="0"/>
    <s v="Mortalidad Baja"/>
    <s v="Expectativa de vida Alta"/>
  </r>
  <r>
    <x v="112"/>
    <x v="10"/>
    <s v="Developing"/>
    <x v="23"/>
    <n v="138"/>
    <n v="4"/>
    <n v="1.97"/>
    <n v="0.99"/>
    <n v="0.03"/>
    <n v="16.600000000000001"/>
    <n v="5"/>
    <n v="0.99"/>
    <n v="0.99"/>
    <n v="15.4"/>
    <n v="15.5"/>
    <x v="0"/>
    <s v="Mortalidad Baja"/>
    <s v="Expectativa de vida Alta"/>
  </r>
  <r>
    <x v="112"/>
    <x v="11"/>
    <s v="Developing"/>
    <x v="96"/>
    <n v="197"/>
    <n v="6"/>
    <n v="1.56"/>
    <n v="0.62"/>
    <n v="0.35000000000000003"/>
    <n v="16.100000000000001"/>
    <n v="10"/>
    <n v="0.97"/>
    <n v="0.97"/>
    <n v="15.4"/>
    <n v="15.5"/>
    <x v="0"/>
    <s v="Mortalidad Baja"/>
    <s v="Expectativa de vida Alta"/>
  </r>
  <r>
    <x v="112"/>
    <x v="12"/>
    <s v="Developing"/>
    <x v="55"/>
    <n v="146"/>
    <n v="5"/>
    <n v="1.69"/>
    <n v="0.32"/>
    <n v="0.65"/>
    <n v="15.6"/>
    <n v="5"/>
    <n v="0.98"/>
    <n v="0.99"/>
    <n v="15.4"/>
    <n v="15.5"/>
    <x v="0"/>
    <s v="Mortalidad Baja"/>
    <s v="Expectativa de vida Alta"/>
  </r>
  <r>
    <x v="113"/>
    <x v="1"/>
    <s v="Developing"/>
    <x v="91"/>
    <n v="178"/>
    <n v="0"/>
    <n v="6.32"/>
    <n v="0.85"/>
    <n v="0"/>
    <n v="57.7"/>
    <n v="0"/>
    <n v="0.85"/>
    <n v="0.85"/>
    <n v="3.5"/>
    <n v="3.5"/>
    <x v="3"/>
    <s v="Mortalidad Baja"/>
    <s v="Expectativa de vida Alta"/>
  </r>
  <r>
    <x v="113"/>
    <x v="2"/>
    <s v="Developing"/>
    <x v="220"/>
    <n v="179"/>
    <n v="0"/>
    <n v="6.02"/>
    <n v="0.86"/>
    <n v="0"/>
    <n v="57"/>
    <n v="0"/>
    <n v="0.86"/>
    <n v="0.86"/>
    <n v="3.5"/>
    <n v="3.5"/>
    <x v="3"/>
    <s v="Mortalidad Baja"/>
    <s v="Expectativa de vida Alta"/>
  </r>
  <r>
    <x v="113"/>
    <x v="3"/>
    <s v="Developing"/>
    <x v="240"/>
    <n v="178"/>
    <n v="0"/>
    <n v="5.73"/>
    <n v="0.84"/>
    <n v="0"/>
    <n v="56.3"/>
    <n v="0"/>
    <n v="0.84"/>
    <n v="0.84"/>
    <n v="3.5"/>
    <n v="3.4"/>
    <x v="3"/>
    <s v="Mortalidad Baja"/>
    <s v="Expectativa de vida Alta"/>
  </r>
  <r>
    <x v="113"/>
    <x v="4"/>
    <s v="Developing"/>
    <x v="48"/>
    <n v="187"/>
    <n v="0"/>
    <n v="5.64"/>
    <n v="0.86"/>
    <n v="0"/>
    <n v="55.5"/>
    <n v="0"/>
    <n v="0.86"/>
    <n v="0.86"/>
    <n v="3.5"/>
    <n v="3.4"/>
    <x v="3"/>
    <s v="Mortalidad Baja"/>
    <s v="Expectativa de vida Alta"/>
  </r>
  <r>
    <x v="113"/>
    <x v="5"/>
    <s v="Developing"/>
    <x v="25"/>
    <n v="19"/>
    <n v="0"/>
    <n v="5.26"/>
    <n v="0.86"/>
    <n v="0"/>
    <n v="54.8"/>
    <n v="0"/>
    <n v="0.96"/>
    <n v="0.96"/>
    <n v="3.5"/>
    <n v="3.4"/>
    <x v="3"/>
    <s v="Mortalidad Baja"/>
    <s v="Expectativa de vida Alta"/>
  </r>
  <r>
    <x v="113"/>
    <x v="6"/>
    <s v="Developing"/>
    <x v="102"/>
    <n v="196"/>
    <n v="0"/>
    <n v="5.13"/>
    <n v="0.87"/>
    <n v="0"/>
    <n v="54.1"/>
    <n v="0"/>
    <n v="0.85"/>
    <n v="0.87"/>
    <n v="3.5"/>
    <n v="3.4"/>
    <x v="3"/>
    <s v="Mortalidad Baja"/>
    <s v="Expectativa de vida Alta"/>
  </r>
  <r>
    <x v="113"/>
    <x v="7"/>
    <s v="Developing"/>
    <x v="103"/>
    <n v="196"/>
    <n v="0"/>
    <n v="4.9400000000000004"/>
    <n v="0.84"/>
    <n v="0"/>
    <n v="53.3"/>
    <n v="0"/>
    <n v="0.85"/>
    <n v="0.85"/>
    <n v="3.5"/>
    <n v="3.4"/>
    <x v="3"/>
    <s v="Mortalidad Baja"/>
    <s v="Expectativa de vida Alta"/>
  </r>
  <r>
    <x v="113"/>
    <x v="8"/>
    <s v="Developing"/>
    <x v="95"/>
    <n v="22"/>
    <n v="0"/>
    <n v="4.72"/>
    <n v="0.84"/>
    <n v="0"/>
    <n v="52.6"/>
    <n v="0"/>
    <n v="0.84"/>
    <n v="0.84"/>
    <n v="3.5"/>
    <n v="3.4"/>
    <x v="3"/>
    <s v="Mortalidad Baja"/>
    <s v="Expectativa de vida Alta"/>
  </r>
  <r>
    <x v="113"/>
    <x v="9"/>
    <s v="Developing"/>
    <x v="219"/>
    <n v="199"/>
    <n v="0"/>
    <n v="4.5199999999999996"/>
    <n v="0.84"/>
    <n v="0"/>
    <n v="51.8"/>
    <n v="0"/>
    <n v="0.84"/>
    <n v="0.84"/>
    <n v="3.5"/>
    <n v="3.4"/>
    <x v="3"/>
    <s v="Mortalidad Baja"/>
    <s v="Expectativa de vida Alta"/>
  </r>
  <r>
    <x v="113"/>
    <x v="10"/>
    <s v="Developing"/>
    <x v="104"/>
    <n v="25"/>
    <n v="0"/>
    <n v="4.47"/>
    <n v="0.83000000000000007"/>
    <n v="0"/>
    <n v="51.1"/>
    <n v="0"/>
    <n v="0.84"/>
    <n v="0.83000000000000007"/>
    <n v="3.5"/>
    <n v="3.4"/>
    <x v="3"/>
    <s v="Mortalidad Baja"/>
    <s v="Expectativa de vida Media"/>
  </r>
  <r>
    <x v="114"/>
    <x v="1"/>
    <s v="Developing"/>
    <x v="126"/>
    <n v="382"/>
    <n v="2"/>
    <n v="0.01"/>
    <n v="0.98"/>
    <n v="0"/>
    <n v="31.8"/>
    <n v="3"/>
    <n v="0.98"/>
    <n v="0.98"/>
    <n v="4.3"/>
    <n v="4.3"/>
    <x v="1"/>
    <s v="Mortalidad Baja"/>
    <s v="Expectativa de vida Media"/>
  </r>
  <r>
    <x v="114"/>
    <x v="2"/>
    <s v="Developing"/>
    <x v="127"/>
    <n v="393"/>
    <n v="2"/>
    <n v="0.01"/>
    <n v="0.98"/>
    <n v="0"/>
    <n v="31.2"/>
    <n v="3"/>
    <n v="0.98"/>
    <n v="0.98"/>
    <n v="4.5"/>
    <n v="4.5999999999999996"/>
    <x v="1"/>
    <s v="Mortalidad Baja"/>
    <s v="Expectativa de vida Media"/>
  </r>
  <r>
    <x v="114"/>
    <x v="3"/>
    <s v="Developing"/>
    <x v="130"/>
    <n v="412"/>
    <n v="2"/>
    <n v="0.01"/>
    <n v="0.95000000000000007"/>
    <n v="0"/>
    <n v="3.7"/>
    <n v="3"/>
    <n v="0.92"/>
    <n v="0.95000000000000007"/>
    <n v="4.8"/>
    <n v="4.9000000000000004"/>
    <x v="1"/>
    <s v="Mortalidad Baja"/>
    <s v="Expectativa de vida Media"/>
  </r>
  <r>
    <x v="114"/>
    <x v="4"/>
    <s v="Developing"/>
    <x v="286"/>
    <n v="438"/>
    <n v="2"/>
    <n v="5.2"/>
    <n v="0.91"/>
    <n v="0"/>
    <n v="3.2"/>
    <n v="3"/>
    <n v="0.85"/>
    <n v="0.91"/>
    <n v="5.0999999999999996"/>
    <n v="5.2"/>
    <x v="1"/>
    <s v="Mortalidad Baja"/>
    <s v="Expectativa de vida Media"/>
  </r>
  <r>
    <x v="114"/>
    <x v="5"/>
    <s v="Developing"/>
    <x v="177"/>
    <n v="459"/>
    <n v="2"/>
    <n v="4.93"/>
    <n v="0.89"/>
    <n v="3.13"/>
    <n v="29.7"/>
    <n v="4"/>
    <n v="0.89"/>
    <n v="0.89"/>
    <n v="5.4"/>
    <n v="5.6"/>
    <x v="1"/>
    <s v="Mortalidad Baja"/>
    <s v="Expectativa de vida Media"/>
  </r>
  <r>
    <x v="114"/>
    <x v="6"/>
    <s v="Developing"/>
    <x v="168"/>
    <n v="46"/>
    <n v="3"/>
    <n v="4.9000000000000004"/>
    <n v="0.88"/>
    <n v="0.26"/>
    <n v="29.3"/>
    <n v="4"/>
    <n v="0.89"/>
    <n v="0.88"/>
    <n v="5.8"/>
    <n v="5.9"/>
    <x v="1"/>
    <s v="Mortalidad Baja"/>
    <s v="Expectativa de vida Media"/>
  </r>
  <r>
    <x v="114"/>
    <x v="7"/>
    <s v="Developing"/>
    <x v="307"/>
    <n v="477"/>
    <n v="3"/>
    <n v="4.87"/>
    <n v="0.09"/>
    <n v="0.01"/>
    <n v="28.9"/>
    <n v="4"/>
    <n v="0.89"/>
    <n v="0.88"/>
    <n v="6.1"/>
    <n v="6.3"/>
    <x v="1"/>
    <s v="Mortalidad Baja"/>
    <s v="Expectativa de vida Media"/>
  </r>
  <r>
    <x v="114"/>
    <x v="8"/>
    <s v="Developing"/>
    <x v="276"/>
    <n v="51"/>
    <n v="3"/>
    <n v="5.55"/>
    <n v="0.92"/>
    <n v="0"/>
    <n v="28.5"/>
    <n v="4"/>
    <n v="0.88"/>
    <n v="0.87"/>
    <n v="6.5"/>
    <n v="6.7"/>
    <x v="1"/>
    <s v="Mortalidad Baja"/>
    <s v="Expectativa de vida Media"/>
  </r>
  <r>
    <x v="114"/>
    <x v="9"/>
    <s v="Developing"/>
    <x v="156"/>
    <n v="564"/>
    <n v="3"/>
    <n v="5.53"/>
    <n v="0.93"/>
    <n v="0"/>
    <n v="28.2"/>
    <n v="4"/>
    <n v="0.88"/>
    <n v="0.87"/>
    <n v="6.9"/>
    <n v="7.1"/>
    <x v="1"/>
    <s v="Mortalidad Baja"/>
    <s v="Expectativa de vida Media"/>
  </r>
  <r>
    <x v="114"/>
    <x v="10"/>
    <s v="Developing"/>
    <x v="154"/>
    <n v="63"/>
    <n v="3"/>
    <n v="5.08"/>
    <n v="0.95000000000000007"/>
    <n v="0"/>
    <n v="27.8"/>
    <n v="4"/>
    <n v="0.88"/>
    <n v="0.86"/>
    <n v="7.3"/>
    <n v="7.5"/>
    <x v="1"/>
    <s v="Mortalidad Baja"/>
    <s v="Expectativa de vida Media"/>
  </r>
  <r>
    <x v="114"/>
    <x v="11"/>
    <s v="Developing"/>
    <x v="308"/>
    <n v="69"/>
    <n v="3"/>
    <n v="5.78"/>
    <n v="0.93"/>
    <n v="0"/>
    <n v="27.4"/>
    <n v="4"/>
    <n v="0.88"/>
    <n v="0.86"/>
    <n v="7.7"/>
    <n v="7.9"/>
    <x v="1"/>
    <s v="Mortalidad Baja"/>
    <s v="Expectativa de vida Media"/>
  </r>
  <r>
    <x v="114"/>
    <x v="12"/>
    <s v="Developing"/>
    <x v="309"/>
    <n v="6"/>
    <n v="3"/>
    <n v="5.65"/>
    <n v="0.09"/>
    <n v="3.5"/>
    <n v="27.1"/>
    <n v="4"/>
    <n v="0.87"/>
    <n v="0.85"/>
    <n v="8.1999999999999993"/>
    <n v="8.4"/>
    <x v="1"/>
    <s v="Mortalidad Baja"/>
    <s v="Expectativa de vida Media"/>
  </r>
  <r>
    <x v="114"/>
    <x v="13"/>
    <s v="Developing"/>
    <x v="153"/>
    <n v="587"/>
    <n v="3"/>
    <n v="5.52"/>
    <n v="0.88"/>
    <n v="0.37"/>
    <n v="26.7"/>
    <n v="4"/>
    <n v="0.87"/>
    <n v="0.85"/>
    <n v="8.6"/>
    <n v="8.8000000000000007"/>
    <x v="1"/>
    <s v="Mortalidad Baja"/>
    <s v="Expectativa de vida Media"/>
  </r>
  <r>
    <x v="114"/>
    <x v="14"/>
    <s v="Developing"/>
    <x v="278"/>
    <n v="568"/>
    <n v="3"/>
    <n v="6.72"/>
    <n v="0.86"/>
    <n v="0.49"/>
    <n v="26.3"/>
    <n v="4"/>
    <n v="0.87"/>
    <n v="0.84"/>
    <n v="9"/>
    <n v="9.1999999999999993"/>
    <x v="1"/>
    <s v="Mortalidad Baja"/>
    <s v="Expectativa de vida Media"/>
  </r>
  <r>
    <x v="114"/>
    <x v="15"/>
    <s v="Developing"/>
    <x v="310"/>
    <n v="536"/>
    <n v="3"/>
    <n v="7.19"/>
    <n v="0.83000000000000007"/>
    <n v="0.1"/>
    <n v="25.9"/>
    <n v="4"/>
    <n v="0.87"/>
    <n v="0.84"/>
    <n v="9.4"/>
    <n v="9.6"/>
    <x v="1"/>
    <s v="Mortalidad Baja"/>
    <s v="Expectativa de vida Media"/>
  </r>
  <r>
    <x v="115"/>
    <x v="1"/>
    <s v="Developed"/>
    <x v="61"/>
    <n v="54"/>
    <n v="0"/>
    <n v="7.3"/>
    <n v="0.67"/>
    <n v="0.26"/>
    <n v="59"/>
    <n v="0"/>
    <n v="0.98"/>
    <n v="0.98"/>
    <n v="1.5"/>
    <n v="1.3"/>
    <x v="1"/>
    <s v="Mortalidad Baja"/>
    <s v="Expectativa de vida Alta"/>
  </r>
  <r>
    <x v="115"/>
    <x v="2"/>
    <s v="Developed"/>
    <x v="63"/>
    <n v="57"/>
    <n v="0"/>
    <n v="7.3"/>
    <n v="0.67"/>
    <n v="0.51"/>
    <n v="58.5"/>
    <n v="0"/>
    <n v="0.98"/>
    <n v="0.98"/>
    <n v="1.4"/>
    <n v="1.3"/>
    <x v="1"/>
    <s v="Mortalidad Baja"/>
    <s v="Expectativa de vida Alta"/>
  </r>
  <r>
    <x v="115"/>
    <x v="3"/>
    <s v="Developed"/>
    <x v="64"/>
    <n v="57"/>
    <n v="0"/>
    <n v="7.4"/>
    <n v="0.53"/>
    <n v="0.3"/>
    <n v="58.1"/>
    <n v="0"/>
    <n v="0.98"/>
    <n v="0.98"/>
    <n v="1.4"/>
    <n v="1.3"/>
    <x v="1"/>
    <s v="Mortalidad Baja"/>
    <s v="Expectativa de vida Alta"/>
  </r>
  <r>
    <x v="115"/>
    <x v="4"/>
    <s v="Developed"/>
    <x v="64"/>
    <n v="58"/>
    <n v="0"/>
    <n v="7.4"/>
    <n v="0.42"/>
    <n v="0.26"/>
    <n v="57.7"/>
    <n v="0"/>
    <n v="0.98"/>
    <n v="0.98"/>
    <n v="1.4"/>
    <n v="1.3"/>
    <x v="1"/>
    <s v="Mortalidad Baja"/>
    <s v="Expectativa de vida Alta"/>
  </r>
  <r>
    <x v="116"/>
    <x v="8"/>
    <s v="Developing"/>
    <x v="36"/>
    <n v="121"/>
    <n v="8"/>
    <n v="0.83"/>
    <n v="0.83000000000000007"/>
    <n v="4.03"/>
    <n v="49.4"/>
    <n v="9"/>
    <n v="0.83000000000000007"/>
    <n v="0.08"/>
    <n v="6.4"/>
    <n v="6.2"/>
    <x v="0"/>
    <s v="Mortalidad Baja"/>
    <s v="Expectativa de vida Alta"/>
  </r>
  <r>
    <x v="116"/>
    <x v="9"/>
    <s v="Developing"/>
    <x v="160"/>
    <n v="123"/>
    <n v="8"/>
    <n v="0.97"/>
    <n v="0.83000000000000007"/>
    <n v="5.17"/>
    <n v="48.5"/>
    <n v="10"/>
    <n v="0.83000000000000007"/>
    <n v="0.08"/>
    <n v="6.4"/>
    <n v="6.3"/>
    <x v="0"/>
    <s v="Mortalidad Baja"/>
    <s v="Expectativa de vida Alta"/>
  </r>
  <r>
    <x v="116"/>
    <x v="10"/>
    <s v="Developing"/>
    <x v="24"/>
    <n v="127"/>
    <n v="9"/>
    <n v="0.92"/>
    <n v="0.83000000000000007"/>
    <n v="3.75"/>
    <n v="47.6"/>
    <n v="10"/>
    <n v="0.83000000000000007"/>
    <n v="0.08"/>
    <n v="6.5"/>
    <n v="6.3"/>
    <x v="0"/>
    <s v="Mortalidad Baja"/>
    <s v="Expectativa de vida Alta"/>
  </r>
  <r>
    <x v="116"/>
    <x v="11"/>
    <s v="Developing"/>
    <x v="56"/>
    <n v="131"/>
    <n v="9"/>
    <n v="0.93"/>
    <n v="0.82000000000000006"/>
    <n v="1.8900000000000001"/>
    <n v="46.8"/>
    <n v="10"/>
    <n v="0.84"/>
    <n v="0.81"/>
    <n v="6.5"/>
    <n v="6.3"/>
    <x v="0"/>
    <s v="Mortalidad Baja"/>
    <s v="Expectativa de vida Alta"/>
  </r>
  <r>
    <x v="116"/>
    <x v="12"/>
    <s v="Developing"/>
    <x v="25"/>
    <n v="134"/>
    <n v="9"/>
    <n v="1.29"/>
    <n v="0.81"/>
    <n v="8.01"/>
    <n v="46"/>
    <n v="11"/>
    <n v="0.85"/>
    <n v="0.83000000000000007"/>
    <n v="6.6"/>
    <n v="6.4"/>
    <x v="0"/>
    <s v="Mortalidad Baja"/>
    <s v="Expectativa de vida Alta"/>
  </r>
  <r>
    <x v="116"/>
    <x v="13"/>
    <s v="Developing"/>
    <x v="26"/>
    <n v="135"/>
    <n v="9"/>
    <n v="1.25"/>
    <n v="0.08"/>
    <n v="5.38"/>
    <n v="45.3"/>
    <n v="11"/>
    <n v="0.86"/>
    <n v="0.84"/>
    <n v="6.6"/>
    <n v="6.5"/>
    <x v="0"/>
    <s v="Mortalidad Baja"/>
    <s v="Expectativa de vida Alta"/>
  </r>
  <r>
    <x v="116"/>
    <x v="14"/>
    <s v="Developing"/>
    <x v="57"/>
    <n v="135"/>
    <n v="10"/>
    <n v="1.29"/>
    <n v="0.08"/>
    <n v="2.9"/>
    <n v="44.6"/>
    <n v="11"/>
    <n v="0.83000000000000007"/>
    <n v="0.82000000000000006"/>
    <n v="6.7"/>
    <n v="6.5"/>
    <x v="0"/>
    <s v="Mortalidad Baja"/>
    <s v="Expectativa de vida Alta"/>
  </r>
  <r>
    <x v="116"/>
    <x v="15"/>
    <s v="Developing"/>
    <x v="29"/>
    <n v="136"/>
    <n v="10"/>
    <n v="1.41"/>
    <n v="0.79"/>
    <n v="1.46"/>
    <n v="43.9"/>
    <n v="12"/>
    <n v="0.86"/>
    <n v="0.84"/>
    <n v="6.8"/>
    <n v="6.6"/>
    <x v="0"/>
    <s v="Mortalidad Baja"/>
    <s v="Expectativa de vida Alta"/>
  </r>
  <r>
    <x v="117"/>
    <x v="1"/>
    <s v="Developing"/>
    <x v="117"/>
    <n v="162"/>
    <n v="10"/>
    <n v="0.01"/>
    <n v="0.97"/>
    <n v="0"/>
    <n v="39.9"/>
    <n v="11"/>
    <n v="0.94000000000000006"/>
    <n v="0.97"/>
    <n v="3.6"/>
    <n v="3.7"/>
    <x v="0"/>
    <s v="Mortalidad Baja"/>
    <s v="Expectativa de vida Alta"/>
  </r>
  <r>
    <x v="117"/>
    <x v="2"/>
    <s v="Developing"/>
    <x v="219"/>
    <n v="163"/>
    <n v="10"/>
    <n v="0.01"/>
    <n v="0.96"/>
    <n v="0.01"/>
    <n v="39"/>
    <n v="11"/>
    <n v="0.97"/>
    <n v="0.96"/>
    <n v="3.6"/>
    <n v="3.7"/>
    <x v="0"/>
    <s v="Mortalidad Baja"/>
    <s v="Expectativa de vida Alta"/>
  </r>
  <r>
    <x v="117"/>
    <x v="3"/>
    <s v="Developing"/>
    <x v="301"/>
    <n v="164"/>
    <n v="10"/>
    <n v="0.01"/>
    <n v="0.94000000000000006"/>
    <n v="0.16"/>
    <n v="38.200000000000003"/>
    <n v="12"/>
    <n v="0.96"/>
    <n v="0.94000000000000006"/>
    <n v="3.6"/>
    <n v="3.7"/>
    <x v="0"/>
    <s v="Mortalidad Baja"/>
    <s v="Expectativa de vida Media"/>
  </r>
  <r>
    <x v="117"/>
    <x v="4"/>
    <s v="Developing"/>
    <x v="105"/>
    <n v="166"/>
    <n v="10"/>
    <n v="0.32"/>
    <n v="0.96"/>
    <n v="0.01"/>
    <n v="37.4"/>
    <n v="12"/>
    <n v="0.97"/>
    <n v="0.96"/>
    <n v="3.7"/>
    <n v="3.7"/>
    <x v="0"/>
    <s v="Mortalidad Baja"/>
    <s v="Expectativa de vida Media"/>
  </r>
  <r>
    <x v="117"/>
    <x v="5"/>
    <s v="Developing"/>
    <x v="99"/>
    <n v="171"/>
    <n v="10"/>
    <n v="0.32"/>
    <n v="0.93"/>
    <n v="0"/>
    <n v="36.6"/>
    <n v="12"/>
    <n v="0.95000000000000007"/>
    <n v="0.93"/>
    <n v="3.7"/>
    <n v="3.8"/>
    <x v="0"/>
    <s v="Mortalidad Baja"/>
    <s v="Expectativa de vida Media"/>
  </r>
  <r>
    <x v="117"/>
    <x v="6"/>
    <s v="Developing"/>
    <x v="257"/>
    <n v="174"/>
    <n v="10"/>
    <n v="0.3"/>
    <n v="0.93"/>
    <n v="0"/>
    <n v="35.9"/>
    <n v="12"/>
    <n v="0.93"/>
    <n v="0.93"/>
    <n v="3.7"/>
    <n v="3.8"/>
    <x v="0"/>
    <s v="Mortalidad Baja"/>
    <s v="Expectativa de vida Media"/>
  </r>
  <r>
    <x v="117"/>
    <x v="7"/>
    <s v="Developing"/>
    <x v="251"/>
    <n v="178"/>
    <n v="10"/>
    <n v="0.32"/>
    <n v="0.86"/>
    <n v="0"/>
    <n v="35.299999999999997"/>
    <n v="12"/>
    <n v="0.87"/>
    <n v="0.86"/>
    <n v="3.8"/>
    <n v="3.8"/>
    <x v="0"/>
    <s v="Mortalidad Baja"/>
    <s v="Expectativa de vida Media"/>
  </r>
  <r>
    <x v="117"/>
    <x v="8"/>
    <s v="Developing"/>
    <x v="171"/>
    <n v="181"/>
    <n v="10"/>
    <n v="0.35"/>
    <n v="0.84"/>
    <n v="0.02"/>
    <n v="34.700000000000003"/>
    <n v="12"/>
    <n v="0.85"/>
    <n v="0.86"/>
    <n v="3.8"/>
    <n v="3.8"/>
    <x v="0"/>
    <s v="Mortalidad Baja"/>
    <s v="Expectativa de vida Media"/>
  </r>
  <r>
    <x v="117"/>
    <x v="9"/>
    <s v="Developing"/>
    <x v="243"/>
    <n v="183"/>
    <n v="10"/>
    <n v="0.38"/>
    <n v="0.88"/>
    <n v="0.03"/>
    <n v="34.1"/>
    <n v="12"/>
    <n v="0.76"/>
    <n v="0.83000000000000007"/>
    <n v="3.8"/>
    <n v="3.9"/>
    <x v="0"/>
    <s v="Mortalidad Baja"/>
    <s v="Expectativa de vida Media"/>
  </r>
  <r>
    <x v="117"/>
    <x v="10"/>
    <s v="Developing"/>
    <x v="230"/>
    <n v="194"/>
    <n v="10"/>
    <n v="0.37"/>
    <n v="0.81"/>
    <n v="0"/>
    <n v="33.5"/>
    <n v="12"/>
    <n v="0.79"/>
    <n v="0.84"/>
    <n v="3.8"/>
    <n v="3.9"/>
    <x v="0"/>
    <s v="Mortalidad Baja"/>
    <s v="Expectativa de vida Media"/>
  </r>
  <r>
    <x v="117"/>
    <x v="11"/>
    <s v="Developing"/>
    <x v="243"/>
    <n v="177"/>
    <n v="11"/>
    <n v="0.38"/>
    <n v="0.81"/>
    <n v="0.04"/>
    <n v="33"/>
    <n v="13"/>
    <n v="0.82000000000000006"/>
    <n v="0.86"/>
    <n v="3.9"/>
    <n v="3.9"/>
    <x v="0"/>
    <s v="Mortalidad Baja"/>
    <s v="Expectativa de vida Media"/>
  </r>
  <r>
    <x v="117"/>
    <x v="12"/>
    <s v="Developing"/>
    <x v="246"/>
    <n v="182"/>
    <n v="11"/>
    <n v="0.36"/>
    <n v="0.57999999999999996"/>
    <n v="21.44"/>
    <n v="32.5"/>
    <n v="14"/>
    <n v="0.82000000000000006"/>
    <n v="0.85"/>
    <n v="4"/>
    <n v="4"/>
    <x v="0"/>
    <s v="Mortalidad Baja"/>
    <s v="Expectativa de vida Media"/>
  </r>
  <r>
    <x v="117"/>
    <x v="13"/>
    <s v="Developing"/>
    <x v="265"/>
    <n v="193"/>
    <n v="12"/>
    <n v="0.6"/>
    <n v="0.39"/>
    <n v="9.27"/>
    <n v="32.1"/>
    <n v="15"/>
    <n v="0.84"/>
    <n v="0.85"/>
    <n v="4"/>
    <n v="4"/>
    <x v="0"/>
    <s v="Mortalidad Baja"/>
    <s v="Expectativa de vida Media"/>
  </r>
  <r>
    <x v="118"/>
    <x v="1"/>
    <s v="Developing"/>
    <x v="54"/>
    <n v="152"/>
    <n v="8"/>
    <n v="6.41"/>
    <n v="0.99"/>
    <n v="0"/>
    <n v="32.4"/>
    <n v="10"/>
    <n v="0.99"/>
    <n v="0.99"/>
    <n v="7.8"/>
    <n v="7.8"/>
    <x v="0"/>
    <s v="Mortalidad Baja"/>
    <s v="Expectativa de vida Alta"/>
  </r>
  <r>
    <x v="118"/>
    <x v="2"/>
    <s v="Developing"/>
    <x v="157"/>
    <n v="153"/>
    <n v="9"/>
    <n v="6.5"/>
    <n v="0.99"/>
    <n v="26.41"/>
    <n v="31.3"/>
    <n v="10"/>
    <n v="0.99"/>
    <n v="0.99"/>
    <n v="7.9"/>
    <n v="7.9"/>
    <x v="0"/>
    <s v="Mortalidad Baja"/>
    <s v="Expectativa de vida Alta"/>
  </r>
  <r>
    <x v="118"/>
    <x v="3"/>
    <s v="Developing"/>
    <x v="159"/>
    <n v="154"/>
    <n v="9"/>
    <n v="6.56"/>
    <n v="0.98"/>
    <n v="51.97"/>
    <n v="3.1"/>
    <n v="11"/>
    <n v="0.99"/>
    <n v="0.99"/>
    <n v="8"/>
    <n v="8.1"/>
    <x v="0"/>
    <s v="Mortalidad Baja"/>
    <s v="Expectativa de vida Alta"/>
  </r>
  <r>
    <x v="118"/>
    <x v="4"/>
    <s v="Developing"/>
    <x v="35"/>
    <n v="155"/>
    <n v="10"/>
    <n v="6.07"/>
    <n v="0.98"/>
    <n v="31.560000000000002"/>
    <n v="29"/>
    <n v="11"/>
    <n v="0.99"/>
    <n v="0.99"/>
    <n v="8.1"/>
    <n v="8.1999999999999993"/>
    <x v="0"/>
    <s v="Mortalidad Baja"/>
    <s v="Expectativa de vida Alta"/>
  </r>
  <r>
    <x v="118"/>
    <x v="5"/>
    <s v="Developing"/>
    <x v="55"/>
    <n v="158"/>
    <n v="10"/>
    <n v="5.95"/>
    <n v="0.98"/>
    <n v="25.830000000000002"/>
    <n v="27.9"/>
    <n v="12"/>
    <n v="0.99"/>
    <n v="0.99"/>
    <n v="8.1999999999999993"/>
    <n v="8.3000000000000007"/>
    <x v="0"/>
    <s v="Mortalidad Baja"/>
    <s v="Expectativa de vida Alta"/>
  </r>
  <r>
    <x v="118"/>
    <x v="6"/>
    <s v="Developing"/>
    <x v="160"/>
    <n v="16"/>
    <n v="11"/>
    <n v="5.88"/>
    <n v="0.98"/>
    <n v="60.71"/>
    <n v="26.8"/>
    <n v="12"/>
    <n v="0.99"/>
    <n v="0.99"/>
    <n v="8.3000000000000007"/>
    <n v="8.5"/>
    <x v="0"/>
    <s v="Mortalidad Baja"/>
    <s v="Expectativa de vida Alta"/>
  </r>
  <r>
    <x v="118"/>
    <x v="7"/>
    <s v="Developing"/>
    <x v="24"/>
    <n v="162"/>
    <n v="11"/>
    <n v="5.92"/>
    <n v="0.98"/>
    <n v="77.900000000000006"/>
    <n v="25.7"/>
    <n v="13"/>
    <n v="0.99"/>
    <n v="0.99"/>
    <n v="8.5"/>
    <n v="8.6"/>
    <x v="0"/>
    <s v="Mortalidad Baja"/>
    <s v="Expectativa de vida Alta"/>
  </r>
  <r>
    <x v="118"/>
    <x v="8"/>
    <s v="Developing"/>
    <x v="27"/>
    <n v="165"/>
    <n v="12"/>
    <n v="6.2"/>
    <n v="0.96"/>
    <n v="38.93"/>
    <n v="24.6"/>
    <n v="14"/>
    <n v="0.98"/>
    <n v="0.98"/>
    <n v="8.6"/>
    <n v="8.8000000000000007"/>
    <x v="0"/>
    <s v="Mortalidad Baja"/>
    <s v="Expectativa de vida Alta"/>
  </r>
  <r>
    <x v="118"/>
    <x v="9"/>
    <s v="Developing"/>
    <x v="25"/>
    <n v="168"/>
    <n v="13"/>
    <n v="6.18"/>
    <n v="0.96"/>
    <n v="35.880000000000003"/>
    <n v="23.6"/>
    <n v="15"/>
    <n v="0.98"/>
    <n v="0.98"/>
    <n v="8.6999999999999993"/>
    <n v="8.9"/>
    <x v="0"/>
    <s v="Mortalidad Baja"/>
    <s v="Expectativa de vida Alta"/>
  </r>
  <r>
    <x v="118"/>
    <x v="10"/>
    <s v="Developing"/>
    <x v="82"/>
    <n v="177"/>
    <n v="13"/>
    <n v="6.26"/>
    <n v="0.96"/>
    <n v="35.26"/>
    <n v="22.6"/>
    <n v="15"/>
    <n v="0.98"/>
    <n v="0.98"/>
    <n v="8.9"/>
    <n v="9.1"/>
    <x v="0"/>
    <s v="Mortalidad Baja"/>
    <s v="Expectativa de vida Alta"/>
  </r>
  <r>
    <x v="118"/>
    <x v="11"/>
    <s v="Developing"/>
    <x v="85"/>
    <n v="189"/>
    <n v="14"/>
    <n v="6.17"/>
    <n v="0.96"/>
    <n v="41.65"/>
    <n v="21.7"/>
    <n v="16"/>
    <n v="0.98"/>
    <n v="0.98"/>
    <n v="9"/>
    <n v="9.1999999999999993"/>
    <x v="0"/>
    <s v="Mortalidad Baja"/>
    <s v="Expectativa de vida Alta"/>
  </r>
  <r>
    <x v="118"/>
    <x v="12"/>
    <s v="Developing"/>
    <x v="101"/>
    <n v="189"/>
    <n v="15"/>
    <n v="6.14"/>
    <n v="0.96"/>
    <n v="45.19"/>
    <n v="2.9"/>
    <n v="18"/>
    <n v="0.98"/>
    <n v="0.98"/>
    <n v="9.1"/>
    <n v="9.3000000000000007"/>
    <x v="0"/>
    <s v="Mortalidad Baja"/>
    <s v="Expectativa de vida Alta"/>
  </r>
  <r>
    <x v="118"/>
    <x v="13"/>
    <s v="Developing"/>
    <x v="91"/>
    <n v="192"/>
    <n v="16"/>
    <n v="5.93"/>
    <n v="0.95000000000000007"/>
    <n v="103.15"/>
    <n v="2.2000000000000002"/>
    <n v="19"/>
    <n v="0.97"/>
    <n v="0.96"/>
    <n v="9.1999999999999993"/>
    <n v="9.5"/>
    <x v="0"/>
    <s v="Mortalidad Baja"/>
    <s v="Expectativa de vida Alta"/>
  </r>
  <r>
    <x v="118"/>
    <x v="14"/>
    <s v="Developing"/>
    <x v="220"/>
    <n v="194"/>
    <n v="17"/>
    <n v="5.92"/>
    <n v="0.95000000000000007"/>
    <n v="73.19"/>
    <n v="19.399999999999999"/>
    <n v="20"/>
    <n v="0.97"/>
    <n v="0.96"/>
    <n v="9.3000000000000007"/>
    <n v="9.6"/>
    <x v="0"/>
    <s v="Mortalidad Media"/>
    <s v="Expectativa de vida Alta"/>
  </r>
  <r>
    <x v="118"/>
    <x v="15"/>
    <s v="Developing"/>
    <x v="86"/>
    <n v="194"/>
    <n v="18"/>
    <n v="5.88"/>
    <n v="0.95000000000000007"/>
    <n v="40.74"/>
    <n v="18.7"/>
    <n v="21"/>
    <n v="0.97"/>
    <n v="0.97"/>
    <n v="9.4"/>
    <n v="9.6999999999999993"/>
    <x v="0"/>
    <s v="Mortalidad Media"/>
    <s v="Expectativa de vida Alta"/>
  </r>
  <r>
    <x v="119"/>
    <x v="1"/>
    <s v="Developing"/>
    <x v="108"/>
    <n v="155"/>
    <n v="2"/>
    <n v="0.01"/>
    <n v="0.77"/>
    <n v="0.47000000000000003"/>
    <n v="17"/>
    <n v="2"/>
    <n v="0.76"/>
    <n v="0.77"/>
    <n v="1.9"/>
    <n v="11.1"/>
    <x v="0"/>
    <s v="Mortalidad Baja"/>
    <s v="Expectativa de vida Media"/>
  </r>
  <r>
    <x v="119"/>
    <x v="2"/>
    <s v="Developing"/>
    <x v="106"/>
    <n v="158"/>
    <n v="2"/>
    <n v="0.01"/>
    <n v="0.82000000000000006"/>
    <n v="0.04"/>
    <n v="16.600000000000001"/>
    <n v="2"/>
    <n v="0.82000000000000006"/>
    <n v="0.82000000000000006"/>
    <n v="11.1"/>
    <n v="11.2"/>
    <x v="0"/>
    <s v="Mortalidad Baja"/>
    <s v="Expectativa de vida Media"/>
  </r>
  <r>
    <x v="119"/>
    <x v="3"/>
    <s v="Developing"/>
    <x v="135"/>
    <n v="159"/>
    <n v="2"/>
    <n v="0.01"/>
    <n v="0.83000000000000007"/>
    <n v="0.16"/>
    <n v="16.2"/>
    <n v="2"/>
    <n v="0.83000000000000007"/>
    <n v="0.83000000000000007"/>
    <n v="11.2"/>
    <n v="11.3"/>
    <x v="0"/>
    <s v="Mortalidad Baja"/>
    <s v="Expectativa de vida Media"/>
  </r>
  <r>
    <x v="119"/>
    <x v="4"/>
    <s v="Developing"/>
    <x v="107"/>
    <n v="161"/>
    <n v="2"/>
    <n v="0.5"/>
    <n v="0.67"/>
    <n v="7.63"/>
    <n v="15.8"/>
    <n v="3"/>
    <n v="0.66"/>
    <n v="0.67"/>
    <n v="11.3"/>
    <n v="11.4"/>
    <x v="0"/>
    <s v="Mortalidad Baja"/>
    <s v="Expectativa de vida Media"/>
  </r>
  <r>
    <x v="119"/>
    <x v="5"/>
    <s v="Developing"/>
    <x v="256"/>
    <n v="163"/>
    <n v="2"/>
    <n v="0.1"/>
    <n v="0.72"/>
    <n v="0.5"/>
    <n v="15.5"/>
    <n v="3"/>
    <n v="0.72"/>
    <n v="0.72"/>
    <n v="11.5"/>
    <n v="11.5"/>
    <x v="0"/>
    <s v="Mortalidad Baja"/>
    <s v="Expectativa de vida Media"/>
  </r>
  <r>
    <x v="119"/>
    <x v="6"/>
    <s v="Developing"/>
    <x v="170"/>
    <n v="165"/>
    <n v="2"/>
    <n v="0.09"/>
    <n v="0.72"/>
    <n v="0.1"/>
    <n v="15.1"/>
    <n v="3"/>
    <n v="0.78"/>
    <n v="0.72"/>
    <n v="11.6"/>
    <n v="11.6"/>
    <x v="0"/>
    <s v="Mortalidad Baja"/>
    <s v="Expectativa de vida Media"/>
  </r>
  <r>
    <x v="119"/>
    <x v="7"/>
    <s v="Developing"/>
    <x v="293"/>
    <n v="168"/>
    <n v="2"/>
    <n v="0.06"/>
    <n v="0.79"/>
    <n v="0"/>
    <n v="14.7"/>
    <n v="3"/>
    <n v="0.79"/>
    <n v="0.79"/>
    <n v="11.7"/>
    <n v="11.7"/>
    <x v="0"/>
    <s v="Mortalidad Baja"/>
    <s v="Expectativa de vida Media"/>
  </r>
  <r>
    <x v="120"/>
    <x v="1"/>
    <s v="Developing"/>
    <x v="122"/>
    <n v="285"/>
    <n v="13"/>
    <n v="0.01"/>
    <n v="0.87"/>
    <n v="5.7700000000000005"/>
    <n v="23.7"/>
    <n v="20"/>
    <n v="0.85"/>
    <n v="0.87"/>
    <n v="6.6"/>
    <n v="6.4"/>
    <x v="2"/>
    <s v="Mortalidad Media"/>
    <s v="Expectativa de vida Media"/>
  </r>
  <r>
    <x v="120"/>
    <x v="2"/>
    <s v="Developing"/>
    <x v="224"/>
    <n v="287"/>
    <n v="14"/>
    <n v="0.01"/>
    <n v="0.84"/>
    <n v="5.64"/>
    <n v="23.1"/>
    <n v="20"/>
    <n v="0.84"/>
    <n v="0.84"/>
    <n v="6.8"/>
    <n v="6.6"/>
    <x v="2"/>
    <s v="Mortalidad Media"/>
    <s v="Expectativa de vida Media"/>
  </r>
  <r>
    <x v="120"/>
    <x v="3"/>
    <s v="Developing"/>
    <x v="238"/>
    <n v="294"/>
    <n v="14"/>
    <n v="0.01"/>
    <n v="0.84"/>
    <n v="2.38"/>
    <n v="22.6"/>
    <n v="21"/>
    <n v="0.84"/>
    <n v="0.84"/>
    <n v="7"/>
    <n v="6.8"/>
    <x v="2"/>
    <s v="Mortalidad Media"/>
    <s v="Expectativa de vida Media"/>
  </r>
  <r>
    <x v="120"/>
    <x v="4"/>
    <s v="Developing"/>
    <x v="239"/>
    <n v="34"/>
    <n v="14"/>
    <n v="1.44"/>
    <n v="0.85"/>
    <n v="1.87"/>
    <n v="22"/>
    <n v="21"/>
    <n v="0.85"/>
    <n v="0.85"/>
    <n v="7.1"/>
    <n v="7"/>
    <x v="2"/>
    <s v="Mortalidad Media"/>
    <s v="Expectativa de vida Media"/>
  </r>
  <r>
    <x v="120"/>
    <x v="5"/>
    <s v="Developing"/>
    <x v="165"/>
    <n v="323"/>
    <n v="14"/>
    <n v="1.21"/>
    <n v="0.83000000000000007"/>
    <n v="1.2"/>
    <n v="21.4"/>
    <n v="21"/>
    <n v="0.83000000000000007"/>
    <n v="0.83000000000000007"/>
    <n v="7.3"/>
    <n v="7.2"/>
    <x v="2"/>
    <s v="Mortalidad Media"/>
    <s v="Expectativa de vida Media"/>
  </r>
  <r>
    <x v="120"/>
    <x v="6"/>
    <s v="Developing"/>
    <x v="10"/>
    <n v="336"/>
    <n v="14"/>
    <n v="1.24"/>
    <n v="0.78"/>
    <n v="4.25"/>
    <n v="2.9"/>
    <n v="22"/>
    <n v="0.78"/>
    <n v="0.78"/>
    <n v="7.5"/>
    <n v="7.4"/>
    <x v="2"/>
    <s v="Mortalidad Media"/>
    <s v="Expectativa de vida Media"/>
  </r>
  <r>
    <x v="120"/>
    <x v="7"/>
    <s v="Developing"/>
    <x v="11"/>
    <n v="344"/>
    <n v="14"/>
    <n v="1.33"/>
    <n v="0.24"/>
    <n v="1.87"/>
    <n v="2.4"/>
    <n v="22"/>
    <n v="0.08"/>
    <n v="0.81"/>
    <n v="7.7"/>
    <n v="7.6"/>
    <x v="2"/>
    <s v="Mortalidad Media"/>
    <s v="Expectativa de vida Media"/>
  </r>
  <r>
    <x v="121"/>
    <x v="1"/>
    <s v="Developing"/>
    <x v="27"/>
    <n v="135"/>
    <n v="0"/>
    <n v="0.01"/>
    <n v="0.08"/>
    <n v="0"/>
    <n v="74.8"/>
    <n v="0"/>
    <n v="0.82000000000000006"/>
    <n v="0.08"/>
    <n v="0.1"/>
    <n v="0.1"/>
    <x v="4"/>
    <s v="Mortalidad Baja"/>
    <s v="Expectativa de vida Alta"/>
  </r>
  <r>
    <x v="121"/>
    <x v="2"/>
    <s v="Developing"/>
    <x v="56"/>
    <n v="137"/>
    <n v="0"/>
    <n v="0.01"/>
    <n v="0.82000000000000006"/>
    <n v="0"/>
    <n v="74.3"/>
    <n v="0"/>
    <n v="0.84"/>
    <n v="0.82000000000000006"/>
    <n v="0.1"/>
    <n v="0.1"/>
    <x v="4"/>
    <s v="Mortalidad Baja"/>
    <s v="Expectativa de vida Alta"/>
  </r>
  <r>
    <x v="121"/>
    <x v="3"/>
    <s v="Developing"/>
    <x v="25"/>
    <n v="138"/>
    <n v="0"/>
    <n v="0.01"/>
    <n v="0.77"/>
    <n v="0"/>
    <n v="73.8"/>
    <n v="0"/>
    <n v="0.79"/>
    <n v="0.77"/>
    <n v="0.1"/>
    <n v="0.1"/>
    <x v="4"/>
    <s v="Mortalidad Baja"/>
    <s v="Expectativa de vida Alta"/>
  </r>
  <r>
    <x v="121"/>
    <x v="4"/>
    <s v="Developing"/>
    <x v="38"/>
    <n v="14"/>
    <n v="0"/>
    <n v="0.96"/>
    <n v="0.82000000000000006"/>
    <n v="0"/>
    <n v="73.3"/>
    <n v="0"/>
    <n v="0.84"/>
    <n v="0.82000000000000006"/>
    <n v="0.1"/>
    <n v="0.1"/>
    <x v="4"/>
    <s v="Mortalidad Baja"/>
    <s v="Expectativa de vida Alta"/>
  </r>
  <r>
    <x v="121"/>
    <x v="5"/>
    <s v="Developing"/>
    <x v="26"/>
    <n v="142"/>
    <n v="0"/>
    <n v="1.24"/>
    <n v="0.82000000000000006"/>
    <n v="0"/>
    <n v="72.7"/>
    <n v="0"/>
    <n v="0.84"/>
    <n v="0.82000000000000006"/>
    <n v="0.1"/>
    <n v="0.1"/>
    <x v="4"/>
    <s v="Mortalidad Baja"/>
    <s v="Expectativa de vida Alta"/>
  </r>
  <r>
    <x v="121"/>
    <x v="6"/>
    <s v="Developing"/>
    <x v="82"/>
    <n v="147"/>
    <n v="0"/>
    <n v="1.08"/>
    <n v="0.84"/>
    <n v="0"/>
    <n v="72.099999999999994"/>
    <n v="0"/>
    <n v="0.86"/>
    <n v="0.84"/>
    <n v="0.1"/>
    <n v="0.1"/>
    <x v="4"/>
    <s v="Mortalidad Baja"/>
    <s v="Expectativa de vida Alta"/>
  </r>
  <r>
    <x v="121"/>
    <x v="7"/>
    <s v="Developing"/>
    <x v="29"/>
    <n v="145"/>
    <n v="0"/>
    <n v="1.1000000000000001"/>
    <n v="0.84"/>
    <n v="0"/>
    <n v="71.5"/>
    <n v="0"/>
    <n v="0.88"/>
    <n v="0.86"/>
    <n v="0.1"/>
    <n v="0.1"/>
    <x v="4"/>
    <s v="Mortalidad Baja"/>
    <s v="Expectativa de vida Alta"/>
  </r>
  <r>
    <x v="121"/>
    <x v="8"/>
    <s v="Developing"/>
    <x v="82"/>
    <n v="146"/>
    <n v="0"/>
    <n v="2.0499999999999998"/>
    <n v="0.87"/>
    <n v="0"/>
    <n v="7.8"/>
    <n v="0"/>
    <n v="0.88"/>
    <n v="0.87"/>
    <n v="0.1"/>
    <n v="0.1"/>
    <x v="4"/>
    <s v="Mortalidad Baja"/>
    <s v="Expectativa de vida Alta"/>
  </r>
  <r>
    <x v="121"/>
    <x v="9"/>
    <s v="Developing"/>
    <x v="169"/>
    <n v="148"/>
    <n v="0"/>
    <n v="1.79"/>
    <n v="0.89"/>
    <n v="0"/>
    <n v="7.1"/>
    <n v="0"/>
    <n v="0.89"/>
    <n v="0.88"/>
    <n v="0.1"/>
    <n v="0.1"/>
    <x v="4"/>
    <s v="Mortalidad Baja"/>
    <s v="Expectativa de vida Alta"/>
  </r>
  <r>
    <x v="121"/>
    <x v="10"/>
    <s v="Developing"/>
    <x v="39"/>
    <n v="15"/>
    <n v="0"/>
    <n v="1.57"/>
    <n v="0.89"/>
    <n v="0"/>
    <n v="69.400000000000006"/>
    <n v="0"/>
    <n v="0.09"/>
    <n v="0.89"/>
    <n v="0.1"/>
    <n v="0.1"/>
    <x v="4"/>
    <s v="Mortalidad Baja"/>
    <s v="Expectativa de vida Alta"/>
  </r>
  <r>
    <x v="121"/>
    <x v="11"/>
    <s v="Developing"/>
    <x v="83"/>
    <n v="151"/>
    <n v="0"/>
    <n v="1.8"/>
    <n v="0.09"/>
    <n v="0"/>
    <n v="68.599999999999994"/>
    <n v="0"/>
    <n v="0.91"/>
    <n v="0.09"/>
    <n v="0.1"/>
    <n v="0.1"/>
    <x v="4"/>
    <s v="Mortalidad Baja"/>
    <s v="Expectativa de vida Alta"/>
  </r>
  <r>
    <x v="121"/>
    <x v="12"/>
    <s v="Developing"/>
    <x v="58"/>
    <n v="153"/>
    <n v="0"/>
    <n v="1.79"/>
    <n v="0.85"/>
    <n v="0"/>
    <n v="67.8"/>
    <n v="0"/>
    <n v="0.91"/>
    <n v="0.09"/>
    <n v="0.1"/>
    <n v="0.1"/>
    <x v="4"/>
    <s v="Mortalidad Baja"/>
    <s v="Expectativa de vida Alta"/>
  </r>
  <r>
    <x v="121"/>
    <x v="13"/>
    <s v="Developing"/>
    <x v="84"/>
    <n v="155"/>
    <n v="0"/>
    <n v="1.51"/>
    <n v="0.88"/>
    <n v="0"/>
    <n v="67"/>
    <n v="0"/>
    <n v="0.85"/>
    <n v="0.84"/>
    <n v="0.1"/>
    <n v="0.1"/>
    <x v="4"/>
    <s v="Mortalidad Baja"/>
    <s v="Expectativa de vida Alta"/>
  </r>
  <r>
    <x v="121"/>
    <x v="14"/>
    <s v="Developing"/>
    <x v="158"/>
    <n v="157"/>
    <n v="0"/>
    <n v="1.35"/>
    <n v="0.91"/>
    <n v="0.04"/>
    <n v="66.2"/>
    <n v="0"/>
    <n v="0.91"/>
    <n v="0.89"/>
    <n v="0.1"/>
    <n v="0.1"/>
    <x v="4"/>
    <s v="Mortalidad Baja"/>
    <s v="Expectativa de vida Alta"/>
  </r>
  <r>
    <x v="121"/>
    <x v="15"/>
    <s v="Developing"/>
    <x v="85"/>
    <n v="158"/>
    <n v="0"/>
    <n v="1.24"/>
    <n v="0.93"/>
    <n v="0"/>
    <n v="65.5"/>
    <n v="0"/>
    <n v="0.91"/>
    <n v="0.91"/>
    <n v="0.1"/>
    <n v="0.1"/>
    <x v="4"/>
    <s v="Mortalidad Baja"/>
    <s v="Expectativa de vida Alta"/>
  </r>
  <r>
    <x v="122"/>
    <x v="1"/>
    <s v="Developing"/>
    <x v="86"/>
    <n v="171"/>
    <n v="0"/>
    <n v="6.94"/>
    <n v="0.92"/>
    <n v="0"/>
    <n v="46"/>
    <n v="0"/>
    <n v="0.94000000000000006"/>
    <n v="0.92"/>
    <n v="5.8"/>
    <n v="6"/>
    <x v="6"/>
    <s v="Mortalidad Baja"/>
    <s v="Expectativa de vida Alta"/>
  </r>
  <r>
    <x v="122"/>
    <x v="2"/>
    <s v="Developing"/>
    <x v="92"/>
    <n v="172"/>
    <n v="0"/>
    <n v="6.71"/>
    <n v="0.92"/>
    <n v="0"/>
    <n v="45"/>
    <n v="0"/>
    <n v="0.94000000000000006"/>
    <n v="0.92"/>
    <n v="5.8"/>
    <n v="6"/>
    <x v="6"/>
    <s v="Mortalidad Baja"/>
    <s v="Expectativa de vida Alta"/>
  </r>
  <r>
    <x v="122"/>
    <x v="3"/>
    <s v="Developing"/>
    <x v="87"/>
    <n v="174"/>
    <n v="0"/>
    <n v="6.7"/>
    <n v="0.92"/>
    <n v="0"/>
    <n v="44"/>
    <n v="0"/>
    <n v="0.91"/>
    <n v="0.92"/>
    <n v="5.9"/>
    <n v="6.1"/>
    <x v="6"/>
    <s v="Mortalidad Baja"/>
    <s v="Expectativa de vida Alta"/>
  </r>
  <r>
    <x v="122"/>
    <x v="4"/>
    <s v="Developing"/>
    <x v="48"/>
    <n v="176"/>
    <n v="0"/>
    <n v="6.5"/>
    <n v="0.09"/>
    <n v="0"/>
    <n v="43"/>
    <n v="0"/>
    <n v="0.91"/>
    <n v="0.09"/>
    <n v="5.9"/>
    <n v="6.2"/>
    <x v="6"/>
    <s v="Mortalidad Baja"/>
    <s v="Expectativa de vida Alta"/>
  </r>
  <r>
    <x v="122"/>
    <x v="5"/>
    <s v="Developing"/>
    <x v="258"/>
    <n v="179"/>
    <n v="0"/>
    <n v="6.5"/>
    <n v="0.09"/>
    <n v="0"/>
    <n v="42"/>
    <n v="0"/>
    <n v="0.91"/>
    <n v="0.09"/>
    <n v="5.9"/>
    <n v="6.3"/>
    <x v="6"/>
    <s v="Mortalidad Baja"/>
    <s v="Expectativa de vida Alta"/>
  </r>
  <r>
    <x v="122"/>
    <x v="6"/>
    <s v="Developing"/>
    <x v="92"/>
    <n v="183"/>
    <n v="0"/>
    <n v="6.37"/>
    <n v="0.09"/>
    <n v="0"/>
    <n v="41.1"/>
    <n v="0"/>
    <n v="0.09"/>
    <n v="0.09"/>
    <n v="6"/>
    <n v="6.4"/>
    <x v="6"/>
    <s v="Mortalidad Baja"/>
    <s v="Expectativa de vida Alta"/>
  </r>
  <r>
    <x v="122"/>
    <x v="7"/>
    <s v="Developing"/>
    <x v="94"/>
    <n v="185"/>
    <n v="0"/>
    <n v="6.41"/>
    <n v="0.09"/>
    <n v="0"/>
    <n v="4.2"/>
    <n v="0"/>
    <n v="0.91"/>
    <n v="0.09"/>
    <n v="6.1"/>
    <n v="6.4"/>
    <x v="6"/>
    <s v="Mortalidad Baja"/>
    <s v="Expectativa de vida Alta"/>
  </r>
  <r>
    <x v="122"/>
    <x v="8"/>
    <s v="Developing"/>
    <x v="218"/>
    <n v="187"/>
    <n v="0"/>
    <n v="6.37"/>
    <n v="0.89"/>
    <n v="0"/>
    <n v="39.299999999999997"/>
    <n v="0"/>
    <n v="0.09"/>
    <n v="0.88"/>
    <n v="6.1"/>
    <n v="6.5"/>
    <x v="6"/>
    <s v="Mortalidad Baja"/>
    <s v="Expectativa de vida Alta"/>
  </r>
  <r>
    <x v="122"/>
    <x v="9"/>
    <s v="Developing"/>
    <x v="117"/>
    <n v="188"/>
    <n v="0"/>
    <n v="6.35"/>
    <n v="0.89"/>
    <n v="0"/>
    <n v="38.4"/>
    <n v="0"/>
    <n v="0.89"/>
    <n v="0.92"/>
    <n v="6.2"/>
    <n v="6.6"/>
    <x v="6"/>
    <s v="Mortalidad Baja"/>
    <s v="Expectativa de vida Alta"/>
  </r>
  <r>
    <x v="122"/>
    <x v="10"/>
    <s v="Developing"/>
    <x v="95"/>
    <n v="189"/>
    <n v="0"/>
    <n v="6.12"/>
    <n v="0.95000000000000007"/>
    <n v="0"/>
    <n v="37.6"/>
    <n v="0"/>
    <n v="0.95000000000000007"/>
    <n v="0.95000000000000007"/>
    <n v="6.3"/>
    <n v="6.7"/>
    <x v="6"/>
    <s v="Mortalidad Baja"/>
    <s v="Expectativa de vida Alta"/>
  </r>
  <r>
    <x v="122"/>
    <x v="11"/>
    <s v="Developing"/>
    <x v="116"/>
    <n v="19"/>
    <n v="0"/>
    <n v="5.82"/>
    <n v="0.94000000000000006"/>
    <n v="0"/>
    <n v="36.799999999999997"/>
    <n v="0"/>
    <n v="0.94000000000000006"/>
    <n v="0.94000000000000006"/>
    <n v="6.3"/>
    <n v="6.8"/>
    <x v="6"/>
    <s v="Mortalidad Baja"/>
    <s v="Expectativa de vida Alta"/>
  </r>
  <r>
    <x v="122"/>
    <x v="12"/>
    <s v="Developing"/>
    <x v="219"/>
    <n v="191"/>
    <n v="0"/>
    <n v="5.53"/>
    <n v="0.76"/>
    <n v="0"/>
    <n v="36"/>
    <n v="1"/>
    <n v="0.91"/>
    <n v="0.91"/>
    <n v="6.4"/>
    <n v="6.9"/>
    <x v="6"/>
    <s v="Mortalidad Baja"/>
    <s v="Expectativa de vida Alta"/>
  </r>
  <r>
    <x v="122"/>
    <x v="13"/>
    <s v="Developing"/>
    <x v="88"/>
    <n v="192"/>
    <n v="0"/>
    <n v="5.12"/>
    <n v="0.05"/>
    <n v="0"/>
    <n v="35.200000000000003"/>
    <n v="1"/>
    <n v="0.96"/>
    <n v="0.96"/>
    <n v="6.5"/>
    <n v="7"/>
    <x v="6"/>
    <s v="Mortalidad Baja"/>
    <s v="Expectativa de vida Alta"/>
  </r>
  <r>
    <x v="123"/>
    <x v="1"/>
    <s v="Developing"/>
    <x v="31"/>
    <n v="12"/>
    <n v="3"/>
    <n v="1.39"/>
    <n v="0.98"/>
    <n v="0.15"/>
    <n v="6.2"/>
    <n v="3"/>
    <n v="0.98"/>
    <n v="0.98"/>
    <n v="6.5"/>
    <n v="6.4"/>
    <x v="2"/>
    <s v="Mortalidad Baja"/>
    <s v="Expectativa de vida Alta"/>
  </r>
  <r>
    <x v="123"/>
    <x v="2"/>
    <s v="Developing"/>
    <x v="32"/>
    <n v="13"/>
    <n v="3"/>
    <n v="1.29"/>
    <n v="0.98"/>
    <n v="0.16"/>
    <n v="59.3"/>
    <n v="3"/>
    <n v="0.98"/>
    <n v="0.98"/>
    <n v="6.4"/>
    <n v="6.3"/>
    <x v="2"/>
    <s v="Mortalidad Baja"/>
    <s v="Expectativa de vida Alta"/>
  </r>
  <r>
    <x v="123"/>
    <x v="3"/>
    <s v="Developing"/>
    <x v="32"/>
    <n v="13"/>
    <n v="3"/>
    <n v="1.3"/>
    <n v="0.97"/>
    <n v="0.48"/>
    <n v="58.3"/>
    <n v="3"/>
    <n v="0.97"/>
    <n v="0.97"/>
    <n v="6.4"/>
    <n v="6.3"/>
    <x v="2"/>
    <s v="Mortalidad Baja"/>
    <s v="Expectativa de vida Alta"/>
  </r>
  <r>
    <x v="123"/>
    <x v="4"/>
    <s v="Developing"/>
    <x v="52"/>
    <n v="13"/>
    <n v="3"/>
    <n v="1.29"/>
    <n v="0.98"/>
    <n v="0.11"/>
    <n v="57.4"/>
    <n v="3"/>
    <n v="0.98"/>
    <n v="0.98"/>
    <n v="6.4"/>
    <n v="6.3"/>
    <x v="2"/>
    <s v="Mortalidad Baja"/>
    <s v="Expectativa de vida Alta"/>
  </r>
  <r>
    <x v="123"/>
    <x v="5"/>
    <s v="Developing"/>
    <x v="52"/>
    <n v="12"/>
    <n v="3"/>
    <n v="1.28"/>
    <n v="0.98"/>
    <n v="0.01"/>
    <n v="56.5"/>
    <n v="3"/>
    <n v="0.98"/>
    <n v="0.98"/>
    <n v="6.3"/>
    <n v="6.3"/>
    <x v="2"/>
    <s v="Mortalidad Baja"/>
    <s v="Expectativa de vida Alta"/>
  </r>
  <r>
    <x v="123"/>
    <x v="6"/>
    <s v="Developing"/>
    <x v="33"/>
    <n v="12"/>
    <n v="3"/>
    <n v="1.4"/>
    <n v="0.99"/>
    <n v="0.01"/>
    <n v="55.6"/>
    <n v="3"/>
    <n v="0.99"/>
    <n v="0.99"/>
    <n v="6.3"/>
    <n v="6.3"/>
    <x v="2"/>
    <s v="Mortalidad Baja"/>
    <s v="Expectativa de vida Alta"/>
  </r>
  <r>
    <x v="123"/>
    <x v="7"/>
    <s v="Developing"/>
    <x v="33"/>
    <n v="12"/>
    <n v="3"/>
    <n v="1.37"/>
    <n v="0.99"/>
    <n v="0.02"/>
    <n v="54.7"/>
    <n v="3"/>
    <n v="0.99"/>
    <n v="0.99"/>
    <n v="6.3"/>
    <n v="6.3"/>
    <x v="2"/>
    <s v="Mortalidad Baja"/>
    <s v="Expectativa de vida Alta"/>
  </r>
  <r>
    <x v="123"/>
    <x v="8"/>
    <s v="Developing"/>
    <x v="54"/>
    <n v="12"/>
    <n v="3"/>
    <n v="1.24"/>
    <n v="0.98"/>
    <n v="0.04"/>
    <n v="53.9"/>
    <n v="4"/>
    <n v="0.98"/>
    <n v="0.98"/>
    <n v="6.3"/>
    <n v="6.3"/>
    <x v="2"/>
    <s v="Mortalidad Baja"/>
    <s v="Expectativa de vida Alta"/>
  </r>
  <r>
    <x v="123"/>
    <x v="9"/>
    <s v="Developing"/>
    <x v="34"/>
    <n v="12"/>
    <n v="3"/>
    <n v="1.46"/>
    <n v="0.99"/>
    <n v="0.03"/>
    <n v="53.1"/>
    <n v="4"/>
    <n v="0.99"/>
    <n v="0.99"/>
    <n v="6.3"/>
    <n v="6.3"/>
    <x v="2"/>
    <s v="Mortalidad Baja"/>
    <s v="Expectativa de vida Alta"/>
  </r>
  <r>
    <x v="123"/>
    <x v="10"/>
    <s v="Developing"/>
    <x v="23"/>
    <n v="14"/>
    <n v="3"/>
    <n v="1.37"/>
    <n v="0.97"/>
    <n v="0.15"/>
    <n v="52.2"/>
    <n v="4"/>
    <n v="0.98"/>
    <n v="0.98"/>
    <n v="6.4"/>
    <n v="6.3"/>
    <x v="2"/>
    <s v="Mortalidad Baja"/>
    <s v="Expectativa de vida Alta"/>
  </r>
  <r>
    <x v="123"/>
    <x v="11"/>
    <s v="Developing"/>
    <x v="258"/>
    <n v="15"/>
    <n v="3"/>
    <n v="1.36"/>
    <n v="0.96"/>
    <n v="0.01"/>
    <n v="51.4"/>
    <n v="4"/>
    <n v="0.97"/>
    <n v="0.97"/>
    <n v="6.4"/>
    <n v="6.3"/>
    <x v="2"/>
    <s v="Mortalidad Baja"/>
    <s v="Expectativa de vida Alta"/>
  </r>
  <r>
    <x v="123"/>
    <x v="12"/>
    <s v="Developing"/>
    <x v="160"/>
    <n v="17"/>
    <n v="4"/>
    <n v="1.34"/>
    <n v="0.92"/>
    <n v="0.22"/>
    <n v="5.6"/>
    <n v="4"/>
    <n v="0.95000000000000007"/>
    <n v="0.95000000000000007"/>
    <n v="6.4"/>
    <n v="6.3"/>
    <x v="2"/>
    <s v="Mortalidad Baja"/>
    <s v="Expectativa de vida Alta"/>
  </r>
  <r>
    <x v="123"/>
    <x v="13"/>
    <s v="Developing"/>
    <x v="24"/>
    <n v="19"/>
    <n v="4"/>
    <n v="1.17"/>
    <n v="0.93"/>
    <n v="0.98"/>
    <n v="49.7"/>
    <n v="5"/>
    <n v="0.96"/>
    <n v="0.96"/>
    <n v="6.5"/>
    <n v="6.4"/>
    <x v="2"/>
    <s v="Mortalidad Baja"/>
    <s v="Expectativa de vida Alta"/>
  </r>
  <r>
    <x v="123"/>
    <x v="14"/>
    <s v="Developing"/>
    <x v="56"/>
    <n v="11"/>
    <n v="4"/>
    <n v="1.19"/>
    <n v="0.94000000000000006"/>
    <n v="2.31"/>
    <n v="48.9"/>
    <n v="5"/>
    <n v="0.98"/>
    <n v="0.98"/>
    <n v="6.5"/>
    <n v="6.4"/>
    <x v="2"/>
    <s v="Mortalidad Baja"/>
    <s v="Expectativa de vida Alta"/>
  </r>
  <r>
    <x v="123"/>
    <x v="15"/>
    <s v="Developing"/>
    <x v="38"/>
    <n v="112"/>
    <n v="4"/>
    <n v="1.21"/>
    <n v="0.94000000000000006"/>
    <n v="0.47000000000000003"/>
    <n v="48.1"/>
    <n v="5"/>
    <n v="0.97"/>
    <n v="0.97"/>
    <n v="6.6"/>
    <n v="6.5"/>
    <x v="2"/>
    <s v="Mortalidad Baja"/>
    <s v="Expectativa de vida Alta"/>
  </r>
  <r>
    <x v="124"/>
    <x v="1"/>
    <s v="Developing"/>
    <x v="50"/>
    <n v="17"/>
    <n v="16"/>
    <n v="1.45"/>
    <n v="0.96"/>
    <n v="5.65"/>
    <n v="65.3"/>
    <n v="19"/>
    <n v="0.96"/>
    <n v="0.96"/>
    <n v="4.9000000000000004"/>
    <n v="4.7"/>
    <x v="1"/>
    <s v="Mortalidad Baja"/>
    <s v="Expectativa de vida Alta"/>
  </r>
  <r>
    <x v="124"/>
    <x v="2"/>
    <s v="Developing"/>
    <x v="53"/>
    <n v="19"/>
    <n v="17"/>
    <n v="1.41"/>
    <n v="0.97"/>
    <n v="74.05"/>
    <n v="64.5"/>
    <n v="20"/>
    <n v="0.98"/>
    <n v="0.98"/>
    <n v="4.9000000000000004"/>
    <n v="4.7"/>
    <x v="1"/>
    <s v="Mortalidad Media"/>
    <s v="Expectativa de vida Alta"/>
  </r>
  <r>
    <x v="124"/>
    <x v="3"/>
    <s v="Developing"/>
    <x v="52"/>
    <n v="112"/>
    <n v="19"/>
    <n v="1.54"/>
    <n v="0.97"/>
    <n v="3.49"/>
    <n v="63.7"/>
    <n v="22"/>
    <n v="0.97"/>
    <n v="0.97"/>
    <n v="4.9000000000000004"/>
    <n v="4.7"/>
    <x v="1"/>
    <s v="Mortalidad Media"/>
    <s v="Expectativa de vida Alta"/>
  </r>
  <r>
    <x v="124"/>
    <x v="4"/>
    <s v="Developing"/>
    <x v="157"/>
    <n v="114"/>
    <n v="20"/>
    <n v="1.53"/>
    <n v="0.96"/>
    <n v="1.1100000000000001"/>
    <n v="62.8"/>
    <n v="23"/>
    <n v="0.97"/>
    <n v="0.97"/>
    <n v="4.9000000000000004"/>
    <n v="4.7"/>
    <x v="1"/>
    <s v="Mortalidad Media"/>
    <s v="Expectativa de vida Alta"/>
  </r>
  <r>
    <x v="124"/>
    <x v="5"/>
    <s v="Developing"/>
    <x v="23"/>
    <n v="116"/>
    <n v="21"/>
    <n v="1.49"/>
    <n v="0.96"/>
    <n v="7.0000000000000007E-2"/>
    <n v="61.9"/>
    <n v="25"/>
    <n v="0.97"/>
    <n v="0.97"/>
    <n v="4.9000000000000004"/>
    <n v="4.7"/>
    <x v="1"/>
    <s v="Mortalidad Media"/>
    <s v="Expectativa de vida Alta"/>
  </r>
  <r>
    <x v="124"/>
    <x v="6"/>
    <s v="Developing"/>
    <x v="55"/>
    <n v="118"/>
    <n v="23"/>
    <n v="1.4"/>
    <n v="0.94000000000000006"/>
    <n v="0.04"/>
    <n v="61.1"/>
    <n v="27"/>
    <n v="0.96"/>
    <n v="0.96"/>
    <n v="4.9000000000000004"/>
    <n v="4.8"/>
    <x v="1"/>
    <s v="Mortalidad Media"/>
    <s v="Expectativa de vida Alta"/>
  </r>
  <r>
    <x v="124"/>
    <x v="7"/>
    <s v="Developing"/>
    <x v="24"/>
    <n v="121"/>
    <n v="25"/>
    <n v="1.39"/>
    <n v="0.92"/>
    <n v="0"/>
    <n v="6.2"/>
    <n v="29"/>
    <n v="0.96"/>
    <n v="0.96"/>
    <n v="5"/>
    <n v="4.8"/>
    <x v="1"/>
    <s v="Mortalidad Media"/>
    <s v="Expectativa de vida Alta"/>
  </r>
  <r>
    <x v="124"/>
    <x v="8"/>
    <s v="Developing"/>
    <x v="56"/>
    <n v="124"/>
    <n v="26"/>
    <n v="1.26"/>
    <n v="0.96"/>
    <n v="0.03"/>
    <n v="59.3"/>
    <n v="31"/>
    <n v="0.96"/>
    <n v="0.96"/>
    <n v="5"/>
    <n v="4.8"/>
    <x v="1"/>
    <s v="Mortalidad Media"/>
    <s v="Expectativa de vida Alta"/>
  </r>
  <r>
    <x v="124"/>
    <x v="9"/>
    <s v="Developing"/>
    <x v="26"/>
    <n v="126"/>
    <n v="28"/>
    <n v="1.29"/>
    <n v="0.82000000000000006"/>
    <n v="0.34"/>
    <n v="58.5"/>
    <n v="34"/>
    <n v="0.09"/>
    <n v="0.09"/>
    <n v="5"/>
    <n v="4.8"/>
    <x v="1"/>
    <s v="Mortalidad Media"/>
    <s v="Expectativa de vida Alta"/>
  </r>
  <r>
    <x v="124"/>
    <x v="10"/>
    <s v="Developing"/>
    <x v="169"/>
    <n v="129"/>
    <n v="30"/>
    <n v="1.29"/>
    <n v="0.85"/>
    <n v="62"/>
    <n v="57.6"/>
    <n v="36"/>
    <n v="0.09"/>
    <n v="0.09"/>
    <n v="5"/>
    <n v="4.9000000000000004"/>
    <x v="1"/>
    <s v="Mortalidad Media"/>
    <s v="Expectativa de vida Alta"/>
  </r>
  <r>
    <x v="124"/>
    <x v="11"/>
    <s v="Developing"/>
    <x v="58"/>
    <n v="132"/>
    <n v="33"/>
    <n v="1.35"/>
    <n v="0.77"/>
    <n v="89.27"/>
    <n v="56.8"/>
    <n v="39"/>
    <n v="0.85"/>
    <n v="0.85"/>
    <n v="5.0999999999999996"/>
    <n v="4.9000000000000004"/>
    <x v="1"/>
    <s v="Mortalidad Media"/>
    <s v="Expectativa de vida Alta"/>
  </r>
  <r>
    <x v="124"/>
    <x v="12"/>
    <s v="Developing"/>
    <x v="85"/>
    <n v="135"/>
    <n v="35"/>
    <n v="1.42"/>
    <n v="0.68"/>
    <n v="58.44"/>
    <n v="55.9"/>
    <n v="43"/>
    <n v="0.69000000000000006"/>
    <n v="0.68"/>
    <n v="5.0999999999999996"/>
    <n v="5"/>
    <x v="1"/>
    <s v="Mortalidad Media"/>
    <s v="Expectativa de vida Alta"/>
  </r>
  <r>
    <x v="124"/>
    <x v="13"/>
    <s v="Developing"/>
    <x v="220"/>
    <n v="138"/>
    <n v="38"/>
    <n v="1.47"/>
    <n v="0.72"/>
    <n v="78.23"/>
    <n v="55.1"/>
    <n v="46"/>
    <n v="0.78"/>
    <n v="0.78"/>
    <n v="5.2"/>
    <n v="5"/>
    <x v="1"/>
    <s v="Mortalidad Media"/>
    <s v="Expectativa de vida Alta"/>
  </r>
  <r>
    <x v="124"/>
    <x v="14"/>
    <s v="Developing"/>
    <x v="87"/>
    <n v="14"/>
    <n v="41"/>
    <n v="1.49"/>
    <n v="0.77"/>
    <n v="305.09000000000003"/>
    <n v="54.3"/>
    <n v="50"/>
    <n v="0.88"/>
    <n v="0.88"/>
    <n v="5.2"/>
    <n v="5.0999999999999996"/>
    <x v="1"/>
    <s v="Mortalidad Media"/>
    <s v="Expectativa de vida Alta"/>
  </r>
  <r>
    <x v="124"/>
    <x v="15"/>
    <s v="Developing"/>
    <x v="258"/>
    <n v="143"/>
    <n v="44"/>
    <n v="1.54"/>
    <n v="0.71"/>
    <n v="162.44"/>
    <n v="53.5"/>
    <n v="54"/>
    <n v="0.85"/>
    <n v="0.85"/>
    <n v="5.3"/>
    <n v="5.2"/>
    <x v="1"/>
    <s v="Mortalidad Media"/>
    <s v="Expectativa de vida Alta"/>
  </r>
  <r>
    <x v="125"/>
    <x v="1"/>
    <s v="Developing"/>
    <x v="204"/>
    <n v="217"/>
    <n v="7"/>
    <n v="2.9"/>
    <n v="0.97"/>
    <n v="0"/>
    <n v="47.7"/>
    <n v="8"/>
    <n v="0.98"/>
    <n v="0.98"/>
    <n v="3.3"/>
    <n v="3.3"/>
    <x v="0"/>
    <s v="Mortalidad Baja"/>
    <s v="Expectativa de vida Media"/>
  </r>
  <r>
    <x v="125"/>
    <x v="2"/>
    <s v="Developing"/>
    <x v="248"/>
    <n v="228"/>
    <n v="7"/>
    <n v="2.93"/>
    <n v="0.98"/>
    <n v="0"/>
    <n v="46.7"/>
    <n v="8"/>
    <n v="0.98"/>
    <n v="0.98"/>
    <n v="3.2"/>
    <n v="3.3"/>
    <x v="0"/>
    <s v="Mortalidad Baja"/>
    <s v="Expectativa de vida Media"/>
  </r>
  <r>
    <x v="125"/>
    <x v="3"/>
    <s v="Developing"/>
    <x v="172"/>
    <n v="22"/>
    <n v="7"/>
    <n v="2.75"/>
    <n v="0.98"/>
    <n v="0"/>
    <n v="45.9"/>
    <n v="8"/>
    <n v="0.98"/>
    <n v="0.97"/>
    <n v="3.2"/>
    <n v="3.3"/>
    <x v="0"/>
    <s v="Mortalidad Baja"/>
    <s v="Expectativa de vida Media"/>
  </r>
  <r>
    <x v="125"/>
    <x v="4"/>
    <s v="Developing"/>
    <x v="172"/>
    <n v="217"/>
    <n v="7"/>
    <n v="2.5499999999999998"/>
    <n v="0.97"/>
    <n v="0"/>
    <n v="45"/>
    <n v="8"/>
    <n v="0.97"/>
    <n v="0.97"/>
    <n v="3.2"/>
    <n v="3.3"/>
    <x v="0"/>
    <s v="Mortalidad Baja"/>
    <s v="Expectativa de vida Media"/>
  </r>
  <r>
    <x v="125"/>
    <x v="5"/>
    <s v="Developing"/>
    <x v="138"/>
    <n v="211"/>
    <n v="7"/>
    <n v="2.48"/>
    <n v="0.96"/>
    <n v="0"/>
    <n v="44.2"/>
    <n v="8"/>
    <n v="0.96"/>
    <n v="0.96"/>
    <n v="3.2"/>
    <n v="3.3"/>
    <x v="0"/>
    <s v="Mortalidad Baja"/>
    <s v="Expectativa de vida Media"/>
  </r>
  <r>
    <x v="125"/>
    <x v="6"/>
    <s v="Developing"/>
    <x v="172"/>
    <n v="215"/>
    <n v="6"/>
    <n v="2.35"/>
    <n v="0.97"/>
    <n v="0"/>
    <n v="43.4"/>
    <n v="8"/>
    <n v="0.97"/>
    <n v="0.96"/>
    <n v="3.2"/>
    <n v="3.3"/>
    <x v="0"/>
    <s v="Mortalidad Baja"/>
    <s v="Expectativa de vida Media"/>
  </r>
  <r>
    <x v="125"/>
    <x v="7"/>
    <s v="Developing"/>
    <x v="288"/>
    <n v="235"/>
    <n v="6"/>
    <n v="2.4"/>
    <n v="0.96"/>
    <n v="0"/>
    <n v="42.7"/>
    <n v="8"/>
    <n v="0.96"/>
    <n v="0.96"/>
    <n v="3.2"/>
    <n v="3.3"/>
    <x v="0"/>
    <s v="Mortalidad Baja"/>
    <s v="Expectativa de vida Media"/>
  </r>
  <r>
    <x v="125"/>
    <x v="8"/>
    <s v="Developing"/>
    <x v="173"/>
    <n v="241"/>
    <n v="6"/>
    <n v="2.58"/>
    <n v="0.98"/>
    <n v="0.59"/>
    <n v="42"/>
    <n v="8"/>
    <n v="0.98"/>
    <n v="0.98"/>
    <n v="3.3"/>
    <n v="3.3"/>
    <x v="0"/>
    <s v="Mortalidad Baja"/>
    <s v="Expectativa de vida Media"/>
  </r>
  <r>
    <x v="125"/>
    <x v="9"/>
    <s v="Developing"/>
    <x v="227"/>
    <n v="245"/>
    <n v="6"/>
    <n v="2.71"/>
    <n v="0.98"/>
    <n v="0.48"/>
    <n v="41.3"/>
    <n v="8"/>
    <n v="0.98"/>
    <n v="0.98"/>
    <n v="3.3"/>
    <n v="3.3"/>
    <x v="0"/>
    <s v="Mortalidad Baja"/>
    <s v="Expectativa de vida Media"/>
  </r>
  <r>
    <x v="125"/>
    <x v="10"/>
    <s v="Developing"/>
    <x v="140"/>
    <n v="248"/>
    <n v="6"/>
    <n v="2.85"/>
    <n v="0.99"/>
    <n v="0"/>
    <n v="4.7"/>
    <n v="8"/>
    <n v="0.99"/>
    <n v="0.99"/>
    <n v="3.4"/>
    <n v="3.4"/>
    <x v="0"/>
    <s v="Mortalidad Baja"/>
    <s v="Expectativa de vida Media"/>
  </r>
  <r>
    <x v="125"/>
    <x v="11"/>
    <s v="Developing"/>
    <x v="232"/>
    <n v="238"/>
    <n v="6"/>
    <n v="2.86"/>
    <n v="0.96"/>
    <n v="0.01"/>
    <n v="4"/>
    <n v="8"/>
    <n v="0.98"/>
    <n v="0.97"/>
    <n v="3.4"/>
    <n v="3.4"/>
    <x v="0"/>
    <s v="Mortalidad Baja"/>
    <s v="Expectativa de vida Media"/>
  </r>
  <r>
    <x v="125"/>
    <x v="12"/>
    <s v="Developing"/>
    <x v="148"/>
    <n v="231"/>
    <n v="7"/>
    <n v="2.88"/>
    <n v="0.97"/>
    <n v="0.01"/>
    <n v="39.4"/>
    <n v="8"/>
    <n v="0.66"/>
    <n v="0.83000000000000007"/>
    <n v="3.5"/>
    <n v="3.4"/>
    <x v="0"/>
    <s v="Mortalidad Baja"/>
    <s v="Expectativa de vida Media"/>
  </r>
  <r>
    <x v="125"/>
    <x v="13"/>
    <s v="Developing"/>
    <x v="140"/>
    <n v="229"/>
    <n v="7"/>
    <n v="2.33"/>
    <n v="0.96"/>
    <n v="0.11"/>
    <n v="38.700000000000003"/>
    <n v="8"/>
    <n v="0.99"/>
    <n v="0.98"/>
    <n v="3.5"/>
    <n v="3.5"/>
    <x v="0"/>
    <s v="Mortalidad Baja"/>
    <s v="Expectativa de vida Media"/>
  </r>
  <r>
    <x v="126"/>
    <x v="1"/>
    <s v="Developing"/>
    <x v="311"/>
    <n v="38"/>
    <n v="68"/>
    <n v="0.01"/>
    <n v="0.78"/>
    <n v="3.14"/>
    <n v="18.100000000000001"/>
    <n v="97"/>
    <n v="0.82000000000000006"/>
    <n v="0.78"/>
    <n v="5.7"/>
    <n v="5.6"/>
    <x v="2"/>
    <s v="Mortalidad Alta"/>
    <s v="Expectativa de vida Media"/>
  </r>
  <r>
    <x v="126"/>
    <x v="2"/>
    <s v="Developing"/>
    <x v="136"/>
    <n v="325"/>
    <n v="71"/>
    <n v="0.01"/>
    <n v="0.78"/>
    <n v="78.78"/>
    <n v="17.600000000000001"/>
    <n v="103"/>
    <n v="0.82000000000000006"/>
    <n v="0.78"/>
    <n v="5.7"/>
    <n v="5.7"/>
    <x v="2"/>
    <s v="Mortalidad Alta"/>
    <s v="Expectativa de vida Media"/>
  </r>
  <r>
    <x v="126"/>
    <x v="3"/>
    <s v="Developing"/>
    <x v="206"/>
    <n v="339"/>
    <n v="73"/>
    <n v="0.01"/>
    <n v="0.78"/>
    <n v="20.27"/>
    <n v="17.2"/>
    <n v="109"/>
    <n v="0.82000000000000006"/>
    <n v="0.78"/>
    <n v="5.8"/>
    <n v="5.8"/>
    <x v="2"/>
    <s v="Mortalidad Alta"/>
    <s v="Expectativa de vida Media"/>
  </r>
  <r>
    <x v="126"/>
    <x v="4"/>
    <s v="Developing"/>
    <x v="123"/>
    <n v="347"/>
    <n v="76"/>
    <n v="10.220000000000001"/>
    <n v="0.82000000000000006"/>
    <n v="33.119999999999997"/>
    <n v="16.7"/>
    <n v="114"/>
    <n v="0.82000000000000006"/>
    <n v="0.82000000000000006"/>
    <n v="5.9"/>
    <n v="5.9"/>
    <x v="2"/>
    <s v="Mortalidad Alta"/>
    <s v="Expectativa de vida Media"/>
  </r>
  <r>
    <x v="126"/>
    <x v="5"/>
    <s v="Developing"/>
    <x v="126"/>
    <n v="362"/>
    <n v="79"/>
    <n v="10.029999999999999"/>
    <n v="0.08"/>
    <n v="13.13"/>
    <n v="16.3"/>
    <n v="119"/>
    <n v="0.79"/>
    <n v="0.08"/>
    <n v="6"/>
    <n v="6"/>
    <x v="2"/>
    <s v="Mortalidad Alta"/>
    <s v="Expectativa de vida Media"/>
  </r>
  <r>
    <x v="126"/>
    <x v="6"/>
    <s v="Developing"/>
    <x v="7"/>
    <n v="378"/>
    <n v="82"/>
    <n v="9.6300000000000008"/>
    <n v="0.79"/>
    <n v="16.010000000000002"/>
    <n v="15.9"/>
    <n v="124"/>
    <n v="0.78"/>
    <n v="0.79"/>
    <n v="6.1"/>
    <n v="6.1"/>
    <x v="2"/>
    <s v="Mortalidad Alta"/>
    <s v="Expectativa de vida Media"/>
  </r>
  <r>
    <x v="126"/>
    <x v="7"/>
    <s v="Developing"/>
    <x v="242"/>
    <n v="41"/>
    <n v="84"/>
    <n v="9.7899999999999991"/>
    <n v="0.71"/>
    <n v="13.19"/>
    <n v="15.6"/>
    <n v="130"/>
    <n v="0.69000000000000006"/>
    <n v="0.71"/>
    <n v="6.2"/>
    <n v="6.2"/>
    <x v="2"/>
    <s v="Mortalidad Alta"/>
    <s v="Expectativa de vida Media"/>
  </r>
  <r>
    <x v="126"/>
    <x v="8"/>
    <s v="Developing"/>
    <x v="285"/>
    <n v="41"/>
    <n v="88"/>
    <n v="9.65"/>
    <n v="0.73"/>
    <n v="37.76"/>
    <n v="15.2"/>
    <n v="137"/>
    <n v="7.0000000000000007E-2"/>
    <n v="0.73"/>
    <n v="6.3"/>
    <n v="6.3"/>
    <x v="2"/>
    <s v="Mortalidad Alta"/>
    <s v="Expectativa de vida Media"/>
  </r>
  <r>
    <x v="126"/>
    <x v="9"/>
    <s v="Developing"/>
    <x v="304"/>
    <n v="41"/>
    <n v="93"/>
    <n v="9.81"/>
    <n v="0.64"/>
    <n v="57.36"/>
    <n v="14.8"/>
    <n v="145"/>
    <n v="0.62"/>
    <n v="0.64"/>
    <n v="6.4"/>
    <n v="6.4"/>
    <x v="2"/>
    <s v="Mortalidad Alta"/>
    <s v="Expectativa de vida Media"/>
  </r>
  <r>
    <x v="126"/>
    <x v="10"/>
    <s v="Developing"/>
    <x v="291"/>
    <n v="446"/>
    <n v="99"/>
    <n v="10.09"/>
    <n v="0.64"/>
    <n v="0.22"/>
    <n v="14.5"/>
    <n v="155"/>
    <n v="0.59"/>
    <n v="0.64"/>
    <n v="6.5"/>
    <n v="6.5"/>
    <x v="2"/>
    <s v="Mortalidad Alta"/>
    <s v="Expectativa de vida Media"/>
  </r>
  <r>
    <x v="126"/>
    <x v="11"/>
    <s v="Developing"/>
    <x v="312"/>
    <n v="485"/>
    <n v="104"/>
    <n v="9.89"/>
    <n v="0.62"/>
    <n v="1.41"/>
    <n v="14.2"/>
    <n v="164"/>
    <n v="0.57999999999999996"/>
    <n v="0.62"/>
    <n v="6.6"/>
    <n v="6.6"/>
    <x v="2"/>
    <s v="Mortalidad Alta"/>
    <s v="Expectativa de vida Media"/>
  </r>
  <r>
    <x v="126"/>
    <x v="12"/>
    <s v="Developing"/>
    <x v="43"/>
    <n v="53"/>
    <n v="109"/>
    <n v="10.16"/>
    <n v="0.44"/>
    <n v="294.29000000000002"/>
    <n v="13.9"/>
    <n v="173"/>
    <n v="0.57000000000000006"/>
    <n v="0.59"/>
    <n v="6.7"/>
    <n v="6.7"/>
    <x v="2"/>
    <s v="Mortalidad Alta"/>
    <s v="Expectativa de vida Media"/>
  </r>
  <r>
    <x v="126"/>
    <x v="13"/>
    <s v="Developing"/>
    <x v="313"/>
    <n v="523"/>
    <n v="112"/>
    <n v="10.42"/>
    <n v="0.28999999999999998"/>
    <n v="498.71000000000004"/>
    <n v="13.6"/>
    <n v="181"/>
    <n v="0.57000000000000006"/>
    <n v="0.57000000000000006"/>
    <n v="6.8"/>
    <n v="6.8"/>
    <x v="2"/>
    <s v="Mortalidad Alta"/>
    <s v="Expectativa de vida Media"/>
  </r>
  <r>
    <x v="127"/>
    <x v="1"/>
    <s v="Developing"/>
    <x v="87"/>
    <n v="23"/>
    <n v="4"/>
    <n v="8.06"/>
    <n v="0.22"/>
    <n v="0"/>
    <n v="6.7"/>
    <n v="5"/>
    <n v="0.45"/>
    <n v="0.23"/>
    <n v="2.2999999999999998"/>
    <n v="2.4"/>
    <x v="1"/>
    <s v="Mortalidad Baja"/>
    <s v="Expectativa de vida Alta"/>
  </r>
  <r>
    <x v="127"/>
    <x v="2"/>
    <s v="Developing"/>
    <x v="92"/>
    <n v="198"/>
    <n v="4"/>
    <n v="8.44"/>
    <n v="0.46"/>
    <n v="0"/>
    <n v="6.1"/>
    <n v="5"/>
    <n v="0.72"/>
    <n v="0.76"/>
    <n v="2.2999999999999998"/>
    <n v="2.4"/>
    <x v="1"/>
    <s v="Mortalidad Baja"/>
    <s v="Expectativa de vida Alta"/>
  </r>
  <r>
    <x v="127"/>
    <x v="3"/>
    <s v="Developing"/>
    <x v="93"/>
    <n v="25"/>
    <n v="5"/>
    <n v="8.44"/>
    <n v="0.46"/>
    <n v="127.46000000000001"/>
    <n v="59.6"/>
    <n v="5"/>
    <n v="0.72"/>
    <n v="0.76"/>
    <n v="2.4"/>
    <n v="2.4"/>
    <x v="1"/>
    <s v="Mortalidad Baja"/>
    <s v="Expectativa de vida Alta"/>
  </r>
  <r>
    <x v="127"/>
    <x v="4"/>
    <s v="Developing"/>
    <x v="146"/>
    <n v="24"/>
    <n v="5"/>
    <n v="8.48"/>
    <n v="0.21"/>
    <n v="13.33"/>
    <n v="59"/>
    <n v="5"/>
    <n v="0.54"/>
    <n v="0.05"/>
    <n v="2.4"/>
    <n v="2.5"/>
    <x v="1"/>
    <s v="Mortalidad Baja"/>
    <s v="Expectativa de vida Alta"/>
  </r>
  <r>
    <x v="127"/>
    <x v="5"/>
    <s v="Developing"/>
    <x v="103"/>
    <n v="212"/>
    <n v="5"/>
    <n v="8.39"/>
    <n v="0.48"/>
    <n v="0.39"/>
    <n v="58.5"/>
    <n v="6"/>
    <n v="0.57000000000000006"/>
    <n v="0.52"/>
    <n v="2.4"/>
    <n v="2.5"/>
    <x v="1"/>
    <s v="Mortalidad Baja"/>
    <s v="Expectativa de vida Alta"/>
  </r>
  <r>
    <x v="127"/>
    <x v="6"/>
    <s v="Developing"/>
    <x v="88"/>
    <n v="231"/>
    <n v="5"/>
    <n v="8.7100000000000009"/>
    <n v="0.66"/>
    <n v="0"/>
    <n v="58"/>
    <n v="6"/>
    <n v="0.74"/>
    <n v="0.71"/>
    <n v="2.5"/>
    <n v="2.6"/>
    <x v="1"/>
    <s v="Mortalidad Baja"/>
    <s v="Expectativa de vida Alta"/>
  </r>
  <r>
    <x v="127"/>
    <x v="7"/>
    <s v="Developing"/>
    <x v="106"/>
    <n v="273"/>
    <n v="5"/>
    <n v="9.4600000000000009"/>
    <n v="0.84"/>
    <n v="0.48"/>
    <n v="57.6"/>
    <n v="6"/>
    <n v="0.91"/>
    <n v="0.09"/>
    <n v="2.5"/>
    <n v="2.6"/>
    <x v="1"/>
    <s v="Mortalidad Baja"/>
    <s v="Expectativa de vida Media"/>
  </r>
  <r>
    <x v="127"/>
    <x v="8"/>
    <s v="Developing"/>
    <x v="255"/>
    <n v="277"/>
    <n v="5"/>
    <n v="8.86"/>
    <n v="0.92"/>
    <n v="10.050000000000001"/>
    <n v="57.2"/>
    <n v="6"/>
    <n v="0.98"/>
    <n v="0.98"/>
    <n v="2.5"/>
    <n v="2.7"/>
    <x v="1"/>
    <s v="Mortalidad Baja"/>
    <s v="Expectativa de vida Media"/>
  </r>
  <r>
    <x v="127"/>
    <x v="9"/>
    <s v="Developing"/>
    <x v="106"/>
    <n v="267"/>
    <n v="5"/>
    <n v="7.99"/>
    <n v="0.96"/>
    <n v="427.24"/>
    <n v="56.8"/>
    <n v="6"/>
    <n v="0.99"/>
    <n v="0.98"/>
    <n v="2.6"/>
    <n v="2.7"/>
    <x v="1"/>
    <s v="Mortalidad Baja"/>
    <s v="Expectativa de vida Media"/>
  </r>
  <r>
    <x v="127"/>
    <x v="10"/>
    <s v="Developing"/>
    <x v="136"/>
    <n v="278"/>
    <n v="5"/>
    <n v="7.31"/>
    <n v="0.97"/>
    <n v="23.92"/>
    <n v="56.4"/>
    <n v="6"/>
    <n v="0.95000000000000007"/>
    <n v="0.96"/>
    <n v="2.7"/>
    <n v="2.8"/>
    <x v="1"/>
    <s v="Mortalidad Baja"/>
    <s v="Expectativa de vida Media"/>
  </r>
  <r>
    <x v="127"/>
    <x v="11"/>
    <s v="Developing"/>
    <x v="135"/>
    <n v="267"/>
    <n v="5"/>
    <n v="6.79"/>
    <n v="0.98"/>
    <n v="1.46"/>
    <n v="56.1"/>
    <n v="6"/>
    <n v="0.99"/>
    <n v="0.99"/>
    <n v="2.7"/>
    <n v="2.8"/>
    <x v="1"/>
    <s v="Mortalidad Baja"/>
    <s v="Expectativa de vida Media"/>
  </r>
  <r>
    <x v="127"/>
    <x v="12"/>
    <s v="Developing"/>
    <x v="250"/>
    <n v="256"/>
    <n v="6"/>
    <n v="5.92"/>
    <n v="0.77"/>
    <n v="4.1100000000000003"/>
    <n v="55.7"/>
    <n v="6"/>
    <n v="0.99"/>
    <n v="0.97"/>
    <n v="2.8"/>
    <n v="2.9"/>
    <x v="1"/>
    <s v="Mortalidad Baja"/>
    <s v="Expectativa de vida Media"/>
  </r>
  <r>
    <x v="127"/>
    <x v="13"/>
    <s v="Developing"/>
    <x v="250"/>
    <n v="256"/>
    <n v="6"/>
    <n v="4.8899999999999997"/>
    <n v="0.48"/>
    <n v="75.87"/>
    <n v="55.4"/>
    <n v="7"/>
    <n v="0.99"/>
    <n v="0.99"/>
    <n v="2.9"/>
    <n v="3"/>
    <x v="1"/>
    <s v="Mortalidad Baja"/>
    <s v="Expectativa de vida Media"/>
  </r>
  <r>
    <x v="127"/>
    <x v="14"/>
    <s v="Developing"/>
    <x v="106"/>
    <n v="253"/>
    <n v="6"/>
    <n v="4.3099999999999996"/>
    <n v="7.0000000000000007E-2"/>
    <n v="169.70000000000002"/>
    <n v="55.1"/>
    <n v="7"/>
    <n v="0.99"/>
    <n v="0.99"/>
    <n v="2.9"/>
    <n v="3"/>
    <x v="1"/>
    <s v="Mortalidad Baja"/>
    <s v="Expectativa de vida Media"/>
  </r>
  <r>
    <x v="127"/>
    <x v="15"/>
    <s v="Developing"/>
    <x v="255"/>
    <n v="257"/>
    <n v="6"/>
    <n v="4.49"/>
    <n v="0.04"/>
    <n v="8.17"/>
    <n v="54.8"/>
    <n v="8"/>
    <n v="0.99"/>
    <n v="0.99"/>
    <n v="3"/>
    <n v="3.1"/>
    <x v="1"/>
    <s v="Mortalidad Baja"/>
    <s v="Expectativa de vida Media"/>
  </r>
  <r>
    <x v="128"/>
    <x v="1"/>
    <s v="Developing"/>
    <x v="144"/>
    <n v="117"/>
    <n v="0"/>
    <n v="6.03"/>
    <n v="0.95000000000000007"/>
    <n v="0"/>
    <n v="63.4"/>
    <n v="0"/>
    <n v="0.95000000000000007"/>
    <n v="0.95000000000000007"/>
    <n v="1.5"/>
    <n v="1.4"/>
    <x v="3"/>
    <s v="Mortalidad Baja"/>
    <s v="Expectativa de vida Alta"/>
  </r>
  <r>
    <x v="128"/>
    <x v="2"/>
    <s v="Developing"/>
    <x v="144"/>
    <n v="117"/>
    <n v="0"/>
    <n v="5.82"/>
    <n v="0.94000000000000006"/>
    <n v="0"/>
    <n v="62.9"/>
    <n v="0"/>
    <n v="0.94000000000000006"/>
    <n v="0.94000000000000006"/>
    <n v="1.5"/>
    <n v="1.4"/>
    <x v="3"/>
    <s v="Mortalidad Baja"/>
    <s v="Expectativa de vida Alta"/>
  </r>
  <r>
    <x v="128"/>
    <x v="3"/>
    <s v="Developing"/>
    <x v="296"/>
    <n v="118"/>
    <n v="0"/>
    <n v="5.77"/>
    <n v="0.95000000000000007"/>
    <n v="0"/>
    <n v="62.3"/>
    <n v="0"/>
    <n v="0.95000000000000007"/>
    <n v="0.95000000000000007"/>
    <n v="1.5"/>
    <n v="1.5"/>
    <x v="3"/>
    <s v="Mortalidad Baja"/>
    <s v="Expectativa de vida Alta"/>
  </r>
  <r>
    <x v="128"/>
    <x v="4"/>
    <s v="Developing"/>
    <x v="93"/>
    <n v="111"/>
    <n v="0"/>
    <n v="5.97"/>
    <n v="0.95000000000000007"/>
    <n v="0"/>
    <n v="61.8"/>
    <n v="1"/>
    <n v="0.95000000000000007"/>
    <n v="0.95000000000000007"/>
    <n v="1.5"/>
    <n v="1.5"/>
    <x v="3"/>
    <s v="Mortalidad Baja"/>
    <s v="Expectativa de vida Alta"/>
  </r>
  <r>
    <x v="128"/>
    <x v="5"/>
    <s v="Developing"/>
    <x v="213"/>
    <n v="118"/>
    <n v="0"/>
    <n v="6.21"/>
    <n v="0.95000000000000007"/>
    <n v="0"/>
    <n v="61.2"/>
    <n v="1"/>
    <n v="0.95000000000000007"/>
    <n v="0.95000000000000007"/>
    <n v="1.5"/>
    <n v="1.5"/>
    <x v="3"/>
    <s v="Mortalidad Baja"/>
    <s v="Expectativa de vida Alta"/>
  </r>
  <r>
    <x v="128"/>
    <x v="6"/>
    <s v="Developing"/>
    <x v="18"/>
    <n v="118"/>
    <n v="0"/>
    <n v="6.67"/>
    <n v="0.95000000000000007"/>
    <n v="0"/>
    <n v="6.7"/>
    <n v="1"/>
    <n v="0.95000000000000007"/>
    <n v="0.95000000000000007"/>
    <n v="1.5"/>
    <n v="1.5"/>
    <x v="3"/>
    <s v="Mortalidad Baja"/>
    <s v="Expectativa de vida Alta"/>
  </r>
  <r>
    <x v="128"/>
    <x v="7"/>
    <s v="Developing"/>
    <x v="145"/>
    <n v="119"/>
    <n v="1"/>
    <n v="6.76"/>
    <n v="0.94000000000000006"/>
    <n v="0"/>
    <n v="6.1"/>
    <n v="1"/>
    <n v="0.94000000000000006"/>
    <n v="0.94000000000000006"/>
    <n v="1.6"/>
    <n v="1.5"/>
    <x v="3"/>
    <s v="Mortalidad Baja"/>
    <s v="Expectativa de vida Alta"/>
  </r>
  <r>
    <x v="128"/>
    <x v="8"/>
    <s v="Developing"/>
    <x v="30"/>
    <n v="124"/>
    <n v="1"/>
    <n v="6.67"/>
    <n v="0.94000000000000006"/>
    <n v="0"/>
    <n v="59.5"/>
    <n v="1"/>
    <n v="0.94000000000000006"/>
    <n v="0.94000000000000006"/>
    <n v="1.6"/>
    <n v="1.5"/>
    <x v="3"/>
    <s v="Mortalidad Baja"/>
    <s v="Expectativa de vida Alta"/>
  </r>
  <r>
    <x v="128"/>
    <x v="9"/>
    <s v="Developing"/>
    <x v="19"/>
    <n v="117"/>
    <n v="1"/>
    <n v="6.58"/>
    <n v="0.95000000000000007"/>
    <n v="0"/>
    <n v="58.9"/>
    <n v="1"/>
    <n v="0.95000000000000007"/>
    <n v="0.95000000000000007"/>
    <n v="1.6"/>
    <n v="1.6"/>
    <x v="3"/>
    <s v="Mortalidad Baja"/>
    <s v="Expectativa de vida Alta"/>
  </r>
  <r>
    <x v="128"/>
    <x v="10"/>
    <s v="Developing"/>
    <x v="49"/>
    <n v="123"/>
    <n v="1"/>
    <n v="6.35"/>
    <n v="0.96"/>
    <n v="0"/>
    <n v="58.3"/>
    <n v="1"/>
    <n v="0.96"/>
    <n v="0.96"/>
    <n v="1.6"/>
    <n v="1.6"/>
    <x v="3"/>
    <s v="Mortalidad Baja"/>
    <s v="Expectativa de vida Alta"/>
  </r>
  <r>
    <x v="128"/>
    <x v="11"/>
    <s v="Developing"/>
    <x v="30"/>
    <n v="122"/>
    <n v="1"/>
    <n v="5.66"/>
    <n v="0.94000000000000006"/>
    <n v="0"/>
    <n v="57.7"/>
    <n v="1"/>
    <n v="0.95000000000000007"/>
    <n v="0.94000000000000006"/>
    <n v="1.7"/>
    <n v="1.6"/>
    <x v="3"/>
    <s v="Mortalidad Baja"/>
    <s v="Expectativa de vida Alta"/>
  </r>
  <r>
    <x v="128"/>
    <x v="12"/>
    <s v="Developing"/>
    <x v="30"/>
    <n v="121"/>
    <n v="1"/>
    <n v="5.1100000000000003"/>
    <n v="0.91"/>
    <n v="0"/>
    <n v="57"/>
    <n v="1"/>
    <n v="0.91"/>
    <n v="0.91"/>
    <n v="1.7"/>
    <n v="1.6"/>
    <x v="3"/>
    <s v="Mortalidad Baja"/>
    <s v="Expectativa de vida Alta"/>
  </r>
  <r>
    <x v="128"/>
    <x v="13"/>
    <s v="Developing"/>
    <x v="30"/>
    <n v="124"/>
    <n v="1"/>
    <n v="5.86"/>
    <n v="0.95000000000000007"/>
    <n v="0"/>
    <n v="56.3"/>
    <n v="1"/>
    <n v="0.93"/>
    <n v="0.95000000000000007"/>
    <n v="1.7"/>
    <n v="1.7"/>
    <x v="3"/>
    <s v="Mortalidad Baja"/>
    <s v="Expectativa de vida Alta"/>
  </r>
  <r>
    <x v="128"/>
    <x v="14"/>
    <s v="Developing"/>
    <x v="53"/>
    <n v="123"/>
    <n v="1"/>
    <n v="6.48"/>
    <n v="0.94000000000000006"/>
    <n v="0"/>
    <n v="55.7"/>
    <n v="1"/>
    <n v="0.94000000000000006"/>
    <n v="0.94000000000000006"/>
    <n v="1.8"/>
    <n v="1.7"/>
    <x v="3"/>
    <s v="Mortalidad Baja"/>
    <s v="Expectativa de vida Alta"/>
  </r>
  <r>
    <x v="128"/>
    <x v="15"/>
    <s v="Developing"/>
    <x v="31"/>
    <n v="131"/>
    <n v="1"/>
    <n v="6.65"/>
    <n v="0.92"/>
    <n v="0"/>
    <n v="55"/>
    <n v="1"/>
    <n v="0.92"/>
    <n v="0.09"/>
    <n v="1.8"/>
    <n v="1.7"/>
    <x v="3"/>
    <s v="Mortalidad Baja"/>
    <s v="Expectativa de vida Alta"/>
  </r>
  <r>
    <x v="129"/>
    <x v="1"/>
    <s v="Developing"/>
    <x v="88"/>
    <n v="184"/>
    <n v="16"/>
    <n v="0.01"/>
    <n v="0.99"/>
    <n v="0.08"/>
    <n v="43.9"/>
    <n v="18"/>
    <n v="0.99"/>
    <n v="0.99"/>
    <n v="3"/>
    <n v="3.1"/>
    <x v="0"/>
    <s v="Mortalidad Baja"/>
    <s v="Expectativa de vida Alta"/>
  </r>
  <r>
    <x v="129"/>
    <x v="2"/>
    <s v="Developing"/>
    <x v="96"/>
    <n v="185"/>
    <n v="17"/>
    <n v="0.01"/>
    <n v="0.99"/>
    <n v="0"/>
    <n v="43"/>
    <n v="19"/>
    <n v="0.99"/>
    <n v="0.99"/>
    <n v="3"/>
    <n v="3.1"/>
    <x v="0"/>
    <s v="Mortalidad Baja"/>
    <s v="Expectativa de vida Alta"/>
  </r>
  <r>
    <x v="129"/>
    <x v="3"/>
    <s v="Developing"/>
    <x v="301"/>
    <n v="184"/>
    <n v="18"/>
    <n v="0.01"/>
    <n v="0.99"/>
    <n v="0"/>
    <n v="42.2"/>
    <n v="21"/>
    <n v="0.99"/>
    <n v="0.99"/>
    <n v="3"/>
    <n v="3.1"/>
    <x v="0"/>
    <s v="Mortalidad Media"/>
    <s v="Expectativa de vida Media"/>
  </r>
  <r>
    <x v="129"/>
    <x v="4"/>
    <s v="Developing"/>
    <x v="120"/>
    <n v="183"/>
    <n v="19"/>
    <n v="2.83"/>
    <n v="0.99"/>
    <n v="4.76"/>
    <n v="41.4"/>
    <n v="22"/>
    <n v="0.99"/>
    <n v="0.99"/>
    <n v="3"/>
    <n v="3.1"/>
    <x v="0"/>
    <s v="Mortalidad Media"/>
    <s v="Expectativa de vida Media"/>
  </r>
  <r>
    <x v="129"/>
    <x v="5"/>
    <s v="Developing"/>
    <x v="121"/>
    <n v="183"/>
    <n v="20"/>
    <n v="2.73"/>
    <n v="0.99"/>
    <n v="1.17"/>
    <n v="4.7"/>
    <n v="23"/>
    <n v="0.99"/>
    <n v="0.99"/>
    <n v="3"/>
    <n v="3.1"/>
    <x v="0"/>
    <s v="Mortalidad Media"/>
    <s v="Expectativa de vida Media"/>
  </r>
  <r>
    <x v="129"/>
    <x v="6"/>
    <s v="Developing"/>
    <x v="108"/>
    <n v="183"/>
    <n v="21"/>
    <n v="2.56"/>
    <n v="0.98"/>
    <n v="0"/>
    <n v="4"/>
    <n v="24"/>
    <n v="0.99"/>
    <n v="0.98"/>
    <n v="3.1"/>
    <n v="3.1"/>
    <x v="0"/>
    <s v="Mortalidad Media"/>
    <s v="Expectativa de vida Media"/>
  </r>
  <r>
    <x v="129"/>
    <x v="7"/>
    <s v="Developing"/>
    <x v="134"/>
    <n v="184"/>
    <n v="22"/>
    <n v="2.36"/>
    <n v="0.91"/>
    <n v="0.02"/>
    <n v="39.299999999999997"/>
    <n v="25"/>
    <n v="0.98"/>
    <n v="0.98"/>
    <n v="3.1"/>
    <n v="3.1"/>
    <x v="0"/>
    <s v="Mortalidad Media"/>
    <s v="Expectativa de vida Media"/>
  </r>
  <r>
    <x v="129"/>
    <x v="8"/>
    <s v="Developing"/>
    <x v="90"/>
    <n v="184"/>
    <n v="22"/>
    <n v="2.15"/>
    <n v="0.99"/>
    <n v="8.6300000000000008"/>
    <n v="38.700000000000003"/>
    <n v="26"/>
    <n v="0.98"/>
    <n v="0.96"/>
    <n v="3.1"/>
    <n v="3.1"/>
    <x v="0"/>
    <s v="Mortalidad Media"/>
    <s v="Expectativa de vida Media"/>
  </r>
  <r>
    <x v="129"/>
    <x v="9"/>
    <s v="Developing"/>
    <x v="250"/>
    <n v="185"/>
    <n v="23"/>
    <n v="1.96"/>
    <n v="0.98"/>
    <n v="8.23"/>
    <n v="38.1"/>
    <n v="27"/>
    <n v="0.94000000000000006"/>
    <n v="0.96"/>
    <n v="3.2"/>
    <n v="3.2"/>
    <x v="0"/>
    <s v="Mortalidad Media"/>
    <s v="Expectativa de vida Media"/>
  </r>
  <r>
    <x v="129"/>
    <x v="10"/>
    <s v="Developing"/>
    <x v="99"/>
    <n v="192"/>
    <n v="24"/>
    <n v="1.78"/>
    <n v="0.99"/>
    <n v="7.37"/>
    <n v="37.5"/>
    <n v="28"/>
    <n v="0.99"/>
    <n v="0.99"/>
    <n v="3.2"/>
    <n v="3.2"/>
    <x v="0"/>
    <s v="Mortalidad Media"/>
    <s v="Expectativa de vida Media"/>
  </r>
  <r>
    <x v="129"/>
    <x v="11"/>
    <s v="Developing"/>
    <x v="90"/>
    <n v="183"/>
    <n v="24"/>
    <n v="1.59"/>
    <n v="0.99"/>
    <n v="0.75"/>
    <n v="37"/>
    <n v="29"/>
    <n v="0.99"/>
    <n v="0.99"/>
    <n v="3.2"/>
    <n v="3.2"/>
    <x v="0"/>
    <s v="Mortalidad Media"/>
    <s v="Expectativa de vida Media"/>
  </r>
  <r>
    <x v="129"/>
    <x v="12"/>
    <s v="Developing"/>
    <x v="107"/>
    <n v="183"/>
    <n v="25"/>
    <n v="1.54"/>
    <n v="0.99"/>
    <n v="0.85"/>
    <n v="36.4"/>
    <n v="30"/>
    <n v="0.99"/>
    <n v="0.98"/>
    <n v="3.3"/>
    <n v="3.3"/>
    <x v="0"/>
    <s v="Mortalidad Media"/>
    <s v="Expectativa de vida Media"/>
  </r>
  <r>
    <x v="129"/>
    <x v="13"/>
    <s v="Developing"/>
    <x v="298"/>
    <n v="186"/>
    <n v="27"/>
    <n v="1.47"/>
    <n v="0.62"/>
    <n v="0.25"/>
    <n v="35.9"/>
    <n v="32"/>
    <n v="0.99"/>
    <n v="0.99"/>
    <n v="3.3"/>
    <n v="3.3"/>
    <x v="0"/>
    <s v="Mortalidad Media"/>
    <s v="Expectativa de vida Media"/>
  </r>
  <r>
    <x v="130"/>
    <x v="1"/>
    <s v="Developing"/>
    <x v="101"/>
    <n v="134"/>
    <n v="0"/>
    <n v="0.01"/>
    <n v="0.64"/>
    <n v="0.1"/>
    <n v="52.5"/>
    <n v="0"/>
    <n v="0.65"/>
    <n v="0.64"/>
    <n v="1.5"/>
    <n v="1.4"/>
    <x v="4"/>
    <s v="Mortalidad Baja"/>
    <s v="Expectativa de vida Alta"/>
  </r>
  <r>
    <x v="130"/>
    <x v="2"/>
    <s v="Developing"/>
    <x v="85"/>
    <n v="135"/>
    <n v="0"/>
    <n v="0.01"/>
    <n v="0.64"/>
    <n v="0"/>
    <n v="51.7"/>
    <n v="0"/>
    <n v="0.65"/>
    <n v="0.64"/>
    <n v="1.5"/>
    <n v="1.4"/>
    <x v="4"/>
    <s v="Mortalidad Baja"/>
    <s v="Expectativa de vida Alta"/>
  </r>
  <r>
    <x v="130"/>
    <x v="3"/>
    <s v="Developing"/>
    <x v="91"/>
    <n v="138"/>
    <n v="0"/>
    <n v="0.01"/>
    <n v="0.64"/>
    <n v="0"/>
    <n v="5.8"/>
    <n v="0"/>
    <n v="0.65"/>
    <n v="0.64"/>
    <n v="1.5"/>
    <n v="1.4"/>
    <x v="4"/>
    <s v="Mortalidad Baja"/>
    <s v="Expectativa de vida Alta"/>
  </r>
  <r>
    <x v="130"/>
    <x v="4"/>
    <s v="Developing"/>
    <x v="220"/>
    <n v="141"/>
    <n v="0"/>
    <n v="0.85"/>
    <n v="0.63"/>
    <n v="0"/>
    <n v="49.9"/>
    <n v="0"/>
    <n v="0.65"/>
    <n v="0.65"/>
    <n v="1.5"/>
    <n v="1.4"/>
    <x v="4"/>
    <s v="Mortalidad Baja"/>
    <s v="Expectativa de vida Alta"/>
  </r>
  <r>
    <x v="130"/>
    <x v="5"/>
    <s v="Developing"/>
    <x v="92"/>
    <n v="145"/>
    <n v="0"/>
    <n v="0.91"/>
    <n v="0.62"/>
    <n v="0"/>
    <n v="49.1"/>
    <n v="0"/>
    <n v="0.66"/>
    <n v="0.65"/>
    <n v="1.5"/>
    <n v="1.4"/>
    <x v="4"/>
    <s v="Mortalidad Baja"/>
    <s v="Expectativa de vida Alta"/>
  </r>
  <r>
    <x v="130"/>
    <x v="6"/>
    <s v="Developing"/>
    <x v="87"/>
    <n v="149"/>
    <n v="0"/>
    <n v="0.83"/>
    <n v="0.62"/>
    <n v="0"/>
    <n v="48.2"/>
    <n v="0"/>
    <n v="0.66"/>
    <n v="0.66"/>
    <n v="1.5"/>
    <n v="1.5"/>
    <x v="4"/>
    <s v="Mortalidad Baja"/>
    <s v="Expectativa de vida Alta"/>
  </r>
  <r>
    <x v="130"/>
    <x v="7"/>
    <s v="Developing"/>
    <x v="146"/>
    <n v="153"/>
    <n v="0"/>
    <n v="1.18"/>
    <n v="0.61"/>
    <n v="0"/>
    <n v="47.4"/>
    <n v="0"/>
    <n v="0.66"/>
    <n v="0.67"/>
    <n v="1.5"/>
    <n v="1.5"/>
    <x v="4"/>
    <s v="Mortalidad Baja"/>
    <s v="Expectativa de vida Alta"/>
  </r>
  <r>
    <x v="130"/>
    <x v="8"/>
    <s v="Developing"/>
    <x v="25"/>
    <n v="157"/>
    <n v="0"/>
    <n v="1.01"/>
    <n v="0.06"/>
    <n v="0"/>
    <n v="46.6"/>
    <n v="0"/>
    <n v="0.67"/>
    <n v="0.67"/>
    <n v="1.6"/>
    <n v="1.5"/>
    <x v="4"/>
    <s v="Mortalidad Baja"/>
    <s v="Expectativa de vida Alta"/>
  </r>
  <r>
    <x v="130"/>
    <x v="9"/>
    <s v="Developing"/>
    <x v="92"/>
    <n v="161"/>
    <n v="0"/>
    <n v="1"/>
    <n v="0.59"/>
    <n v="0"/>
    <n v="45.7"/>
    <n v="0"/>
    <n v="0.67"/>
    <n v="0.68"/>
    <n v="1.6"/>
    <n v="1.5"/>
    <x v="4"/>
    <s v="Mortalidad Baja"/>
    <s v="Expectativa de vida Alta"/>
  </r>
  <r>
    <x v="130"/>
    <x v="10"/>
    <s v="Developing"/>
    <x v="94"/>
    <n v="165"/>
    <n v="0"/>
    <n v="0.88"/>
    <n v="0.61"/>
    <n v="0.03"/>
    <n v="44.9"/>
    <n v="0"/>
    <n v="0.67"/>
    <n v="0.68"/>
    <n v="1.6"/>
    <n v="1.5"/>
    <x v="4"/>
    <s v="Mortalidad Baja"/>
    <s v="Expectativa de vida Alta"/>
  </r>
  <r>
    <x v="130"/>
    <x v="11"/>
    <s v="Developing"/>
    <x v="117"/>
    <n v="169"/>
    <n v="0"/>
    <n v="0.85"/>
    <n v="0.63"/>
    <n v="0"/>
    <n v="44.1"/>
    <n v="0"/>
    <n v="0.67"/>
    <n v="0.69000000000000006"/>
    <n v="1.6"/>
    <n v="1.5"/>
    <x v="4"/>
    <s v="Mortalidad Baja"/>
    <s v="Expectativa de vida Alta"/>
  </r>
  <r>
    <x v="130"/>
    <x v="12"/>
    <s v="Developing"/>
    <x v="116"/>
    <n v="173"/>
    <n v="0"/>
    <n v="1.2"/>
    <n v="0.64"/>
    <n v="1.6500000000000001"/>
    <n v="43.3"/>
    <n v="0"/>
    <n v="0.67"/>
    <n v="0.69000000000000006"/>
    <n v="1.6"/>
    <n v="1.6"/>
    <x v="4"/>
    <s v="Mortalidad Baja"/>
    <s v="Expectativa de vida Alta"/>
  </r>
  <r>
    <x v="130"/>
    <x v="13"/>
    <s v="Developing"/>
    <x v="219"/>
    <n v="176"/>
    <n v="0"/>
    <n v="1.24"/>
    <n v="0.66"/>
    <n v="1.01"/>
    <n v="42.6"/>
    <n v="0"/>
    <n v="0.67"/>
    <n v="7.0000000000000007E-2"/>
    <n v="1.7"/>
    <n v="1.6"/>
    <x v="4"/>
    <s v="Mortalidad Baja"/>
    <s v="Expectativa de vida Alta"/>
  </r>
  <r>
    <x v="130"/>
    <x v="14"/>
    <s v="Developing"/>
    <x v="96"/>
    <n v="179"/>
    <n v="0"/>
    <n v="0.91"/>
    <n v="0.68"/>
    <n v="7.0000000000000007E-2"/>
    <n v="41.9"/>
    <n v="0"/>
    <n v="0.67"/>
    <n v="7.0000000000000007E-2"/>
    <n v="1.7"/>
    <n v="1.6"/>
    <x v="4"/>
    <s v="Mortalidad Baja"/>
    <s v="Expectativa de vida Alta"/>
  </r>
  <r>
    <x v="130"/>
    <x v="15"/>
    <s v="Developing"/>
    <x v="118"/>
    <n v="18"/>
    <n v="0"/>
    <n v="1.21"/>
    <n v="7.0000000000000007E-2"/>
    <n v="0.09"/>
    <n v="41.1"/>
    <n v="0"/>
    <n v="0.67"/>
    <n v="0.71"/>
    <n v="1.7"/>
    <n v="1.7"/>
    <x v="4"/>
    <s v="Mortalidad Baja"/>
    <s v="Expectativa de vida Media"/>
  </r>
  <r>
    <x v="131"/>
    <x v="1"/>
    <s v="Developing"/>
    <x v="150"/>
    <n v="314"/>
    <n v="28"/>
    <n v="0.01"/>
    <n v="0.86"/>
    <n v="0.09"/>
    <n v="22.8"/>
    <n v="41"/>
    <n v="0.78"/>
    <n v="0.86"/>
    <n v="6.3"/>
    <n v="6.2"/>
    <x v="2"/>
    <s v="Mortalidad Media"/>
    <s v="Expectativa de vida Media"/>
  </r>
  <r>
    <x v="131"/>
    <x v="2"/>
    <s v="Developing"/>
    <x v="205"/>
    <n v="328"/>
    <n v="29"/>
    <n v="2.41"/>
    <n v="0.79"/>
    <n v="0.35000000000000003"/>
    <n v="22.3"/>
    <n v="42"/>
    <n v="0.74"/>
    <n v="0.79"/>
    <n v="6.4"/>
    <n v="6.2"/>
    <x v="2"/>
    <s v="Mortalidad Media"/>
    <s v="Expectativa de vida Media"/>
  </r>
  <r>
    <x v="131"/>
    <x v="3"/>
    <s v="Developing"/>
    <x v="3"/>
    <n v="349"/>
    <n v="29"/>
    <n v="2.59"/>
    <n v="0.78"/>
    <n v="8.9600000000000009"/>
    <n v="21.7"/>
    <n v="43"/>
    <n v="7.0000000000000007E-2"/>
    <n v="0.78"/>
    <n v="6.5"/>
    <n v="6.3"/>
    <x v="2"/>
    <s v="Mortalidad Media"/>
    <s v="Expectativa de vida Media"/>
  </r>
  <r>
    <x v="131"/>
    <x v="4"/>
    <s v="Developing"/>
    <x v="294"/>
    <n v="366"/>
    <n v="29"/>
    <n v="2.57"/>
    <n v="0.81"/>
    <n v="132.34"/>
    <n v="21.2"/>
    <n v="44"/>
    <n v="0.83000000000000007"/>
    <n v="0.81"/>
    <n v="6.6"/>
    <n v="6.4"/>
    <x v="2"/>
    <s v="Mortalidad Media"/>
    <s v="Expectativa de vida Media"/>
  </r>
  <r>
    <x v="131"/>
    <x v="5"/>
    <s v="Developing"/>
    <x v="164"/>
    <n v="363"/>
    <n v="30"/>
    <n v="2.4700000000000002"/>
    <n v="0.83000000000000007"/>
    <n v="157.54"/>
    <n v="2.7"/>
    <n v="45"/>
    <n v="0.08"/>
    <n v="0.83000000000000007"/>
    <n v="6.7"/>
    <n v="6.5"/>
    <x v="2"/>
    <s v="Mortalidad Media"/>
    <s v="Expectativa de vida Media"/>
  </r>
  <r>
    <x v="131"/>
    <x v="6"/>
    <s v="Developing"/>
    <x v="165"/>
    <n v="368"/>
    <n v="30"/>
    <n v="2.2999999999999998"/>
    <n v="0.94000000000000006"/>
    <n v="0.26"/>
    <n v="2.2000000000000002"/>
    <n v="47"/>
    <n v="0.93"/>
    <n v="0.94000000000000006"/>
    <n v="6.7"/>
    <n v="6.6"/>
    <x v="2"/>
    <s v="Mortalidad Media"/>
    <s v="Expectativa de vida Media"/>
  </r>
  <r>
    <x v="131"/>
    <x v="7"/>
    <s v="Developing"/>
    <x v="314"/>
    <n v="45"/>
    <n v="31"/>
    <n v="2.12"/>
    <n v="0.87"/>
    <n v="1.4000000000000001"/>
    <n v="19.7"/>
    <n v="49"/>
    <n v="0.09"/>
    <n v="0.87"/>
    <n v="6.8"/>
    <n v="6.7"/>
    <x v="2"/>
    <s v="Mortalidad Media"/>
    <s v="Expectativa de vida Media"/>
  </r>
  <r>
    <x v="131"/>
    <x v="8"/>
    <s v="Developing"/>
    <x v="168"/>
    <n v="487"/>
    <n v="32"/>
    <n v="2.08"/>
    <n v="0.08"/>
    <n v="5.3500000000000005"/>
    <n v="19.2"/>
    <n v="51"/>
    <n v="0.77"/>
    <n v="0.08"/>
    <n v="6.9"/>
    <n v="6.8"/>
    <x v="2"/>
    <s v="Mortalidad Media"/>
    <s v="Expectativa de vida Media"/>
  </r>
  <r>
    <x v="131"/>
    <x v="9"/>
    <s v="Developing"/>
    <x v="164"/>
    <n v="526"/>
    <n v="33"/>
    <n v="2.25"/>
    <n v="0.81"/>
    <n v="4.59"/>
    <n v="18.8"/>
    <n v="52"/>
    <n v="0.83000000000000007"/>
    <n v="0.81"/>
    <n v="7"/>
    <n v="6.9"/>
    <x v="2"/>
    <s v="Mortalidad Media"/>
    <s v="Expectativa de vida Media"/>
  </r>
  <r>
    <x v="131"/>
    <x v="10"/>
    <s v="Developing"/>
    <x v="315"/>
    <n v="554"/>
    <n v="34"/>
    <n v="2.33"/>
    <n v="0.82000000000000006"/>
    <n v="0.45"/>
    <n v="18.399999999999999"/>
    <n v="55"/>
    <n v="0.84"/>
    <n v="0.82000000000000006"/>
    <n v="7.1"/>
    <n v="7"/>
    <x v="2"/>
    <s v="Mortalidad Media"/>
    <s v="Expectativa de vida Media"/>
  </r>
  <r>
    <x v="132"/>
    <x v="1"/>
    <s v="Developing"/>
    <x v="3"/>
    <n v="371"/>
    <n v="23"/>
    <n v="6.5"/>
    <n v="0.91"/>
    <n v="0"/>
    <n v="31.3"/>
    <n v="34"/>
    <n v="0.92"/>
    <n v="0.91"/>
    <n v="5.9"/>
    <n v="5.7"/>
    <x v="2"/>
    <s v="Mortalidad Media"/>
    <s v="Expectativa de vida Media"/>
  </r>
  <r>
    <x v="132"/>
    <x v="2"/>
    <s v="Developing"/>
    <x v="164"/>
    <n v="399"/>
    <n v="25"/>
    <n v="6.39"/>
    <n v="0.95000000000000007"/>
    <n v="0"/>
    <n v="3.8"/>
    <n v="36"/>
    <n v="0.95000000000000007"/>
    <n v="0.95000000000000007"/>
    <n v="6.2"/>
    <n v="6"/>
    <x v="2"/>
    <s v="Mortalidad Media"/>
    <s v="Expectativa de vida Media"/>
  </r>
  <r>
    <x v="132"/>
    <x v="3"/>
    <s v="Developing"/>
    <x v="316"/>
    <n v="429"/>
    <n v="26"/>
    <n v="6.09"/>
    <n v="0.97"/>
    <n v="0"/>
    <n v="3.3"/>
    <n v="39"/>
    <n v="0.95000000000000007"/>
    <n v="0.95000000000000007"/>
    <n v="6.5"/>
    <n v="6.4"/>
    <x v="2"/>
    <s v="Mortalidad Media"/>
    <s v="Expectativa de vida Media"/>
  </r>
  <r>
    <x v="132"/>
    <x v="4"/>
    <s v="Developing"/>
    <x v="304"/>
    <n v="464"/>
    <n v="28"/>
    <n v="6"/>
    <n v="0.94000000000000006"/>
    <n v="0"/>
    <n v="29.9"/>
    <n v="42"/>
    <n v="0.93"/>
    <n v="0.93"/>
    <n v="6.8"/>
    <n v="6.7"/>
    <x v="2"/>
    <s v="Mortalidad Media"/>
    <s v="Expectativa de vida Media"/>
  </r>
  <r>
    <x v="132"/>
    <x v="5"/>
    <s v="Developing"/>
    <x v="262"/>
    <n v="527"/>
    <n v="29"/>
    <n v="5.21"/>
    <n v="0.09"/>
    <n v="96.960000000000008"/>
    <n v="29.4"/>
    <n v="44"/>
    <n v="0.89"/>
    <n v="0.89"/>
    <n v="7.1"/>
    <n v="7"/>
    <x v="2"/>
    <s v="Mortalidad Media"/>
    <s v="Expectativa de vida Media"/>
  </r>
  <r>
    <x v="132"/>
    <x v="6"/>
    <s v="Developing"/>
    <x v="276"/>
    <n v="587"/>
    <n v="30"/>
    <n v="4.6399999999999997"/>
    <n v="0.73"/>
    <n v="8.5299999999999994"/>
    <n v="29"/>
    <n v="45"/>
    <n v="0.69000000000000006"/>
    <n v="0.73"/>
    <n v="7.5"/>
    <n v="7.4"/>
    <x v="2"/>
    <s v="Mortalidad Media"/>
    <s v="Expectativa de vida Media"/>
  </r>
  <r>
    <x v="132"/>
    <x v="7"/>
    <s v="Developing"/>
    <x v="47"/>
    <n v="632"/>
    <n v="30"/>
    <n v="3.56"/>
    <n v="0.75"/>
    <n v="0"/>
    <n v="28.6"/>
    <n v="46"/>
    <n v="0.75"/>
    <n v="0.75"/>
    <n v="7.8"/>
    <n v="7.8"/>
    <x v="2"/>
    <s v="Mortalidad Media"/>
    <s v="Expectativa de vida Media"/>
  </r>
  <r>
    <x v="132"/>
    <x v="8"/>
    <s v="Developing"/>
    <x v="317"/>
    <n v="67"/>
    <n v="29"/>
    <n v="3.88"/>
    <n v="0.72"/>
    <n v="2.42"/>
    <n v="28.2"/>
    <n v="46"/>
    <n v="0.73"/>
    <n v="0.73"/>
    <n v="8.1999999999999993"/>
    <n v="8.1999999999999993"/>
    <x v="2"/>
    <s v="Mortalidad Media"/>
    <s v="Expectativa de vida Media"/>
  </r>
  <r>
    <x v="132"/>
    <x v="9"/>
    <s v="Developing"/>
    <x v="318"/>
    <n v="7"/>
    <n v="28"/>
    <n v="4.57"/>
    <n v="0.68"/>
    <n v="2.12"/>
    <n v="27.9"/>
    <n v="45"/>
    <n v="0.71"/>
    <n v="7.0000000000000007E-2"/>
    <n v="8.6"/>
    <n v="8.6"/>
    <x v="2"/>
    <s v="Mortalidad Media"/>
    <s v="Expectativa de vida Media"/>
  </r>
  <r>
    <x v="132"/>
    <x v="10"/>
    <s v="Developing"/>
    <x v="280"/>
    <n v="717"/>
    <n v="28"/>
    <n v="4.1399999999999997"/>
    <n v="0.65"/>
    <n v="4.2"/>
    <n v="27.5"/>
    <n v="43"/>
    <n v="0.69000000000000006"/>
    <n v="0.68"/>
    <n v="9"/>
    <n v="9"/>
    <x v="2"/>
    <s v="Mortalidad Media"/>
    <s v="Expectativa de vida Media"/>
  </r>
  <r>
    <x v="132"/>
    <x v="11"/>
    <s v="Developing"/>
    <x v="319"/>
    <n v="723"/>
    <n v="27"/>
    <n v="4.3600000000000003"/>
    <n v="0.68"/>
    <n v="0.31"/>
    <n v="27.1"/>
    <n v="42"/>
    <n v="0.67"/>
    <n v="0.65"/>
    <n v="9.4"/>
    <n v="9.4"/>
    <x v="2"/>
    <s v="Mortalidad Media"/>
    <s v="Expectativa de vida Media"/>
  </r>
  <r>
    <x v="132"/>
    <x v="12"/>
    <s v="Developing"/>
    <x v="270"/>
    <n v="715"/>
    <n v="26"/>
    <n v="4.0599999999999996"/>
    <n v="7.0000000000000007E-2"/>
    <n v="9.98"/>
    <n v="26.7"/>
    <n v="41"/>
    <n v="7.0000000000000007E-2"/>
    <n v="0.68"/>
    <n v="9.8000000000000007"/>
    <n v="9.9"/>
    <x v="2"/>
    <s v="Mortalidad Media"/>
    <s v="Expectativa de vida Media"/>
  </r>
  <r>
    <x v="132"/>
    <x v="13"/>
    <s v="Developing"/>
    <x v="271"/>
    <n v="73"/>
    <n v="25"/>
    <n v="4.43"/>
    <n v="0.73"/>
    <n v="3.04"/>
    <n v="26.3"/>
    <n v="40"/>
    <n v="0.73"/>
    <n v="0.71"/>
    <n v="1.2"/>
    <n v="1.3"/>
    <x v="2"/>
    <s v="Mortalidad Media"/>
    <s v="Expectativa de vida Media"/>
  </r>
  <r>
    <x v="132"/>
    <x v="14"/>
    <s v="Developing"/>
    <x v="269"/>
    <n v="686"/>
    <n v="25"/>
    <n v="1.72"/>
    <n v="0.76"/>
    <n v="5.29"/>
    <n v="25.9"/>
    <n v="39"/>
    <n v="0.76"/>
    <n v="0.75"/>
    <n v="1.6"/>
    <n v="1.7"/>
    <x v="2"/>
    <s v="Mortalidad Media"/>
    <s v="Expectativa de vida Media"/>
  </r>
  <r>
    <x v="132"/>
    <x v="15"/>
    <s v="Developing"/>
    <x v="154"/>
    <n v="665"/>
    <n v="24"/>
    <n v="1.68"/>
    <n v="0.79"/>
    <n v="14.83"/>
    <n v="25.5"/>
    <n v="39"/>
    <n v="0.78"/>
    <n v="0.78"/>
    <n v="11"/>
    <n v="11.2"/>
    <x v="2"/>
    <s v="Mortalidad Media"/>
    <s v="Expectativa de vida Medi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7ACC7-799A-4187-AE8C-39949FA7FB65}" name="Tabla_4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5" rowHeaderCaption="Continente">
  <location ref="I37:J48" firstHeaderRow="1" firstDataRow="1" firstDataCol="1"/>
  <pivotFields count="22">
    <pivotField axis="axisRow" showAll="0">
      <items count="13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t="default"/>
      </items>
    </pivotField>
    <pivotField axis="axisRow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numFmtId="2" showAll="0"/>
    <pivotField showAll="0"/>
    <pivotField dataField="1" showAll="0"/>
    <pivotField showAll="0"/>
    <pivotField numFmtId="9" showAll="0"/>
    <pivotField numFmtId="9" showAll="0"/>
    <pivotField showAll="0"/>
    <pivotField showAll="0"/>
    <pivotField numFmtId="9" showAll="0"/>
    <pivotField numFmtId="9" showAll="0"/>
    <pivotField showAll="0"/>
    <pivotField showAll="0"/>
    <pivotField axis="axisRow" showAll="0">
      <items count="9">
        <item h="1" x="2"/>
        <item h="1" x="6"/>
        <item h="1" x="5"/>
        <item h="1" x="0"/>
        <item h="1" x="7"/>
        <item h="1" x="1"/>
        <item h="1" x="4"/>
        <item x="3"/>
        <item t="default"/>
      </items>
    </pivotField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15"/>
    <field x="0"/>
    <field x="1"/>
  </rowFields>
  <rowItems count="11">
    <i>
      <x v="7"/>
    </i>
    <i r="1">
      <x v="4"/>
    </i>
    <i r="1">
      <x v="17"/>
    </i>
    <i r="1">
      <x v="27"/>
    </i>
    <i r="1">
      <x v="29"/>
    </i>
    <i r="1">
      <x v="36"/>
    </i>
    <i r="1">
      <x v="52"/>
    </i>
    <i r="1">
      <x v="95"/>
    </i>
    <i r="1">
      <x v="96"/>
    </i>
    <i r="1">
      <x v="113"/>
    </i>
    <i r="1">
      <x v="128"/>
    </i>
  </rowItems>
  <colItems count="1">
    <i/>
  </colItems>
  <dataFields count="1">
    <dataField name="Promedio de muerte en infantes" fld="5" subtotal="average" baseField="15" baseItem="7" numFmtId="2"/>
  </dataFields>
  <formats count="34">
    <format dxfId="489">
      <pivotArea outline="0" collapsedLevelsAreSubtotals="1" fieldPosition="0"/>
    </format>
    <format dxfId="488">
      <pivotArea outline="0" collapsedLevelsAreSubtotals="1" fieldPosition="0"/>
    </format>
    <format dxfId="487">
      <pivotArea dataOnly="0" labelOnly="1" fieldPosition="0">
        <references count="1">
          <reference field="15" count="0"/>
        </references>
      </pivotArea>
    </format>
    <format dxfId="486">
      <pivotArea dataOnly="0" labelOnly="1" fieldPosition="0">
        <references count="2">
          <reference field="0" count="10">
            <x v="4"/>
            <x v="17"/>
            <x v="27"/>
            <x v="29"/>
            <x v="36"/>
            <x v="52"/>
            <x v="95"/>
            <x v="96"/>
            <x v="113"/>
            <x v="128"/>
          </reference>
          <reference field="15" count="0" selected="0"/>
        </references>
      </pivotArea>
    </format>
    <format dxfId="485">
      <pivotArea field="15" type="button" dataOnly="0" labelOnly="1" outline="0" axis="axisRow" fieldPosition="0"/>
    </format>
    <format dxfId="484">
      <pivotArea dataOnly="0" labelOnly="1" outline="0" axis="axisValues" fieldPosition="0"/>
    </format>
    <format dxfId="483">
      <pivotArea type="all" dataOnly="0" outline="0" fieldPosition="0"/>
    </format>
    <format dxfId="482">
      <pivotArea outline="0" collapsedLevelsAreSubtotals="1" fieldPosition="0"/>
    </format>
    <format dxfId="481">
      <pivotArea field="15" type="button" dataOnly="0" labelOnly="1" outline="0" axis="axisRow" fieldPosition="0"/>
    </format>
    <format dxfId="480">
      <pivotArea dataOnly="0" labelOnly="1" fieldPosition="0">
        <references count="1">
          <reference field="15" count="0"/>
        </references>
      </pivotArea>
    </format>
    <format dxfId="479">
      <pivotArea dataOnly="0" labelOnly="1" fieldPosition="0">
        <references count="2">
          <reference field="0" count="10">
            <x v="4"/>
            <x v="17"/>
            <x v="27"/>
            <x v="29"/>
            <x v="36"/>
            <x v="52"/>
            <x v="95"/>
            <x v="96"/>
            <x v="113"/>
            <x v="128"/>
          </reference>
          <reference field="15" count="0" selected="0"/>
        </references>
      </pivotArea>
    </format>
    <format dxfId="478">
      <pivotArea dataOnly="0" labelOnly="1" outline="0" axis="axisValues" fieldPosition="0"/>
    </format>
    <format dxfId="477">
      <pivotArea collapsedLevelsAreSubtotals="1" fieldPosition="0">
        <references count="1">
          <reference field="15" count="0"/>
        </references>
      </pivotArea>
    </format>
    <format dxfId="476">
      <pivotArea dataOnly="0" labelOnly="1" fieldPosition="0">
        <references count="1">
          <reference field="15" count="0"/>
        </references>
      </pivotArea>
    </format>
    <format dxfId="475">
      <pivotArea collapsedLevelsAreSubtotals="1" fieldPosition="0">
        <references count="2">
          <reference field="0" count="1">
            <x v="4"/>
          </reference>
          <reference field="15" count="0" selected="0"/>
        </references>
      </pivotArea>
    </format>
    <format dxfId="474">
      <pivotArea collapsedLevelsAreSubtotals="1" fieldPosition="0">
        <references count="2">
          <reference field="0" count="1">
            <x v="17"/>
          </reference>
          <reference field="15" count="0" selected="0"/>
        </references>
      </pivotArea>
    </format>
    <format dxfId="473">
      <pivotArea collapsedLevelsAreSubtotals="1" fieldPosition="0">
        <references count="2">
          <reference field="0" count="1">
            <x v="27"/>
          </reference>
          <reference field="15" count="0" selected="0"/>
        </references>
      </pivotArea>
    </format>
    <format dxfId="472">
      <pivotArea collapsedLevelsAreSubtotals="1" fieldPosition="0">
        <references count="2">
          <reference field="0" count="1">
            <x v="29"/>
          </reference>
          <reference field="15" count="0" selected="0"/>
        </references>
      </pivotArea>
    </format>
    <format dxfId="471">
      <pivotArea collapsedLevelsAreSubtotals="1" fieldPosition="0">
        <references count="2">
          <reference field="0" count="1">
            <x v="36"/>
          </reference>
          <reference field="15" count="0" selected="0"/>
        </references>
      </pivotArea>
    </format>
    <format dxfId="470">
      <pivotArea collapsedLevelsAreSubtotals="1" fieldPosition="0">
        <references count="2">
          <reference field="0" count="1">
            <x v="52"/>
          </reference>
          <reference field="15" count="0" selected="0"/>
        </references>
      </pivotArea>
    </format>
    <format dxfId="469">
      <pivotArea collapsedLevelsAreSubtotals="1" fieldPosition="0">
        <references count="2">
          <reference field="0" count="1">
            <x v="95"/>
          </reference>
          <reference field="15" count="0" selected="0"/>
        </references>
      </pivotArea>
    </format>
    <format dxfId="468">
      <pivotArea collapsedLevelsAreSubtotals="1" fieldPosition="0">
        <references count="2">
          <reference field="0" count="1">
            <x v="96"/>
          </reference>
          <reference field="15" count="0" selected="0"/>
        </references>
      </pivotArea>
    </format>
    <format dxfId="467">
      <pivotArea collapsedLevelsAreSubtotals="1" fieldPosition="0">
        <references count="2">
          <reference field="0" count="1">
            <x v="113"/>
          </reference>
          <reference field="15" count="0" selected="0"/>
        </references>
      </pivotArea>
    </format>
    <format dxfId="466">
      <pivotArea collapsedLevelsAreSubtotals="1" fieldPosition="0">
        <references count="2">
          <reference field="0" count="1">
            <x v="128"/>
          </reference>
          <reference field="15" count="0" selected="0"/>
        </references>
      </pivotArea>
    </format>
    <format dxfId="465">
      <pivotArea collapsedLevelsAreSubtotals="1" fieldPosition="0">
        <references count="2">
          <reference field="0" count="1">
            <x v="4"/>
          </reference>
          <reference field="15" count="0" selected="0"/>
        </references>
      </pivotArea>
    </format>
    <format dxfId="464">
      <pivotArea collapsedLevelsAreSubtotals="1" fieldPosition="0">
        <references count="2">
          <reference field="0" count="1">
            <x v="17"/>
          </reference>
          <reference field="15" count="0" selected="0"/>
        </references>
      </pivotArea>
    </format>
    <format dxfId="463">
      <pivotArea collapsedLevelsAreSubtotals="1" fieldPosition="0">
        <references count="2">
          <reference field="0" count="1">
            <x v="27"/>
          </reference>
          <reference field="15" count="0" selected="0"/>
        </references>
      </pivotArea>
    </format>
    <format dxfId="462">
      <pivotArea collapsedLevelsAreSubtotals="1" fieldPosition="0">
        <references count="2">
          <reference field="0" count="1">
            <x v="29"/>
          </reference>
          <reference field="15" count="0" selected="0"/>
        </references>
      </pivotArea>
    </format>
    <format dxfId="461">
      <pivotArea collapsedLevelsAreSubtotals="1" fieldPosition="0">
        <references count="2">
          <reference field="0" count="1">
            <x v="36"/>
          </reference>
          <reference field="15" count="0" selected="0"/>
        </references>
      </pivotArea>
    </format>
    <format dxfId="460">
      <pivotArea collapsedLevelsAreSubtotals="1" fieldPosition="0">
        <references count="2">
          <reference field="0" count="1">
            <x v="52"/>
          </reference>
          <reference field="15" count="0" selected="0"/>
        </references>
      </pivotArea>
    </format>
    <format dxfId="459">
      <pivotArea collapsedLevelsAreSubtotals="1" fieldPosition="0">
        <references count="2">
          <reference field="0" count="1">
            <x v="95"/>
          </reference>
          <reference field="15" count="0" selected="0"/>
        </references>
      </pivotArea>
    </format>
    <format dxfId="458">
      <pivotArea collapsedLevelsAreSubtotals="1" fieldPosition="0">
        <references count="2">
          <reference field="0" count="1">
            <x v="96"/>
          </reference>
          <reference field="15" count="0" selected="0"/>
        </references>
      </pivotArea>
    </format>
    <format dxfId="457">
      <pivotArea collapsedLevelsAreSubtotals="1" fieldPosition="0">
        <references count="2">
          <reference field="0" count="1">
            <x v="113"/>
          </reference>
          <reference field="15" count="0" selected="0"/>
        </references>
      </pivotArea>
    </format>
    <format dxfId="456">
      <pivotArea collapsedLevelsAreSubtotals="1" fieldPosition="0">
        <references count="2">
          <reference field="0" count="1">
            <x v="128"/>
          </reference>
          <reference field="15" count="0" selected="0"/>
        </references>
      </pivotArea>
    </format>
  </formats>
  <conditionalFormats count="1">
    <conditionalFormat priority="2">
      <pivotAreas count="1">
        <pivotArea fieldPosition="0">
          <references count="1">
            <reference field="0" count="10">
              <x v="4"/>
              <x v="17"/>
              <x v="27"/>
              <x v="29"/>
              <x v="36"/>
              <x v="52"/>
              <x v="95"/>
              <x v="96"/>
              <x v="113"/>
              <x v="128"/>
            </reference>
          </references>
        </pivotArea>
      </pivotAreas>
    </conditionalFormat>
  </conditional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61618-FBC7-4746-9AD4-9CB7BE1E5C48}" name="Tabla_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 rowHeaderCaption="Continentes">
  <location ref="I6:J10" firstHeaderRow="1" firstDataRow="1" firstDataCol="1"/>
  <pivotFields count="22">
    <pivotField showAll="0">
      <items count="1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t="default"/>
      </items>
    </pivotField>
    <pivotField showAll="0"/>
    <pivotField showAll="0"/>
    <pivotField numFmtId="2" showAll="0"/>
    <pivotField showAll="0"/>
    <pivotField showAll="0"/>
    <pivotField dataField="1" showAll="0"/>
    <pivotField numFmtId="9" showAll="0"/>
    <pivotField numFmtId="9" showAll="0"/>
    <pivotField showAll="0"/>
    <pivotField showAll="0"/>
    <pivotField numFmtId="9" showAll="0"/>
    <pivotField numFmtId="9" showAll="0"/>
    <pivotField showAll="0"/>
    <pivotField showAll="0"/>
    <pivotField axis="axisRow" showAll="0">
      <items count="9">
        <item x="2"/>
        <item h="1" x="6"/>
        <item h="1" x="5"/>
        <item x="0"/>
        <item h="1" x="7"/>
        <item x="1"/>
        <item h="1" x="4"/>
        <item h="1" x="3"/>
        <item t="default"/>
      </items>
    </pivotField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5"/>
  </rowFields>
  <rowItems count="4">
    <i>
      <x/>
    </i>
    <i>
      <x v="3"/>
    </i>
    <i>
      <x v="5"/>
    </i>
    <i t="grand">
      <x/>
    </i>
  </rowItems>
  <colItems count="1">
    <i/>
  </colItems>
  <dataFields count="1">
    <dataField name="Suma de Alcohol  (L)" fld="6" baseField="0" baseItem="0"/>
  </dataFields>
  <formats count="9">
    <format dxfId="498">
      <pivotArea collapsedLevelsAreSubtotals="1" fieldPosition="0">
        <references count="1">
          <reference field="15" count="0"/>
        </references>
      </pivotArea>
    </format>
    <format dxfId="497">
      <pivotArea grandRow="1" outline="0" collapsedLevelsAreSubtotals="1" fieldPosition="0"/>
    </format>
    <format dxfId="496">
      <pivotArea type="all" dataOnly="0" outline="0" fieldPosition="0"/>
    </format>
    <format dxfId="495">
      <pivotArea outline="0" collapsedLevelsAreSubtotals="1" fieldPosition="0"/>
    </format>
    <format dxfId="494">
      <pivotArea field="15" type="button" dataOnly="0" labelOnly="1" outline="0" axis="axisRow" fieldPosition="0"/>
    </format>
    <format dxfId="493">
      <pivotArea dataOnly="0" labelOnly="1" fieldPosition="0">
        <references count="1">
          <reference field="15" count="0"/>
        </references>
      </pivotArea>
    </format>
    <format dxfId="492">
      <pivotArea dataOnly="0" labelOnly="1" grandRow="1" outline="0" fieldPosition="0"/>
    </format>
    <format dxfId="491">
      <pivotArea dataOnly="0" labelOnly="1" outline="0" axis="axisValues" fieldPosition="0"/>
    </format>
    <format dxfId="490">
      <pivotArea dataOnly="0" labelOnly="1" fieldPosition="0">
        <references count="1">
          <reference field="15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EC76FE-7146-4BAF-825D-350D7A69C6AB}" name="Tabla_1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9" rowHeaderCaption="Continente">
  <location ref="B6:C9" firstHeaderRow="1" firstDataRow="1" firstDataCol="1"/>
  <pivotFields count="22">
    <pivotField showAll="0">
      <items count="1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t="default"/>
      </items>
    </pivotField>
    <pivotField showAll="0">
      <items count="17"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x="5"/>
        <item x="4"/>
        <item x="3"/>
        <item x="2"/>
        <item x="1"/>
        <item x="0"/>
        <item t="default"/>
      </items>
    </pivotField>
    <pivotField showAll="0"/>
    <pivotField numFmtId="2" showAll="0"/>
    <pivotField dataField="1" showAll="0"/>
    <pivotField showAll="0"/>
    <pivotField showAll="0"/>
    <pivotField numFmtId="9" showAll="0"/>
    <pivotField numFmtId="9" showAll="0"/>
    <pivotField showAll="0"/>
    <pivotField showAll="0"/>
    <pivotField numFmtId="9" showAll="0"/>
    <pivotField numFmtId="9" showAll="0"/>
    <pivotField showAll="0"/>
    <pivotField showAll="0"/>
    <pivotField axis="axisRow" showAll="0">
      <items count="9">
        <item x="2"/>
        <item h="1" x="6"/>
        <item h="1" x="5"/>
        <item x="0"/>
        <item h="1" x="7"/>
        <item x="1"/>
        <item h="1" x="4"/>
        <item h="1" x="3"/>
        <item t="default"/>
      </items>
    </pivotField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5"/>
  </rowFields>
  <rowItems count="3">
    <i>
      <x/>
    </i>
    <i>
      <x v="3"/>
    </i>
    <i>
      <x v="5"/>
    </i>
  </rowItems>
  <colItems count="1">
    <i/>
  </colItems>
  <dataFields count="1">
    <dataField name="Promedio de Mortalidad" fld="4" subtotal="average" baseField="15" baseItem="0" numFmtId="2"/>
  </dataFields>
  <formats count="7">
    <format dxfId="505">
      <pivotArea outline="0" collapsedLevelsAreSubtotals="1" fieldPosition="0"/>
    </format>
    <format dxfId="504">
      <pivotArea type="all" dataOnly="0" outline="0" fieldPosition="0"/>
    </format>
    <format dxfId="503">
      <pivotArea outline="0" collapsedLevelsAreSubtotals="1" fieldPosition="0"/>
    </format>
    <format dxfId="502">
      <pivotArea field="15" type="button" dataOnly="0" labelOnly="1" outline="0" axis="axisRow" fieldPosition="0"/>
    </format>
    <format dxfId="501">
      <pivotArea dataOnly="0" labelOnly="1" fieldPosition="0">
        <references count="1">
          <reference field="15" count="0"/>
        </references>
      </pivotArea>
    </format>
    <format dxfId="500">
      <pivotArea dataOnly="0" labelOnly="1" outline="0" axis="axisValues" fieldPosition="0"/>
    </format>
    <format dxfId="499">
      <pivotArea dataOnly="0" labelOnly="1" fieldPosition="0">
        <references count="1">
          <reference field="15" count="0"/>
        </references>
      </pivotArea>
    </format>
  </formats>
  <conditionalFormats count="1">
    <conditionalFormat priority="7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0" format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8" format="10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B9281-8976-4DD2-AE2F-7A837052BE13}" name="Tabla_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Año">
  <location ref="X7:Y14" firstHeaderRow="1" firstDataRow="1" firstDataCol="1"/>
  <pivotFields count="22">
    <pivotField showAll="0"/>
    <pivotField axis="axisRow" showAll="0">
      <items count="17"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x="5"/>
        <item x="4"/>
        <item x="3"/>
        <item x="2"/>
        <item x="1"/>
        <item x="0"/>
        <item t="default"/>
      </items>
    </pivotField>
    <pivotField showAll="0"/>
    <pivotField dataField="1" numFmtId="2" showAll="0"/>
    <pivotField showAll="0"/>
    <pivotField showAll="0"/>
    <pivotField showAll="0"/>
    <pivotField numFmtId="9" showAll="0"/>
    <pivotField numFmtId="9" showAll="0"/>
    <pivotField showAll="0"/>
    <pivotField showAll="0"/>
    <pivotField numFmtId="9" showAll="0"/>
    <pivotField numFmtId="9"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7"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Promedio de Expectativa de Vida" fld="3" subtotal="average" baseField="1" baseItem="0"/>
  </dataFields>
  <formats count="7">
    <format dxfId="512">
      <pivotArea collapsedLevelsAreSubtotals="1" fieldPosition="0">
        <references count="1">
          <reference field="1" count="0"/>
        </references>
      </pivotArea>
    </format>
    <format dxfId="511">
      <pivotArea type="all" dataOnly="0" outline="0" fieldPosition="0"/>
    </format>
    <format dxfId="510">
      <pivotArea outline="0" collapsedLevelsAreSubtotals="1" fieldPosition="0"/>
    </format>
    <format dxfId="509">
      <pivotArea field="1" type="button" dataOnly="0" labelOnly="1" outline="0" axis="axisRow" fieldPosition="0"/>
    </format>
    <format dxfId="508">
      <pivotArea dataOnly="0" labelOnly="1" fieldPosition="0">
        <references count="1">
          <reference field="1" count="0"/>
        </references>
      </pivotArea>
    </format>
    <format dxfId="507">
      <pivotArea dataOnly="0" labelOnly="1" grandRow="1" outline="0" fieldPosition="0"/>
    </format>
    <format dxfId="506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91C5DD-A06A-4599-B579-2C7DF172E43D}" name="Tabla_2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outline="1" outlineData="1" compactData="0" multipleFieldFilters="0" chartFormat="7">
  <location ref="B21:F28" firstHeaderRow="0" firstDataRow="1" firstDataCol="3"/>
  <pivotFields count="22">
    <pivotField name="Pais" axis="axisRow" compact="0" showAll="0" defaultSubtotal="0">
      <items count="1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h="1" x="17"/>
        <item x="18"/>
        <item x="19"/>
        <item x="20"/>
        <item x="21"/>
        <item x="22"/>
        <item x="23"/>
        <item x="24"/>
        <item x="25"/>
        <item x="26"/>
        <item h="1" x="27"/>
        <item x="28"/>
        <item h="1" x="29"/>
        <item x="30"/>
        <item x="31"/>
        <item x="32"/>
        <item x="33"/>
        <item x="34"/>
        <item x="35"/>
        <item h="1"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h="1"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h="1" x="95"/>
        <item h="1"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h="1"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h="1" x="128"/>
        <item x="129"/>
        <item x="130"/>
        <item x="131"/>
        <item x="13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Año" axis="axisRow" compact="0" showAll="0" defaultSubtotal="0">
      <items count="16"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9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9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9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9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Continente" axis="axisRow" compact="0" showAll="0" defaultSubtotal="0">
      <items count="8">
        <item h="1" x="2"/>
        <item h="1" x="6"/>
        <item h="1" x="5"/>
        <item h="1" x="0"/>
        <item h="1" x="7"/>
        <item h="1" x="1"/>
        <item h="1"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5"/>
    <field x="1"/>
  </rowFields>
  <rowItems count="7">
    <i>
      <x v="4"/>
    </i>
    <i r="1">
      <x v="7"/>
    </i>
    <i r="2">
      <x v="10"/>
    </i>
    <i r="2">
      <x v="11"/>
    </i>
    <i r="2">
      <x v="12"/>
    </i>
    <i r="2">
      <x v="13"/>
    </i>
    <i r="2">
      <x v="14"/>
    </i>
  </rowItems>
  <colFields count="1">
    <field x="-2"/>
  </colFields>
  <colItems count="2">
    <i>
      <x/>
    </i>
    <i i="1">
      <x v="1"/>
    </i>
  </colItems>
  <dataFields count="2">
    <dataField name="Hepatitis B*  (%)" fld="7" baseField="0" baseItem="0" numFmtId="9"/>
    <dataField name="Metas" fld="18" baseField="0" baseItem="0" numFmtId="9"/>
  </dataFields>
  <formats count="61">
    <format dxfId="573">
      <pivotArea fieldPosition="0">
        <references count="3">
          <reference field="0" count="1" selected="0">
            <x v="4"/>
          </reference>
          <reference field="1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72">
      <pivotArea outline="0" collapsedLevelsAreSubtotals="1" fieldPosition="0"/>
    </format>
    <format dxfId="571">
      <pivotArea fieldPosition="0">
        <references count="3">
          <reference field="4294967294" count="1" selected="0">
            <x v="1"/>
          </reference>
          <reference field="0" count="1" selected="0">
            <x v="4"/>
          </reference>
          <reference field="15" count="0"/>
        </references>
      </pivotArea>
    </format>
    <format dxfId="570">
      <pivotArea fieldPosition="0">
        <references count="4">
          <reference field="4294967294" count="1" selected="0">
            <x v="1"/>
          </reference>
          <reference field="0" count="1" selected="0">
            <x v="4"/>
          </reference>
          <reference field="1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69">
      <pivotArea fieldPosition="0">
        <references count="2">
          <reference field="4294967294" count="1" selected="0">
            <x v="1"/>
          </reference>
          <reference field="0" count="1">
            <x v="17"/>
          </reference>
        </references>
      </pivotArea>
    </format>
    <format dxfId="568">
      <pivotArea fieldPosition="0">
        <references count="3">
          <reference field="4294967294" count="1" selected="0">
            <x v="1"/>
          </reference>
          <reference field="0" count="1" selected="0">
            <x v="17"/>
          </reference>
          <reference field="15" count="0"/>
        </references>
      </pivotArea>
    </format>
    <format dxfId="567">
      <pivotArea fieldPosition="0">
        <references count="4">
          <reference field="4294967294" count="1" selected="0">
            <x v="1"/>
          </reference>
          <reference field="0" count="1" selected="0">
            <x v="17"/>
          </reference>
          <reference field="1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66">
      <pivotArea fieldPosition="0">
        <references count="2">
          <reference field="4294967294" count="1" selected="0">
            <x v="1"/>
          </reference>
          <reference field="0" count="1">
            <x v="27"/>
          </reference>
        </references>
      </pivotArea>
    </format>
    <format dxfId="565">
      <pivotArea fieldPosition="0">
        <references count="3">
          <reference field="4294967294" count="1" selected="0">
            <x v="1"/>
          </reference>
          <reference field="0" count="1" selected="0">
            <x v="27"/>
          </reference>
          <reference field="15" count="0"/>
        </references>
      </pivotArea>
    </format>
    <format dxfId="564">
      <pivotArea fieldPosition="0">
        <references count="4">
          <reference field="4294967294" count="1" selected="0">
            <x v="1"/>
          </reference>
          <reference field="0" count="1" selected="0">
            <x v="27"/>
          </reference>
          <reference field="1" count="9"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63">
      <pivotArea fieldPosition="0">
        <references count="2">
          <reference field="4294967294" count="1" selected="0">
            <x v="1"/>
          </reference>
          <reference field="0" count="1">
            <x v="29"/>
          </reference>
        </references>
      </pivotArea>
    </format>
    <format dxfId="562">
      <pivotArea fieldPosition="0">
        <references count="3">
          <reference field="4294967294" count="1" selected="0">
            <x v="1"/>
          </reference>
          <reference field="0" count="1" selected="0">
            <x v="29"/>
          </reference>
          <reference field="15" count="0"/>
        </references>
      </pivotArea>
    </format>
    <format dxfId="561">
      <pivotArea fieldPosition="0">
        <references count="4">
          <reference field="4294967294" count="1" selected="0">
            <x v="1"/>
          </reference>
          <reference field="0" count="1" selected="0">
            <x v="29"/>
          </reference>
          <reference field="1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60">
      <pivotArea fieldPosition="0">
        <references count="2">
          <reference field="4294967294" count="1" selected="0">
            <x v="1"/>
          </reference>
          <reference field="0" count="1">
            <x v="36"/>
          </reference>
        </references>
      </pivotArea>
    </format>
    <format dxfId="559">
      <pivotArea fieldPosition="0">
        <references count="3">
          <reference field="4294967294" count="1" selected="0">
            <x v="1"/>
          </reference>
          <reference field="0" count="1" selected="0">
            <x v="36"/>
          </reference>
          <reference field="15" count="0"/>
        </references>
      </pivotArea>
    </format>
    <format dxfId="558">
      <pivotArea fieldPosition="0">
        <references count="4">
          <reference field="4294967294" count="1" selected="0">
            <x v="1"/>
          </reference>
          <reference field="0" count="1" selected="0">
            <x v="36"/>
          </reference>
          <reference field="1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57">
      <pivotArea fieldPosition="0">
        <references count="2">
          <reference field="4294967294" count="1" selected="0">
            <x v="1"/>
          </reference>
          <reference field="0" count="1">
            <x v="52"/>
          </reference>
        </references>
      </pivotArea>
    </format>
    <format dxfId="556">
      <pivotArea fieldPosition="0">
        <references count="3">
          <reference field="4294967294" count="1" selected="0">
            <x v="1"/>
          </reference>
          <reference field="0" count="1" selected="0">
            <x v="52"/>
          </reference>
          <reference field="15" count="0"/>
        </references>
      </pivotArea>
    </format>
    <format dxfId="555">
      <pivotArea fieldPosition="0">
        <references count="4">
          <reference field="4294967294" count="1" selected="0">
            <x v="1"/>
          </reference>
          <reference field="0" count="1" selected="0">
            <x v="52"/>
          </reference>
          <reference field="1" count="14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54">
      <pivotArea fieldPosition="0">
        <references count="2">
          <reference field="4294967294" count="1" selected="0">
            <x v="1"/>
          </reference>
          <reference field="0" count="1">
            <x v="95"/>
          </reference>
        </references>
      </pivotArea>
    </format>
    <format dxfId="553">
      <pivotArea fieldPosition="0">
        <references count="3">
          <reference field="4294967294" count="1" selected="0">
            <x v="1"/>
          </reference>
          <reference field="0" count="1" selected="0">
            <x v="95"/>
          </reference>
          <reference field="15" count="0"/>
        </references>
      </pivotArea>
    </format>
    <format dxfId="552">
      <pivotArea fieldPosition="0">
        <references count="4">
          <reference field="4294967294" count="1" selected="0">
            <x v="1"/>
          </reference>
          <reference field="0" count="1" selected="0">
            <x v="95"/>
          </reference>
          <reference field="1" count="12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51">
      <pivotArea fieldPosition="0">
        <references count="2">
          <reference field="4294967294" count="1" selected="0">
            <x v="1"/>
          </reference>
          <reference field="0" count="1">
            <x v="96"/>
          </reference>
        </references>
      </pivotArea>
    </format>
    <format dxfId="550">
      <pivotArea fieldPosition="0">
        <references count="3">
          <reference field="4294967294" count="1" selected="0">
            <x v="1"/>
          </reference>
          <reference field="0" count="1" selected="0">
            <x v="96"/>
          </reference>
          <reference field="15" count="0"/>
        </references>
      </pivotArea>
    </format>
    <format dxfId="549">
      <pivotArea fieldPosition="0">
        <references count="4">
          <reference field="4294967294" count="1" selected="0">
            <x v="1"/>
          </reference>
          <reference field="0" count="1" selected="0">
            <x v="96"/>
          </reference>
          <reference field="1" count="12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48">
      <pivotArea fieldPosition="0">
        <references count="2">
          <reference field="4294967294" count="1" selected="0">
            <x v="1"/>
          </reference>
          <reference field="0" count="1">
            <x v="113"/>
          </reference>
        </references>
      </pivotArea>
    </format>
    <format dxfId="547">
      <pivotArea fieldPosition="0">
        <references count="3">
          <reference field="4294967294" count="1" selected="0">
            <x v="1"/>
          </reference>
          <reference field="0" count="1" selected="0">
            <x v="113"/>
          </reference>
          <reference field="15" count="0"/>
        </references>
      </pivotArea>
    </format>
    <format dxfId="546">
      <pivotArea fieldPosition="0">
        <references count="4">
          <reference field="4294967294" count="1" selected="0">
            <x v="1"/>
          </reference>
          <reference field="0" count="1" selected="0">
            <x v="113"/>
          </reference>
          <reference field="1" count="10"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45">
      <pivotArea fieldPosition="0">
        <references count="2">
          <reference field="4294967294" count="1" selected="0">
            <x v="1"/>
          </reference>
          <reference field="0" count="1">
            <x v="128"/>
          </reference>
        </references>
      </pivotArea>
    </format>
    <format dxfId="544">
      <pivotArea fieldPosition="0">
        <references count="3">
          <reference field="4294967294" count="1" selected="0">
            <x v="1"/>
          </reference>
          <reference field="0" count="1" selected="0">
            <x v="128"/>
          </reference>
          <reference field="15" count="0"/>
        </references>
      </pivotArea>
    </format>
    <format dxfId="543">
      <pivotArea fieldPosition="0">
        <references count="4">
          <reference field="4294967294" count="1" selected="0">
            <x v="1"/>
          </reference>
          <reference field="0" count="1" selected="0">
            <x v="128"/>
          </reference>
          <reference field="1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42">
      <pivotArea type="all" dataOnly="0" outline="0" fieldPosition="0"/>
    </format>
    <format dxfId="541">
      <pivotArea outline="0" collapsedLevelsAreSubtotals="1" fieldPosition="0"/>
    </format>
    <format dxfId="540">
      <pivotArea field="0" type="button" dataOnly="0" labelOnly="1" outline="0" axis="axisRow" fieldPosition="0"/>
    </format>
    <format dxfId="539">
      <pivotArea field="15" type="button" dataOnly="0" labelOnly="1" outline="0" axis="axisRow" fieldPosition="1"/>
    </format>
    <format dxfId="538">
      <pivotArea field="1" type="button" dataOnly="0" labelOnly="1" outline="0" axis="axisRow" fieldPosition="2"/>
    </format>
    <format dxfId="537">
      <pivotArea dataOnly="0" labelOnly="1" outline="0" fieldPosition="0">
        <references count="1">
          <reference field="0" count="10">
            <x v="4"/>
            <x v="17"/>
            <x v="27"/>
            <x v="29"/>
            <x v="36"/>
            <x v="52"/>
            <x v="95"/>
            <x v="96"/>
            <x v="113"/>
            <x v="128"/>
          </reference>
        </references>
      </pivotArea>
    </format>
    <format dxfId="536">
      <pivotArea dataOnly="0" labelOnly="1" outline="0" fieldPosition="0">
        <references count="2">
          <reference field="0" count="1" selected="0">
            <x v="4"/>
          </reference>
          <reference field="15" count="0"/>
        </references>
      </pivotArea>
    </format>
    <format dxfId="535">
      <pivotArea dataOnly="0" labelOnly="1" outline="0" fieldPosition="0">
        <references count="2">
          <reference field="0" count="1" selected="0">
            <x v="17"/>
          </reference>
          <reference field="15" count="0"/>
        </references>
      </pivotArea>
    </format>
    <format dxfId="534">
      <pivotArea dataOnly="0" labelOnly="1" outline="0" fieldPosition="0">
        <references count="2">
          <reference field="0" count="1" selected="0">
            <x v="27"/>
          </reference>
          <reference field="15" count="0"/>
        </references>
      </pivotArea>
    </format>
    <format dxfId="533">
      <pivotArea dataOnly="0" labelOnly="1" outline="0" fieldPosition="0">
        <references count="2">
          <reference field="0" count="1" selected="0">
            <x v="29"/>
          </reference>
          <reference field="15" count="0"/>
        </references>
      </pivotArea>
    </format>
    <format dxfId="532">
      <pivotArea dataOnly="0" labelOnly="1" outline="0" fieldPosition="0">
        <references count="2">
          <reference field="0" count="1" selected="0">
            <x v="36"/>
          </reference>
          <reference field="15" count="0"/>
        </references>
      </pivotArea>
    </format>
    <format dxfId="531">
      <pivotArea dataOnly="0" labelOnly="1" outline="0" fieldPosition="0">
        <references count="2">
          <reference field="0" count="1" selected="0">
            <x v="52"/>
          </reference>
          <reference field="15" count="0"/>
        </references>
      </pivotArea>
    </format>
    <format dxfId="530">
      <pivotArea dataOnly="0" labelOnly="1" outline="0" fieldPosition="0">
        <references count="2">
          <reference field="0" count="1" selected="0">
            <x v="95"/>
          </reference>
          <reference field="15" count="0"/>
        </references>
      </pivotArea>
    </format>
    <format dxfId="529">
      <pivotArea dataOnly="0" labelOnly="1" outline="0" fieldPosition="0">
        <references count="2">
          <reference field="0" count="1" selected="0">
            <x v="96"/>
          </reference>
          <reference field="15" count="0"/>
        </references>
      </pivotArea>
    </format>
    <format dxfId="528">
      <pivotArea dataOnly="0" labelOnly="1" outline="0" fieldPosition="0">
        <references count="2">
          <reference field="0" count="1" selected="0">
            <x v="113"/>
          </reference>
          <reference field="15" count="0"/>
        </references>
      </pivotArea>
    </format>
    <format dxfId="527">
      <pivotArea dataOnly="0" labelOnly="1" outline="0" fieldPosition="0">
        <references count="2">
          <reference field="0" count="1" selected="0">
            <x v="128"/>
          </reference>
          <reference field="15" count="0"/>
        </references>
      </pivotArea>
    </format>
    <format dxfId="526">
      <pivotArea dataOnly="0" labelOnly="1" outline="0" fieldPosition="0">
        <references count="3">
          <reference field="0" count="1" selected="0">
            <x v="4"/>
          </reference>
          <reference field="1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25">
      <pivotArea dataOnly="0" labelOnly="1" outline="0" fieldPosition="0">
        <references count="3">
          <reference field="0" count="1" selected="0">
            <x v="17"/>
          </reference>
          <reference field="1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24">
      <pivotArea dataOnly="0" labelOnly="1" outline="0" fieldPosition="0">
        <references count="3">
          <reference field="0" count="1" selected="0">
            <x v="27"/>
          </reference>
          <reference field="1" count="9"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23">
      <pivotArea dataOnly="0" labelOnly="1" outline="0" fieldPosition="0">
        <references count="3">
          <reference field="0" count="1" selected="0">
            <x v="29"/>
          </reference>
          <reference field="1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22">
      <pivotArea dataOnly="0" labelOnly="1" outline="0" fieldPosition="0">
        <references count="3">
          <reference field="0" count="1" selected="0">
            <x v="36"/>
          </reference>
          <reference field="1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21">
      <pivotArea dataOnly="0" labelOnly="1" outline="0" fieldPosition="0">
        <references count="3">
          <reference field="0" count="1" selected="0">
            <x v="52"/>
          </reference>
          <reference field="1" count="14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20">
      <pivotArea dataOnly="0" labelOnly="1" outline="0" fieldPosition="0">
        <references count="3">
          <reference field="0" count="1" selected="0">
            <x v="95"/>
          </reference>
          <reference field="1" count="12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19">
      <pivotArea dataOnly="0" labelOnly="1" outline="0" fieldPosition="0">
        <references count="3">
          <reference field="0" count="1" selected="0">
            <x v="96"/>
          </reference>
          <reference field="1" count="12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18">
      <pivotArea dataOnly="0" labelOnly="1" outline="0" fieldPosition="0">
        <references count="3">
          <reference field="0" count="1" selected="0">
            <x v="113"/>
          </reference>
          <reference field="1" count="10"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17">
      <pivotArea dataOnly="0" labelOnly="1" outline="0" fieldPosition="0">
        <references count="3">
          <reference field="0" count="1" selected="0">
            <x v="128"/>
          </reference>
          <reference field="1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  <format dxfId="5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15">
      <pivotArea fieldPosition="0">
        <references count="1">
          <reference field="0" count="1">
            <x v="17"/>
          </reference>
        </references>
      </pivotArea>
    </format>
    <format dxfId="514">
      <pivotArea fieldPosition="0">
        <references count="2">
          <reference field="0" count="1" selected="0">
            <x v="17"/>
          </reference>
          <reference field="15" count="0"/>
        </references>
      </pivotArea>
    </format>
    <format dxfId="513">
      <pivotArea fieldPosition="0">
        <references count="3">
          <reference field="0" count="1" selected="0">
            <x v="17"/>
          </reference>
          <reference field="1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  <reference field="15" count="0" selected="0"/>
        </references>
      </pivotArea>
    </format>
  </formats>
  <conditionalFormats count="1">
    <conditionalFormat priority="1">
      <pivotAreas count="28">
        <pivotArea type="data" collapsedLevelsAreSubtotals="1" fieldPosition="0">
          <references count="3">
            <reference field="0" count="1" selected="0">
              <x v="4"/>
            </reference>
            <reference field="1" count="13"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5" count="1" selected="0">
              <x v="7"/>
            </reference>
          </references>
        </pivotArea>
        <pivotArea type="data" collapsedLevelsAreSubtotals="1" fieldPosition="0">
          <references count="1">
            <reference field="0" count="1">
              <x v="17"/>
            </reference>
          </references>
        </pivotArea>
        <pivotArea type="data" collapsedLevelsAreSubtotals="1" fieldPosition="0">
          <references count="2">
            <reference field="0" count="1" selected="0">
              <x v="17"/>
            </reference>
            <reference field="15" count="1">
              <x v="7"/>
            </reference>
          </references>
        </pivotArea>
        <pivotArea type="data" collapsedLevelsAreSubtotals="1" fieldPosition="0">
          <references count="3">
            <reference field="0" count="1" selected="0">
              <x v="17"/>
            </reference>
            <reference field="1" count="1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5" count="1" selected="0">
              <x v="7"/>
            </reference>
          </references>
        </pivotArea>
        <pivotArea type="data" collapsedLevelsAreSubtotals="1" fieldPosition="0">
          <references count="1">
            <reference field="0" count="1">
              <x v="27"/>
            </reference>
          </references>
        </pivotArea>
        <pivotArea type="data" collapsedLevelsAreSubtotals="1" fieldPosition="0">
          <references count="2">
            <reference field="0" count="1" selected="0">
              <x v="27"/>
            </reference>
            <reference field="15" count="1">
              <x v="7"/>
            </reference>
          </references>
        </pivotArea>
        <pivotArea type="data" collapsedLevelsAreSubtotals="1" fieldPosition="0">
          <references count="3">
            <reference field="0" count="1" selected="0">
              <x v="27"/>
            </reference>
            <reference field="1" count="9"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5" count="1" selected="0">
              <x v="7"/>
            </reference>
          </references>
        </pivotArea>
        <pivotArea type="data" collapsedLevelsAreSubtotals="1" fieldPosition="0">
          <references count="1">
            <reference field="0" count="1">
              <x v="29"/>
            </reference>
          </references>
        </pivotArea>
        <pivotArea type="data" collapsedLevelsAreSubtotals="1" fieldPosition="0">
          <references count="2">
            <reference field="0" count="1" selected="0">
              <x v="29"/>
            </reference>
            <reference field="15" count="1">
              <x v="7"/>
            </reference>
          </references>
        </pivotArea>
        <pivotArea type="data" collapsedLevelsAreSubtotals="1" fieldPosition="0">
          <references count="3">
            <reference field="0" count="1" selected="0">
              <x v="29"/>
            </reference>
            <reference field="1" count="1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5" count="1" selected="0">
              <x v="7"/>
            </reference>
          </references>
        </pivotArea>
        <pivotArea type="data" collapsedLevelsAreSubtotals="1" fieldPosition="0">
          <references count="1">
            <reference field="0" count="1">
              <x v="36"/>
            </reference>
          </references>
        </pivotArea>
        <pivotArea type="data" collapsedLevelsAreSubtotals="1" fieldPosition="0">
          <references count="2">
            <reference field="0" count="1" selected="0">
              <x v="36"/>
            </reference>
            <reference field="15" count="1">
              <x v="7"/>
            </reference>
          </references>
        </pivotArea>
        <pivotArea type="data" collapsedLevelsAreSubtotals="1" fieldPosition="0">
          <references count="3">
            <reference field="0" count="1" selected="0">
              <x v="36"/>
            </reference>
            <reference field="1" count="1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5" count="1" selected="0">
              <x v="7"/>
            </reference>
          </references>
        </pivotArea>
        <pivotArea type="data" collapsedLevelsAreSubtotals="1" fieldPosition="0">
          <references count="1">
            <reference field="0" count="1">
              <x v="52"/>
            </reference>
          </references>
        </pivotArea>
        <pivotArea type="data" collapsedLevelsAreSubtotals="1" fieldPosition="0">
          <references count="2">
            <reference field="0" count="1" selected="0">
              <x v="52"/>
            </reference>
            <reference field="15" count="1">
              <x v="7"/>
            </reference>
          </references>
        </pivotArea>
        <pivotArea type="data" collapsedLevelsAreSubtotals="1" fieldPosition="0">
          <references count="3">
            <reference field="0" count="1" selected="0">
              <x v="52"/>
            </reference>
            <reference field="1" count="14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5" count="1" selected="0">
              <x v="7"/>
            </reference>
          </references>
        </pivotArea>
        <pivotArea type="data" collapsedLevelsAreSubtotals="1" fieldPosition="0">
          <references count="1">
            <reference field="0" count="1">
              <x v="95"/>
            </reference>
          </references>
        </pivotArea>
        <pivotArea type="data" collapsedLevelsAreSubtotals="1" fieldPosition="0">
          <references count="2">
            <reference field="0" count="1" selected="0">
              <x v="95"/>
            </reference>
            <reference field="15" count="1">
              <x v="7"/>
            </reference>
          </references>
        </pivotArea>
        <pivotArea type="data" collapsedLevelsAreSubtotals="1" fieldPosition="0">
          <references count="3">
            <reference field="0" count="1" selected="0">
              <x v="95"/>
            </reference>
            <reference field="1" count="12"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5" count="1" selected="0">
              <x v="7"/>
            </reference>
          </references>
        </pivotArea>
        <pivotArea type="data" collapsedLevelsAreSubtotals="1" fieldPosition="0">
          <references count="1">
            <reference field="0" count="1">
              <x v="96"/>
            </reference>
          </references>
        </pivotArea>
        <pivotArea type="data" collapsedLevelsAreSubtotals="1" fieldPosition="0">
          <references count="2">
            <reference field="0" count="1" selected="0">
              <x v="96"/>
            </reference>
            <reference field="15" count="1">
              <x v="7"/>
            </reference>
          </references>
        </pivotArea>
        <pivotArea type="data" collapsedLevelsAreSubtotals="1" fieldPosition="0">
          <references count="3">
            <reference field="0" count="1" selected="0">
              <x v="96"/>
            </reference>
            <reference field="1" count="12"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5" count="1" selected="0">
              <x v="7"/>
            </reference>
          </references>
        </pivotArea>
        <pivotArea type="data" collapsedLevelsAreSubtotals="1" fieldPosition="0">
          <references count="1">
            <reference field="0" count="1">
              <x v="113"/>
            </reference>
          </references>
        </pivotArea>
        <pivotArea type="data" collapsedLevelsAreSubtotals="1" fieldPosition="0">
          <references count="2">
            <reference field="0" count="1" selected="0">
              <x v="113"/>
            </reference>
            <reference field="15" count="1">
              <x v="7"/>
            </reference>
          </references>
        </pivotArea>
        <pivotArea type="data" collapsedLevelsAreSubtotals="1" fieldPosition="0">
          <references count="3">
            <reference field="0" count="1" selected="0">
              <x v="113"/>
            </reference>
            <reference field="1" count="10"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5" count="1" selected="0">
              <x v="7"/>
            </reference>
          </references>
        </pivotArea>
        <pivotArea type="data" collapsedLevelsAreSubtotals="1" fieldPosition="0">
          <references count="1">
            <reference field="0" count="1">
              <x v="128"/>
            </reference>
          </references>
        </pivotArea>
        <pivotArea type="data" collapsedLevelsAreSubtotals="1" fieldPosition="0">
          <references count="2">
            <reference field="0" count="1" selected="0">
              <x v="128"/>
            </reference>
            <reference field="15" count="1">
              <x v="7"/>
            </reference>
          </references>
        </pivotArea>
        <pivotArea type="data" collapsedLevelsAreSubtotals="1" fieldPosition="0">
          <references count="3">
            <reference field="0" count="1" selected="0">
              <x v="128"/>
            </reference>
            <reference field="1" count="1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5" count="1" selected="0">
              <x v="7"/>
            </reference>
          </references>
        </pivotArea>
      </pivotAreas>
    </conditionalFormat>
  </conditionalFormats>
  <chartFormats count="1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4"/>
          </reference>
          <reference field="15" count="1" selected="0">
            <x v="7"/>
          </reference>
        </references>
      </pivotArea>
    </chartFormat>
    <chartFormat chart="3" format="3">
      <pivotArea type="data" outline="0" fieldPosition="0">
        <references count="4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14"/>
          </reference>
          <reference field="15" count="1" selected="0">
            <x v="7"/>
          </reference>
        </references>
      </pivotArea>
    </chartFormat>
    <chartFormat chart="3" format="2">
      <pivotArea type="data" outline="0" fieldPosition="0">
        <references count="4">
          <reference field="4294967294" count="1" selected="0">
            <x v="1"/>
          </reference>
          <reference field="0" count="1" selected="0">
            <x v="36"/>
          </reference>
          <reference field="1" count="1" selected="0">
            <x v="14"/>
          </reference>
          <reference field="15" count="1" selected="0">
            <x v="7"/>
          </reference>
        </references>
      </pivotArea>
    </chartFormat>
    <chartFormat chart="3" format="3">
      <pivotArea type="data" outline="0" fieldPosition="0">
        <references count="4">
          <reference field="4294967294" count="1" selected="0">
            <x v="1"/>
          </reference>
          <reference field="0" count="1" selected="0">
            <x v="36"/>
          </reference>
          <reference field="1" count="1" selected="0">
            <x v="13"/>
          </reference>
          <reference field="15" count="1" selected="0">
            <x v="7"/>
          </reference>
        </references>
      </pivotArea>
    </chartFormat>
    <chartFormat chart="3" format="4">
      <pivotArea type="data" outline="0" fieldPosition="0">
        <references count="4">
          <reference field="4294967294" count="1" selected="0">
            <x v="1"/>
          </reference>
          <reference field="0" count="1" selected="0">
            <x v="36"/>
          </reference>
          <reference field="1" count="1" selected="0">
            <x v="12"/>
          </reference>
          <reference field="15" count="1" selected="0">
            <x v="7"/>
          </reference>
        </references>
      </pivotArea>
    </chartFormat>
    <chartFormat chart="3" format="5">
      <pivotArea type="data" outline="0" fieldPosition="0">
        <references count="4">
          <reference field="4294967294" count="1" selected="0">
            <x v="1"/>
          </reference>
          <reference field="0" count="1" selected="0">
            <x v="36"/>
          </reference>
          <reference field="1" count="1" selected="0">
            <x v="11"/>
          </reference>
          <reference field="15" count="1" selected="0">
            <x v="7"/>
          </reference>
        </references>
      </pivotArea>
    </chartFormat>
    <chartFormat chart="3" format="6">
      <pivotArea type="data" outline="0" fieldPosition="0">
        <references count="4">
          <reference field="4294967294" count="1" selected="0">
            <x v="1"/>
          </reference>
          <reference field="0" count="1" selected="0">
            <x v="36"/>
          </reference>
          <reference field="1" count="1" selected="0">
            <x v="10"/>
          </reference>
          <reference field="15" count="1" selected="0">
            <x v="7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65559-433F-456E-A621-04011D1CDFC2}" name="Tabla_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 chartFormat="1">
  <location ref="P8:R275" firstHeaderRow="1" firstDataRow="1" firstDataCol="2" rowPageCount="1" colPageCount="1"/>
  <pivotFields count="22">
    <pivotField name="Pais" axis="axisRow" compact="0" showAll="0" insertBlankRow="1">
      <items count="13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t="default"/>
      </items>
    </pivotField>
    <pivotField name="Año" axis="axisRow" compact="0" showAll="0" insertBlankRow="1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showAll="0" insertBlankRow="1"/>
    <pivotField name="Expectativa de Vida" axis="axisPage" dataField="1" compact="0" numFmtId="2" multipleItemSelectionAllowed="1" showAll="0" insertBlankRow="1">
      <items count="321">
        <item x="281"/>
        <item x="319"/>
        <item x="270"/>
        <item x="280"/>
        <item x="271"/>
        <item x="279"/>
        <item x="269"/>
        <item x="318"/>
        <item x="272"/>
        <item x="308"/>
        <item x="309"/>
        <item x="154"/>
        <item x="268"/>
        <item x="153"/>
        <item x="317"/>
        <item x="155"/>
        <item x="278"/>
        <item x="156"/>
        <item x="152"/>
        <item x="47"/>
        <item x="310"/>
        <item x="277"/>
        <item x="189"/>
        <item x="46"/>
        <item x="313"/>
        <item x="300"/>
        <item x="45"/>
        <item x="188"/>
        <item x="315"/>
        <item x="267"/>
        <item x="292"/>
        <item x="44"/>
        <item x="299"/>
        <item x="187"/>
        <item x="185"/>
        <item x="276"/>
        <item x="43"/>
        <item x="41"/>
        <item x="193"/>
        <item x="312"/>
        <item x="307"/>
        <item x="275"/>
        <item x="192"/>
        <item x="40"/>
        <item x="191"/>
        <item x="287"/>
        <item x="263"/>
        <item x="190"/>
        <item x="266"/>
        <item x="262"/>
        <item x="168"/>
        <item x="295"/>
        <item x="179"/>
        <item x="274"/>
        <item x="186"/>
        <item x="291"/>
        <item x="178"/>
        <item x="167"/>
        <item x="177"/>
        <item x="303"/>
        <item x="290"/>
        <item x="289"/>
        <item x="166"/>
        <item x="176"/>
        <item x="163"/>
        <item x="302"/>
        <item x="13"/>
        <item x="304"/>
        <item x="286"/>
        <item x="12"/>
        <item x="285"/>
        <item x="133"/>
        <item x="314"/>
        <item x="132"/>
        <item x="175"/>
        <item x="42"/>
        <item x="131"/>
        <item x="11"/>
        <item x="242"/>
        <item x="174"/>
        <item x="130"/>
        <item x="316"/>
        <item x="10"/>
        <item x="129"/>
        <item x="151"/>
        <item x="9"/>
        <item x="128"/>
        <item x="284"/>
        <item x="8"/>
        <item x="165"/>
        <item x="7"/>
        <item x="127"/>
        <item x="241"/>
        <item x="221"/>
        <item x="164"/>
        <item x="6"/>
        <item x="294"/>
        <item x="239"/>
        <item x="126"/>
        <item x="225"/>
        <item x="5"/>
        <item x="125"/>
        <item x="4"/>
        <item x="238"/>
        <item x="162"/>
        <item x="124"/>
        <item x="3"/>
        <item x="123"/>
        <item x="224"/>
        <item x="2"/>
        <item x="208"/>
        <item x="122"/>
        <item x="207"/>
        <item x="1"/>
        <item x="206"/>
        <item x="203"/>
        <item x="150"/>
        <item x="237"/>
        <item x="202"/>
        <item x="223"/>
        <item x="311"/>
        <item x="235"/>
        <item x="142"/>
        <item x="201"/>
        <item x="236"/>
        <item x="143"/>
        <item x="222"/>
        <item x="149"/>
        <item x="234"/>
        <item x="297"/>
        <item x="141"/>
        <item x="228"/>
        <item x="217"/>
        <item x="233"/>
        <item x="200"/>
        <item x="205"/>
        <item x="249"/>
        <item x="199"/>
        <item x="140"/>
        <item x="148"/>
        <item x="232"/>
        <item x="227"/>
        <item x="273"/>
        <item x="261"/>
        <item x="254"/>
        <item x="173"/>
        <item x="139"/>
        <item x="265"/>
        <item x="253"/>
        <item x="288"/>
        <item x="231"/>
        <item x="259"/>
        <item x="252"/>
        <item x="264"/>
        <item x="0"/>
        <item x="147"/>
        <item x="246"/>
        <item x="247"/>
        <item x="248"/>
        <item x="230"/>
        <item x="172"/>
        <item x="245"/>
        <item x="138"/>
        <item x="243"/>
        <item x="204"/>
        <item x="171"/>
        <item x="293"/>
        <item x="244"/>
        <item x="251"/>
        <item x="137"/>
        <item x="170"/>
        <item x="257"/>
        <item x="100"/>
        <item x="256"/>
        <item x="136"/>
        <item x="298"/>
        <item x="107"/>
        <item x="99"/>
        <item x="135"/>
        <item x="255"/>
        <item x="250"/>
        <item x="106"/>
        <item x="90"/>
        <item x="134"/>
        <item x="108"/>
        <item x="105"/>
        <item x="98"/>
        <item x="121"/>
        <item x="89"/>
        <item x="120"/>
        <item x="97"/>
        <item x="119"/>
        <item x="301"/>
        <item x="104"/>
        <item x="118"/>
        <item x="96"/>
        <item x="88"/>
        <item x="219"/>
        <item x="116"/>
        <item x="95"/>
        <item x="117"/>
        <item x="218"/>
        <item x="103"/>
        <item x="94"/>
        <item x="102"/>
        <item x="92"/>
        <item x="86"/>
        <item x="220"/>
        <item x="240"/>
        <item x="91"/>
        <item x="198"/>
        <item x="85"/>
        <item x="101"/>
        <item x="158"/>
        <item x="84"/>
        <item x="58"/>
        <item x="161"/>
        <item x="83"/>
        <item x="39"/>
        <item x="169"/>
        <item x="82"/>
        <item x="29"/>
        <item x="57"/>
        <item x="26"/>
        <item x="38"/>
        <item x="25"/>
        <item x="197"/>
        <item x="56"/>
        <item x="27"/>
        <item x="37"/>
        <item x="24"/>
        <item x="28"/>
        <item x="160"/>
        <item x="36"/>
        <item x="55"/>
        <item x="258"/>
        <item x="35"/>
        <item x="23"/>
        <item x="159"/>
        <item x="34"/>
        <item x="157"/>
        <item x="54"/>
        <item x="33"/>
        <item x="52"/>
        <item x="32"/>
        <item x="146"/>
        <item x="31"/>
        <item x="53"/>
        <item x="21"/>
        <item x="30"/>
        <item x="50"/>
        <item x="51"/>
        <item x="49"/>
        <item x="196"/>
        <item x="22"/>
        <item x="48"/>
        <item x="20"/>
        <item x="19"/>
        <item x="213"/>
        <item x="145"/>
        <item x="296"/>
        <item x="18"/>
        <item x="283"/>
        <item x="144"/>
        <item x="17"/>
        <item x="93"/>
        <item x="212"/>
        <item x="16"/>
        <item x="226"/>
        <item x="15"/>
        <item x="115"/>
        <item x="211"/>
        <item x="14"/>
        <item x="282"/>
        <item x="87"/>
        <item x="81"/>
        <item x="216"/>
        <item x="114"/>
        <item x="215"/>
        <item x="214"/>
        <item x="80"/>
        <item x="79"/>
        <item x="78"/>
        <item x="113"/>
        <item x="210"/>
        <item x="194"/>
        <item x="209"/>
        <item x="77"/>
        <item x="76"/>
        <item x="112"/>
        <item x="195"/>
        <item x="184"/>
        <item x="75"/>
        <item x="70"/>
        <item x="111"/>
        <item x="67"/>
        <item x="72"/>
        <item x="66"/>
        <item x="65"/>
        <item x="71"/>
        <item x="182"/>
        <item x="181"/>
        <item x="64"/>
        <item x="180"/>
        <item x="63"/>
        <item x="62"/>
        <item x="260"/>
        <item x="229"/>
        <item x="61"/>
        <item x="306"/>
        <item x="60"/>
        <item x="305"/>
        <item x="59"/>
        <item x="69"/>
        <item x="74"/>
        <item x="183"/>
        <item x="68"/>
        <item x="110"/>
        <item x="73"/>
        <item x="109"/>
        <item t="default"/>
      </items>
    </pivotField>
    <pivotField compact="0" showAll="0" insertBlankRow="1"/>
    <pivotField compact="0" showAll="0" insertBlankRow="1"/>
    <pivotField compact="0" showAll="0" insertBlankRow="1"/>
    <pivotField compact="0" numFmtId="9" showAll="0" insertBlankRow="1"/>
    <pivotField compact="0" numFmtId="9" showAll="0" insertBlankRow="1"/>
    <pivotField compact="0" showAll="0" insertBlankRow="1"/>
    <pivotField compact="0" showAll="0" insertBlankRow="1"/>
    <pivotField compact="0" numFmtId="9" showAll="0" insertBlankRow="1"/>
    <pivotField compact="0" numFmtId="9" showAll="0" insertBlankRow="1"/>
    <pivotField compact="0" showAll="0" insertBlankRow="1"/>
    <pivotField compact="0" showAll="0" insertBlankRow="1"/>
    <pivotField compact="0" showAll="0" insertBlankRow="1">
      <items count="9">
        <item x="2"/>
        <item x="6"/>
        <item x="5"/>
        <item x="0"/>
        <item x="7"/>
        <item x="1"/>
        <item x="4"/>
        <item x="3"/>
        <item t="default"/>
      </items>
    </pivotField>
    <pivotField compact="0" showAll="0" insertBlankRow="1"/>
    <pivotField compact="0" showAll="0" insertBlankRow="1"/>
    <pivotField compact="0" dragToRow="0" dragToCol="0" dragToPage="0" showAll="0" insertBlankRow="1" defaultSubtotal="0"/>
    <pivotField compact="0" dragToRow="0" dragToCol="0" dragToPage="0" showAll="0" insertBlankRow="1" defaultSubtotal="0"/>
    <pivotField compact="0" dragToRow="0" dragToCol="0" dragToPage="0" showAll="0" insertBlankRow="1" defaultSubtotal="0"/>
    <pivotField compact="0" dragToRow="0" dragToCol="0" dragToPage="0" showAll="0" insertBlankRow="1" defaultSubtotal="0"/>
  </pivotFields>
  <rowFields count="2">
    <field x="0"/>
    <field x="1"/>
  </rowFields>
  <rowItems count="267">
    <i>
      <x/>
    </i>
    <i t="blank">
      <x/>
    </i>
    <i>
      <x v="1"/>
    </i>
    <i t="blank">
      <x v="1"/>
    </i>
    <i>
      <x v="2"/>
    </i>
    <i t="blank">
      <x v="2"/>
    </i>
    <i>
      <x v="3"/>
    </i>
    <i t="blank">
      <x v="3"/>
    </i>
    <i>
      <x v="4"/>
    </i>
    <i t="blank">
      <x v="4"/>
    </i>
    <i>
      <x v="5"/>
    </i>
    <i t="blank">
      <x v="5"/>
    </i>
    <i>
      <x v="6"/>
    </i>
    <i t="blank">
      <x v="6"/>
    </i>
    <i>
      <x v="7"/>
    </i>
    <i t="blank">
      <x v="7"/>
    </i>
    <i>
      <x v="8"/>
    </i>
    <i t="blank">
      <x v="8"/>
    </i>
    <i>
      <x v="9"/>
    </i>
    <i t="blank">
      <x v="9"/>
    </i>
    <i>
      <x v="10"/>
    </i>
    <i t="blank">
      <x v="10"/>
    </i>
    <i>
      <x v="11"/>
    </i>
    <i t="blank">
      <x v="11"/>
    </i>
    <i>
      <x v="12"/>
    </i>
    <i t="blank">
      <x v="12"/>
    </i>
    <i>
      <x v="13"/>
    </i>
    <i t="blank">
      <x v="13"/>
    </i>
    <i>
      <x v="14"/>
    </i>
    <i t="blank">
      <x v="14"/>
    </i>
    <i>
      <x v="15"/>
    </i>
    <i t="blank">
      <x v="15"/>
    </i>
    <i>
      <x v="16"/>
    </i>
    <i t="blank">
      <x v="16"/>
    </i>
    <i>
      <x v="17"/>
    </i>
    <i t="blank">
      <x v="17"/>
    </i>
    <i>
      <x v="18"/>
    </i>
    <i t="blank">
      <x v="18"/>
    </i>
    <i>
      <x v="19"/>
    </i>
    <i t="blank">
      <x v="19"/>
    </i>
    <i>
      <x v="20"/>
    </i>
    <i t="blank">
      <x v="20"/>
    </i>
    <i>
      <x v="21"/>
    </i>
    <i t="blank">
      <x v="21"/>
    </i>
    <i>
      <x v="22"/>
    </i>
    <i t="blank">
      <x v="22"/>
    </i>
    <i>
      <x v="23"/>
    </i>
    <i t="blank">
      <x v="23"/>
    </i>
    <i>
      <x v="24"/>
    </i>
    <i t="blank">
      <x v="24"/>
    </i>
    <i>
      <x v="25"/>
    </i>
    <i t="blank">
      <x v="25"/>
    </i>
    <i>
      <x v="26"/>
    </i>
    <i t="blank">
      <x v="26"/>
    </i>
    <i>
      <x v="27"/>
    </i>
    <i t="blank">
      <x v="27"/>
    </i>
    <i>
      <x v="28"/>
    </i>
    <i t="blank">
      <x v="28"/>
    </i>
    <i>
      <x v="29"/>
    </i>
    <i t="blank">
      <x v="29"/>
    </i>
    <i>
      <x v="30"/>
    </i>
    <i t="blank">
      <x v="30"/>
    </i>
    <i>
      <x v="31"/>
    </i>
    <i t="blank">
      <x v="31"/>
    </i>
    <i>
      <x v="32"/>
    </i>
    <i t="blank">
      <x v="32"/>
    </i>
    <i>
      <x v="33"/>
    </i>
    <i t="blank">
      <x v="33"/>
    </i>
    <i>
      <x v="34"/>
    </i>
    <i t="blank">
      <x v="34"/>
    </i>
    <i>
      <x v="35"/>
    </i>
    <i t="blank">
      <x v="35"/>
    </i>
    <i>
      <x v="36"/>
    </i>
    <i t="blank">
      <x v="36"/>
    </i>
    <i>
      <x v="37"/>
    </i>
    <i t="blank">
      <x v="37"/>
    </i>
    <i>
      <x v="38"/>
    </i>
    <i t="blank">
      <x v="38"/>
    </i>
    <i>
      <x v="39"/>
    </i>
    <i t="blank">
      <x v="39"/>
    </i>
    <i>
      <x v="40"/>
    </i>
    <i t="blank">
      <x v="40"/>
    </i>
    <i>
      <x v="41"/>
    </i>
    <i t="blank">
      <x v="41"/>
    </i>
    <i>
      <x v="42"/>
    </i>
    <i t="blank">
      <x v="42"/>
    </i>
    <i>
      <x v="43"/>
    </i>
    <i t="blank">
      <x v="43"/>
    </i>
    <i>
      <x v="44"/>
    </i>
    <i t="blank">
      <x v="44"/>
    </i>
    <i>
      <x v="45"/>
    </i>
    <i t="blank">
      <x v="45"/>
    </i>
    <i>
      <x v="46"/>
    </i>
    <i t="blank">
      <x v="46"/>
    </i>
    <i>
      <x v="47"/>
    </i>
    <i t="blank">
      <x v="47"/>
    </i>
    <i>
      <x v="48"/>
    </i>
    <i t="blank">
      <x v="48"/>
    </i>
    <i>
      <x v="49"/>
    </i>
    <i t="blank">
      <x v="49"/>
    </i>
    <i>
      <x v="50"/>
    </i>
    <i t="blank">
      <x v="50"/>
    </i>
    <i>
      <x v="51"/>
    </i>
    <i t="blank">
      <x v="51"/>
    </i>
    <i>
      <x v="52"/>
    </i>
    <i t="blank">
      <x v="52"/>
    </i>
    <i>
      <x v="53"/>
    </i>
    <i t="blank">
      <x v="53"/>
    </i>
    <i>
      <x v="54"/>
    </i>
    <i t="blank">
      <x v="54"/>
    </i>
    <i>
      <x v="55"/>
    </i>
    <i t="blank">
      <x v="55"/>
    </i>
    <i>
      <x v="56"/>
    </i>
    <i t="blank">
      <x v="56"/>
    </i>
    <i>
      <x v="57"/>
    </i>
    <i t="blank">
      <x v="57"/>
    </i>
    <i>
      <x v="58"/>
    </i>
    <i t="blank">
      <x v="58"/>
    </i>
    <i>
      <x v="59"/>
    </i>
    <i t="blank">
      <x v="59"/>
    </i>
    <i>
      <x v="60"/>
    </i>
    <i t="blank">
      <x v="60"/>
    </i>
    <i>
      <x v="61"/>
    </i>
    <i t="blank">
      <x v="61"/>
    </i>
    <i>
      <x v="62"/>
    </i>
    <i t="blank">
      <x v="62"/>
    </i>
    <i>
      <x v="63"/>
    </i>
    <i t="blank">
      <x v="63"/>
    </i>
    <i>
      <x v="64"/>
    </i>
    <i t="blank">
      <x v="64"/>
    </i>
    <i>
      <x v="65"/>
    </i>
    <i t="blank">
      <x v="65"/>
    </i>
    <i>
      <x v="66"/>
    </i>
    <i t="blank">
      <x v="66"/>
    </i>
    <i>
      <x v="67"/>
    </i>
    <i t="blank">
      <x v="67"/>
    </i>
    <i>
      <x v="68"/>
    </i>
    <i t="blank">
      <x v="68"/>
    </i>
    <i>
      <x v="69"/>
    </i>
    <i t="blank">
      <x v="69"/>
    </i>
    <i>
      <x v="70"/>
    </i>
    <i t="blank">
      <x v="70"/>
    </i>
    <i>
      <x v="71"/>
    </i>
    <i t="blank">
      <x v="71"/>
    </i>
    <i>
      <x v="72"/>
    </i>
    <i t="blank">
      <x v="72"/>
    </i>
    <i>
      <x v="73"/>
    </i>
    <i t="blank">
      <x v="73"/>
    </i>
    <i>
      <x v="74"/>
    </i>
    <i t="blank">
      <x v="74"/>
    </i>
    <i>
      <x v="75"/>
    </i>
    <i t="blank">
      <x v="75"/>
    </i>
    <i>
      <x v="76"/>
    </i>
    <i t="blank">
      <x v="76"/>
    </i>
    <i>
      <x v="77"/>
    </i>
    <i t="blank">
      <x v="77"/>
    </i>
    <i>
      <x v="78"/>
    </i>
    <i t="blank">
      <x v="78"/>
    </i>
    <i>
      <x v="79"/>
    </i>
    <i t="blank">
      <x v="79"/>
    </i>
    <i>
      <x v="80"/>
    </i>
    <i t="blank">
      <x v="80"/>
    </i>
    <i>
      <x v="81"/>
    </i>
    <i t="blank">
      <x v="81"/>
    </i>
    <i>
      <x v="82"/>
    </i>
    <i t="blank">
      <x v="82"/>
    </i>
    <i>
      <x v="83"/>
    </i>
    <i t="blank">
      <x v="83"/>
    </i>
    <i>
      <x v="84"/>
    </i>
    <i t="blank">
      <x v="84"/>
    </i>
    <i>
      <x v="85"/>
    </i>
    <i t="blank">
      <x v="85"/>
    </i>
    <i>
      <x v="86"/>
    </i>
    <i t="blank">
      <x v="86"/>
    </i>
    <i>
      <x v="87"/>
    </i>
    <i t="blank">
      <x v="87"/>
    </i>
    <i>
      <x v="88"/>
    </i>
    <i t="blank">
      <x v="88"/>
    </i>
    <i>
      <x v="89"/>
    </i>
    <i t="blank">
      <x v="89"/>
    </i>
    <i>
      <x v="90"/>
    </i>
    <i t="blank">
      <x v="90"/>
    </i>
    <i>
      <x v="91"/>
    </i>
    <i t="blank">
      <x v="91"/>
    </i>
    <i>
      <x v="92"/>
    </i>
    <i t="blank">
      <x v="92"/>
    </i>
    <i>
      <x v="93"/>
    </i>
    <i t="blank">
      <x v="93"/>
    </i>
    <i>
      <x v="94"/>
    </i>
    <i t="blank">
      <x v="94"/>
    </i>
    <i>
      <x v="95"/>
    </i>
    <i t="blank">
      <x v="95"/>
    </i>
    <i>
      <x v="96"/>
    </i>
    <i t="blank">
      <x v="96"/>
    </i>
    <i>
      <x v="97"/>
    </i>
    <i t="blank">
      <x v="97"/>
    </i>
    <i>
      <x v="98"/>
    </i>
    <i t="blank">
      <x v="98"/>
    </i>
    <i>
      <x v="99"/>
    </i>
    <i t="blank">
      <x v="99"/>
    </i>
    <i>
      <x v="100"/>
    </i>
    <i t="blank">
      <x v="100"/>
    </i>
    <i>
      <x v="101"/>
    </i>
    <i t="blank">
      <x v="101"/>
    </i>
    <i>
      <x v="102"/>
    </i>
    <i t="blank">
      <x v="102"/>
    </i>
    <i>
      <x v="103"/>
    </i>
    <i t="blank">
      <x v="103"/>
    </i>
    <i>
      <x v="104"/>
    </i>
    <i t="blank">
      <x v="104"/>
    </i>
    <i>
      <x v="105"/>
    </i>
    <i t="blank">
      <x v="105"/>
    </i>
    <i>
      <x v="106"/>
    </i>
    <i t="blank">
      <x v="106"/>
    </i>
    <i>
      <x v="107"/>
    </i>
    <i t="blank">
      <x v="107"/>
    </i>
    <i>
      <x v="108"/>
    </i>
    <i t="blank">
      <x v="108"/>
    </i>
    <i>
      <x v="109"/>
    </i>
    <i t="blank">
      <x v="109"/>
    </i>
    <i>
      <x v="110"/>
    </i>
    <i t="blank">
      <x v="110"/>
    </i>
    <i>
      <x v="111"/>
    </i>
    <i t="blank">
      <x v="111"/>
    </i>
    <i>
      <x v="112"/>
    </i>
    <i t="blank">
      <x v="112"/>
    </i>
    <i>
      <x v="113"/>
    </i>
    <i t="blank">
      <x v="113"/>
    </i>
    <i>
      <x v="114"/>
    </i>
    <i t="blank">
      <x v="114"/>
    </i>
    <i>
      <x v="115"/>
    </i>
    <i t="blank">
      <x v="115"/>
    </i>
    <i>
      <x v="116"/>
    </i>
    <i t="blank">
      <x v="116"/>
    </i>
    <i>
      <x v="117"/>
    </i>
    <i t="blank">
      <x v="117"/>
    </i>
    <i>
      <x v="118"/>
    </i>
    <i t="blank">
      <x v="118"/>
    </i>
    <i>
      <x v="119"/>
    </i>
    <i t="blank">
      <x v="119"/>
    </i>
    <i>
      <x v="120"/>
    </i>
    <i t="blank">
      <x v="120"/>
    </i>
    <i>
      <x v="121"/>
    </i>
    <i t="blank">
      <x v="121"/>
    </i>
    <i>
      <x v="122"/>
    </i>
    <i t="blank">
      <x v="122"/>
    </i>
    <i>
      <x v="123"/>
    </i>
    <i t="blank">
      <x v="123"/>
    </i>
    <i>
      <x v="124"/>
    </i>
    <i t="blank">
      <x v="124"/>
    </i>
    <i>
      <x v="125"/>
    </i>
    <i t="blank">
      <x v="125"/>
    </i>
    <i>
      <x v="126"/>
    </i>
    <i t="blank">
      <x v="126"/>
    </i>
    <i>
      <x v="127"/>
    </i>
    <i t="blank">
      <x v="127"/>
    </i>
    <i>
      <x v="128"/>
    </i>
    <i t="blank">
      <x v="128"/>
    </i>
    <i>
      <x v="129"/>
    </i>
    <i t="blank">
      <x v="129"/>
    </i>
    <i>
      <x v="130"/>
    </i>
    <i t="blank">
      <x v="130"/>
    </i>
    <i>
      <x v="131"/>
    </i>
    <i t="blank">
      <x v="131"/>
    </i>
    <i>
      <x v="132"/>
    </i>
    <i t="blank">
      <x v="132"/>
    </i>
    <i t="grand">
      <x/>
    </i>
  </rowItems>
  <colItems count="1">
    <i/>
  </colItems>
  <pageFields count="1">
    <pageField fld="3" hier="-1"/>
  </pageFields>
  <dataFields count="1">
    <dataField name="Promedio de Expectativa de Vida" fld="3" subtotal="average" baseField="0" baseItem="0" numFmtId="2"/>
  </dataFields>
  <formats count="12">
    <format dxfId="585">
      <pivotArea field="1" type="button" dataOnly="0" labelOnly="1" outline="0" axis="axisRow" fieldPosition="1"/>
    </format>
    <format dxfId="584">
      <pivotArea type="origin" dataOnly="0" labelOnly="1" outline="0" fieldPosition="0"/>
    </format>
    <format dxfId="583">
      <pivotArea field="0" type="button" dataOnly="0" labelOnly="1" outline="0" axis="axisRow" fieldPosition="0"/>
    </format>
    <format dxfId="582">
      <pivotArea dataOnly="0" fieldPosition="0">
        <references count="1">
          <reference field="0" count="0"/>
        </references>
      </pivotArea>
    </format>
    <format dxfId="581">
      <pivotArea dataOnly="0" labelOnly="1" outline="0" fieldPosition="0">
        <references count="1">
          <reference field="1" count="0"/>
        </references>
      </pivotArea>
    </format>
    <format dxfId="580">
      <pivotArea fieldPosition="0">
        <references count="1">
          <reference field="0" count="1">
            <x v="4"/>
          </reference>
        </references>
      </pivotArea>
    </format>
    <format dxfId="579">
      <pivotArea outline="0" collapsedLevelsAreSubtotals="1" fieldPosition="0"/>
    </format>
    <format dxfId="578">
      <pivotArea dataOnly="0" labelOnly="1" outline="0" axis="axisValues" fieldPosition="0"/>
    </format>
    <format dxfId="577">
      <pivotArea outline="0" collapsedLevelsAreSubtotals="1" fieldPosition="0"/>
    </format>
    <format dxfId="576">
      <pivotArea dataOnly="0" labelOnly="1" outline="0" axis="axisValues" fieldPosition="0"/>
    </format>
    <format dxfId="575">
      <pivotArea field="3" type="button" dataOnly="0" labelOnly="1" outline="0" axis="axisPage" fieldPosition="0"/>
    </format>
    <format dxfId="574">
      <pivotArea field="3" type="button" dataOnly="0" labelOnly="1" outline="0" axis="axisPage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658423-3553-4424-A346-7D79FF13D168}" name="KPI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W6:W7" firstHeaderRow="1" firstDataRow="1" firstDataCol="0"/>
  <pivotFields count="22">
    <pivotField showAll="0"/>
    <pivotField showAll="0">
      <items count="17"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x="5"/>
        <item x="4"/>
        <item x="3"/>
        <item x="2"/>
        <item x="1"/>
        <item x="0"/>
        <item t="default"/>
      </items>
    </pivotField>
    <pivotField showAll="0"/>
    <pivotField numFmtId="2" showAll="0"/>
    <pivotField numFmtId="2" showAll="0"/>
    <pivotField numFmtId="2" showAll="0"/>
    <pivotField dataField="1" numFmtId="2" showAll="0"/>
    <pivotField numFmtId="9" showAll="0"/>
    <pivotField numFmtId="9" showAll="0"/>
    <pivotField numFmtId="2" showAll="0"/>
    <pivotField numFmtId="2" showAll="0"/>
    <pivotField numFmtId="9" showAll="0"/>
    <pivotField numFmtId="9" showAll="0"/>
    <pivotField numFmtId="2" showAll="0"/>
    <pivotField numFmtId="2" showAll="0"/>
    <pivotField showAll="0">
      <items count="9">
        <item x="2"/>
        <item h="1" x="6"/>
        <item h="1" x="5"/>
        <item x="0"/>
        <item h="1" x="7"/>
        <item x="1"/>
        <item h="1" x="4"/>
        <item h="1" x="3"/>
        <item t="default"/>
      </items>
    </pivotField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dataFields count="1">
    <dataField name="Suma de Alcohol  (L)" fld="6" baseField="0" baseItem="0" numFmtId="2"/>
  </dataFields>
  <formats count="4">
    <format dxfId="445">
      <pivotArea outline="0" collapsedLevelsAreSubtotals="1" fieldPosition="0"/>
    </format>
    <format dxfId="444">
      <pivotArea outline="0" collapsedLevelsAreSubtotals="1" fieldPosition="0"/>
    </format>
    <format dxfId="443">
      <pivotArea outline="0" collapsedLevelsAreSubtotals="1" fieldPosition="0"/>
    </format>
    <format dxfId="44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D75DD9-BAAB-49E9-AD00-7F215230734E}" name="KPI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W3:W4" firstHeaderRow="1" firstDataRow="1" firstDataCol="0"/>
  <pivotFields count="22">
    <pivotField showAll="0"/>
    <pivotField showAll="0">
      <items count="17"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x="5"/>
        <item x="4"/>
        <item x="3"/>
        <item x="2"/>
        <item x="1"/>
        <item x="0"/>
        <item t="default"/>
      </items>
    </pivotField>
    <pivotField showAll="0"/>
    <pivotField dataField="1" numFmtId="2" showAll="0"/>
    <pivotField numFmtId="2" showAll="0"/>
    <pivotField numFmtId="2" showAll="0"/>
    <pivotField numFmtId="2" showAll="0"/>
    <pivotField numFmtId="9" showAll="0"/>
    <pivotField numFmtId="9" showAll="0"/>
    <pivotField numFmtId="2" showAll="0"/>
    <pivotField numFmtId="2" showAll="0"/>
    <pivotField numFmtId="9" showAll="0"/>
    <pivotField numFmtId="9" showAll="0"/>
    <pivotField numFmtId="2" showAll="0"/>
    <pivotField numFmtId="2" showAll="0"/>
    <pivotField showAll="0">
      <items count="9">
        <item x="2"/>
        <item h="1" x="6"/>
        <item h="1" x="5"/>
        <item x="0"/>
        <item h="1" x="7"/>
        <item x="1"/>
        <item h="1" x="4"/>
        <item h="1" x="3"/>
        <item t="default"/>
      </items>
    </pivotField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dataFields count="1">
    <dataField name="Promedio de expectativa de vida mundial" fld="3" subtotal="average" baseField="0" baseItem="0" numFmtId="2"/>
  </dataFields>
  <formats count="10">
    <format dxfId="455">
      <pivotArea outline="0" collapsedLevelsAreSubtotals="1" fieldPosition="0"/>
    </format>
    <format dxfId="454">
      <pivotArea dataOnly="0" labelOnly="1" outline="0" axis="axisValues" fieldPosition="0"/>
    </format>
    <format dxfId="453">
      <pivotArea dataOnly="0" labelOnly="1" outline="0" axis="axisValues" fieldPosition="0"/>
    </format>
    <format dxfId="452">
      <pivotArea outline="0" collapsedLevelsAreSubtotals="1" fieldPosition="0"/>
    </format>
    <format dxfId="451">
      <pivotArea type="all" dataOnly="0" outline="0" fieldPosition="0"/>
    </format>
    <format dxfId="450">
      <pivotArea outline="0" collapsedLevelsAreSubtotals="1" fieldPosition="0"/>
    </format>
    <format dxfId="449">
      <pivotArea dataOnly="0" labelOnly="1" outline="0" axis="axisValues" fieldPosition="0"/>
    </format>
    <format dxfId="448">
      <pivotArea outline="0" collapsedLevelsAreSubtotals="1" fieldPosition="0"/>
    </format>
    <format dxfId="447">
      <pivotArea outline="0" collapsedLevelsAreSubtotals="1" fieldPosition="0"/>
    </format>
    <format dxfId="44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" xr10:uid="{0ACBC4CD-0DFC-4800-9F21-8E366CC76FA0}" sourceName="Region">
  <pivotTables>
    <pivotTable tabId="9" name="Tabla_1"/>
    <pivotTable tabId="16" name="KPI1"/>
    <pivotTable tabId="16" name="KPI2"/>
    <pivotTable tabId="9" name="Tabla_3"/>
  </pivotTables>
  <data>
    <tabular pivotCacheId="129507398">
      <items count="8">
        <i x="2" s="1"/>
        <i x="6"/>
        <i x="5"/>
        <i x="0" s="1"/>
        <i x="7"/>
        <i x="1" s="1"/>
        <i x="4"/>
        <i x="3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untry" xr10:uid="{B128DE51-58ED-410A-BAB0-A5DA46335092}" sourceName="Country">
  <pivotTables>
    <pivotTable tabId="9" name="Tabla_3"/>
  </pivotTables>
  <data>
    <tabular pivotCacheId="129507398">
      <items count="133">
        <i x="0" s="1"/>
        <i x="1" s="1"/>
        <i x="2" s="1"/>
        <i x="3" s="1"/>
        <i x="4" s="1"/>
        <i x="5" s="1"/>
        <i x="7" s="1"/>
        <i x="8" s="1"/>
        <i x="9" s="1"/>
        <i x="10" s="1"/>
        <i x="11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5" s="1"/>
        <i x="26" s="1"/>
        <i x="27" s="1"/>
        <i x="28" s="1"/>
        <i x="29" s="1"/>
        <i x="30" s="1"/>
        <i x="32" s="1"/>
        <i x="33" s="1"/>
        <i x="34" s="1"/>
        <i x="36" s="1"/>
        <i x="38" s="1"/>
        <i x="39" s="1"/>
        <i x="40" s="1"/>
        <i x="41" s="1"/>
        <i x="43" s="1"/>
        <i x="44" s="1"/>
        <i x="45" s="1"/>
        <i x="46" s="1"/>
        <i x="47" s="1"/>
        <i x="48" s="1"/>
        <i x="50" s="1"/>
        <i x="51" s="1"/>
        <i x="52" s="1"/>
        <i x="55" s="1"/>
        <i x="56" s="1"/>
        <i x="57" s="1"/>
        <i x="58" s="1"/>
        <i x="59" s="1"/>
        <i x="60" s="1"/>
        <i x="62" s="1"/>
        <i x="63" s="1"/>
        <i x="64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1" s="1"/>
        <i x="82" s="1"/>
        <i x="83" s="1"/>
        <i x="84" s="1"/>
        <i x="85" s="1"/>
        <i x="86" s="1"/>
        <i x="87" s="1"/>
        <i x="88" s="1"/>
        <i x="90" s="1"/>
        <i x="91" s="1"/>
        <i x="92" s="1"/>
        <i x="95" s="1"/>
        <i x="96" s="1"/>
        <i x="97" s="1"/>
        <i x="98" s="1"/>
        <i x="99" s="1"/>
        <i x="100" s="1"/>
        <i x="101" s="1"/>
        <i x="102" s="1"/>
        <i x="104" s="1"/>
        <i x="105" s="1"/>
        <i x="106" s="1"/>
        <i x="107" s="1"/>
        <i x="108" s="1"/>
        <i x="110" s="1"/>
        <i x="111" s="1"/>
        <i x="112" s="1"/>
        <i x="113" s="1"/>
        <i x="114" s="1"/>
        <i x="115" s="1"/>
        <i x="116" s="1"/>
        <i x="117" s="1"/>
        <i x="118" s="1"/>
        <i x="119" s="1"/>
        <i x="120" s="1"/>
        <i x="123" s="1"/>
        <i x="124" s="1"/>
        <i x="125" s="1"/>
        <i x="126" s="1"/>
        <i x="127" s="1"/>
        <i x="128" s="1"/>
        <i x="129" s="1"/>
        <i x="131" s="1"/>
        <i x="132" s="1"/>
        <i x="6" s="1" nd="1"/>
        <i x="12" s="1" nd="1"/>
        <i x="24" s="1" nd="1"/>
        <i x="31" s="1" nd="1"/>
        <i x="35" s="1" nd="1"/>
        <i x="37" s="1" nd="1"/>
        <i x="42" s="1" nd="1"/>
        <i x="49" s="1" nd="1"/>
        <i x="53" s="1" nd="1"/>
        <i x="54" s="1" nd="1"/>
        <i x="61" s="1" nd="1"/>
        <i x="65" s="1" nd="1"/>
        <i x="80" s="1" nd="1"/>
        <i x="89" s="1" nd="1"/>
        <i x="93" s="1" nd="1"/>
        <i x="94" s="1" nd="1"/>
        <i x="103" s="1" nd="1"/>
        <i x="109" s="1" nd="1"/>
        <i x="121" s="1" nd="1"/>
        <i x="122" s="1" nd="1"/>
        <i x="130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2" xr10:uid="{7F09E533-2C1C-4EE1-94AA-6837DB1DC119}" sourceName="Region">
  <pivotTables>
    <pivotTable tabId="9" name="Tabla_5"/>
  </pivotTables>
  <data>
    <tabular pivotCacheId="129507398">
      <items count="8">
        <i x="2" s="1"/>
        <i x="6" s="1"/>
        <i x="5" s="1"/>
        <i x="0" s="1"/>
        <i x="7" s="1"/>
        <i x="1" s="1"/>
        <i x="4" s="1"/>
        <i x="3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untry2" xr10:uid="{4D1E89C8-AADB-480C-B240-9C4674728C6F}" sourceName="Country">
  <pivotTables>
    <pivotTable tabId="9" name="Tabla_2"/>
  </pivotTables>
  <data>
    <tabular pivotCacheId="129507398">
      <items count="133">
        <i x="0" s="1"/>
        <i x="1" s="1"/>
        <i x="2" s="1"/>
        <i x="3" s="1"/>
        <i x="4" s="1"/>
        <i x="5" s="1"/>
        <i x="7" s="1"/>
        <i x="8" s="1"/>
        <i x="9" s="1"/>
        <i x="10" s="1"/>
        <i x="11" s="1"/>
        <i x="13" s="1"/>
        <i x="14" s="1"/>
        <i x="15" s="1"/>
        <i x="16" s="1"/>
        <i x="17"/>
        <i x="18" s="1"/>
        <i x="19" s="1"/>
        <i x="20" s="1"/>
        <i x="21" s="1"/>
        <i x="22" s="1"/>
        <i x="23" s="1"/>
        <i x="25" s="1"/>
        <i x="26" s="1"/>
        <i x="27"/>
        <i x="28" s="1"/>
        <i x="29"/>
        <i x="30" s="1"/>
        <i x="32" s="1"/>
        <i x="33" s="1"/>
        <i x="34" s="1"/>
        <i x="36"/>
        <i x="38" s="1"/>
        <i x="39" s="1"/>
        <i x="40" s="1"/>
        <i x="41" s="1"/>
        <i x="43" s="1"/>
        <i x="44" s="1"/>
        <i x="45" s="1"/>
        <i x="46" s="1"/>
        <i x="47" s="1"/>
        <i x="48" s="1"/>
        <i x="50" s="1"/>
        <i x="51" s="1"/>
        <i x="52"/>
        <i x="55" s="1"/>
        <i x="56" s="1"/>
        <i x="57" s="1"/>
        <i x="58" s="1"/>
        <i x="59" s="1"/>
        <i x="60" s="1"/>
        <i x="62" s="1"/>
        <i x="63" s="1"/>
        <i x="64" s="1"/>
        <i x="66" s="1"/>
        <i x="67" s="1"/>
        <i x="68" s="1"/>
        <i x="69" s="1"/>
        <i x="70" s="1"/>
        <i x="71" s="1"/>
        <i x="72" s="1"/>
        <i x="73" s="1"/>
        <i x="74" s="1"/>
        <i x="75" s="1"/>
        <i x="76" s="1"/>
        <i x="77" s="1"/>
        <i x="78" s="1"/>
        <i x="79" s="1"/>
        <i x="81" s="1"/>
        <i x="82" s="1"/>
        <i x="83" s="1"/>
        <i x="84" s="1"/>
        <i x="85" s="1"/>
        <i x="86" s="1"/>
        <i x="87" s="1"/>
        <i x="88" s="1"/>
        <i x="90" s="1"/>
        <i x="91" s="1"/>
        <i x="92" s="1"/>
        <i x="95"/>
        <i x="96"/>
        <i x="97" s="1"/>
        <i x="98" s="1"/>
        <i x="99" s="1"/>
        <i x="100" s="1"/>
        <i x="101" s="1"/>
        <i x="102" s="1"/>
        <i x="104" s="1"/>
        <i x="105" s="1"/>
        <i x="106" s="1"/>
        <i x="107" s="1"/>
        <i x="108" s="1"/>
        <i x="110" s="1"/>
        <i x="111" s="1"/>
        <i x="112" s="1"/>
        <i x="113"/>
        <i x="114" s="1"/>
        <i x="115" s="1"/>
        <i x="117" s="1"/>
        <i x="118" s="1"/>
        <i x="119" s="1"/>
        <i x="120" s="1"/>
        <i x="123" s="1"/>
        <i x="124" s="1"/>
        <i x="125" s="1"/>
        <i x="126" s="1"/>
        <i x="127" s="1"/>
        <i x="128"/>
        <i x="129" s="1"/>
        <i x="131" s="1"/>
        <i x="132" s="1"/>
        <i x="6" s="1" nd="1"/>
        <i x="12" s="1" nd="1"/>
        <i x="24" s="1" nd="1"/>
        <i x="31" s="1" nd="1"/>
        <i x="35" s="1" nd="1"/>
        <i x="37" s="1" nd="1"/>
        <i x="42" s="1" nd="1"/>
        <i x="49" s="1" nd="1"/>
        <i x="53" s="1" nd="1"/>
        <i x="54" s="1" nd="1"/>
        <i x="61" s="1" nd="1"/>
        <i x="65" s="1" nd="1"/>
        <i x="80" s="1" nd="1"/>
        <i x="89" s="1" nd="1"/>
        <i x="93" s="1" nd="1"/>
        <i x="94" s="1" nd="1"/>
        <i x="103" s="1" nd="1"/>
        <i x="109" s="1" nd="1"/>
        <i x="116" s="1" nd="1"/>
        <i x="121" s="1" nd="1"/>
        <i x="122" s="1" nd="1"/>
        <i x="130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untry3" xr10:uid="{FE230FA8-51A7-4C42-BEE7-C0425787ADD7}" sourceName="Country">
  <pivotTables>
    <pivotTable tabId="9" name="Tabla_1"/>
    <pivotTable tabId="9" name="Tabla_4"/>
  </pivotTables>
  <data>
    <tabular pivotCacheId="129507398">
      <items count="133">
        <i x="4" s="1"/>
        <i x="17" s="1"/>
        <i x="27" s="1"/>
        <i x="29" s="1"/>
        <i x="36" s="1"/>
        <i x="52" s="1"/>
        <i x="95" s="1"/>
        <i x="96" s="1"/>
        <i x="113" s="1"/>
        <i x="128" s="1"/>
        <i x="0" s="1" nd="1"/>
        <i x="1" s="1" nd="1"/>
        <i x="2" s="1" nd="1"/>
        <i x="3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  <i x="13" s="1" nd="1"/>
        <i x="14" s="1" nd="1"/>
        <i x="15" s="1" nd="1"/>
        <i x="16" s="1" nd="1"/>
        <i x="18" s="1" nd="1"/>
        <i x="19" s="1" nd="1"/>
        <i x="20" s="1" nd="1"/>
        <i x="21" s="1" nd="1"/>
        <i x="22" s="1" nd="1"/>
        <i x="23" s="1" nd="1"/>
        <i x="24" s="1" nd="1"/>
        <i x="25" s="1" nd="1"/>
        <i x="26" s="1" nd="1"/>
        <i x="28" s="1" nd="1"/>
        <i x="30" s="1" nd="1"/>
        <i x="31" s="1" nd="1"/>
        <i x="32" s="1" nd="1"/>
        <i x="33" s="1" nd="1"/>
        <i x="34" s="1" nd="1"/>
        <i x="35" s="1" nd="1"/>
        <i x="37" s="1" nd="1"/>
        <i x="38" s="1" nd="1"/>
        <i x="39" s="1" nd="1"/>
        <i x="40" s="1" nd="1"/>
        <i x="41" s="1" nd="1"/>
        <i x="42" s="1" nd="1"/>
        <i x="43" s="1" nd="1"/>
        <i x="44" s="1" nd="1"/>
        <i x="45" s="1" nd="1"/>
        <i x="46" s="1" nd="1"/>
        <i x="47" s="1" nd="1"/>
        <i x="48" s="1" nd="1"/>
        <i x="49" s="1" nd="1"/>
        <i x="50" s="1" nd="1"/>
        <i x="51" s="1" nd="1"/>
        <i x="53" s="1" nd="1"/>
        <i x="54" s="1" nd="1"/>
        <i x="55" s="1" nd="1"/>
        <i x="56" s="1" nd="1"/>
        <i x="57" s="1" nd="1"/>
        <i x="58" s="1" nd="1"/>
        <i x="59" s="1" nd="1"/>
        <i x="60" s="1" nd="1"/>
        <i x="61" s="1" nd="1"/>
        <i x="62" s="1" nd="1"/>
        <i x="63" s="1" nd="1"/>
        <i x="64" s="1" nd="1"/>
        <i x="65" s="1" nd="1"/>
        <i x="66" s="1" nd="1"/>
        <i x="67" s="1" nd="1"/>
        <i x="68" s="1" nd="1"/>
        <i x="69" s="1" nd="1"/>
        <i x="70" s="1" nd="1"/>
        <i x="71" s="1" nd="1"/>
        <i x="72" s="1" nd="1"/>
        <i x="73" s="1" nd="1"/>
        <i x="74" s="1" nd="1"/>
        <i x="75" s="1" nd="1"/>
        <i x="76" s="1" nd="1"/>
        <i x="77" s="1" nd="1"/>
        <i x="78" s="1" nd="1"/>
        <i x="79" s="1" nd="1"/>
        <i x="80" s="1" nd="1"/>
        <i x="81" s="1" nd="1"/>
        <i x="82" s="1" nd="1"/>
        <i x="83" s="1" nd="1"/>
        <i x="84" s="1" nd="1"/>
        <i x="85" s="1" nd="1"/>
        <i x="86" s="1" nd="1"/>
        <i x="87" s="1" nd="1"/>
        <i x="88" s="1" nd="1"/>
        <i x="89" s="1" nd="1"/>
        <i x="90" s="1" nd="1"/>
        <i x="91" s="1" nd="1"/>
        <i x="92" s="1" nd="1"/>
        <i x="93" s="1" nd="1"/>
        <i x="94" s="1" nd="1"/>
        <i x="97" s="1" nd="1"/>
        <i x="98" s="1" nd="1"/>
        <i x="99" s="1" nd="1"/>
        <i x="100" s="1" nd="1"/>
        <i x="101" s="1" nd="1"/>
        <i x="102" s="1" nd="1"/>
        <i x="103" s="1" nd="1"/>
        <i x="104" s="1" nd="1"/>
        <i x="105" s="1" nd="1"/>
        <i x="106" s="1" nd="1"/>
        <i x="107" s="1" nd="1"/>
        <i x="108" s="1" nd="1"/>
        <i x="109" s="1" nd="1"/>
        <i x="110" s="1" nd="1"/>
        <i x="111" s="1" nd="1"/>
        <i x="112" s="1" nd="1"/>
        <i x="114" s="1" nd="1"/>
        <i x="115" s="1" nd="1"/>
        <i x="116" s="1" nd="1"/>
        <i x="117" s="1" nd="1"/>
        <i x="118" s="1" nd="1"/>
        <i x="119" s="1" nd="1"/>
        <i x="120" s="1" nd="1"/>
        <i x="121" s="1" nd="1"/>
        <i x="122" s="1" nd="1"/>
        <i x="123" s="1" nd="1"/>
        <i x="124" s="1" nd="1"/>
        <i x="125" s="1" nd="1"/>
        <i x="126" s="1" nd="1"/>
        <i x="127" s="1" nd="1"/>
        <i x="129" s="1" nd="1"/>
        <i x="130" s="1" nd="1"/>
        <i x="131" s="1" nd="1"/>
        <i x="132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Year1" xr10:uid="{2E658EBE-BD9E-43D1-B8D1-D959C66404B0}" sourceName="Year">
  <pivotTables>
    <pivotTable tabId="9" name="Tabla_1"/>
    <pivotTable tabId="9" name="Tabla_2"/>
    <pivotTable tabId="9" name="Tabla_6"/>
    <pivotTable tabId="16" name="KPI1"/>
    <pivotTable tabId="16" name="KPI2"/>
  </pivotTables>
  <data>
    <tabular pivotCacheId="129507398">
      <items count="16">
        <i x="15"/>
        <i x="14"/>
        <i x="13"/>
        <i x="12"/>
        <i x="11"/>
        <i x="10"/>
        <i x="9"/>
        <i x="8"/>
        <i x="7"/>
        <i x="6"/>
        <i x="5" s="1"/>
        <i x="4" s="1"/>
        <i x="3" s="1"/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" xr10:uid="{8F796203-8182-4C83-8040-837BAFA8E506}" cache="SegmentaciónDeDatos_Region" caption="Region" columnCount="2" style="SlicerStyleOther2" rowHeight="241300"/>
  <slicer name="Country" xr10:uid="{3FB92BF5-DDFA-4C80-997E-AF1E3D72AD74}" cache="SegmentaciónDeDatos_Country" caption="Country" columnCount="2" style="SlicerStyleOther2" rowHeight="241300"/>
  <slicer name="Region 3" xr10:uid="{4214BF78-C03E-4EF0-8BAB-3D10BDDDC821}" cache="SegmentaciónDeDatos_Region2" caption="Region" columnCount="2" style="SlicerStyleOther2" rowHeight="241300"/>
  <slicer name="Pais" xr10:uid="{9DB838BD-A65E-4F67-8436-7E437CFED92D}" cache="SegmentaciónDeDatos_Country2" caption="Pais" columnCount="2" style="SlicerStyleOther2" rowHeight="216000"/>
  <slicer name="Country 1" xr10:uid="{8E4FA5B8-87B5-4AD4-8FA8-C024649E9D08}" cache="SegmentaciónDeDatos_Country3" caption="Country" columnCount="2" style="SlicerStyleOther2" rowHeight="216000"/>
  <slicer name="Year 1" xr10:uid="{9B0F422F-4B02-437D-B3BB-7BB4D3C0575D}" cache="SegmentaciónDeDatos_Year1" caption="Year" columnCount="2" style="SlicerStyleOther2" rowHeight="2160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 1" xr10:uid="{D3B9BD51-54CB-493D-88FC-AEAC20008FD4}" cache="SegmentaciónDeDatos_Region" caption="Region" columnCount="4" style="SlicerStyleOther2" rowHeight="241300"/>
  <slicer name="Country 2" xr10:uid="{335BAB4B-30FD-4054-9056-EE527B7116D6}" cache="SegmentaciónDeDatos_Country3" caption="Country" columnCount="5" style="SlicerStyleOther2" rowHeight="241300"/>
  <slicer name="Year" xr10:uid="{FBD65D2A-F3F8-4292-8F25-9941B13946C5}" cache="SegmentaciónDeDatos_Year1" caption="Year" columnCount="8" style="SlicerStyleOther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560FC-3112-42F9-8FEA-43B5EFA7DA46}" name="Perspectivas_Globales" displayName="Perspectivas_Globales" ref="A3:R1652" headerRowDxfId="635" headerRowBorderDxfId="634" tableBorderDxfId="633">
  <autoFilter ref="A3:R1652" xr:uid="{80C560FC-3112-42F9-8FEA-43B5EFA7DA46}"/>
  <tableColumns count="18">
    <tableColumn id="1" xr3:uid="{83DCFC71-599B-4DD4-90C1-31F9BC5B16B2}" name="Country" totalsRowLabel="Total" dataDxfId="632" totalsRowDxfId="631"/>
    <tableColumn id="2" xr3:uid="{AD4AF0A0-127F-4B47-8669-30B6A7398F9B}" name="Year" dataDxfId="630" totalsRowDxfId="629"/>
    <tableColumn id="3" xr3:uid="{DBDB9DF2-26A8-4B01-9542-28BD65A826AC}" name="Status" dataDxfId="628" totalsRowDxfId="627"/>
    <tableColumn id="4" xr3:uid="{EE9B9C64-4B07-496F-80FF-62F94872E133}" name="Life expectancy " dataDxfId="626" totalsRowDxfId="625"/>
    <tableColumn id="5" xr3:uid="{C50EDFA5-2DA9-4D7D-AA5A-ABAA6B9FECA1}" name="Adult Mortality" dataDxfId="624" totalsRowDxfId="623"/>
    <tableColumn id="6" xr3:uid="{FD3619C6-8793-4079-888B-A26B0FC7BB27}" name="infant deaths" totalsRowFunction="average" dataDxfId="622" totalsRowDxfId="621"/>
    <tableColumn id="7" xr3:uid="{BCF41255-E1CC-4A05-8C01-E0F418AEDC7C}" name="Alcohol  (L)" dataDxfId="620" totalsRowDxfId="619"/>
    <tableColumn id="8" xr3:uid="{C1F4A1C0-B4DD-4FD8-BAD4-5EE624B4622F}" name="Hepatitis B* (%)" dataDxfId="618" totalsRowDxfId="617"/>
    <tableColumn id="9" xr3:uid="{D63EA366-4D06-418F-ACD1-02FCCE855DE8}" name="Measles*  (%)" dataDxfId="616" totalsRowDxfId="615"/>
    <tableColumn id="10" xr3:uid="{26EF1844-1ED3-4DD6-80B1-5C3D37F38555}" name=" BMI " dataDxfId="614" totalsRowDxfId="613"/>
    <tableColumn id="11" xr3:uid="{F59EE4DF-391B-49E9-A526-FFF4C042547B}" name="under-five deaths " dataDxfId="612" totalsRowDxfId="611"/>
    <tableColumn id="12" xr3:uid="{A9A1668F-D6C4-4A13-A57A-F03D673B8BC6}" name="Polio*  (%)" totalsRowFunction="average" dataDxfId="610" totalsRowDxfId="609"/>
    <tableColumn id="13" xr3:uid="{D49E8AE5-A9D8-4AE2-947A-2073BB61812C}" name="Diphtheria*  (%)" dataDxfId="608" totalsRowDxfId="607"/>
    <tableColumn id="14" xr3:uid="{2434341B-887E-4BEC-A9D8-F9CC87F90C41}" name=" thinness  1-19 years" dataDxfId="606" totalsRowDxfId="605"/>
    <tableColumn id="15" xr3:uid="{9E2CFF7D-F0B9-4AD7-93AD-7EB65344D188}" name=" thinness 5-9 years" dataDxfId="604" totalsRowDxfId="603"/>
    <tableColumn id="16" xr3:uid="{894C4A9F-6675-4C53-9BCD-089CA2F89625}" name="Region" totalsRowFunction="count" dataDxfId="602" totalsRowDxfId="601">
      <calculatedColumnFormula>VLOOKUP(Perspectivas_Globales[[#This Row],[Country]],Tablas!$B$5:$C$138,2,FALSE)</calculatedColumnFormula>
    </tableColumn>
    <tableColumn id="17" xr3:uid="{77E2451B-6F05-40A7-8E7E-3FA3464C9F2B}" name="Mortalidad (A-M-B) Menores de cinco" dataDxfId="600" totalsRowDxfId="599">
      <calculatedColumnFormula array="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calculatedColumnFormula>
    </tableColumn>
    <tableColumn id="18" xr3:uid="{2E493222-E9D7-433B-A809-7BC853ACAAEF}" name="Expectativa de vida (A-M-B)" dataDxfId="598" totalsRowDxfId="597">
      <calculatedColumnFormula array="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calculatedColumnFormula>
    </tableColumn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59AA6E-8694-4E98-B58E-38CFF406571B}" name="Tabla3" displayName="Tabla3" ref="B21:D1670" totalsRowShown="0" headerRowDxfId="596" tableBorderDxfId="595">
  <autoFilter ref="B21:D1670" xr:uid="{1B59AA6E-8694-4E98-B58E-38CFF406571B}">
    <filterColumn colId="1">
      <filters>
        <filter val="89,00"/>
      </filters>
    </filterColumn>
  </autoFilter>
  <tableColumns count="3">
    <tableColumn id="1" xr3:uid="{1F3D1170-25F4-4894-B89A-A4CBBBB6D9C5}" name="Country" dataDxfId="594"/>
    <tableColumn id="2" xr3:uid="{C8BF58BB-278E-496D-AAC8-ECD6FF607C53}" name="Life expectancy " dataDxfId="593"/>
    <tableColumn id="3" xr3:uid="{454E79D2-5A96-426B-B4DC-D643701EE25C}" name="Year" dataDxfId="592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03BB87-6559-4897-B817-AB429C296263}" name="Tabla4" displayName="Tabla4" ref="B1676:D3325" totalsRowShown="0" headerRowDxfId="591" headerRowBorderDxfId="590" tableBorderDxfId="589">
  <autoFilter ref="B1676:D3325" xr:uid="{1F03BB87-6559-4897-B817-AB429C296263}">
    <filterColumn colId="1">
      <filters>
        <filter val="44,00"/>
      </filters>
    </filterColumn>
  </autoFilter>
  <tableColumns count="3">
    <tableColumn id="1" xr3:uid="{14AADA41-4E82-4AC0-8317-E073661C4588}" name="Country" dataDxfId="588"/>
    <tableColumn id="2" xr3:uid="{98866847-0228-4B57-BA4F-3E98AFEB90BF}" name="Life expectancy " dataDxfId="587"/>
    <tableColumn id="3" xr3:uid="{B123F12F-CF75-45F5-8F3A-26C2BD46C171}" name="Year" dataDxfId="58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arunjangir245/life-expectancy-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8" Type="http://schemas.microsoft.com/office/2007/relationships/slicer" Target="../slicers/slicer1.xml"/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7681-7EA1-4466-B4A9-12AC95B6F308}">
  <sheetPr>
    <tabColor theme="8" tint="0.39997558519241921"/>
  </sheetPr>
  <dimension ref="B3:G38"/>
  <sheetViews>
    <sheetView showGridLines="0" topLeftCell="B1" workbookViewId="0">
      <selection activeCell="F5" sqref="F5"/>
    </sheetView>
  </sheetViews>
  <sheetFormatPr baseColWidth="10" defaultRowHeight="15" x14ac:dyDescent="0.25"/>
  <cols>
    <col min="1" max="2" width="11.42578125" customWidth="1"/>
    <col min="3" max="3" width="28.42578125" customWidth="1"/>
    <col min="4" max="4" width="71.85546875" customWidth="1"/>
    <col min="5" max="5" width="11.42578125" customWidth="1"/>
    <col min="6" max="6" width="13" customWidth="1"/>
  </cols>
  <sheetData>
    <row r="3" spans="3:7" ht="15.75" x14ac:dyDescent="0.25">
      <c r="C3" s="26" t="s">
        <v>1811</v>
      </c>
      <c r="D3" s="26"/>
      <c r="E3" s="23"/>
      <c r="F3" s="23"/>
      <c r="G3" s="23"/>
    </row>
    <row r="5" spans="3:7" x14ac:dyDescent="0.25">
      <c r="C5" t="s">
        <v>1814</v>
      </c>
      <c r="F5" s="97" t="s">
        <v>1895</v>
      </c>
    </row>
    <row r="6" spans="3:7" x14ac:dyDescent="0.25">
      <c r="C6" t="s">
        <v>1815</v>
      </c>
    </row>
    <row r="7" spans="3:7" x14ac:dyDescent="0.25">
      <c r="C7" t="s">
        <v>1812</v>
      </c>
    </row>
    <row r="8" spans="3:7" x14ac:dyDescent="0.25">
      <c r="C8" t="s">
        <v>1813</v>
      </c>
    </row>
    <row r="9" spans="3:7" x14ac:dyDescent="0.25">
      <c r="C9" t="s">
        <v>1877</v>
      </c>
    </row>
    <row r="10" spans="3:7" x14ac:dyDescent="0.25">
      <c r="C10" t="s">
        <v>1878</v>
      </c>
    </row>
    <row r="11" spans="3:7" x14ac:dyDescent="0.25">
      <c r="C11" t="s">
        <v>1879</v>
      </c>
    </row>
    <row r="12" spans="3:7" x14ac:dyDescent="0.25">
      <c r="C12" t="s">
        <v>1906</v>
      </c>
    </row>
    <row r="13" spans="3:7" x14ac:dyDescent="0.25">
      <c r="C13" t="s">
        <v>1938</v>
      </c>
    </row>
    <row r="14" spans="3:7" x14ac:dyDescent="0.25">
      <c r="C14" t="s">
        <v>1939</v>
      </c>
    </row>
    <row r="15" spans="3:7" x14ac:dyDescent="0.25">
      <c r="C15" t="s">
        <v>1944</v>
      </c>
    </row>
    <row r="16" spans="3:7" x14ac:dyDescent="0.25">
      <c r="C16" t="s">
        <v>1947</v>
      </c>
    </row>
    <row r="17" spans="2:4" x14ac:dyDescent="0.25">
      <c r="C17" t="s">
        <v>1951</v>
      </c>
    </row>
    <row r="18" spans="2:4" x14ac:dyDescent="0.25">
      <c r="C18" t="s">
        <v>1956</v>
      </c>
    </row>
    <row r="20" spans="2:4" x14ac:dyDescent="0.25">
      <c r="B20" s="24"/>
      <c r="C20" s="27" t="s">
        <v>146</v>
      </c>
      <c r="D20" s="27"/>
    </row>
    <row r="22" spans="2:4" ht="15.75" thickBot="1" x14ac:dyDescent="0.3"/>
    <row r="23" spans="2:4" ht="15.75" thickBot="1" x14ac:dyDescent="0.3">
      <c r="C23" s="2" t="s">
        <v>1816</v>
      </c>
      <c r="D23" s="4" t="s">
        <v>1817</v>
      </c>
    </row>
    <row r="24" spans="2:4" x14ac:dyDescent="0.25">
      <c r="C24" s="8" t="s">
        <v>1818</v>
      </c>
      <c r="D24" s="8" t="s">
        <v>1831</v>
      </c>
    </row>
    <row r="25" spans="2:4" x14ac:dyDescent="0.25">
      <c r="C25" s="1" t="s">
        <v>1819</v>
      </c>
      <c r="D25" s="1" t="s">
        <v>1832</v>
      </c>
    </row>
    <row r="26" spans="2:4" x14ac:dyDescent="0.25">
      <c r="C26" s="1" t="s">
        <v>1820</v>
      </c>
      <c r="D26" s="1" t="s">
        <v>1907</v>
      </c>
    </row>
    <row r="27" spans="2:4" x14ac:dyDescent="0.25">
      <c r="C27" s="1" t="s">
        <v>1821</v>
      </c>
      <c r="D27" s="1" t="s">
        <v>1833</v>
      </c>
    </row>
    <row r="28" spans="2:4" x14ac:dyDescent="0.25">
      <c r="C28" s="1" t="s">
        <v>1822</v>
      </c>
      <c r="D28" s="1" t="s">
        <v>147</v>
      </c>
    </row>
    <row r="29" spans="2:4" x14ac:dyDescent="0.25">
      <c r="C29" s="1" t="s">
        <v>1823</v>
      </c>
      <c r="D29" s="1" t="s">
        <v>148</v>
      </c>
    </row>
    <row r="30" spans="2:4" x14ac:dyDescent="0.25">
      <c r="C30" s="1" t="s">
        <v>6</v>
      </c>
      <c r="D30" s="1" t="s">
        <v>149</v>
      </c>
    </row>
    <row r="31" spans="2:4" x14ac:dyDescent="0.25">
      <c r="C31" s="1" t="s">
        <v>1824</v>
      </c>
      <c r="D31" s="1" t="s">
        <v>150</v>
      </c>
    </row>
    <row r="32" spans="2:4" x14ac:dyDescent="0.25">
      <c r="C32" s="1" t="s">
        <v>1825</v>
      </c>
      <c r="D32" s="1" t="s">
        <v>1834</v>
      </c>
    </row>
    <row r="33" spans="3:4" x14ac:dyDescent="0.25">
      <c r="C33" s="1" t="s">
        <v>1826</v>
      </c>
      <c r="D33" s="1" t="s">
        <v>1836</v>
      </c>
    </row>
    <row r="34" spans="3:4" x14ac:dyDescent="0.25">
      <c r="C34" s="1" t="s">
        <v>1827</v>
      </c>
      <c r="D34" s="1" t="s">
        <v>1857</v>
      </c>
    </row>
    <row r="35" spans="3:4" x14ac:dyDescent="0.25">
      <c r="C35" s="1" t="s">
        <v>1828</v>
      </c>
      <c r="D35" s="1" t="s">
        <v>1835</v>
      </c>
    </row>
    <row r="36" spans="3:4" x14ac:dyDescent="0.25">
      <c r="C36" s="1" t="s">
        <v>1829</v>
      </c>
      <c r="D36" s="1" t="s">
        <v>1837</v>
      </c>
    </row>
    <row r="37" spans="3:4" x14ac:dyDescent="0.25">
      <c r="C37" s="1" t="s">
        <v>151</v>
      </c>
      <c r="D37" s="1" t="s">
        <v>1848</v>
      </c>
    </row>
    <row r="38" spans="3:4" x14ac:dyDescent="0.25">
      <c r="C38" s="1" t="s">
        <v>1830</v>
      </c>
      <c r="D38" s="1" t="s">
        <v>1848</v>
      </c>
    </row>
  </sheetData>
  <hyperlinks>
    <hyperlink ref="F5" r:id="rId1" display="https://www.kaggle.com/datasets/arunjangir245/life-expectancy-data" xr:uid="{E207CCC3-288D-423D-9F63-E018223F75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D173-F2D4-41AA-861F-DBAC75721B60}">
  <sheetPr>
    <tabColor theme="8" tint="0.39997558519241921"/>
  </sheetPr>
  <dimension ref="A1:A1650"/>
  <sheetViews>
    <sheetView workbookViewId="0"/>
  </sheetViews>
  <sheetFormatPr baseColWidth="10" defaultRowHeight="15" x14ac:dyDescent="0.25"/>
  <sheetData>
    <row r="1" spans="1:1" x14ac:dyDescent="0.25">
      <c r="A1" t="s">
        <v>161</v>
      </c>
    </row>
    <row r="2" spans="1:1" x14ac:dyDescent="0.25">
      <c r="A2" t="s">
        <v>162</v>
      </c>
    </row>
    <row r="3" spans="1:1" x14ac:dyDescent="0.25">
      <c r="A3" t="s">
        <v>163</v>
      </c>
    </row>
    <row r="4" spans="1:1" x14ac:dyDescent="0.25">
      <c r="A4" t="s">
        <v>164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167</v>
      </c>
    </row>
    <row r="8" spans="1:1" x14ac:dyDescent="0.25">
      <c r="A8" t="s">
        <v>168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171</v>
      </c>
    </row>
    <row r="12" spans="1:1" x14ac:dyDescent="0.25">
      <c r="A12" t="s">
        <v>172</v>
      </c>
    </row>
    <row r="13" spans="1:1" x14ac:dyDescent="0.25">
      <c r="A13" t="s">
        <v>173</v>
      </c>
    </row>
    <row r="14" spans="1:1" x14ac:dyDescent="0.25">
      <c r="A14" t="s">
        <v>174</v>
      </c>
    </row>
    <row r="15" spans="1:1" x14ac:dyDescent="0.25">
      <c r="A15" t="s">
        <v>175</v>
      </c>
    </row>
    <row r="16" spans="1:1" x14ac:dyDescent="0.25">
      <c r="A16" t="s">
        <v>176</v>
      </c>
    </row>
    <row r="17" spans="1:1" x14ac:dyDescent="0.25">
      <c r="A17" t="s">
        <v>177</v>
      </c>
    </row>
    <row r="18" spans="1:1" x14ac:dyDescent="0.25">
      <c r="A18" t="s">
        <v>178</v>
      </c>
    </row>
    <row r="19" spans="1:1" x14ac:dyDescent="0.25">
      <c r="A19" t="s">
        <v>179</v>
      </c>
    </row>
    <row r="20" spans="1:1" x14ac:dyDescent="0.25">
      <c r="A20" t="s">
        <v>180</v>
      </c>
    </row>
    <row r="21" spans="1:1" x14ac:dyDescent="0.25">
      <c r="A21" t="s">
        <v>181</v>
      </c>
    </row>
    <row r="22" spans="1:1" x14ac:dyDescent="0.25">
      <c r="A22" t="s">
        <v>182</v>
      </c>
    </row>
    <row r="23" spans="1:1" x14ac:dyDescent="0.25">
      <c r="A23" t="s">
        <v>183</v>
      </c>
    </row>
    <row r="24" spans="1:1" x14ac:dyDescent="0.25">
      <c r="A24" t="s">
        <v>184</v>
      </c>
    </row>
    <row r="25" spans="1:1" x14ac:dyDescent="0.25">
      <c r="A25" t="s">
        <v>185</v>
      </c>
    </row>
    <row r="26" spans="1:1" x14ac:dyDescent="0.25">
      <c r="A26" t="s">
        <v>186</v>
      </c>
    </row>
    <row r="27" spans="1:1" x14ac:dyDescent="0.25">
      <c r="A27" t="s">
        <v>187</v>
      </c>
    </row>
    <row r="28" spans="1:1" x14ac:dyDescent="0.25">
      <c r="A28" t="s">
        <v>188</v>
      </c>
    </row>
    <row r="29" spans="1:1" x14ac:dyDescent="0.25">
      <c r="A29" t="s">
        <v>189</v>
      </c>
    </row>
    <row r="30" spans="1:1" x14ac:dyDescent="0.25">
      <c r="A30" t="s">
        <v>190</v>
      </c>
    </row>
    <row r="31" spans="1:1" x14ac:dyDescent="0.25">
      <c r="A31" t="s">
        <v>191</v>
      </c>
    </row>
    <row r="32" spans="1:1" x14ac:dyDescent="0.25">
      <c r="A32" t="s">
        <v>192</v>
      </c>
    </row>
    <row r="33" spans="1:1" x14ac:dyDescent="0.25">
      <c r="A33" t="s">
        <v>193</v>
      </c>
    </row>
    <row r="34" spans="1:1" x14ac:dyDescent="0.25">
      <c r="A34" t="s">
        <v>194</v>
      </c>
    </row>
    <row r="35" spans="1:1" x14ac:dyDescent="0.25">
      <c r="A35" t="s">
        <v>195</v>
      </c>
    </row>
    <row r="36" spans="1:1" x14ac:dyDescent="0.25">
      <c r="A36" t="s">
        <v>196</v>
      </c>
    </row>
    <row r="37" spans="1:1" x14ac:dyDescent="0.25">
      <c r="A37" t="s">
        <v>197</v>
      </c>
    </row>
    <row r="38" spans="1:1" x14ac:dyDescent="0.25">
      <c r="A38" t="s">
        <v>198</v>
      </c>
    </row>
    <row r="39" spans="1:1" x14ac:dyDescent="0.25">
      <c r="A39" t="s">
        <v>199</v>
      </c>
    </row>
    <row r="40" spans="1:1" x14ac:dyDescent="0.25">
      <c r="A40" t="s">
        <v>200</v>
      </c>
    </row>
    <row r="41" spans="1:1" x14ac:dyDescent="0.25">
      <c r="A41" t="s">
        <v>201</v>
      </c>
    </row>
    <row r="42" spans="1:1" x14ac:dyDescent="0.25">
      <c r="A42" t="s">
        <v>202</v>
      </c>
    </row>
    <row r="43" spans="1:1" x14ac:dyDescent="0.25">
      <c r="A43" t="s">
        <v>203</v>
      </c>
    </row>
    <row r="44" spans="1:1" x14ac:dyDescent="0.25">
      <c r="A44" t="s">
        <v>204</v>
      </c>
    </row>
    <row r="45" spans="1:1" x14ac:dyDescent="0.25">
      <c r="A45" t="s">
        <v>205</v>
      </c>
    </row>
    <row r="46" spans="1:1" x14ac:dyDescent="0.25">
      <c r="A46" t="s">
        <v>206</v>
      </c>
    </row>
    <row r="47" spans="1:1" x14ac:dyDescent="0.25">
      <c r="A47" t="s">
        <v>207</v>
      </c>
    </row>
    <row r="48" spans="1:1" x14ac:dyDescent="0.25">
      <c r="A48" t="s">
        <v>208</v>
      </c>
    </row>
    <row r="49" spans="1:1" x14ac:dyDescent="0.25">
      <c r="A49" t="s">
        <v>209</v>
      </c>
    </row>
    <row r="50" spans="1:1" x14ac:dyDescent="0.25">
      <c r="A50" t="s">
        <v>210</v>
      </c>
    </row>
    <row r="51" spans="1:1" x14ac:dyDescent="0.25">
      <c r="A51" t="s">
        <v>211</v>
      </c>
    </row>
    <row r="52" spans="1:1" x14ac:dyDescent="0.25">
      <c r="A52" t="s">
        <v>212</v>
      </c>
    </row>
    <row r="53" spans="1:1" x14ac:dyDescent="0.25">
      <c r="A53" t="s">
        <v>213</v>
      </c>
    </row>
    <row r="54" spans="1:1" x14ac:dyDescent="0.25">
      <c r="A54" t="s">
        <v>214</v>
      </c>
    </row>
    <row r="55" spans="1:1" x14ac:dyDescent="0.25">
      <c r="A55" t="s">
        <v>215</v>
      </c>
    </row>
    <row r="56" spans="1:1" x14ac:dyDescent="0.25">
      <c r="A56" t="s">
        <v>216</v>
      </c>
    </row>
    <row r="57" spans="1:1" x14ac:dyDescent="0.25">
      <c r="A57" t="s">
        <v>217</v>
      </c>
    </row>
    <row r="58" spans="1:1" x14ac:dyDescent="0.25">
      <c r="A58" t="s">
        <v>218</v>
      </c>
    </row>
    <row r="59" spans="1:1" x14ac:dyDescent="0.25">
      <c r="A59" t="s">
        <v>219</v>
      </c>
    </row>
    <row r="60" spans="1:1" x14ac:dyDescent="0.25">
      <c r="A60" t="s">
        <v>220</v>
      </c>
    </row>
    <row r="61" spans="1:1" x14ac:dyDescent="0.25">
      <c r="A61" t="s">
        <v>221</v>
      </c>
    </row>
    <row r="62" spans="1:1" x14ac:dyDescent="0.25">
      <c r="A62" t="s">
        <v>222</v>
      </c>
    </row>
    <row r="63" spans="1:1" x14ac:dyDescent="0.25">
      <c r="A63" t="s">
        <v>223</v>
      </c>
    </row>
    <row r="64" spans="1:1" x14ac:dyDescent="0.25">
      <c r="A64" t="s">
        <v>224</v>
      </c>
    </row>
    <row r="65" spans="1:1" x14ac:dyDescent="0.25">
      <c r="A65" t="s">
        <v>225</v>
      </c>
    </row>
    <row r="66" spans="1:1" x14ac:dyDescent="0.25">
      <c r="A66" t="s">
        <v>226</v>
      </c>
    </row>
    <row r="67" spans="1:1" x14ac:dyDescent="0.25">
      <c r="A67" t="s">
        <v>227</v>
      </c>
    </row>
    <row r="68" spans="1:1" x14ac:dyDescent="0.25">
      <c r="A68" t="s">
        <v>228</v>
      </c>
    </row>
    <row r="69" spans="1:1" x14ac:dyDescent="0.25">
      <c r="A69" t="s">
        <v>229</v>
      </c>
    </row>
    <row r="70" spans="1:1" x14ac:dyDescent="0.25">
      <c r="A70" t="s">
        <v>230</v>
      </c>
    </row>
    <row r="71" spans="1:1" x14ac:dyDescent="0.25">
      <c r="A71" t="s">
        <v>231</v>
      </c>
    </row>
    <row r="72" spans="1:1" x14ac:dyDescent="0.25">
      <c r="A72" t="s">
        <v>232</v>
      </c>
    </row>
    <row r="73" spans="1:1" x14ac:dyDescent="0.25">
      <c r="A73" t="s">
        <v>233</v>
      </c>
    </row>
    <row r="74" spans="1:1" x14ac:dyDescent="0.25">
      <c r="A74" t="s">
        <v>234</v>
      </c>
    </row>
    <row r="75" spans="1:1" x14ac:dyDescent="0.25">
      <c r="A75" t="s">
        <v>235</v>
      </c>
    </row>
    <row r="76" spans="1:1" x14ac:dyDescent="0.25">
      <c r="A76" t="s">
        <v>236</v>
      </c>
    </row>
    <row r="77" spans="1:1" x14ac:dyDescent="0.25">
      <c r="A77" t="s">
        <v>237</v>
      </c>
    </row>
    <row r="78" spans="1:1" x14ac:dyDescent="0.25">
      <c r="A78" t="s">
        <v>238</v>
      </c>
    </row>
    <row r="79" spans="1:1" x14ac:dyDescent="0.25">
      <c r="A79" t="s">
        <v>239</v>
      </c>
    </row>
    <row r="80" spans="1:1" x14ac:dyDescent="0.25">
      <c r="A80" t="s">
        <v>240</v>
      </c>
    </row>
    <row r="81" spans="1:1" x14ac:dyDescent="0.25">
      <c r="A81" t="s">
        <v>241</v>
      </c>
    </row>
    <row r="82" spans="1:1" x14ac:dyDescent="0.25">
      <c r="A82" t="s">
        <v>242</v>
      </c>
    </row>
    <row r="83" spans="1:1" x14ac:dyDescent="0.25">
      <c r="A83" t="s">
        <v>243</v>
      </c>
    </row>
    <row r="84" spans="1:1" x14ac:dyDescent="0.25">
      <c r="A84" t="s">
        <v>244</v>
      </c>
    </row>
    <row r="85" spans="1:1" x14ac:dyDescent="0.25">
      <c r="A85" t="s">
        <v>245</v>
      </c>
    </row>
    <row r="86" spans="1:1" x14ac:dyDescent="0.25">
      <c r="A86" t="s">
        <v>246</v>
      </c>
    </row>
    <row r="87" spans="1:1" x14ac:dyDescent="0.25">
      <c r="A87" t="s">
        <v>247</v>
      </c>
    </row>
    <row r="88" spans="1:1" x14ac:dyDescent="0.25">
      <c r="A88" t="s">
        <v>248</v>
      </c>
    </row>
    <row r="89" spans="1:1" x14ac:dyDescent="0.25">
      <c r="A89" t="s">
        <v>249</v>
      </c>
    </row>
    <row r="90" spans="1:1" x14ac:dyDescent="0.25">
      <c r="A90" t="s">
        <v>250</v>
      </c>
    </row>
    <row r="91" spans="1:1" x14ac:dyDescent="0.25">
      <c r="A91" t="s">
        <v>251</v>
      </c>
    </row>
    <row r="92" spans="1:1" x14ac:dyDescent="0.25">
      <c r="A92" t="s">
        <v>252</v>
      </c>
    </row>
    <row r="93" spans="1:1" x14ac:dyDescent="0.25">
      <c r="A93" t="s">
        <v>253</v>
      </c>
    </row>
    <row r="94" spans="1:1" x14ac:dyDescent="0.25">
      <c r="A94" t="s">
        <v>254</v>
      </c>
    </row>
    <row r="95" spans="1:1" x14ac:dyDescent="0.25">
      <c r="A95" t="s">
        <v>255</v>
      </c>
    </row>
    <row r="96" spans="1:1" x14ac:dyDescent="0.25">
      <c r="A96" t="s">
        <v>256</v>
      </c>
    </row>
    <row r="97" spans="1:1" x14ac:dyDescent="0.25">
      <c r="A97" t="s">
        <v>257</v>
      </c>
    </row>
    <row r="98" spans="1:1" x14ac:dyDescent="0.25">
      <c r="A98" t="s">
        <v>258</v>
      </c>
    </row>
    <row r="99" spans="1:1" x14ac:dyDescent="0.25">
      <c r="A99" t="s">
        <v>259</v>
      </c>
    </row>
    <row r="100" spans="1:1" x14ac:dyDescent="0.25">
      <c r="A100" t="s">
        <v>260</v>
      </c>
    </row>
    <row r="101" spans="1:1" x14ac:dyDescent="0.25">
      <c r="A101" t="s">
        <v>261</v>
      </c>
    </row>
    <row r="102" spans="1:1" x14ac:dyDescent="0.25">
      <c r="A102" t="s">
        <v>262</v>
      </c>
    </row>
    <row r="103" spans="1:1" x14ac:dyDescent="0.25">
      <c r="A103" t="s">
        <v>263</v>
      </c>
    </row>
    <row r="104" spans="1:1" x14ac:dyDescent="0.25">
      <c r="A104" t="s">
        <v>264</v>
      </c>
    </row>
    <row r="105" spans="1:1" x14ac:dyDescent="0.25">
      <c r="A105" t="s">
        <v>265</v>
      </c>
    </row>
    <row r="106" spans="1:1" x14ac:dyDescent="0.25">
      <c r="A106" t="s">
        <v>266</v>
      </c>
    </row>
    <row r="107" spans="1:1" x14ac:dyDescent="0.25">
      <c r="A107" t="s">
        <v>267</v>
      </c>
    </row>
    <row r="108" spans="1:1" x14ac:dyDescent="0.25">
      <c r="A108" t="s">
        <v>268</v>
      </c>
    </row>
    <row r="109" spans="1:1" x14ac:dyDescent="0.25">
      <c r="A109" t="s">
        <v>269</v>
      </c>
    </row>
    <row r="110" spans="1:1" x14ac:dyDescent="0.25">
      <c r="A110" t="s">
        <v>270</v>
      </c>
    </row>
    <row r="111" spans="1:1" x14ac:dyDescent="0.25">
      <c r="A111" t="s">
        <v>271</v>
      </c>
    </row>
    <row r="112" spans="1:1" x14ac:dyDescent="0.25">
      <c r="A112" t="s">
        <v>272</v>
      </c>
    </row>
    <row r="113" spans="1:1" x14ac:dyDescent="0.25">
      <c r="A113" t="s">
        <v>273</v>
      </c>
    </row>
    <row r="114" spans="1:1" x14ac:dyDescent="0.25">
      <c r="A114" t="s">
        <v>274</v>
      </c>
    </row>
    <row r="115" spans="1:1" x14ac:dyDescent="0.25">
      <c r="A115" t="s">
        <v>275</v>
      </c>
    </row>
    <row r="116" spans="1:1" x14ac:dyDescent="0.25">
      <c r="A116" t="s">
        <v>276</v>
      </c>
    </row>
    <row r="117" spans="1:1" x14ac:dyDescent="0.25">
      <c r="A117" t="s">
        <v>277</v>
      </c>
    </row>
    <row r="118" spans="1:1" x14ac:dyDescent="0.25">
      <c r="A118" t="s">
        <v>278</v>
      </c>
    </row>
    <row r="119" spans="1:1" x14ac:dyDescent="0.25">
      <c r="A119" t="s">
        <v>279</v>
      </c>
    </row>
    <row r="120" spans="1:1" x14ac:dyDescent="0.25">
      <c r="A120" t="s">
        <v>280</v>
      </c>
    </row>
    <row r="121" spans="1:1" x14ac:dyDescent="0.25">
      <c r="A121" t="s">
        <v>281</v>
      </c>
    </row>
    <row r="122" spans="1:1" x14ac:dyDescent="0.25">
      <c r="A122" t="s">
        <v>282</v>
      </c>
    </row>
    <row r="123" spans="1:1" x14ac:dyDescent="0.25">
      <c r="A123" t="s">
        <v>283</v>
      </c>
    </row>
    <row r="124" spans="1:1" x14ac:dyDescent="0.25">
      <c r="A124" t="s">
        <v>284</v>
      </c>
    </row>
    <row r="125" spans="1:1" x14ac:dyDescent="0.25">
      <c r="A125" t="s">
        <v>285</v>
      </c>
    </row>
    <row r="126" spans="1:1" x14ac:dyDescent="0.25">
      <c r="A126" t="s">
        <v>286</v>
      </c>
    </row>
    <row r="127" spans="1:1" x14ac:dyDescent="0.25">
      <c r="A127" t="s">
        <v>287</v>
      </c>
    </row>
    <row r="128" spans="1:1" x14ac:dyDescent="0.25">
      <c r="A128" t="s">
        <v>288</v>
      </c>
    </row>
    <row r="129" spans="1:1" x14ac:dyDescent="0.25">
      <c r="A129" t="s">
        <v>289</v>
      </c>
    </row>
    <row r="130" spans="1:1" x14ac:dyDescent="0.25">
      <c r="A130" t="s">
        <v>290</v>
      </c>
    </row>
    <row r="131" spans="1:1" x14ac:dyDescent="0.25">
      <c r="A131" t="s">
        <v>291</v>
      </c>
    </row>
    <row r="132" spans="1:1" x14ac:dyDescent="0.25">
      <c r="A132" t="s">
        <v>292</v>
      </c>
    </row>
    <row r="133" spans="1:1" x14ac:dyDescent="0.25">
      <c r="A133" t="s">
        <v>293</v>
      </c>
    </row>
    <row r="134" spans="1:1" x14ac:dyDescent="0.25">
      <c r="A134" t="s">
        <v>294</v>
      </c>
    </row>
    <row r="135" spans="1:1" x14ac:dyDescent="0.25">
      <c r="A135" t="s">
        <v>295</v>
      </c>
    </row>
    <row r="136" spans="1:1" x14ac:dyDescent="0.25">
      <c r="A136" t="s">
        <v>296</v>
      </c>
    </row>
    <row r="137" spans="1:1" x14ac:dyDescent="0.25">
      <c r="A137" t="s">
        <v>297</v>
      </c>
    </row>
    <row r="138" spans="1:1" x14ac:dyDescent="0.25">
      <c r="A138" t="s">
        <v>298</v>
      </c>
    </row>
    <row r="139" spans="1:1" x14ac:dyDescent="0.25">
      <c r="A139" t="s">
        <v>299</v>
      </c>
    </row>
    <row r="140" spans="1:1" x14ac:dyDescent="0.25">
      <c r="A140" t="s">
        <v>300</v>
      </c>
    </row>
    <row r="141" spans="1:1" x14ac:dyDescent="0.25">
      <c r="A141" t="s">
        <v>301</v>
      </c>
    </row>
    <row r="142" spans="1:1" x14ac:dyDescent="0.25">
      <c r="A142" t="s">
        <v>302</v>
      </c>
    </row>
    <row r="143" spans="1:1" x14ac:dyDescent="0.25">
      <c r="A143" t="s">
        <v>303</v>
      </c>
    </row>
    <row r="144" spans="1:1" x14ac:dyDescent="0.25">
      <c r="A144" t="s">
        <v>304</v>
      </c>
    </row>
    <row r="145" spans="1:1" x14ac:dyDescent="0.25">
      <c r="A145" t="s">
        <v>305</v>
      </c>
    </row>
    <row r="146" spans="1:1" x14ac:dyDescent="0.25">
      <c r="A146" t="s">
        <v>306</v>
      </c>
    </row>
    <row r="147" spans="1:1" x14ac:dyDescent="0.25">
      <c r="A147" t="s">
        <v>307</v>
      </c>
    </row>
    <row r="148" spans="1:1" x14ac:dyDescent="0.25">
      <c r="A148" t="s">
        <v>308</v>
      </c>
    </row>
    <row r="149" spans="1:1" x14ac:dyDescent="0.25">
      <c r="A149" t="s">
        <v>309</v>
      </c>
    </row>
    <row r="150" spans="1:1" x14ac:dyDescent="0.25">
      <c r="A150" t="s">
        <v>310</v>
      </c>
    </row>
    <row r="151" spans="1:1" x14ac:dyDescent="0.25">
      <c r="A151" t="s">
        <v>311</v>
      </c>
    </row>
    <row r="152" spans="1:1" x14ac:dyDescent="0.25">
      <c r="A152" t="s">
        <v>312</v>
      </c>
    </row>
    <row r="153" spans="1:1" x14ac:dyDescent="0.25">
      <c r="A153" t="s">
        <v>313</v>
      </c>
    </row>
    <row r="154" spans="1:1" x14ac:dyDescent="0.25">
      <c r="A154" t="s">
        <v>314</v>
      </c>
    </row>
    <row r="155" spans="1:1" x14ac:dyDescent="0.25">
      <c r="A155" t="s">
        <v>315</v>
      </c>
    </row>
    <row r="156" spans="1:1" x14ac:dyDescent="0.25">
      <c r="A156" t="s">
        <v>316</v>
      </c>
    </row>
    <row r="157" spans="1:1" x14ac:dyDescent="0.25">
      <c r="A157" t="s">
        <v>317</v>
      </c>
    </row>
    <row r="158" spans="1:1" x14ac:dyDescent="0.25">
      <c r="A158" t="s">
        <v>318</v>
      </c>
    </row>
    <row r="159" spans="1:1" x14ac:dyDescent="0.25">
      <c r="A159" t="s">
        <v>319</v>
      </c>
    </row>
    <row r="160" spans="1:1" x14ac:dyDescent="0.25">
      <c r="A160" t="s">
        <v>320</v>
      </c>
    </row>
    <row r="161" spans="1:1" x14ac:dyDescent="0.25">
      <c r="A161" t="s">
        <v>321</v>
      </c>
    </row>
    <row r="162" spans="1:1" x14ac:dyDescent="0.25">
      <c r="A162" t="s">
        <v>322</v>
      </c>
    </row>
    <row r="163" spans="1:1" x14ac:dyDescent="0.25">
      <c r="A163" t="s">
        <v>323</v>
      </c>
    </row>
    <row r="164" spans="1:1" x14ac:dyDescent="0.25">
      <c r="A164" t="s">
        <v>324</v>
      </c>
    </row>
    <row r="165" spans="1:1" x14ac:dyDescent="0.25">
      <c r="A165" t="s">
        <v>325</v>
      </c>
    </row>
    <row r="166" spans="1:1" x14ac:dyDescent="0.25">
      <c r="A166" t="s">
        <v>326</v>
      </c>
    </row>
    <row r="167" spans="1:1" x14ac:dyDescent="0.25">
      <c r="A167" t="s">
        <v>327</v>
      </c>
    </row>
    <row r="168" spans="1:1" x14ac:dyDescent="0.25">
      <c r="A168" t="s">
        <v>328</v>
      </c>
    </row>
    <row r="169" spans="1:1" x14ac:dyDescent="0.25">
      <c r="A169" t="s">
        <v>329</v>
      </c>
    </row>
    <row r="170" spans="1:1" x14ac:dyDescent="0.25">
      <c r="A170" t="s">
        <v>330</v>
      </c>
    </row>
    <row r="171" spans="1:1" x14ac:dyDescent="0.25">
      <c r="A171" t="s">
        <v>331</v>
      </c>
    </row>
    <row r="172" spans="1:1" x14ac:dyDescent="0.25">
      <c r="A172" t="s">
        <v>332</v>
      </c>
    </row>
    <row r="173" spans="1:1" x14ac:dyDescent="0.25">
      <c r="A173" t="s">
        <v>333</v>
      </c>
    </row>
    <row r="174" spans="1:1" x14ac:dyDescent="0.25">
      <c r="A174" t="s">
        <v>334</v>
      </c>
    </row>
    <row r="175" spans="1:1" x14ac:dyDescent="0.25">
      <c r="A175" t="s">
        <v>335</v>
      </c>
    </row>
    <row r="176" spans="1:1" x14ac:dyDescent="0.25">
      <c r="A176" t="s">
        <v>336</v>
      </c>
    </row>
    <row r="177" spans="1:1" x14ac:dyDescent="0.25">
      <c r="A177" t="s">
        <v>337</v>
      </c>
    </row>
    <row r="178" spans="1:1" x14ac:dyDescent="0.25">
      <c r="A178" t="s">
        <v>338</v>
      </c>
    </row>
    <row r="179" spans="1:1" x14ac:dyDescent="0.25">
      <c r="A179" t="s">
        <v>339</v>
      </c>
    </row>
    <row r="180" spans="1:1" x14ac:dyDescent="0.25">
      <c r="A180" t="s">
        <v>340</v>
      </c>
    </row>
    <row r="181" spans="1:1" x14ac:dyDescent="0.25">
      <c r="A181" t="s">
        <v>341</v>
      </c>
    </row>
    <row r="182" spans="1:1" x14ac:dyDescent="0.25">
      <c r="A182" t="s">
        <v>342</v>
      </c>
    </row>
    <row r="183" spans="1:1" x14ac:dyDescent="0.25">
      <c r="A183" t="s">
        <v>343</v>
      </c>
    </row>
    <row r="184" spans="1:1" x14ac:dyDescent="0.25">
      <c r="A184" t="s">
        <v>344</v>
      </c>
    </row>
    <row r="185" spans="1:1" x14ac:dyDescent="0.25">
      <c r="A185" t="s">
        <v>345</v>
      </c>
    </row>
    <row r="186" spans="1:1" x14ac:dyDescent="0.25">
      <c r="A186" t="s">
        <v>346</v>
      </c>
    </row>
    <row r="187" spans="1:1" x14ac:dyDescent="0.25">
      <c r="A187" t="s">
        <v>347</v>
      </c>
    </row>
    <row r="188" spans="1:1" x14ac:dyDescent="0.25">
      <c r="A188" t="s">
        <v>348</v>
      </c>
    </row>
    <row r="189" spans="1:1" x14ac:dyDescent="0.25">
      <c r="A189" t="s">
        <v>349</v>
      </c>
    </row>
    <row r="190" spans="1:1" x14ac:dyDescent="0.25">
      <c r="A190" t="s">
        <v>350</v>
      </c>
    </row>
    <row r="191" spans="1:1" x14ac:dyDescent="0.25">
      <c r="A191" t="s">
        <v>351</v>
      </c>
    </row>
    <row r="192" spans="1:1" x14ac:dyDescent="0.25">
      <c r="A192" t="s">
        <v>352</v>
      </c>
    </row>
    <row r="193" spans="1:1" x14ac:dyDescent="0.25">
      <c r="A193" t="s">
        <v>353</v>
      </c>
    </row>
    <row r="194" spans="1:1" x14ac:dyDescent="0.25">
      <c r="A194" t="s">
        <v>354</v>
      </c>
    </row>
    <row r="195" spans="1:1" x14ac:dyDescent="0.25">
      <c r="A195" t="s">
        <v>355</v>
      </c>
    </row>
    <row r="196" spans="1:1" x14ac:dyDescent="0.25">
      <c r="A196" t="s">
        <v>356</v>
      </c>
    </row>
    <row r="197" spans="1:1" x14ac:dyDescent="0.25">
      <c r="A197" t="s">
        <v>357</v>
      </c>
    </row>
    <row r="198" spans="1:1" x14ac:dyDescent="0.25">
      <c r="A198" t="s">
        <v>358</v>
      </c>
    </row>
    <row r="199" spans="1:1" x14ac:dyDescent="0.25">
      <c r="A199" t="s">
        <v>359</v>
      </c>
    </row>
    <row r="200" spans="1:1" x14ac:dyDescent="0.25">
      <c r="A200" t="s">
        <v>360</v>
      </c>
    </row>
    <row r="201" spans="1:1" x14ac:dyDescent="0.25">
      <c r="A201" t="s">
        <v>361</v>
      </c>
    </row>
    <row r="202" spans="1:1" x14ac:dyDescent="0.25">
      <c r="A202" t="s">
        <v>362</v>
      </c>
    </row>
    <row r="203" spans="1:1" x14ac:dyDescent="0.25">
      <c r="A203" t="s">
        <v>363</v>
      </c>
    </row>
    <row r="204" spans="1:1" x14ac:dyDescent="0.25">
      <c r="A204" t="s">
        <v>364</v>
      </c>
    </row>
    <row r="205" spans="1:1" x14ac:dyDescent="0.25">
      <c r="A205" t="s">
        <v>365</v>
      </c>
    </row>
    <row r="206" spans="1:1" x14ac:dyDescent="0.25">
      <c r="A206" t="s">
        <v>366</v>
      </c>
    </row>
    <row r="207" spans="1:1" x14ac:dyDescent="0.25">
      <c r="A207" t="s">
        <v>367</v>
      </c>
    </row>
    <row r="208" spans="1:1" x14ac:dyDescent="0.25">
      <c r="A208" t="s">
        <v>368</v>
      </c>
    </row>
    <row r="209" spans="1:1" x14ac:dyDescent="0.25">
      <c r="A209" t="s">
        <v>369</v>
      </c>
    </row>
    <row r="210" spans="1:1" x14ac:dyDescent="0.25">
      <c r="A210" t="s">
        <v>370</v>
      </c>
    </row>
    <row r="211" spans="1:1" x14ac:dyDescent="0.25">
      <c r="A211" t="s">
        <v>371</v>
      </c>
    </row>
    <row r="212" spans="1:1" x14ac:dyDescent="0.25">
      <c r="A212" t="s">
        <v>372</v>
      </c>
    </row>
    <row r="213" spans="1:1" x14ac:dyDescent="0.25">
      <c r="A213" t="s">
        <v>373</v>
      </c>
    </row>
    <row r="214" spans="1:1" x14ac:dyDescent="0.25">
      <c r="A214" t="s">
        <v>374</v>
      </c>
    </row>
    <row r="215" spans="1:1" x14ac:dyDescent="0.25">
      <c r="A215" t="s">
        <v>375</v>
      </c>
    </row>
    <row r="216" spans="1:1" x14ac:dyDescent="0.25">
      <c r="A216" t="s">
        <v>376</v>
      </c>
    </row>
    <row r="217" spans="1:1" x14ac:dyDescent="0.25">
      <c r="A217" t="s">
        <v>377</v>
      </c>
    </row>
    <row r="218" spans="1:1" x14ac:dyDescent="0.25">
      <c r="A218" t="s">
        <v>378</v>
      </c>
    </row>
    <row r="219" spans="1:1" x14ac:dyDescent="0.25">
      <c r="A219" t="s">
        <v>379</v>
      </c>
    </row>
    <row r="220" spans="1:1" x14ac:dyDescent="0.25">
      <c r="A220" t="s">
        <v>380</v>
      </c>
    </row>
    <row r="221" spans="1:1" x14ac:dyDescent="0.25">
      <c r="A221" t="s">
        <v>381</v>
      </c>
    </row>
    <row r="222" spans="1:1" x14ac:dyDescent="0.25">
      <c r="A222" t="s">
        <v>382</v>
      </c>
    </row>
    <row r="223" spans="1:1" x14ac:dyDescent="0.25">
      <c r="A223" t="s">
        <v>383</v>
      </c>
    </row>
    <row r="224" spans="1:1" x14ac:dyDescent="0.25">
      <c r="A224" t="s">
        <v>384</v>
      </c>
    </row>
    <row r="225" spans="1:1" x14ac:dyDescent="0.25">
      <c r="A225" t="s">
        <v>385</v>
      </c>
    </row>
    <row r="226" spans="1:1" x14ac:dyDescent="0.25">
      <c r="A226" t="s">
        <v>386</v>
      </c>
    </row>
    <row r="227" spans="1:1" x14ac:dyDescent="0.25">
      <c r="A227" t="s">
        <v>387</v>
      </c>
    </row>
    <row r="228" spans="1:1" x14ac:dyDescent="0.25">
      <c r="A228" t="s">
        <v>388</v>
      </c>
    </row>
    <row r="229" spans="1:1" x14ac:dyDescent="0.25">
      <c r="A229" t="s">
        <v>389</v>
      </c>
    </row>
    <row r="230" spans="1:1" x14ac:dyDescent="0.25">
      <c r="A230" t="s">
        <v>390</v>
      </c>
    </row>
    <row r="231" spans="1:1" x14ac:dyDescent="0.25">
      <c r="A231" t="s">
        <v>391</v>
      </c>
    </row>
    <row r="232" spans="1:1" x14ac:dyDescent="0.25">
      <c r="A232" t="s">
        <v>392</v>
      </c>
    </row>
    <row r="233" spans="1:1" x14ac:dyDescent="0.25">
      <c r="A233" t="s">
        <v>393</v>
      </c>
    </row>
    <row r="234" spans="1:1" x14ac:dyDescent="0.25">
      <c r="A234" t="s">
        <v>394</v>
      </c>
    </row>
    <row r="235" spans="1:1" x14ac:dyDescent="0.25">
      <c r="A235" t="s">
        <v>395</v>
      </c>
    </row>
    <row r="236" spans="1:1" x14ac:dyDescent="0.25">
      <c r="A236" t="s">
        <v>396</v>
      </c>
    </row>
    <row r="237" spans="1:1" x14ac:dyDescent="0.25">
      <c r="A237" t="s">
        <v>397</v>
      </c>
    </row>
    <row r="238" spans="1:1" x14ac:dyDescent="0.25">
      <c r="A238" t="s">
        <v>398</v>
      </c>
    </row>
    <row r="239" spans="1:1" x14ac:dyDescent="0.25">
      <c r="A239" t="s">
        <v>399</v>
      </c>
    </row>
    <row r="240" spans="1:1" x14ac:dyDescent="0.25">
      <c r="A240" t="s">
        <v>400</v>
      </c>
    </row>
    <row r="241" spans="1:1" x14ac:dyDescent="0.25">
      <c r="A241" t="s">
        <v>401</v>
      </c>
    </row>
    <row r="242" spans="1:1" x14ac:dyDescent="0.25">
      <c r="A242" t="s">
        <v>402</v>
      </c>
    </row>
    <row r="243" spans="1:1" x14ac:dyDescent="0.25">
      <c r="A243" t="s">
        <v>403</v>
      </c>
    </row>
    <row r="244" spans="1:1" x14ac:dyDescent="0.25">
      <c r="A244" t="s">
        <v>404</v>
      </c>
    </row>
    <row r="245" spans="1:1" x14ac:dyDescent="0.25">
      <c r="A245" t="s">
        <v>405</v>
      </c>
    </row>
    <row r="246" spans="1:1" x14ac:dyDescent="0.25">
      <c r="A246" t="s">
        <v>406</v>
      </c>
    </row>
    <row r="247" spans="1:1" x14ac:dyDescent="0.25">
      <c r="A247" t="s">
        <v>407</v>
      </c>
    </row>
    <row r="248" spans="1:1" x14ac:dyDescent="0.25">
      <c r="A248" t="s">
        <v>408</v>
      </c>
    </row>
    <row r="249" spans="1:1" x14ac:dyDescent="0.25">
      <c r="A249" t="s">
        <v>409</v>
      </c>
    </row>
    <row r="250" spans="1:1" x14ac:dyDescent="0.25">
      <c r="A250" t="s">
        <v>410</v>
      </c>
    </row>
    <row r="251" spans="1:1" x14ac:dyDescent="0.25">
      <c r="A251" t="s">
        <v>411</v>
      </c>
    </row>
    <row r="252" spans="1:1" x14ac:dyDescent="0.25">
      <c r="A252" t="s">
        <v>412</v>
      </c>
    </row>
    <row r="253" spans="1:1" x14ac:dyDescent="0.25">
      <c r="A253" t="s">
        <v>413</v>
      </c>
    </row>
    <row r="254" spans="1:1" x14ac:dyDescent="0.25">
      <c r="A254" t="s">
        <v>414</v>
      </c>
    </row>
    <row r="255" spans="1:1" x14ac:dyDescent="0.25">
      <c r="A255" t="s">
        <v>415</v>
      </c>
    </row>
    <row r="256" spans="1:1" x14ac:dyDescent="0.25">
      <c r="A256" t="s">
        <v>416</v>
      </c>
    </row>
    <row r="257" spans="1:1" x14ac:dyDescent="0.25">
      <c r="A257" t="s">
        <v>417</v>
      </c>
    </row>
    <row r="258" spans="1:1" x14ac:dyDescent="0.25">
      <c r="A258" t="s">
        <v>418</v>
      </c>
    </row>
    <row r="259" spans="1:1" x14ac:dyDescent="0.25">
      <c r="A259" t="s">
        <v>419</v>
      </c>
    </row>
    <row r="260" spans="1:1" x14ac:dyDescent="0.25">
      <c r="A260" t="s">
        <v>420</v>
      </c>
    </row>
    <row r="261" spans="1:1" x14ac:dyDescent="0.25">
      <c r="A261" t="s">
        <v>421</v>
      </c>
    </row>
    <row r="262" spans="1:1" x14ac:dyDescent="0.25">
      <c r="A262" t="s">
        <v>422</v>
      </c>
    </row>
    <row r="263" spans="1:1" x14ac:dyDescent="0.25">
      <c r="A263" t="s">
        <v>423</v>
      </c>
    </row>
    <row r="264" spans="1:1" x14ac:dyDescent="0.25">
      <c r="A264" t="s">
        <v>424</v>
      </c>
    </row>
    <row r="265" spans="1:1" x14ac:dyDescent="0.25">
      <c r="A265" t="s">
        <v>425</v>
      </c>
    </row>
    <row r="266" spans="1:1" x14ac:dyDescent="0.25">
      <c r="A266" t="s">
        <v>426</v>
      </c>
    </row>
    <row r="267" spans="1:1" x14ac:dyDescent="0.25">
      <c r="A267" t="s">
        <v>427</v>
      </c>
    </row>
    <row r="268" spans="1:1" x14ac:dyDescent="0.25">
      <c r="A268" t="s">
        <v>428</v>
      </c>
    </row>
    <row r="269" spans="1:1" x14ac:dyDescent="0.25">
      <c r="A269" t="s">
        <v>429</v>
      </c>
    </row>
    <row r="270" spans="1:1" x14ac:dyDescent="0.25">
      <c r="A270" t="s">
        <v>430</v>
      </c>
    </row>
    <row r="271" spans="1:1" x14ac:dyDescent="0.25">
      <c r="A271" t="s">
        <v>431</v>
      </c>
    </row>
    <row r="272" spans="1:1" x14ac:dyDescent="0.25">
      <c r="A272" t="s">
        <v>432</v>
      </c>
    </row>
    <row r="273" spans="1:1" x14ac:dyDescent="0.25">
      <c r="A273" t="s">
        <v>433</v>
      </c>
    </row>
    <row r="274" spans="1:1" x14ac:dyDescent="0.25">
      <c r="A274" t="s">
        <v>434</v>
      </c>
    </row>
    <row r="275" spans="1:1" x14ac:dyDescent="0.25">
      <c r="A275" t="s">
        <v>435</v>
      </c>
    </row>
    <row r="276" spans="1:1" x14ac:dyDescent="0.25">
      <c r="A276" t="s">
        <v>436</v>
      </c>
    </row>
    <row r="277" spans="1:1" x14ac:dyDescent="0.25">
      <c r="A277" t="s">
        <v>437</v>
      </c>
    </row>
    <row r="278" spans="1:1" x14ac:dyDescent="0.25">
      <c r="A278" t="s">
        <v>438</v>
      </c>
    </row>
    <row r="279" spans="1:1" x14ac:dyDescent="0.25">
      <c r="A279" t="s">
        <v>439</v>
      </c>
    </row>
    <row r="280" spans="1:1" x14ac:dyDescent="0.25">
      <c r="A280" t="s">
        <v>440</v>
      </c>
    </row>
    <row r="281" spans="1:1" x14ac:dyDescent="0.25">
      <c r="A281" t="s">
        <v>441</v>
      </c>
    </row>
    <row r="282" spans="1:1" x14ac:dyDescent="0.25">
      <c r="A282" t="s">
        <v>442</v>
      </c>
    </row>
    <row r="283" spans="1:1" x14ac:dyDescent="0.25">
      <c r="A283" t="s">
        <v>443</v>
      </c>
    </row>
    <row r="284" spans="1:1" x14ac:dyDescent="0.25">
      <c r="A284" t="s">
        <v>444</v>
      </c>
    </row>
    <row r="285" spans="1:1" x14ac:dyDescent="0.25">
      <c r="A285" t="s">
        <v>445</v>
      </c>
    </row>
    <row r="286" spans="1:1" x14ac:dyDescent="0.25">
      <c r="A286" t="s">
        <v>446</v>
      </c>
    </row>
    <row r="287" spans="1:1" x14ac:dyDescent="0.25">
      <c r="A287" t="s">
        <v>447</v>
      </c>
    </row>
    <row r="288" spans="1:1" x14ac:dyDescent="0.25">
      <c r="A288" t="s">
        <v>448</v>
      </c>
    </row>
    <row r="289" spans="1:1" x14ac:dyDescent="0.25">
      <c r="A289" t="s">
        <v>449</v>
      </c>
    </row>
    <row r="290" spans="1:1" x14ac:dyDescent="0.25">
      <c r="A290" t="s">
        <v>450</v>
      </c>
    </row>
    <row r="291" spans="1:1" x14ac:dyDescent="0.25">
      <c r="A291" t="s">
        <v>451</v>
      </c>
    </row>
    <row r="292" spans="1:1" x14ac:dyDescent="0.25">
      <c r="A292" t="s">
        <v>452</v>
      </c>
    </row>
    <row r="293" spans="1:1" x14ac:dyDescent="0.25">
      <c r="A293" t="s">
        <v>453</v>
      </c>
    </row>
    <row r="294" spans="1:1" x14ac:dyDescent="0.25">
      <c r="A294" t="s">
        <v>454</v>
      </c>
    </row>
    <row r="295" spans="1:1" x14ac:dyDescent="0.25">
      <c r="A295" t="s">
        <v>455</v>
      </c>
    </row>
    <row r="296" spans="1:1" x14ac:dyDescent="0.25">
      <c r="A296" t="s">
        <v>456</v>
      </c>
    </row>
    <row r="297" spans="1:1" x14ac:dyDescent="0.25">
      <c r="A297" t="s">
        <v>457</v>
      </c>
    </row>
    <row r="298" spans="1:1" x14ac:dyDescent="0.25">
      <c r="A298" t="s">
        <v>458</v>
      </c>
    </row>
    <row r="299" spans="1:1" x14ac:dyDescent="0.25">
      <c r="A299" t="s">
        <v>459</v>
      </c>
    </row>
    <row r="300" spans="1:1" x14ac:dyDescent="0.25">
      <c r="A300" t="s">
        <v>460</v>
      </c>
    </row>
    <row r="301" spans="1:1" x14ac:dyDescent="0.25">
      <c r="A301" t="s">
        <v>461</v>
      </c>
    </row>
    <row r="302" spans="1:1" x14ac:dyDescent="0.25">
      <c r="A302" t="s">
        <v>462</v>
      </c>
    </row>
    <row r="303" spans="1:1" x14ac:dyDescent="0.25">
      <c r="A303" t="s">
        <v>463</v>
      </c>
    </row>
    <row r="304" spans="1:1" x14ac:dyDescent="0.25">
      <c r="A304" t="s">
        <v>464</v>
      </c>
    </row>
    <row r="305" spans="1:1" x14ac:dyDescent="0.25">
      <c r="A305" t="s">
        <v>465</v>
      </c>
    </row>
    <row r="306" spans="1:1" x14ac:dyDescent="0.25">
      <c r="A306" t="s">
        <v>466</v>
      </c>
    </row>
    <row r="307" spans="1:1" x14ac:dyDescent="0.25">
      <c r="A307" t="s">
        <v>467</v>
      </c>
    </row>
    <row r="308" spans="1:1" x14ac:dyDescent="0.25">
      <c r="A308" t="s">
        <v>468</v>
      </c>
    </row>
    <row r="309" spans="1:1" x14ac:dyDescent="0.25">
      <c r="A309" t="s">
        <v>469</v>
      </c>
    </row>
    <row r="310" spans="1:1" x14ac:dyDescent="0.25">
      <c r="A310" t="s">
        <v>470</v>
      </c>
    </row>
    <row r="311" spans="1:1" x14ac:dyDescent="0.25">
      <c r="A311" t="s">
        <v>471</v>
      </c>
    </row>
    <row r="312" spans="1:1" x14ac:dyDescent="0.25">
      <c r="A312" t="s">
        <v>472</v>
      </c>
    </row>
    <row r="313" spans="1:1" x14ac:dyDescent="0.25">
      <c r="A313" t="s">
        <v>473</v>
      </c>
    </row>
    <row r="314" spans="1:1" x14ac:dyDescent="0.25">
      <c r="A314" t="s">
        <v>474</v>
      </c>
    </row>
    <row r="315" spans="1:1" x14ac:dyDescent="0.25">
      <c r="A315" t="s">
        <v>475</v>
      </c>
    </row>
    <row r="316" spans="1:1" x14ac:dyDescent="0.25">
      <c r="A316" t="s">
        <v>476</v>
      </c>
    </row>
    <row r="317" spans="1:1" x14ac:dyDescent="0.25">
      <c r="A317" t="s">
        <v>477</v>
      </c>
    </row>
    <row r="318" spans="1:1" x14ac:dyDescent="0.25">
      <c r="A318" t="s">
        <v>478</v>
      </c>
    </row>
    <row r="319" spans="1:1" x14ac:dyDescent="0.25">
      <c r="A319" t="s">
        <v>479</v>
      </c>
    </row>
    <row r="320" spans="1:1" x14ac:dyDescent="0.25">
      <c r="A320" t="s">
        <v>480</v>
      </c>
    </row>
    <row r="321" spans="1:1" x14ac:dyDescent="0.25">
      <c r="A321" t="s">
        <v>481</v>
      </c>
    </row>
    <row r="322" spans="1:1" x14ac:dyDescent="0.25">
      <c r="A322" t="s">
        <v>482</v>
      </c>
    </row>
    <row r="323" spans="1:1" x14ac:dyDescent="0.25">
      <c r="A323" t="s">
        <v>483</v>
      </c>
    </row>
    <row r="324" spans="1:1" x14ac:dyDescent="0.25">
      <c r="A324" t="s">
        <v>484</v>
      </c>
    </row>
    <row r="325" spans="1:1" x14ac:dyDescent="0.25">
      <c r="A325" t="s">
        <v>485</v>
      </c>
    </row>
    <row r="326" spans="1:1" x14ac:dyDescent="0.25">
      <c r="A326" t="s">
        <v>486</v>
      </c>
    </row>
    <row r="327" spans="1:1" x14ac:dyDescent="0.25">
      <c r="A327" t="s">
        <v>487</v>
      </c>
    </row>
    <row r="328" spans="1:1" x14ac:dyDescent="0.25">
      <c r="A328" t="s">
        <v>488</v>
      </c>
    </row>
    <row r="329" spans="1:1" x14ac:dyDescent="0.25">
      <c r="A329" t="s">
        <v>489</v>
      </c>
    </row>
    <row r="330" spans="1:1" x14ac:dyDescent="0.25">
      <c r="A330" t="s">
        <v>490</v>
      </c>
    </row>
    <row r="331" spans="1:1" x14ac:dyDescent="0.25">
      <c r="A331" t="s">
        <v>491</v>
      </c>
    </row>
    <row r="332" spans="1:1" x14ac:dyDescent="0.25">
      <c r="A332" t="s">
        <v>492</v>
      </c>
    </row>
    <row r="333" spans="1:1" x14ac:dyDescent="0.25">
      <c r="A333" t="s">
        <v>493</v>
      </c>
    </row>
    <row r="334" spans="1:1" x14ac:dyDescent="0.25">
      <c r="A334" t="s">
        <v>494</v>
      </c>
    </row>
    <row r="335" spans="1:1" x14ac:dyDescent="0.25">
      <c r="A335" t="s">
        <v>495</v>
      </c>
    </row>
    <row r="336" spans="1:1" x14ac:dyDescent="0.25">
      <c r="A336" t="s">
        <v>496</v>
      </c>
    </row>
    <row r="337" spans="1:1" x14ac:dyDescent="0.25">
      <c r="A337" t="s">
        <v>497</v>
      </c>
    </row>
    <row r="338" spans="1:1" x14ac:dyDescent="0.25">
      <c r="A338" t="s">
        <v>498</v>
      </c>
    </row>
    <row r="339" spans="1:1" x14ac:dyDescent="0.25">
      <c r="A339" t="s">
        <v>499</v>
      </c>
    </row>
    <row r="340" spans="1:1" x14ac:dyDescent="0.25">
      <c r="A340" t="s">
        <v>500</v>
      </c>
    </row>
    <row r="341" spans="1:1" x14ac:dyDescent="0.25">
      <c r="A341" t="s">
        <v>501</v>
      </c>
    </row>
    <row r="342" spans="1:1" x14ac:dyDescent="0.25">
      <c r="A342" t="s">
        <v>502</v>
      </c>
    </row>
    <row r="343" spans="1:1" x14ac:dyDescent="0.25">
      <c r="A343" t="s">
        <v>503</v>
      </c>
    </row>
    <row r="344" spans="1:1" x14ac:dyDescent="0.25">
      <c r="A344" t="s">
        <v>504</v>
      </c>
    </row>
    <row r="345" spans="1:1" x14ac:dyDescent="0.25">
      <c r="A345" t="s">
        <v>505</v>
      </c>
    </row>
    <row r="346" spans="1:1" x14ac:dyDescent="0.25">
      <c r="A346" t="s">
        <v>506</v>
      </c>
    </row>
    <row r="347" spans="1:1" x14ac:dyDescent="0.25">
      <c r="A347" t="s">
        <v>507</v>
      </c>
    </row>
    <row r="348" spans="1:1" x14ac:dyDescent="0.25">
      <c r="A348" t="s">
        <v>508</v>
      </c>
    </row>
    <row r="349" spans="1:1" x14ac:dyDescent="0.25">
      <c r="A349" t="s">
        <v>509</v>
      </c>
    </row>
    <row r="350" spans="1:1" x14ac:dyDescent="0.25">
      <c r="A350" t="s">
        <v>510</v>
      </c>
    </row>
    <row r="351" spans="1:1" x14ac:dyDescent="0.25">
      <c r="A351" t="s">
        <v>511</v>
      </c>
    </row>
    <row r="352" spans="1:1" x14ac:dyDescent="0.25">
      <c r="A352" t="s">
        <v>512</v>
      </c>
    </row>
    <row r="353" spans="1:1" x14ac:dyDescent="0.25">
      <c r="A353" t="s">
        <v>513</v>
      </c>
    </row>
    <row r="354" spans="1:1" x14ac:dyDescent="0.25">
      <c r="A354" t="s">
        <v>514</v>
      </c>
    </row>
    <row r="355" spans="1:1" x14ac:dyDescent="0.25">
      <c r="A355" t="s">
        <v>515</v>
      </c>
    </row>
    <row r="356" spans="1:1" x14ac:dyDescent="0.25">
      <c r="A356" t="s">
        <v>516</v>
      </c>
    </row>
    <row r="357" spans="1:1" x14ac:dyDescent="0.25">
      <c r="A357" t="s">
        <v>517</v>
      </c>
    </row>
    <row r="358" spans="1:1" x14ac:dyDescent="0.25">
      <c r="A358" t="s">
        <v>518</v>
      </c>
    </row>
    <row r="359" spans="1:1" x14ac:dyDescent="0.25">
      <c r="A359" t="s">
        <v>519</v>
      </c>
    </row>
    <row r="360" spans="1:1" x14ac:dyDescent="0.25">
      <c r="A360" t="s">
        <v>520</v>
      </c>
    </row>
    <row r="361" spans="1:1" x14ac:dyDescent="0.25">
      <c r="A361" t="s">
        <v>521</v>
      </c>
    </row>
    <row r="362" spans="1:1" x14ac:dyDescent="0.25">
      <c r="A362" t="s">
        <v>522</v>
      </c>
    </row>
    <row r="363" spans="1:1" x14ac:dyDescent="0.25">
      <c r="A363" t="s">
        <v>523</v>
      </c>
    </row>
    <row r="364" spans="1:1" x14ac:dyDescent="0.25">
      <c r="A364" t="s">
        <v>524</v>
      </c>
    </row>
    <row r="365" spans="1:1" x14ac:dyDescent="0.25">
      <c r="A365" t="s">
        <v>525</v>
      </c>
    </row>
    <row r="366" spans="1:1" x14ac:dyDescent="0.25">
      <c r="A366" t="s">
        <v>526</v>
      </c>
    </row>
    <row r="367" spans="1:1" x14ac:dyDescent="0.25">
      <c r="A367" t="s">
        <v>527</v>
      </c>
    </row>
    <row r="368" spans="1:1" x14ac:dyDescent="0.25">
      <c r="A368" t="s">
        <v>528</v>
      </c>
    </row>
    <row r="369" spans="1:1" x14ac:dyDescent="0.25">
      <c r="A369" t="s">
        <v>529</v>
      </c>
    </row>
    <row r="370" spans="1:1" x14ac:dyDescent="0.25">
      <c r="A370" t="s">
        <v>530</v>
      </c>
    </row>
    <row r="371" spans="1:1" x14ac:dyDescent="0.25">
      <c r="A371" t="s">
        <v>531</v>
      </c>
    </row>
    <row r="372" spans="1:1" x14ac:dyDescent="0.25">
      <c r="A372" t="s">
        <v>532</v>
      </c>
    </row>
    <row r="373" spans="1:1" x14ac:dyDescent="0.25">
      <c r="A373" t="s">
        <v>533</v>
      </c>
    </row>
    <row r="374" spans="1:1" x14ac:dyDescent="0.25">
      <c r="A374" t="s">
        <v>534</v>
      </c>
    </row>
    <row r="375" spans="1:1" x14ac:dyDescent="0.25">
      <c r="A375" t="s">
        <v>535</v>
      </c>
    </row>
    <row r="376" spans="1:1" x14ac:dyDescent="0.25">
      <c r="A376" t="s">
        <v>536</v>
      </c>
    </row>
    <row r="377" spans="1:1" x14ac:dyDescent="0.25">
      <c r="A377" t="s">
        <v>537</v>
      </c>
    </row>
    <row r="378" spans="1:1" x14ac:dyDescent="0.25">
      <c r="A378" t="s">
        <v>538</v>
      </c>
    </row>
    <row r="379" spans="1:1" x14ac:dyDescent="0.25">
      <c r="A379" t="s">
        <v>539</v>
      </c>
    </row>
    <row r="380" spans="1:1" x14ac:dyDescent="0.25">
      <c r="A380" t="s">
        <v>540</v>
      </c>
    </row>
    <row r="381" spans="1:1" x14ac:dyDescent="0.25">
      <c r="A381" t="s">
        <v>541</v>
      </c>
    </row>
    <row r="382" spans="1:1" x14ac:dyDescent="0.25">
      <c r="A382" t="s">
        <v>542</v>
      </c>
    </row>
    <row r="383" spans="1:1" x14ac:dyDescent="0.25">
      <c r="A383" t="s">
        <v>543</v>
      </c>
    </row>
    <row r="384" spans="1:1" x14ac:dyDescent="0.25">
      <c r="A384" t="s">
        <v>544</v>
      </c>
    </row>
    <row r="385" spans="1:1" x14ac:dyDescent="0.25">
      <c r="A385" t="s">
        <v>545</v>
      </c>
    </row>
    <row r="386" spans="1:1" x14ac:dyDescent="0.25">
      <c r="A386" t="s">
        <v>546</v>
      </c>
    </row>
    <row r="387" spans="1:1" x14ac:dyDescent="0.25">
      <c r="A387" t="s">
        <v>547</v>
      </c>
    </row>
    <row r="388" spans="1:1" x14ac:dyDescent="0.25">
      <c r="A388" t="s">
        <v>548</v>
      </c>
    </row>
    <row r="389" spans="1:1" x14ac:dyDescent="0.25">
      <c r="A389" t="s">
        <v>549</v>
      </c>
    </row>
    <row r="390" spans="1:1" x14ac:dyDescent="0.25">
      <c r="A390" t="s">
        <v>550</v>
      </c>
    </row>
    <row r="391" spans="1:1" x14ac:dyDescent="0.25">
      <c r="A391" t="s">
        <v>551</v>
      </c>
    </row>
    <row r="392" spans="1:1" x14ac:dyDescent="0.25">
      <c r="A392" t="s">
        <v>552</v>
      </c>
    </row>
    <row r="393" spans="1:1" x14ac:dyDescent="0.25">
      <c r="A393" t="s">
        <v>553</v>
      </c>
    </row>
    <row r="394" spans="1:1" x14ac:dyDescent="0.25">
      <c r="A394" t="s">
        <v>554</v>
      </c>
    </row>
    <row r="395" spans="1:1" x14ac:dyDescent="0.25">
      <c r="A395" t="s">
        <v>555</v>
      </c>
    </row>
    <row r="396" spans="1:1" x14ac:dyDescent="0.25">
      <c r="A396" t="s">
        <v>556</v>
      </c>
    </row>
    <row r="397" spans="1:1" x14ac:dyDescent="0.25">
      <c r="A397" t="s">
        <v>557</v>
      </c>
    </row>
    <row r="398" spans="1:1" x14ac:dyDescent="0.25">
      <c r="A398" t="s">
        <v>558</v>
      </c>
    </row>
    <row r="399" spans="1:1" x14ac:dyDescent="0.25">
      <c r="A399" t="s">
        <v>559</v>
      </c>
    </row>
    <row r="400" spans="1:1" x14ac:dyDescent="0.25">
      <c r="A400" t="s">
        <v>560</v>
      </c>
    </row>
    <row r="401" spans="1:1" x14ac:dyDescent="0.25">
      <c r="A401" t="s">
        <v>561</v>
      </c>
    </row>
    <row r="402" spans="1:1" x14ac:dyDescent="0.25">
      <c r="A402" t="s">
        <v>562</v>
      </c>
    </row>
    <row r="403" spans="1:1" x14ac:dyDescent="0.25">
      <c r="A403" t="s">
        <v>563</v>
      </c>
    </row>
    <row r="404" spans="1:1" x14ac:dyDescent="0.25">
      <c r="A404" t="s">
        <v>564</v>
      </c>
    </row>
    <row r="405" spans="1:1" x14ac:dyDescent="0.25">
      <c r="A405" t="s">
        <v>565</v>
      </c>
    </row>
    <row r="406" spans="1:1" x14ac:dyDescent="0.25">
      <c r="A406" t="s">
        <v>566</v>
      </c>
    </row>
    <row r="407" spans="1:1" x14ac:dyDescent="0.25">
      <c r="A407" t="s">
        <v>567</v>
      </c>
    </row>
    <row r="408" spans="1:1" x14ac:dyDescent="0.25">
      <c r="A408" t="s">
        <v>568</v>
      </c>
    </row>
    <row r="409" spans="1:1" x14ac:dyDescent="0.25">
      <c r="A409" t="s">
        <v>569</v>
      </c>
    </row>
    <row r="410" spans="1:1" x14ac:dyDescent="0.25">
      <c r="A410" t="s">
        <v>570</v>
      </c>
    </row>
    <row r="411" spans="1:1" x14ac:dyDescent="0.25">
      <c r="A411" t="s">
        <v>571</v>
      </c>
    </row>
    <row r="412" spans="1:1" x14ac:dyDescent="0.25">
      <c r="A412" t="s">
        <v>572</v>
      </c>
    </row>
    <row r="413" spans="1:1" x14ac:dyDescent="0.25">
      <c r="A413" t="s">
        <v>573</v>
      </c>
    </row>
    <row r="414" spans="1:1" x14ac:dyDescent="0.25">
      <c r="A414" t="s">
        <v>574</v>
      </c>
    </row>
    <row r="415" spans="1:1" x14ac:dyDescent="0.25">
      <c r="A415" t="s">
        <v>575</v>
      </c>
    </row>
    <row r="416" spans="1:1" x14ac:dyDescent="0.25">
      <c r="A416" t="s">
        <v>576</v>
      </c>
    </row>
    <row r="417" spans="1:1" x14ac:dyDescent="0.25">
      <c r="A417" t="s">
        <v>577</v>
      </c>
    </row>
    <row r="418" spans="1:1" x14ac:dyDescent="0.25">
      <c r="A418" t="s">
        <v>578</v>
      </c>
    </row>
    <row r="419" spans="1:1" x14ac:dyDescent="0.25">
      <c r="A419" t="s">
        <v>579</v>
      </c>
    </row>
    <row r="420" spans="1:1" x14ac:dyDescent="0.25">
      <c r="A420" t="s">
        <v>580</v>
      </c>
    </row>
    <row r="421" spans="1:1" x14ac:dyDescent="0.25">
      <c r="A421" t="s">
        <v>581</v>
      </c>
    </row>
    <row r="422" spans="1:1" x14ac:dyDescent="0.25">
      <c r="A422" t="s">
        <v>582</v>
      </c>
    </row>
    <row r="423" spans="1:1" x14ac:dyDescent="0.25">
      <c r="A423" t="s">
        <v>583</v>
      </c>
    </row>
    <row r="424" spans="1:1" x14ac:dyDescent="0.25">
      <c r="A424" t="s">
        <v>584</v>
      </c>
    </row>
    <row r="425" spans="1:1" x14ac:dyDescent="0.25">
      <c r="A425" t="s">
        <v>585</v>
      </c>
    </row>
    <row r="426" spans="1:1" x14ac:dyDescent="0.25">
      <c r="A426" t="s">
        <v>586</v>
      </c>
    </row>
    <row r="427" spans="1:1" x14ac:dyDescent="0.25">
      <c r="A427" t="s">
        <v>587</v>
      </c>
    </row>
    <row r="428" spans="1:1" x14ac:dyDescent="0.25">
      <c r="A428" t="s">
        <v>588</v>
      </c>
    </row>
    <row r="429" spans="1:1" x14ac:dyDescent="0.25">
      <c r="A429" t="s">
        <v>589</v>
      </c>
    </row>
    <row r="430" spans="1:1" x14ac:dyDescent="0.25">
      <c r="A430" t="s">
        <v>590</v>
      </c>
    </row>
    <row r="431" spans="1:1" x14ac:dyDescent="0.25">
      <c r="A431" t="s">
        <v>591</v>
      </c>
    </row>
    <row r="432" spans="1:1" x14ac:dyDescent="0.25">
      <c r="A432" t="s">
        <v>592</v>
      </c>
    </row>
    <row r="433" spans="1:1" x14ac:dyDescent="0.25">
      <c r="A433" t="s">
        <v>593</v>
      </c>
    </row>
    <row r="434" spans="1:1" x14ac:dyDescent="0.25">
      <c r="A434" t="s">
        <v>594</v>
      </c>
    </row>
    <row r="435" spans="1:1" x14ac:dyDescent="0.25">
      <c r="A435" t="s">
        <v>595</v>
      </c>
    </row>
    <row r="436" spans="1:1" x14ac:dyDescent="0.25">
      <c r="A436" t="s">
        <v>596</v>
      </c>
    </row>
    <row r="437" spans="1:1" x14ac:dyDescent="0.25">
      <c r="A437" t="s">
        <v>597</v>
      </c>
    </row>
    <row r="438" spans="1:1" x14ac:dyDescent="0.25">
      <c r="A438" t="s">
        <v>598</v>
      </c>
    </row>
    <row r="439" spans="1:1" x14ac:dyDescent="0.25">
      <c r="A439" t="s">
        <v>599</v>
      </c>
    </row>
    <row r="440" spans="1:1" x14ac:dyDescent="0.25">
      <c r="A440" t="s">
        <v>600</v>
      </c>
    </row>
    <row r="441" spans="1:1" x14ac:dyDescent="0.25">
      <c r="A441" t="s">
        <v>601</v>
      </c>
    </row>
    <row r="442" spans="1:1" x14ac:dyDescent="0.25">
      <c r="A442" t="s">
        <v>602</v>
      </c>
    </row>
    <row r="443" spans="1:1" x14ac:dyDescent="0.25">
      <c r="A443" t="s">
        <v>603</v>
      </c>
    </row>
    <row r="444" spans="1:1" x14ac:dyDescent="0.25">
      <c r="A444" t="s">
        <v>604</v>
      </c>
    </row>
    <row r="445" spans="1:1" x14ac:dyDescent="0.25">
      <c r="A445" t="s">
        <v>605</v>
      </c>
    </row>
    <row r="446" spans="1:1" x14ac:dyDescent="0.25">
      <c r="A446" t="s">
        <v>606</v>
      </c>
    </row>
    <row r="447" spans="1:1" x14ac:dyDescent="0.25">
      <c r="A447" t="s">
        <v>607</v>
      </c>
    </row>
    <row r="448" spans="1:1" x14ac:dyDescent="0.25">
      <c r="A448" t="s">
        <v>608</v>
      </c>
    </row>
    <row r="449" spans="1:1" x14ac:dyDescent="0.25">
      <c r="A449" t="s">
        <v>609</v>
      </c>
    </row>
    <row r="450" spans="1:1" x14ac:dyDescent="0.25">
      <c r="A450" t="s">
        <v>610</v>
      </c>
    </row>
    <row r="451" spans="1:1" x14ac:dyDescent="0.25">
      <c r="A451" t="s">
        <v>611</v>
      </c>
    </row>
    <row r="452" spans="1:1" x14ac:dyDescent="0.25">
      <c r="A452" t="s">
        <v>612</v>
      </c>
    </row>
    <row r="453" spans="1:1" x14ac:dyDescent="0.25">
      <c r="A453" t="s">
        <v>613</v>
      </c>
    </row>
    <row r="454" spans="1:1" x14ac:dyDescent="0.25">
      <c r="A454" t="s">
        <v>614</v>
      </c>
    </row>
    <row r="455" spans="1:1" x14ac:dyDescent="0.25">
      <c r="A455" t="s">
        <v>615</v>
      </c>
    </row>
    <row r="456" spans="1:1" x14ac:dyDescent="0.25">
      <c r="A456" t="s">
        <v>616</v>
      </c>
    </row>
    <row r="457" spans="1:1" x14ac:dyDescent="0.25">
      <c r="A457" t="s">
        <v>617</v>
      </c>
    </row>
    <row r="458" spans="1:1" x14ac:dyDescent="0.25">
      <c r="A458" t="s">
        <v>618</v>
      </c>
    </row>
    <row r="459" spans="1:1" x14ac:dyDescent="0.25">
      <c r="A459" t="s">
        <v>619</v>
      </c>
    </row>
    <row r="460" spans="1:1" x14ac:dyDescent="0.25">
      <c r="A460" t="s">
        <v>620</v>
      </c>
    </row>
    <row r="461" spans="1:1" x14ac:dyDescent="0.25">
      <c r="A461" t="s">
        <v>621</v>
      </c>
    </row>
    <row r="462" spans="1:1" x14ac:dyDescent="0.25">
      <c r="A462" t="s">
        <v>622</v>
      </c>
    </row>
    <row r="463" spans="1:1" x14ac:dyDescent="0.25">
      <c r="A463" t="s">
        <v>623</v>
      </c>
    </row>
    <row r="464" spans="1:1" x14ac:dyDescent="0.25">
      <c r="A464" t="s">
        <v>624</v>
      </c>
    </row>
    <row r="465" spans="1:1" x14ac:dyDescent="0.25">
      <c r="A465" t="s">
        <v>625</v>
      </c>
    </row>
    <row r="466" spans="1:1" x14ac:dyDescent="0.25">
      <c r="A466" t="s">
        <v>626</v>
      </c>
    </row>
    <row r="467" spans="1:1" x14ac:dyDescent="0.25">
      <c r="A467" t="s">
        <v>627</v>
      </c>
    </row>
    <row r="468" spans="1:1" x14ac:dyDescent="0.25">
      <c r="A468" t="s">
        <v>628</v>
      </c>
    </row>
    <row r="469" spans="1:1" x14ac:dyDescent="0.25">
      <c r="A469" t="s">
        <v>629</v>
      </c>
    </row>
    <row r="470" spans="1:1" x14ac:dyDescent="0.25">
      <c r="A470" t="s">
        <v>630</v>
      </c>
    </row>
    <row r="471" spans="1:1" x14ac:dyDescent="0.25">
      <c r="A471" t="s">
        <v>631</v>
      </c>
    </row>
    <row r="472" spans="1:1" x14ac:dyDescent="0.25">
      <c r="A472" t="s">
        <v>632</v>
      </c>
    </row>
    <row r="473" spans="1:1" x14ac:dyDescent="0.25">
      <c r="A473" t="s">
        <v>633</v>
      </c>
    </row>
    <row r="474" spans="1:1" x14ac:dyDescent="0.25">
      <c r="A474" t="s">
        <v>634</v>
      </c>
    </row>
    <row r="475" spans="1:1" x14ac:dyDescent="0.25">
      <c r="A475" t="s">
        <v>635</v>
      </c>
    </row>
    <row r="476" spans="1:1" x14ac:dyDescent="0.25">
      <c r="A476" t="s">
        <v>636</v>
      </c>
    </row>
    <row r="477" spans="1:1" x14ac:dyDescent="0.25">
      <c r="A477" t="s">
        <v>637</v>
      </c>
    </row>
    <row r="478" spans="1:1" x14ac:dyDescent="0.25">
      <c r="A478" t="s">
        <v>638</v>
      </c>
    </row>
    <row r="479" spans="1:1" x14ac:dyDescent="0.25">
      <c r="A479" t="s">
        <v>639</v>
      </c>
    </row>
    <row r="480" spans="1:1" x14ac:dyDescent="0.25">
      <c r="A480" t="s">
        <v>640</v>
      </c>
    </row>
    <row r="481" spans="1:1" x14ac:dyDescent="0.25">
      <c r="A481" t="s">
        <v>641</v>
      </c>
    </row>
    <row r="482" spans="1:1" x14ac:dyDescent="0.25">
      <c r="A482" t="s">
        <v>642</v>
      </c>
    </row>
    <row r="483" spans="1:1" x14ac:dyDescent="0.25">
      <c r="A483" t="s">
        <v>643</v>
      </c>
    </row>
    <row r="484" spans="1:1" x14ac:dyDescent="0.25">
      <c r="A484" t="s">
        <v>644</v>
      </c>
    </row>
    <row r="485" spans="1:1" x14ac:dyDescent="0.25">
      <c r="A485" t="s">
        <v>645</v>
      </c>
    </row>
    <row r="486" spans="1:1" x14ac:dyDescent="0.25">
      <c r="A486" t="s">
        <v>646</v>
      </c>
    </row>
    <row r="487" spans="1:1" x14ac:dyDescent="0.25">
      <c r="A487" t="s">
        <v>647</v>
      </c>
    </row>
    <row r="488" spans="1:1" x14ac:dyDescent="0.25">
      <c r="A488" t="s">
        <v>648</v>
      </c>
    </row>
    <row r="489" spans="1:1" x14ac:dyDescent="0.25">
      <c r="A489" t="s">
        <v>649</v>
      </c>
    </row>
    <row r="490" spans="1:1" x14ac:dyDescent="0.25">
      <c r="A490" t="s">
        <v>650</v>
      </c>
    </row>
    <row r="491" spans="1:1" x14ac:dyDescent="0.25">
      <c r="A491" t="s">
        <v>651</v>
      </c>
    </row>
    <row r="492" spans="1:1" x14ac:dyDescent="0.25">
      <c r="A492" t="s">
        <v>652</v>
      </c>
    </row>
    <row r="493" spans="1:1" x14ac:dyDescent="0.25">
      <c r="A493" t="s">
        <v>653</v>
      </c>
    </row>
    <row r="494" spans="1:1" x14ac:dyDescent="0.25">
      <c r="A494" t="s">
        <v>654</v>
      </c>
    </row>
    <row r="495" spans="1:1" x14ac:dyDescent="0.25">
      <c r="A495" t="s">
        <v>655</v>
      </c>
    </row>
    <row r="496" spans="1:1" x14ac:dyDescent="0.25">
      <c r="A496" t="s">
        <v>656</v>
      </c>
    </row>
    <row r="497" spans="1:1" x14ac:dyDescent="0.25">
      <c r="A497" t="s">
        <v>657</v>
      </c>
    </row>
    <row r="498" spans="1:1" x14ac:dyDescent="0.25">
      <c r="A498" t="s">
        <v>658</v>
      </c>
    </row>
    <row r="499" spans="1:1" x14ac:dyDescent="0.25">
      <c r="A499" t="s">
        <v>659</v>
      </c>
    </row>
    <row r="500" spans="1:1" x14ac:dyDescent="0.25">
      <c r="A500" t="s">
        <v>660</v>
      </c>
    </row>
    <row r="501" spans="1:1" x14ac:dyDescent="0.25">
      <c r="A501" t="s">
        <v>661</v>
      </c>
    </row>
    <row r="502" spans="1:1" x14ac:dyDescent="0.25">
      <c r="A502" t="s">
        <v>662</v>
      </c>
    </row>
    <row r="503" spans="1:1" x14ac:dyDescent="0.25">
      <c r="A503" t="s">
        <v>663</v>
      </c>
    </row>
    <row r="504" spans="1:1" x14ac:dyDescent="0.25">
      <c r="A504" t="s">
        <v>664</v>
      </c>
    </row>
    <row r="505" spans="1:1" x14ac:dyDescent="0.25">
      <c r="A505" t="s">
        <v>665</v>
      </c>
    </row>
    <row r="506" spans="1:1" x14ac:dyDescent="0.25">
      <c r="A506" t="s">
        <v>666</v>
      </c>
    </row>
    <row r="507" spans="1:1" x14ac:dyDescent="0.25">
      <c r="A507" t="s">
        <v>667</v>
      </c>
    </row>
    <row r="508" spans="1:1" x14ac:dyDescent="0.25">
      <c r="A508" t="s">
        <v>668</v>
      </c>
    </row>
    <row r="509" spans="1:1" x14ac:dyDescent="0.25">
      <c r="A509" t="s">
        <v>669</v>
      </c>
    </row>
    <row r="510" spans="1:1" x14ac:dyDescent="0.25">
      <c r="A510" t="s">
        <v>670</v>
      </c>
    </row>
    <row r="511" spans="1:1" x14ac:dyDescent="0.25">
      <c r="A511" t="s">
        <v>671</v>
      </c>
    </row>
    <row r="512" spans="1:1" x14ac:dyDescent="0.25">
      <c r="A512" t="s">
        <v>672</v>
      </c>
    </row>
    <row r="513" spans="1:1" x14ac:dyDescent="0.25">
      <c r="A513" t="s">
        <v>673</v>
      </c>
    </row>
    <row r="514" spans="1:1" x14ac:dyDescent="0.25">
      <c r="A514" t="s">
        <v>674</v>
      </c>
    </row>
    <row r="515" spans="1:1" x14ac:dyDescent="0.25">
      <c r="A515" t="s">
        <v>675</v>
      </c>
    </row>
    <row r="516" spans="1:1" x14ac:dyDescent="0.25">
      <c r="A516" t="s">
        <v>676</v>
      </c>
    </row>
    <row r="517" spans="1:1" x14ac:dyDescent="0.25">
      <c r="A517" t="s">
        <v>677</v>
      </c>
    </row>
    <row r="518" spans="1:1" x14ac:dyDescent="0.25">
      <c r="A518" t="s">
        <v>678</v>
      </c>
    </row>
    <row r="519" spans="1:1" x14ac:dyDescent="0.25">
      <c r="A519" t="s">
        <v>679</v>
      </c>
    </row>
    <row r="520" spans="1:1" x14ac:dyDescent="0.25">
      <c r="A520" t="s">
        <v>680</v>
      </c>
    </row>
    <row r="521" spans="1:1" x14ac:dyDescent="0.25">
      <c r="A521" t="s">
        <v>681</v>
      </c>
    </row>
    <row r="522" spans="1:1" x14ac:dyDescent="0.25">
      <c r="A522" t="s">
        <v>682</v>
      </c>
    </row>
    <row r="523" spans="1:1" x14ac:dyDescent="0.25">
      <c r="A523" t="s">
        <v>683</v>
      </c>
    </row>
    <row r="524" spans="1:1" x14ac:dyDescent="0.25">
      <c r="A524" t="s">
        <v>684</v>
      </c>
    </row>
    <row r="525" spans="1:1" x14ac:dyDescent="0.25">
      <c r="A525" t="s">
        <v>685</v>
      </c>
    </row>
    <row r="526" spans="1:1" x14ac:dyDescent="0.25">
      <c r="A526" t="s">
        <v>686</v>
      </c>
    </row>
    <row r="527" spans="1:1" x14ac:dyDescent="0.25">
      <c r="A527" t="s">
        <v>687</v>
      </c>
    </row>
    <row r="528" spans="1:1" x14ac:dyDescent="0.25">
      <c r="A528" t="s">
        <v>688</v>
      </c>
    </row>
    <row r="529" spans="1:1" x14ac:dyDescent="0.25">
      <c r="A529" t="s">
        <v>689</v>
      </c>
    </row>
    <row r="530" spans="1:1" x14ac:dyDescent="0.25">
      <c r="A530" t="s">
        <v>690</v>
      </c>
    </row>
    <row r="531" spans="1:1" x14ac:dyDescent="0.25">
      <c r="A531" t="s">
        <v>691</v>
      </c>
    </row>
    <row r="532" spans="1:1" x14ac:dyDescent="0.25">
      <c r="A532" t="s">
        <v>692</v>
      </c>
    </row>
    <row r="533" spans="1:1" x14ac:dyDescent="0.25">
      <c r="A533" t="s">
        <v>693</v>
      </c>
    </row>
    <row r="534" spans="1:1" x14ac:dyDescent="0.25">
      <c r="A534" t="s">
        <v>694</v>
      </c>
    </row>
    <row r="535" spans="1:1" x14ac:dyDescent="0.25">
      <c r="A535" t="s">
        <v>695</v>
      </c>
    </row>
    <row r="536" spans="1:1" x14ac:dyDescent="0.25">
      <c r="A536" t="s">
        <v>696</v>
      </c>
    </row>
    <row r="537" spans="1:1" x14ac:dyDescent="0.25">
      <c r="A537" t="s">
        <v>697</v>
      </c>
    </row>
    <row r="538" spans="1:1" x14ac:dyDescent="0.25">
      <c r="A538" t="s">
        <v>698</v>
      </c>
    </row>
    <row r="539" spans="1:1" x14ac:dyDescent="0.25">
      <c r="A539" t="s">
        <v>699</v>
      </c>
    </row>
    <row r="540" spans="1:1" x14ac:dyDescent="0.25">
      <c r="A540" t="s">
        <v>700</v>
      </c>
    </row>
    <row r="541" spans="1:1" x14ac:dyDescent="0.25">
      <c r="A541" t="s">
        <v>701</v>
      </c>
    </row>
    <row r="542" spans="1:1" x14ac:dyDescent="0.25">
      <c r="A542" t="s">
        <v>702</v>
      </c>
    </row>
    <row r="543" spans="1:1" x14ac:dyDescent="0.25">
      <c r="A543" t="s">
        <v>703</v>
      </c>
    </row>
    <row r="544" spans="1:1" x14ac:dyDescent="0.25">
      <c r="A544" t="s">
        <v>704</v>
      </c>
    </row>
    <row r="545" spans="1:1" x14ac:dyDescent="0.25">
      <c r="A545" t="s">
        <v>705</v>
      </c>
    </row>
    <row r="546" spans="1:1" x14ac:dyDescent="0.25">
      <c r="A546" t="s">
        <v>706</v>
      </c>
    </row>
    <row r="547" spans="1:1" x14ac:dyDescent="0.25">
      <c r="A547" t="s">
        <v>707</v>
      </c>
    </row>
    <row r="548" spans="1:1" x14ac:dyDescent="0.25">
      <c r="A548" t="s">
        <v>708</v>
      </c>
    </row>
    <row r="549" spans="1:1" x14ac:dyDescent="0.25">
      <c r="A549" t="s">
        <v>709</v>
      </c>
    </row>
    <row r="550" spans="1:1" x14ac:dyDescent="0.25">
      <c r="A550" t="s">
        <v>710</v>
      </c>
    </row>
    <row r="551" spans="1:1" x14ac:dyDescent="0.25">
      <c r="A551" t="s">
        <v>711</v>
      </c>
    </row>
    <row r="552" spans="1:1" x14ac:dyDescent="0.25">
      <c r="A552" t="s">
        <v>712</v>
      </c>
    </row>
    <row r="553" spans="1:1" x14ac:dyDescent="0.25">
      <c r="A553" t="s">
        <v>713</v>
      </c>
    </row>
    <row r="554" spans="1:1" x14ac:dyDescent="0.25">
      <c r="A554" t="s">
        <v>714</v>
      </c>
    </row>
    <row r="555" spans="1:1" x14ac:dyDescent="0.25">
      <c r="A555" t="s">
        <v>715</v>
      </c>
    </row>
    <row r="556" spans="1:1" x14ac:dyDescent="0.25">
      <c r="A556" t="s">
        <v>716</v>
      </c>
    </row>
    <row r="557" spans="1:1" x14ac:dyDescent="0.25">
      <c r="A557" t="s">
        <v>717</v>
      </c>
    </row>
    <row r="558" spans="1:1" x14ac:dyDescent="0.25">
      <c r="A558" t="s">
        <v>718</v>
      </c>
    </row>
    <row r="559" spans="1:1" x14ac:dyDescent="0.25">
      <c r="A559" t="s">
        <v>719</v>
      </c>
    </row>
    <row r="560" spans="1:1" x14ac:dyDescent="0.25">
      <c r="A560" t="s">
        <v>720</v>
      </c>
    </row>
    <row r="561" spans="1:1" x14ac:dyDescent="0.25">
      <c r="A561" t="s">
        <v>721</v>
      </c>
    </row>
    <row r="562" spans="1:1" x14ac:dyDescent="0.25">
      <c r="A562" t="s">
        <v>722</v>
      </c>
    </row>
    <row r="563" spans="1:1" x14ac:dyDescent="0.25">
      <c r="A563" t="s">
        <v>723</v>
      </c>
    </row>
    <row r="564" spans="1:1" x14ac:dyDescent="0.25">
      <c r="A564" t="s">
        <v>724</v>
      </c>
    </row>
    <row r="565" spans="1:1" x14ac:dyDescent="0.25">
      <c r="A565" t="s">
        <v>725</v>
      </c>
    </row>
    <row r="566" spans="1:1" x14ac:dyDescent="0.25">
      <c r="A566" t="s">
        <v>726</v>
      </c>
    </row>
    <row r="567" spans="1:1" x14ac:dyDescent="0.25">
      <c r="A567" t="s">
        <v>727</v>
      </c>
    </row>
    <row r="568" spans="1:1" x14ac:dyDescent="0.25">
      <c r="A568" t="s">
        <v>728</v>
      </c>
    </row>
    <row r="569" spans="1:1" x14ac:dyDescent="0.25">
      <c r="A569" t="s">
        <v>729</v>
      </c>
    </row>
    <row r="570" spans="1:1" x14ac:dyDescent="0.25">
      <c r="A570" t="s">
        <v>730</v>
      </c>
    </row>
    <row r="571" spans="1:1" x14ac:dyDescent="0.25">
      <c r="A571" t="s">
        <v>731</v>
      </c>
    </row>
    <row r="572" spans="1:1" x14ac:dyDescent="0.25">
      <c r="A572" t="s">
        <v>732</v>
      </c>
    </row>
    <row r="573" spans="1:1" x14ac:dyDescent="0.25">
      <c r="A573" t="s">
        <v>733</v>
      </c>
    </row>
    <row r="574" spans="1:1" x14ac:dyDescent="0.25">
      <c r="A574" t="s">
        <v>734</v>
      </c>
    </row>
    <row r="575" spans="1:1" x14ac:dyDescent="0.25">
      <c r="A575" t="s">
        <v>735</v>
      </c>
    </row>
    <row r="576" spans="1:1" x14ac:dyDescent="0.25">
      <c r="A576" t="s">
        <v>736</v>
      </c>
    </row>
    <row r="577" spans="1:1" x14ac:dyDescent="0.25">
      <c r="A577" t="s">
        <v>737</v>
      </c>
    </row>
    <row r="578" spans="1:1" x14ac:dyDescent="0.25">
      <c r="A578" t="s">
        <v>738</v>
      </c>
    </row>
    <row r="579" spans="1:1" x14ac:dyDescent="0.25">
      <c r="A579" t="s">
        <v>739</v>
      </c>
    </row>
    <row r="580" spans="1:1" x14ac:dyDescent="0.25">
      <c r="A580" t="s">
        <v>740</v>
      </c>
    </row>
    <row r="581" spans="1:1" x14ac:dyDescent="0.25">
      <c r="A581" t="s">
        <v>741</v>
      </c>
    </row>
    <row r="582" spans="1:1" x14ac:dyDescent="0.25">
      <c r="A582" t="s">
        <v>742</v>
      </c>
    </row>
    <row r="583" spans="1:1" x14ac:dyDescent="0.25">
      <c r="A583" t="s">
        <v>743</v>
      </c>
    </row>
    <row r="584" spans="1:1" x14ac:dyDescent="0.25">
      <c r="A584" t="s">
        <v>744</v>
      </c>
    </row>
    <row r="585" spans="1:1" x14ac:dyDescent="0.25">
      <c r="A585" t="s">
        <v>745</v>
      </c>
    </row>
    <row r="586" spans="1:1" x14ac:dyDescent="0.25">
      <c r="A586" t="s">
        <v>746</v>
      </c>
    </row>
    <row r="587" spans="1:1" x14ac:dyDescent="0.25">
      <c r="A587" t="s">
        <v>747</v>
      </c>
    </row>
    <row r="588" spans="1:1" x14ac:dyDescent="0.25">
      <c r="A588" t="s">
        <v>748</v>
      </c>
    </row>
    <row r="589" spans="1:1" x14ac:dyDescent="0.25">
      <c r="A589" t="s">
        <v>749</v>
      </c>
    </row>
    <row r="590" spans="1:1" x14ac:dyDescent="0.25">
      <c r="A590" t="s">
        <v>750</v>
      </c>
    </row>
    <row r="591" spans="1:1" x14ac:dyDescent="0.25">
      <c r="A591" t="s">
        <v>751</v>
      </c>
    </row>
    <row r="592" spans="1:1" x14ac:dyDescent="0.25">
      <c r="A592" t="s">
        <v>752</v>
      </c>
    </row>
    <row r="593" spans="1:1" x14ac:dyDescent="0.25">
      <c r="A593" t="s">
        <v>753</v>
      </c>
    </row>
    <row r="594" spans="1:1" x14ac:dyDescent="0.25">
      <c r="A594" t="s">
        <v>754</v>
      </c>
    </row>
    <row r="595" spans="1:1" x14ac:dyDescent="0.25">
      <c r="A595" t="s">
        <v>755</v>
      </c>
    </row>
    <row r="596" spans="1:1" x14ac:dyDescent="0.25">
      <c r="A596" t="s">
        <v>756</v>
      </c>
    </row>
    <row r="597" spans="1:1" x14ac:dyDescent="0.25">
      <c r="A597" t="s">
        <v>757</v>
      </c>
    </row>
    <row r="598" spans="1:1" x14ac:dyDescent="0.25">
      <c r="A598" t="s">
        <v>758</v>
      </c>
    </row>
    <row r="599" spans="1:1" x14ac:dyDescent="0.25">
      <c r="A599" t="s">
        <v>759</v>
      </c>
    </row>
    <row r="600" spans="1:1" x14ac:dyDescent="0.25">
      <c r="A600" t="s">
        <v>760</v>
      </c>
    </row>
    <row r="601" spans="1:1" x14ac:dyDescent="0.25">
      <c r="A601" t="s">
        <v>761</v>
      </c>
    </row>
    <row r="602" spans="1:1" x14ac:dyDescent="0.25">
      <c r="A602" t="s">
        <v>762</v>
      </c>
    </row>
    <row r="603" spans="1:1" x14ac:dyDescent="0.25">
      <c r="A603" t="s">
        <v>763</v>
      </c>
    </row>
    <row r="604" spans="1:1" x14ac:dyDescent="0.25">
      <c r="A604" t="s">
        <v>764</v>
      </c>
    </row>
    <row r="605" spans="1:1" x14ac:dyDescent="0.25">
      <c r="A605" t="s">
        <v>765</v>
      </c>
    </row>
    <row r="606" spans="1:1" x14ac:dyDescent="0.25">
      <c r="A606" t="s">
        <v>766</v>
      </c>
    </row>
    <row r="607" spans="1:1" x14ac:dyDescent="0.25">
      <c r="A607" t="s">
        <v>767</v>
      </c>
    </row>
    <row r="608" spans="1:1" x14ac:dyDescent="0.25">
      <c r="A608" t="s">
        <v>768</v>
      </c>
    </row>
    <row r="609" spans="1:1" x14ac:dyDescent="0.25">
      <c r="A609" t="s">
        <v>769</v>
      </c>
    </row>
    <row r="610" spans="1:1" x14ac:dyDescent="0.25">
      <c r="A610" t="s">
        <v>770</v>
      </c>
    </row>
    <row r="611" spans="1:1" x14ac:dyDescent="0.25">
      <c r="A611" t="s">
        <v>771</v>
      </c>
    </row>
    <row r="612" spans="1:1" x14ac:dyDescent="0.25">
      <c r="A612" t="s">
        <v>772</v>
      </c>
    </row>
    <row r="613" spans="1:1" x14ac:dyDescent="0.25">
      <c r="A613" t="s">
        <v>773</v>
      </c>
    </row>
    <row r="614" spans="1:1" x14ac:dyDescent="0.25">
      <c r="A614" t="s">
        <v>774</v>
      </c>
    </row>
    <row r="615" spans="1:1" x14ac:dyDescent="0.25">
      <c r="A615" t="s">
        <v>775</v>
      </c>
    </row>
    <row r="616" spans="1:1" x14ac:dyDescent="0.25">
      <c r="A616" t="s">
        <v>776</v>
      </c>
    </row>
    <row r="617" spans="1:1" x14ac:dyDescent="0.25">
      <c r="A617" t="s">
        <v>777</v>
      </c>
    </row>
    <row r="618" spans="1:1" x14ac:dyDescent="0.25">
      <c r="A618" t="s">
        <v>778</v>
      </c>
    </row>
    <row r="619" spans="1:1" x14ac:dyDescent="0.25">
      <c r="A619" t="s">
        <v>779</v>
      </c>
    </row>
    <row r="620" spans="1:1" x14ac:dyDescent="0.25">
      <c r="A620" t="s">
        <v>780</v>
      </c>
    </row>
    <row r="621" spans="1:1" x14ac:dyDescent="0.25">
      <c r="A621" t="s">
        <v>781</v>
      </c>
    </row>
    <row r="622" spans="1:1" x14ac:dyDescent="0.25">
      <c r="A622" t="s">
        <v>782</v>
      </c>
    </row>
    <row r="623" spans="1:1" x14ac:dyDescent="0.25">
      <c r="A623" t="s">
        <v>783</v>
      </c>
    </row>
    <row r="624" spans="1:1" x14ac:dyDescent="0.25">
      <c r="A624" t="s">
        <v>784</v>
      </c>
    </row>
    <row r="625" spans="1:1" x14ac:dyDescent="0.25">
      <c r="A625" t="s">
        <v>785</v>
      </c>
    </row>
    <row r="626" spans="1:1" x14ac:dyDescent="0.25">
      <c r="A626" t="s">
        <v>786</v>
      </c>
    </row>
    <row r="627" spans="1:1" x14ac:dyDescent="0.25">
      <c r="A627" t="s">
        <v>787</v>
      </c>
    </row>
    <row r="628" spans="1:1" x14ac:dyDescent="0.25">
      <c r="A628" t="s">
        <v>788</v>
      </c>
    </row>
    <row r="629" spans="1:1" x14ac:dyDescent="0.25">
      <c r="A629" t="s">
        <v>789</v>
      </c>
    </row>
    <row r="630" spans="1:1" x14ac:dyDescent="0.25">
      <c r="A630" t="s">
        <v>790</v>
      </c>
    </row>
    <row r="631" spans="1:1" x14ac:dyDescent="0.25">
      <c r="A631" t="s">
        <v>791</v>
      </c>
    </row>
    <row r="632" spans="1:1" x14ac:dyDescent="0.25">
      <c r="A632" t="s">
        <v>792</v>
      </c>
    </row>
    <row r="633" spans="1:1" x14ac:dyDescent="0.25">
      <c r="A633" t="s">
        <v>793</v>
      </c>
    </row>
    <row r="634" spans="1:1" x14ac:dyDescent="0.25">
      <c r="A634" t="s">
        <v>794</v>
      </c>
    </row>
    <row r="635" spans="1:1" x14ac:dyDescent="0.25">
      <c r="A635" t="s">
        <v>795</v>
      </c>
    </row>
    <row r="636" spans="1:1" x14ac:dyDescent="0.25">
      <c r="A636" t="s">
        <v>796</v>
      </c>
    </row>
    <row r="637" spans="1:1" x14ac:dyDescent="0.25">
      <c r="A637" t="s">
        <v>797</v>
      </c>
    </row>
    <row r="638" spans="1:1" x14ac:dyDescent="0.25">
      <c r="A638" t="s">
        <v>798</v>
      </c>
    </row>
    <row r="639" spans="1:1" x14ac:dyDescent="0.25">
      <c r="A639" t="s">
        <v>799</v>
      </c>
    </row>
    <row r="640" spans="1:1" x14ac:dyDescent="0.25">
      <c r="A640" t="s">
        <v>800</v>
      </c>
    </row>
    <row r="641" spans="1:1" x14ac:dyDescent="0.25">
      <c r="A641" t="s">
        <v>801</v>
      </c>
    </row>
    <row r="642" spans="1:1" x14ac:dyDescent="0.25">
      <c r="A642" t="s">
        <v>802</v>
      </c>
    </row>
    <row r="643" spans="1:1" x14ac:dyDescent="0.25">
      <c r="A643" t="s">
        <v>803</v>
      </c>
    </row>
    <row r="644" spans="1:1" x14ac:dyDescent="0.25">
      <c r="A644" t="s">
        <v>804</v>
      </c>
    </row>
    <row r="645" spans="1:1" x14ac:dyDescent="0.25">
      <c r="A645" t="s">
        <v>805</v>
      </c>
    </row>
    <row r="646" spans="1:1" x14ac:dyDescent="0.25">
      <c r="A646" t="s">
        <v>806</v>
      </c>
    </row>
    <row r="647" spans="1:1" x14ac:dyDescent="0.25">
      <c r="A647" t="s">
        <v>807</v>
      </c>
    </row>
    <row r="648" spans="1:1" x14ac:dyDescent="0.25">
      <c r="A648" t="s">
        <v>808</v>
      </c>
    </row>
    <row r="649" spans="1:1" x14ac:dyDescent="0.25">
      <c r="A649" t="s">
        <v>809</v>
      </c>
    </row>
    <row r="650" spans="1:1" x14ac:dyDescent="0.25">
      <c r="A650" t="s">
        <v>810</v>
      </c>
    </row>
    <row r="651" spans="1:1" x14ac:dyDescent="0.25">
      <c r="A651" t="s">
        <v>811</v>
      </c>
    </row>
    <row r="652" spans="1:1" x14ac:dyDescent="0.25">
      <c r="A652" t="s">
        <v>812</v>
      </c>
    </row>
    <row r="653" spans="1:1" x14ac:dyDescent="0.25">
      <c r="A653" t="s">
        <v>813</v>
      </c>
    </row>
    <row r="654" spans="1:1" x14ac:dyDescent="0.25">
      <c r="A654" t="s">
        <v>814</v>
      </c>
    </row>
    <row r="655" spans="1:1" x14ac:dyDescent="0.25">
      <c r="A655" t="s">
        <v>815</v>
      </c>
    </row>
    <row r="656" spans="1:1" x14ac:dyDescent="0.25">
      <c r="A656" t="s">
        <v>816</v>
      </c>
    </row>
    <row r="657" spans="1:1" x14ac:dyDescent="0.25">
      <c r="A657" t="s">
        <v>817</v>
      </c>
    </row>
    <row r="658" spans="1:1" x14ac:dyDescent="0.25">
      <c r="A658" t="s">
        <v>818</v>
      </c>
    </row>
    <row r="659" spans="1:1" x14ac:dyDescent="0.25">
      <c r="A659" t="s">
        <v>819</v>
      </c>
    </row>
    <row r="660" spans="1:1" x14ac:dyDescent="0.25">
      <c r="A660" t="s">
        <v>820</v>
      </c>
    </row>
    <row r="661" spans="1:1" x14ac:dyDescent="0.25">
      <c r="A661" t="s">
        <v>821</v>
      </c>
    </row>
    <row r="662" spans="1:1" x14ac:dyDescent="0.25">
      <c r="A662" t="s">
        <v>822</v>
      </c>
    </row>
    <row r="663" spans="1:1" x14ac:dyDescent="0.25">
      <c r="A663" t="s">
        <v>823</v>
      </c>
    </row>
    <row r="664" spans="1:1" x14ac:dyDescent="0.25">
      <c r="A664" t="s">
        <v>824</v>
      </c>
    </row>
    <row r="665" spans="1:1" x14ac:dyDescent="0.25">
      <c r="A665" t="s">
        <v>825</v>
      </c>
    </row>
    <row r="666" spans="1:1" x14ac:dyDescent="0.25">
      <c r="A666" t="s">
        <v>826</v>
      </c>
    </row>
    <row r="667" spans="1:1" x14ac:dyDescent="0.25">
      <c r="A667" t="s">
        <v>827</v>
      </c>
    </row>
    <row r="668" spans="1:1" x14ac:dyDescent="0.25">
      <c r="A668" t="s">
        <v>828</v>
      </c>
    </row>
    <row r="669" spans="1:1" x14ac:dyDescent="0.25">
      <c r="A669" t="s">
        <v>829</v>
      </c>
    </row>
    <row r="670" spans="1:1" x14ac:dyDescent="0.25">
      <c r="A670" t="s">
        <v>830</v>
      </c>
    </row>
    <row r="671" spans="1:1" x14ac:dyDescent="0.25">
      <c r="A671" t="s">
        <v>831</v>
      </c>
    </row>
    <row r="672" spans="1:1" x14ac:dyDescent="0.25">
      <c r="A672" t="s">
        <v>832</v>
      </c>
    </row>
    <row r="673" spans="1:1" x14ac:dyDescent="0.25">
      <c r="A673" t="s">
        <v>833</v>
      </c>
    </row>
    <row r="674" spans="1:1" x14ac:dyDescent="0.25">
      <c r="A674" t="s">
        <v>834</v>
      </c>
    </row>
    <row r="675" spans="1:1" x14ac:dyDescent="0.25">
      <c r="A675" t="s">
        <v>835</v>
      </c>
    </row>
    <row r="676" spans="1:1" x14ac:dyDescent="0.25">
      <c r="A676" t="s">
        <v>836</v>
      </c>
    </row>
    <row r="677" spans="1:1" x14ac:dyDescent="0.25">
      <c r="A677" t="s">
        <v>837</v>
      </c>
    </row>
    <row r="678" spans="1:1" x14ac:dyDescent="0.25">
      <c r="A678" t="s">
        <v>838</v>
      </c>
    </row>
    <row r="679" spans="1:1" x14ac:dyDescent="0.25">
      <c r="A679" t="s">
        <v>839</v>
      </c>
    </row>
    <row r="680" spans="1:1" x14ac:dyDescent="0.25">
      <c r="A680" t="s">
        <v>840</v>
      </c>
    </row>
    <row r="681" spans="1:1" x14ac:dyDescent="0.25">
      <c r="A681" t="s">
        <v>841</v>
      </c>
    </row>
    <row r="682" spans="1:1" x14ac:dyDescent="0.25">
      <c r="A682" t="s">
        <v>842</v>
      </c>
    </row>
    <row r="683" spans="1:1" x14ac:dyDescent="0.25">
      <c r="A683" t="s">
        <v>843</v>
      </c>
    </row>
    <row r="684" spans="1:1" x14ac:dyDescent="0.25">
      <c r="A684" t="s">
        <v>844</v>
      </c>
    </row>
    <row r="685" spans="1:1" x14ac:dyDescent="0.25">
      <c r="A685" t="s">
        <v>845</v>
      </c>
    </row>
    <row r="686" spans="1:1" x14ac:dyDescent="0.25">
      <c r="A686" t="s">
        <v>846</v>
      </c>
    </row>
    <row r="687" spans="1:1" x14ac:dyDescent="0.25">
      <c r="A687" t="s">
        <v>847</v>
      </c>
    </row>
    <row r="688" spans="1:1" x14ac:dyDescent="0.25">
      <c r="A688" t="s">
        <v>848</v>
      </c>
    </row>
    <row r="689" spans="1:1" x14ac:dyDescent="0.25">
      <c r="A689" t="s">
        <v>849</v>
      </c>
    </row>
    <row r="690" spans="1:1" x14ac:dyDescent="0.25">
      <c r="A690" t="s">
        <v>850</v>
      </c>
    </row>
    <row r="691" spans="1:1" x14ac:dyDescent="0.25">
      <c r="A691" t="s">
        <v>851</v>
      </c>
    </row>
    <row r="692" spans="1:1" x14ac:dyDescent="0.25">
      <c r="A692" t="s">
        <v>852</v>
      </c>
    </row>
    <row r="693" spans="1:1" x14ac:dyDescent="0.25">
      <c r="A693" t="s">
        <v>853</v>
      </c>
    </row>
    <row r="694" spans="1:1" x14ac:dyDescent="0.25">
      <c r="A694" t="s">
        <v>854</v>
      </c>
    </row>
    <row r="695" spans="1:1" x14ac:dyDescent="0.25">
      <c r="A695" t="s">
        <v>855</v>
      </c>
    </row>
    <row r="696" spans="1:1" x14ac:dyDescent="0.25">
      <c r="A696" t="s">
        <v>856</v>
      </c>
    </row>
    <row r="697" spans="1:1" x14ac:dyDescent="0.25">
      <c r="A697" t="s">
        <v>857</v>
      </c>
    </row>
    <row r="698" spans="1:1" x14ac:dyDescent="0.25">
      <c r="A698" t="s">
        <v>858</v>
      </c>
    </row>
    <row r="699" spans="1:1" x14ac:dyDescent="0.25">
      <c r="A699" t="s">
        <v>859</v>
      </c>
    </row>
    <row r="700" spans="1:1" x14ac:dyDescent="0.25">
      <c r="A700" t="s">
        <v>860</v>
      </c>
    </row>
    <row r="701" spans="1:1" x14ac:dyDescent="0.25">
      <c r="A701" t="s">
        <v>861</v>
      </c>
    </row>
    <row r="702" spans="1:1" x14ac:dyDescent="0.25">
      <c r="A702" t="s">
        <v>862</v>
      </c>
    </row>
    <row r="703" spans="1:1" x14ac:dyDescent="0.25">
      <c r="A703" t="s">
        <v>863</v>
      </c>
    </row>
    <row r="704" spans="1:1" x14ac:dyDescent="0.25">
      <c r="A704" t="s">
        <v>864</v>
      </c>
    </row>
    <row r="705" spans="1:1" x14ac:dyDescent="0.25">
      <c r="A705" t="s">
        <v>865</v>
      </c>
    </row>
    <row r="706" spans="1:1" x14ac:dyDescent="0.25">
      <c r="A706" t="s">
        <v>866</v>
      </c>
    </row>
    <row r="707" spans="1:1" x14ac:dyDescent="0.25">
      <c r="A707" t="s">
        <v>867</v>
      </c>
    </row>
    <row r="708" spans="1:1" x14ac:dyDescent="0.25">
      <c r="A708" t="s">
        <v>868</v>
      </c>
    </row>
    <row r="709" spans="1:1" x14ac:dyDescent="0.25">
      <c r="A709" t="s">
        <v>869</v>
      </c>
    </row>
    <row r="710" spans="1:1" x14ac:dyDescent="0.25">
      <c r="A710" t="s">
        <v>870</v>
      </c>
    </row>
    <row r="711" spans="1:1" x14ac:dyDescent="0.25">
      <c r="A711" t="s">
        <v>871</v>
      </c>
    </row>
    <row r="712" spans="1:1" x14ac:dyDescent="0.25">
      <c r="A712" t="s">
        <v>872</v>
      </c>
    </row>
    <row r="713" spans="1:1" x14ac:dyDescent="0.25">
      <c r="A713" t="s">
        <v>873</v>
      </c>
    </row>
    <row r="714" spans="1:1" x14ac:dyDescent="0.25">
      <c r="A714" t="s">
        <v>874</v>
      </c>
    </row>
    <row r="715" spans="1:1" x14ac:dyDescent="0.25">
      <c r="A715" t="s">
        <v>875</v>
      </c>
    </row>
    <row r="716" spans="1:1" x14ac:dyDescent="0.25">
      <c r="A716" t="s">
        <v>876</v>
      </c>
    </row>
    <row r="717" spans="1:1" x14ac:dyDescent="0.25">
      <c r="A717" t="s">
        <v>877</v>
      </c>
    </row>
    <row r="718" spans="1:1" x14ac:dyDescent="0.25">
      <c r="A718" t="s">
        <v>878</v>
      </c>
    </row>
    <row r="719" spans="1:1" x14ac:dyDescent="0.25">
      <c r="A719" t="s">
        <v>879</v>
      </c>
    </row>
    <row r="720" spans="1:1" x14ac:dyDescent="0.25">
      <c r="A720" t="s">
        <v>880</v>
      </c>
    </row>
    <row r="721" spans="1:1" x14ac:dyDescent="0.25">
      <c r="A721" t="s">
        <v>881</v>
      </c>
    </row>
    <row r="722" spans="1:1" x14ac:dyDescent="0.25">
      <c r="A722" t="s">
        <v>882</v>
      </c>
    </row>
    <row r="723" spans="1:1" x14ac:dyDescent="0.25">
      <c r="A723" t="s">
        <v>883</v>
      </c>
    </row>
    <row r="724" spans="1:1" x14ac:dyDescent="0.25">
      <c r="A724" t="s">
        <v>884</v>
      </c>
    </row>
    <row r="725" spans="1:1" x14ac:dyDescent="0.25">
      <c r="A725" t="s">
        <v>885</v>
      </c>
    </row>
    <row r="726" spans="1:1" x14ac:dyDescent="0.25">
      <c r="A726" t="s">
        <v>886</v>
      </c>
    </row>
    <row r="727" spans="1:1" x14ac:dyDescent="0.25">
      <c r="A727" t="s">
        <v>887</v>
      </c>
    </row>
    <row r="728" spans="1:1" x14ac:dyDescent="0.25">
      <c r="A728" t="s">
        <v>888</v>
      </c>
    </row>
    <row r="729" spans="1:1" x14ac:dyDescent="0.25">
      <c r="A729" t="s">
        <v>889</v>
      </c>
    </row>
    <row r="730" spans="1:1" x14ac:dyDescent="0.25">
      <c r="A730" t="s">
        <v>890</v>
      </c>
    </row>
    <row r="731" spans="1:1" x14ac:dyDescent="0.25">
      <c r="A731" t="s">
        <v>891</v>
      </c>
    </row>
    <row r="732" spans="1:1" x14ac:dyDescent="0.25">
      <c r="A732" t="s">
        <v>892</v>
      </c>
    </row>
    <row r="733" spans="1:1" x14ac:dyDescent="0.25">
      <c r="A733" t="s">
        <v>893</v>
      </c>
    </row>
    <row r="734" spans="1:1" x14ac:dyDescent="0.25">
      <c r="A734" t="s">
        <v>894</v>
      </c>
    </row>
    <row r="735" spans="1:1" x14ac:dyDescent="0.25">
      <c r="A735" t="s">
        <v>895</v>
      </c>
    </row>
    <row r="736" spans="1:1" x14ac:dyDescent="0.25">
      <c r="A736" t="s">
        <v>896</v>
      </c>
    </row>
    <row r="737" spans="1:1" x14ac:dyDescent="0.25">
      <c r="A737" t="s">
        <v>897</v>
      </c>
    </row>
    <row r="738" spans="1:1" x14ac:dyDescent="0.25">
      <c r="A738" t="s">
        <v>898</v>
      </c>
    </row>
    <row r="739" spans="1:1" x14ac:dyDescent="0.25">
      <c r="A739" t="s">
        <v>899</v>
      </c>
    </row>
    <row r="740" spans="1:1" x14ac:dyDescent="0.25">
      <c r="A740" t="s">
        <v>900</v>
      </c>
    </row>
    <row r="741" spans="1:1" x14ac:dyDescent="0.25">
      <c r="A741" t="s">
        <v>901</v>
      </c>
    </row>
    <row r="742" spans="1:1" x14ac:dyDescent="0.25">
      <c r="A742" t="s">
        <v>902</v>
      </c>
    </row>
    <row r="743" spans="1:1" x14ac:dyDescent="0.25">
      <c r="A743" t="s">
        <v>903</v>
      </c>
    </row>
    <row r="744" spans="1:1" x14ac:dyDescent="0.25">
      <c r="A744" t="s">
        <v>904</v>
      </c>
    </row>
    <row r="745" spans="1:1" x14ac:dyDescent="0.25">
      <c r="A745" t="s">
        <v>905</v>
      </c>
    </row>
    <row r="746" spans="1:1" x14ac:dyDescent="0.25">
      <c r="A746" t="s">
        <v>906</v>
      </c>
    </row>
    <row r="747" spans="1:1" x14ac:dyDescent="0.25">
      <c r="A747" t="s">
        <v>907</v>
      </c>
    </row>
    <row r="748" spans="1:1" x14ac:dyDescent="0.25">
      <c r="A748" t="s">
        <v>908</v>
      </c>
    </row>
    <row r="749" spans="1:1" x14ac:dyDescent="0.25">
      <c r="A749" t="s">
        <v>909</v>
      </c>
    </row>
    <row r="750" spans="1:1" x14ac:dyDescent="0.25">
      <c r="A750" t="s">
        <v>910</v>
      </c>
    </row>
    <row r="751" spans="1:1" x14ac:dyDescent="0.25">
      <c r="A751" t="s">
        <v>911</v>
      </c>
    </row>
    <row r="752" spans="1:1" x14ac:dyDescent="0.25">
      <c r="A752" t="s">
        <v>912</v>
      </c>
    </row>
    <row r="753" spans="1:1" x14ac:dyDescent="0.25">
      <c r="A753" t="s">
        <v>913</v>
      </c>
    </row>
    <row r="754" spans="1:1" x14ac:dyDescent="0.25">
      <c r="A754" t="s">
        <v>914</v>
      </c>
    </row>
    <row r="755" spans="1:1" x14ac:dyDescent="0.25">
      <c r="A755" t="s">
        <v>915</v>
      </c>
    </row>
    <row r="756" spans="1:1" x14ac:dyDescent="0.25">
      <c r="A756" t="s">
        <v>916</v>
      </c>
    </row>
    <row r="757" spans="1:1" x14ac:dyDescent="0.25">
      <c r="A757" t="s">
        <v>917</v>
      </c>
    </row>
    <row r="758" spans="1:1" x14ac:dyDescent="0.25">
      <c r="A758" t="s">
        <v>918</v>
      </c>
    </row>
    <row r="759" spans="1:1" x14ac:dyDescent="0.25">
      <c r="A759" t="s">
        <v>919</v>
      </c>
    </row>
    <row r="760" spans="1:1" x14ac:dyDescent="0.25">
      <c r="A760" t="s">
        <v>920</v>
      </c>
    </row>
    <row r="761" spans="1:1" x14ac:dyDescent="0.25">
      <c r="A761" t="s">
        <v>921</v>
      </c>
    </row>
    <row r="762" spans="1:1" x14ac:dyDescent="0.25">
      <c r="A762" t="s">
        <v>922</v>
      </c>
    </row>
    <row r="763" spans="1:1" x14ac:dyDescent="0.25">
      <c r="A763" t="s">
        <v>923</v>
      </c>
    </row>
    <row r="764" spans="1:1" x14ac:dyDescent="0.25">
      <c r="A764" t="s">
        <v>924</v>
      </c>
    </row>
    <row r="765" spans="1:1" x14ac:dyDescent="0.25">
      <c r="A765" t="s">
        <v>925</v>
      </c>
    </row>
    <row r="766" spans="1:1" x14ac:dyDescent="0.25">
      <c r="A766" t="s">
        <v>926</v>
      </c>
    </row>
    <row r="767" spans="1:1" x14ac:dyDescent="0.25">
      <c r="A767" t="s">
        <v>927</v>
      </c>
    </row>
    <row r="768" spans="1:1" x14ac:dyDescent="0.25">
      <c r="A768" t="s">
        <v>928</v>
      </c>
    </row>
    <row r="769" spans="1:1" x14ac:dyDescent="0.25">
      <c r="A769" t="s">
        <v>929</v>
      </c>
    </row>
    <row r="770" spans="1:1" x14ac:dyDescent="0.25">
      <c r="A770" t="s">
        <v>930</v>
      </c>
    </row>
    <row r="771" spans="1:1" x14ac:dyDescent="0.25">
      <c r="A771" t="s">
        <v>931</v>
      </c>
    </row>
    <row r="772" spans="1:1" x14ac:dyDescent="0.25">
      <c r="A772" t="s">
        <v>932</v>
      </c>
    </row>
    <row r="773" spans="1:1" x14ac:dyDescent="0.25">
      <c r="A773" t="s">
        <v>933</v>
      </c>
    </row>
    <row r="774" spans="1:1" x14ac:dyDescent="0.25">
      <c r="A774" t="s">
        <v>934</v>
      </c>
    </row>
    <row r="775" spans="1:1" x14ac:dyDescent="0.25">
      <c r="A775" t="s">
        <v>935</v>
      </c>
    </row>
    <row r="776" spans="1:1" x14ac:dyDescent="0.25">
      <c r="A776" t="s">
        <v>936</v>
      </c>
    </row>
    <row r="777" spans="1:1" x14ac:dyDescent="0.25">
      <c r="A777" t="s">
        <v>937</v>
      </c>
    </row>
    <row r="778" spans="1:1" x14ac:dyDescent="0.25">
      <c r="A778" t="s">
        <v>938</v>
      </c>
    </row>
    <row r="779" spans="1:1" x14ac:dyDescent="0.25">
      <c r="A779" t="s">
        <v>939</v>
      </c>
    </row>
    <row r="780" spans="1:1" x14ac:dyDescent="0.25">
      <c r="A780" t="s">
        <v>940</v>
      </c>
    </row>
    <row r="781" spans="1:1" x14ac:dyDescent="0.25">
      <c r="A781" t="s">
        <v>941</v>
      </c>
    </row>
    <row r="782" spans="1:1" x14ac:dyDescent="0.25">
      <c r="A782" t="s">
        <v>942</v>
      </c>
    </row>
    <row r="783" spans="1:1" x14ac:dyDescent="0.25">
      <c r="A783" t="s">
        <v>943</v>
      </c>
    </row>
    <row r="784" spans="1:1" x14ac:dyDescent="0.25">
      <c r="A784" t="s">
        <v>944</v>
      </c>
    </row>
    <row r="785" spans="1:1" x14ac:dyDescent="0.25">
      <c r="A785" t="s">
        <v>945</v>
      </c>
    </row>
    <row r="786" spans="1:1" x14ac:dyDescent="0.25">
      <c r="A786" t="s">
        <v>946</v>
      </c>
    </row>
    <row r="787" spans="1:1" x14ac:dyDescent="0.25">
      <c r="A787" t="s">
        <v>947</v>
      </c>
    </row>
    <row r="788" spans="1:1" x14ac:dyDescent="0.25">
      <c r="A788" t="s">
        <v>948</v>
      </c>
    </row>
    <row r="789" spans="1:1" x14ac:dyDescent="0.25">
      <c r="A789" t="s">
        <v>949</v>
      </c>
    </row>
    <row r="790" spans="1:1" x14ac:dyDescent="0.25">
      <c r="A790" t="s">
        <v>950</v>
      </c>
    </row>
    <row r="791" spans="1:1" x14ac:dyDescent="0.25">
      <c r="A791" t="s">
        <v>951</v>
      </c>
    </row>
    <row r="792" spans="1:1" x14ac:dyDescent="0.25">
      <c r="A792" t="s">
        <v>952</v>
      </c>
    </row>
    <row r="793" spans="1:1" x14ac:dyDescent="0.25">
      <c r="A793" t="s">
        <v>953</v>
      </c>
    </row>
    <row r="794" spans="1:1" x14ac:dyDescent="0.25">
      <c r="A794" t="s">
        <v>954</v>
      </c>
    </row>
    <row r="795" spans="1:1" x14ac:dyDescent="0.25">
      <c r="A795" t="s">
        <v>955</v>
      </c>
    </row>
    <row r="796" spans="1:1" x14ac:dyDescent="0.25">
      <c r="A796" t="s">
        <v>956</v>
      </c>
    </row>
    <row r="797" spans="1:1" x14ac:dyDescent="0.25">
      <c r="A797" t="s">
        <v>957</v>
      </c>
    </row>
    <row r="798" spans="1:1" x14ac:dyDescent="0.25">
      <c r="A798" t="s">
        <v>958</v>
      </c>
    </row>
    <row r="799" spans="1:1" x14ac:dyDescent="0.25">
      <c r="A799" t="s">
        <v>959</v>
      </c>
    </row>
    <row r="800" spans="1:1" x14ac:dyDescent="0.25">
      <c r="A800" t="s">
        <v>960</v>
      </c>
    </row>
    <row r="801" spans="1:1" x14ac:dyDescent="0.25">
      <c r="A801" t="s">
        <v>961</v>
      </c>
    </row>
    <row r="802" spans="1:1" x14ac:dyDescent="0.25">
      <c r="A802" t="s">
        <v>962</v>
      </c>
    </row>
    <row r="803" spans="1:1" x14ac:dyDescent="0.25">
      <c r="A803" t="s">
        <v>963</v>
      </c>
    </row>
    <row r="804" spans="1:1" x14ac:dyDescent="0.25">
      <c r="A804" t="s">
        <v>964</v>
      </c>
    </row>
    <row r="805" spans="1:1" x14ac:dyDescent="0.25">
      <c r="A805" t="s">
        <v>965</v>
      </c>
    </row>
    <row r="806" spans="1:1" x14ac:dyDescent="0.25">
      <c r="A806" t="s">
        <v>966</v>
      </c>
    </row>
    <row r="807" spans="1:1" x14ac:dyDescent="0.25">
      <c r="A807" t="s">
        <v>967</v>
      </c>
    </row>
    <row r="808" spans="1:1" x14ac:dyDescent="0.25">
      <c r="A808" t="s">
        <v>968</v>
      </c>
    </row>
    <row r="809" spans="1:1" x14ac:dyDescent="0.25">
      <c r="A809" t="s">
        <v>969</v>
      </c>
    </row>
    <row r="810" spans="1:1" x14ac:dyDescent="0.25">
      <c r="A810" t="s">
        <v>970</v>
      </c>
    </row>
    <row r="811" spans="1:1" x14ac:dyDescent="0.25">
      <c r="A811" t="s">
        <v>971</v>
      </c>
    </row>
    <row r="812" spans="1:1" x14ac:dyDescent="0.25">
      <c r="A812" t="s">
        <v>972</v>
      </c>
    </row>
    <row r="813" spans="1:1" x14ac:dyDescent="0.25">
      <c r="A813" t="s">
        <v>973</v>
      </c>
    </row>
    <row r="814" spans="1:1" x14ac:dyDescent="0.25">
      <c r="A814" t="s">
        <v>974</v>
      </c>
    </row>
    <row r="815" spans="1:1" x14ac:dyDescent="0.25">
      <c r="A815" t="s">
        <v>975</v>
      </c>
    </row>
    <row r="816" spans="1:1" x14ac:dyDescent="0.25">
      <c r="A816" t="s">
        <v>976</v>
      </c>
    </row>
    <row r="817" spans="1:1" x14ac:dyDescent="0.25">
      <c r="A817" t="s">
        <v>977</v>
      </c>
    </row>
    <row r="818" spans="1:1" x14ac:dyDescent="0.25">
      <c r="A818" t="s">
        <v>978</v>
      </c>
    </row>
    <row r="819" spans="1:1" x14ac:dyDescent="0.25">
      <c r="A819" t="s">
        <v>979</v>
      </c>
    </row>
    <row r="820" spans="1:1" x14ac:dyDescent="0.25">
      <c r="A820" t="s">
        <v>980</v>
      </c>
    </row>
    <row r="821" spans="1:1" x14ac:dyDescent="0.25">
      <c r="A821" t="s">
        <v>981</v>
      </c>
    </row>
    <row r="822" spans="1:1" x14ac:dyDescent="0.25">
      <c r="A822" t="s">
        <v>982</v>
      </c>
    </row>
    <row r="823" spans="1:1" x14ac:dyDescent="0.25">
      <c r="A823" t="s">
        <v>983</v>
      </c>
    </row>
    <row r="824" spans="1:1" x14ac:dyDescent="0.25">
      <c r="A824" t="s">
        <v>984</v>
      </c>
    </row>
    <row r="825" spans="1:1" x14ac:dyDescent="0.25">
      <c r="A825" t="s">
        <v>985</v>
      </c>
    </row>
    <row r="826" spans="1:1" x14ac:dyDescent="0.25">
      <c r="A826" t="s">
        <v>986</v>
      </c>
    </row>
    <row r="827" spans="1:1" x14ac:dyDescent="0.25">
      <c r="A827" t="s">
        <v>987</v>
      </c>
    </row>
    <row r="828" spans="1:1" x14ac:dyDescent="0.25">
      <c r="A828" t="s">
        <v>988</v>
      </c>
    </row>
    <row r="829" spans="1:1" x14ac:dyDescent="0.25">
      <c r="A829" t="s">
        <v>989</v>
      </c>
    </row>
    <row r="830" spans="1:1" x14ac:dyDescent="0.25">
      <c r="A830" t="s">
        <v>990</v>
      </c>
    </row>
    <row r="831" spans="1:1" x14ac:dyDescent="0.25">
      <c r="A831" t="s">
        <v>991</v>
      </c>
    </row>
    <row r="832" spans="1:1" x14ac:dyDescent="0.25">
      <c r="A832" t="s">
        <v>992</v>
      </c>
    </row>
    <row r="833" spans="1:1" x14ac:dyDescent="0.25">
      <c r="A833" t="s">
        <v>993</v>
      </c>
    </row>
    <row r="834" spans="1:1" x14ac:dyDescent="0.25">
      <c r="A834" t="s">
        <v>994</v>
      </c>
    </row>
    <row r="835" spans="1:1" x14ac:dyDescent="0.25">
      <c r="A835" t="s">
        <v>995</v>
      </c>
    </row>
    <row r="836" spans="1:1" x14ac:dyDescent="0.25">
      <c r="A836" t="s">
        <v>996</v>
      </c>
    </row>
    <row r="837" spans="1:1" x14ac:dyDescent="0.25">
      <c r="A837" t="s">
        <v>997</v>
      </c>
    </row>
    <row r="838" spans="1:1" x14ac:dyDescent="0.25">
      <c r="A838" t="s">
        <v>998</v>
      </c>
    </row>
    <row r="839" spans="1:1" x14ac:dyDescent="0.25">
      <c r="A839" t="s">
        <v>999</v>
      </c>
    </row>
    <row r="840" spans="1:1" x14ac:dyDescent="0.25">
      <c r="A840" t="s">
        <v>1000</v>
      </c>
    </row>
    <row r="841" spans="1:1" x14ac:dyDescent="0.25">
      <c r="A841" t="s">
        <v>1001</v>
      </c>
    </row>
    <row r="842" spans="1:1" x14ac:dyDescent="0.25">
      <c r="A842" t="s">
        <v>1002</v>
      </c>
    </row>
    <row r="843" spans="1:1" x14ac:dyDescent="0.25">
      <c r="A843" t="s">
        <v>1003</v>
      </c>
    </row>
    <row r="844" spans="1:1" x14ac:dyDescent="0.25">
      <c r="A844" t="s">
        <v>1004</v>
      </c>
    </row>
    <row r="845" spans="1:1" x14ac:dyDescent="0.25">
      <c r="A845" t="s">
        <v>1005</v>
      </c>
    </row>
    <row r="846" spans="1:1" x14ac:dyDescent="0.25">
      <c r="A846" t="s">
        <v>1006</v>
      </c>
    </row>
    <row r="847" spans="1:1" x14ac:dyDescent="0.25">
      <c r="A847" t="s">
        <v>1007</v>
      </c>
    </row>
    <row r="848" spans="1:1" x14ac:dyDescent="0.25">
      <c r="A848" t="s">
        <v>1008</v>
      </c>
    </row>
    <row r="849" spans="1:1" x14ac:dyDescent="0.25">
      <c r="A849" t="s">
        <v>1009</v>
      </c>
    </row>
    <row r="850" spans="1:1" x14ac:dyDescent="0.25">
      <c r="A850" t="s">
        <v>1010</v>
      </c>
    </row>
    <row r="851" spans="1:1" x14ac:dyDescent="0.25">
      <c r="A851" t="s">
        <v>1011</v>
      </c>
    </row>
    <row r="852" spans="1:1" x14ac:dyDescent="0.25">
      <c r="A852" t="s">
        <v>1012</v>
      </c>
    </row>
    <row r="853" spans="1:1" x14ac:dyDescent="0.25">
      <c r="A853" t="s">
        <v>1013</v>
      </c>
    </row>
    <row r="854" spans="1:1" x14ac:dyDescent="0.25">
      <c r="A854" t="s">
        <v>1014</v>
      </c>
    </row>
    <row r="855" spans="1:1" x14ac:dyDescent="0.25">
      <c r="A855" t="s">
        <v>1015</v>
      </c>
    </row>
    <row r="856" spans="1:1" x14ac:dyDescent="0.25">
      <c r="A856" t="s">
        <v>1016</v>
      </c>
    </row>
    <row r="857" spans="1:1" x14ac:dyDescent="0.25">
      <c r="A857" t="s">
        <v>1017</v>
      </c>
    </row>
    <row r="858" spans="1:1" x14ac:dyDescent="0.25">
      <c r="A858" t="s">
        <v>1018</v>
      </c>
    </row>
    <row r="859" spans="1:1" x14ac:dyDescent="0.25">
      <c r="A859" t="s">
        <v>1019</v>
      </c>
    </row>
    <row r="860" spans="1:1" x14ac:dyDescent="0.25">
      <c r="A860" t="s">
        <v>1020</v>
      </c>
    </row>
    <row r="861" spans="1:1" x14ac:dyDescent="0.25">
      <c r="A861" t="s">
        <v>1021</v>
      </c>
    </row>
    <row r="862" spans="1:1" x14ac:dyDescent="0.25">
      <c r="A862" t="s">
        <v>1022</v>
      </c>
    </row>
    <row r="863" spans="1:1" x14ac:dyDescent="0.25">
      <c r="A863" t="s">
        <v>1023</v>
      </c>
    </row>
    <row r="864" spans="1:1" x14ac:dyDescent="0.25">
      <c r="A864" t="s">
        <v>1024</v>
      </c>
    </row>
    <row r="865" spans="1:1" x14ac:dyDescent="0.25">
      <c r="A865" t="s">
        <v>1025</v>
      </c>
    </row>
    <row r="866" spans="1:1" x14ac:dyDescent="0.25">
      <c r="A866" t="s">
        <v>1026</v>
      </c>
    </row>
    <row r="867" spans="1:1" x14ac:dyDescent="0.25">
      <c r="A867" t="s">
        <v>1027</v>
      </c>
    </row>
    <row r="868" spans="1:1" x14ac:dyDescent="0.25">
      <c r="A868" t="s">
        <v>1028</v>
      </c>
    </row>
    <row r="869" spans="1:1" x14ac:dyDescent="0.25">
      <c r="A869" t="s">
        <v>1029</v>
      </c>
    </row>
    <row r="870" spans="1:1" x14ac:dyDescent="0.25">
      <c r="A870" t="s">
        <v>1030</v>
      </c>
    </row>
    <row r="871" spans="1:1" x14ac:dyDescent="0.25">
      <c r="A871" t="s">
        <v>1031</v>
      </c>
    </row>
    <row r="872" spans="1:1" x14ac:dyDescent="0.25">
      <c r="A872" t="s">
        <v>1032</v>
      </c>
    </row>
    <row r="873" spans="1:1" x14ac:dyDescent="0.25">
      <c r="A873" t="s">
        <v>1033</v>
      </c>
    </row>
    <row r="874" spans="1:1" x14ac:dyDescent="0.25">
      <c r="A874" t="s">
        <v>1034</v>
      </c>
    </row>
    <row r="875" spans="1:1" x14ac:dyDescent="0.25">
      <c r="A875" t="s">
        <v>1035</v>
      </c>
    </row>
    <row r="876" spans="1:1" x14ac:dyDescent="0.25">
      <c r="A876" t="s">
        <v>1036</v>
      </c>
    </row>
    <row r="877" spans="1:1" x14ac:dyDescent="0.25">
      <c r="A877" t="s">
        <v>1037</v>
      </c>
    </row>
    <row r="878" spans="1:1" x14ac:dyDescent="0.25">
      <c r="A878" t="s">
        <v>1038</v>
      </c>
    </row>
    <row r="879" spans="1:1" x14ac:dyDescent="0.25">
      <c r="A879" t="s">
        <v>1039</v>
      </c>
    </row>
    <row r="880" spans="1:1" x14ac:dyDescent="0.25">
      <c r="A880" t="s">
        <v>1040</v>
      </c>
    </row>
    <row r="881" spans="1:1" x14ac:dyDescent="0.25">
      <c r="A881" t="s">
        <v>1041</v>
      </c>
    </row>
    <row r="882" spans="1:1" x14ac:dyDescent="0.25">
      <c r="A882" t="s">
        <v>1042</v>
      </c>
    </row>
    <row r="883" spans="1:1" x14ac:dyDescent="0.25">
      <c r="A883" t="s">
        <v>1043</v>
      </c>
    </row>
    <row r="884" spans="1:1" x14ac:dyDescent="0.25">
      <c r="A884" t="s">
        <v>1044</v>
      </c>
    </row>
    <row r="885" spans="1:1" x14ac:dyDescent="0.25">
      <c r="A885" t="s">
        <v>1045</v>
      </c>
    </row>
    <row r="886" spans="1:1" x14ac:dyDescent="0.25">
      <c r="A886" t="s">
        <v>1046</v>
      </c>
    </row>
    <row r="887" spans="1:1" x14ac:dyDescent="0.25">
      <c r="A887" t="s">
        <v>1047</v>
      </c>
    </row>
    <row r="888" spans="1:1" x14ac:dyDescent="0.25">
      <c r="A888" t="s">
        <v>1048</v>
      </c>
    </row>
    <row r="889" spans="1:1" x14ac:dyDescent="0.25">
      <c r="A889" t="s">
        <v>1049</v>
      </c>
    </row>
    <row r="890" spans="1:1" x14ac:dyDescent="0.25">
      <c r="A890" t="s">
        <v>1050</v>
      </c>
    </row>
    <row r="891" spans="1:1" x14ac:dyDescent="0.25">
      <c r="A891" t="s">
        <v>1051</v>
      </c>
    </row>
    <row r="892" spans="1:1" x14ac:dyDescent="0.25">
      <c r="A892" t="s">
        <v>1052</v>
      </c>
    </row>
    <row r="893" spans="1:1" x14ac:dyDescent="0.25">
      <c r="A893" t="s">
        <v>1053</v>
      </c>
    </row>
    <row r="894" spans="1:1" x14ac:dyDescent="0.25">
      <c r="A894" t="s">
        <v>1054</v>
      </c>
    </row>
    <row r="895" spans="1:1" x14ac:dyDescent="0.25">
      <c r="A895" t="s">
        <v>1055</v>
      </c>
    </row>
    <row r="896" spans="1:1" x14ac:dyDescent="0.25">
      <c r="A896" t="s">
        <v>1056</v>
      </c>
    </row>
    <row r="897" spans="1:1" x14ac:dyDescent="0.25">
      <c r="A897" t="s">
        <v>1057</v>
      </c>
    </row>
    <row r="898" spans="1:1" x14ac:dyDescent="0.25">
      <c r="A898" t="s">
        <v>1058</v>
      </c>
    </row>
    <row r="899" spans="1:1" x14ac:dyDescent="0.25">
      <c r="A899" t="s">
        <v>1059</v>
      </c>
    </row>
    <row r="900" spans="1:1" x14ac:dyDescent="0.25">
      <c r="A900" t="s">
        <v>1060</v>
      </c>
    </row>
    <row r="901" spans="1:1" x14ac:dyDescent="0.25">
      <c r="A901" t="s">
        <v>1061</v>
      </c>
    </row>
    <row r="902" spans="1:1" x14ac:dyDescent="0.25">
      <c r="A902" t="s">
        <v>1062</v>
      </c>
    </row>
    <row r="903" spans="1:1" x14ac:dyDescent="0.25">
      <c r="A903" t="s">
        <v>1063</v>
      </c>
    </row>
    <row r="904" spans="1:1" x14ac:dyDescent="0.25">
      <c r="A904" t="s">
        <v>1064</v>
      </c>
    </row>
    <row r="905" spans="1:1" x14ac:dyDescent="0.25">
      <c r="A905" t="s">
        <v>1065</v>
      </c>
    </row>
    <row r="906" spans="1:1" x14ac:dyDescent="0.25">
      <c r="A906" t="s">
        <v>1066</v>
      </c>
    </row>
    <row r="907" spans="1:1" x14ac:dyDescent="0.25">
      <c r="A907" t="s">
        <v>1067</v>
      </c>
    </row>
    <row r="908" spans="1:1" x14ac:dyDescent="0.25">
      <c r="A908" t="s">
        <v>1068</v>
      </c>
    </row>
    <row r="909" spans="1:1" x14ac:dyDescent="0.25">
      <c r="A909" t="s">
        <v>1069</v>
      </c>
    </row>
    <row r="910" spans="1:1" x14ac:dyDescent="0.25">
      <c r="A910" t="s">
        <v>1070</v>
      </c>
    </row>
    <row r="911" spans="1:1" x14ac:dyDescent="0.25">
      <c r="A911" t="s">
        <v>1071</v>
      </c>
    </row>
    <row r="912" spans="1:1" x14ac:dyDescent="0.25">
      <c r="A912" t="s">
        <v>1072</v>
      </c>
    </row>
    <row r="913" spans="1:1" x14ac:dyDescent="0.25">
      <c r="A913" t="s">
        <v>1073</v>
      </c>
    </row>
    <row r="914" spans="1:1" x14ac:dyDescent="0.25">
      <c r="A914" t="s">
        <v>1074</v>
      </c>
    </row>
    <row r="915" spans="1:1" x14ac:dyDescent="0.25">
      <c r="A915" t="s">
        <v>1075</v>
      </c>
    </row>
    <row r="916" spans="1:1" x14ac:dyDescent="0.25">
      <c r="A916" t="s">
        <v>1076</v>
      </c>
    </row>
    <row r="917" spans="1:1" x14ac:dyDescent="0.25">
      <c r="A917" t="s">
        <v>1077</v>
      </c>
    </row>
    <row r="918" spans="1:1" x14ac:dyDescent="0.25">
      <c r="A918" t="s">
        <v>1078</v>
      </c>
    </row>
    <row r="919" spans="1:1" x14ac:dyDescent="0.25">
      <c r="A919" t="s">
        <v>1079</v>
      </c>
    </row>
    <row r="920" spans="1:1" x14ac:dyDescent="0.25">
      <c r="A920" t="s">
        <v>1080</v>
      </c>
    </row>
    <row r="921" spans="1:1" x14ac:dyDescent="0.25">
      <c r="A921" t="s">
        <v>1081</v>
      </c>
    </row>
    <row r="922" spans="1:1" x14ac:dyDescent="0.25">
      <c r="A922" t="s">
        <v>1082</v>
      </c>
    </row>
    <row r="923" spans="1:1" x14ac:dyDescent="0.25">
      <c r="A923" t="s">
        <v>1083</v>
      </c>
    </row>
    <row r="924" spans="1:1" x14ac:dyDescent="0.25">
      <c r="A924" t="s">
        <v>1084</v>
      </c>
    </row>
    <row r="925" spans="1:1" x14ac:dyDescent="0.25">
      <c r="A925" t="s">
        <v>1085</v>
      </c>
    </row>
    <row r="926" spans="1:1" x14ac:dyDescent="0.25">
      <c r="A926" t="s">
        <v>1086</v>
      </c>
    </row>
    <row r="927" spans="1:1" x14ac:dyDescent="0.25">
      <c r="A927" t="s">
        <v>1087</v>
      </c>
    </row>
    <row r="928" spans="1:1" x14ac:dyDescent="0.25">
      <c r="A928" t="s">
        <v>1088</v>
      </c>
    </row>
    <row r="929" spans="1:1" x14ac:dyDescent="0.25">
      <c r="A929" t="s">
        <v>1089</v>
      </c>
    </row>
    <row r="930" spans="1:1" x14ac:dyDescent="0.25">
      <c r="A930" t="s">
        <v>1090</v>
      </c>
    </row>
    <row r="931" spans="1:1" x14ac:dyDescent="0.25">
      <c r="A931" t="s">
        <v>1091</v>
      </c>
    </row>
    <row r="932" spans="1:1" x14ac:dyDescent="0.25">
      <c r="A932" t="s">
        <v>1092</v>
      </c>
    </row>
    <row r="933" spans="1:1" x14ac:dyDescent="0.25">
      <c r="A933" t="s">
        <v>1093</v>
      </c>
    </row>
    <row r="934" spans="1:1" x14ac:dyDescent="0.25">
      <c r="A934" t="s">
        <v>1094</v>
      </c>
    </row>
    <row r="935" spans="1:1" x14ac:dyDescent="0.25">
      <c r="A935" t="s">
        <v>1095</v>
      </c>
    </row>
    <row r="936" spans="1:1" x14ac:dyDescent="0.25">
      <c r="A936" t="s">
        <v>1096</v>
      </c>
    </row>
    <row r="937" spans="1:1" x14ac:dyDescent="0.25">
      <c r="A937" t="s">
        <v>1097</v>
      </c>
    </row>
    <row r="938" spans="1:1" x14ac:dyDescent="0.25">
      <c r="A938" t="s">
        <v>1098</v>
      </c>
    </row>
    <row r="939" spans="1:1" x14ac:dyDescent="0.25">
      <c r="A939" t="s">
        <v>1099</v>
      </c>
    </row>
    <row r="940" spans="1:1" x14ac:dyDescent="0.25">
      <c r="A940" t="s">
        <v>1100</v>
      </c>
    </row>
    <row r="941" spans="1:1" x14ac:dyDescent="0.25">
      <c r="A941" t="s">
        <v>1101</v>
      </c>
    </row>
    <row r="942" spans="1:1" x14ac:dyDescent="0.25">
      <c r="A942" t="s">
        <v>1102</v>
      </c>
    </row>
    <row r="943" spans="1:1" x14ac:dyDescent="0.25">
      <c r="A943" t="s">
        <v>1103</v>
      </c>
    </row>
    <row r="944" spans="1:1" x14ac:dyDescent="0.25">
      <c r="A944" t="s">
        <v>1104</v>
      </c>
    </row>
    <row r="945" spans="1:1" x14ac:dyDescent="0.25">
      <c r="A945" t="s">
        <v>1105</v>
      </c>
    </row>
    <row r="946" spans="1:1" x14ac:dyDescent="0.25">
      <c r="A946" t="s">
        <v>1106</v>
      </c>
    </row>
    <row r="947" spans="1:1" x14ac:dyDescent="0.25">
      <c r="A947" t="s">
        <v>1107</v>
      </c>
    </row>
    <row r="948" spans="1:1" x14ac:dyDescent="0.25">
      <c r="A948" t="s">
        <v>1108</v>
      </c>
    </row>
    <row r="949" spans="1:1" x14ac:dyDescent="0.25">
      <c r="A949" t="s">
        <v>1109</v>
      </c>
    </row>
    <row r="950" spans="1:1" x14ac:dyDescent="0.25">
      <c r="A950" t="s">
        <v>1110</v>
      </c>
    </row>
    <row r="951" spans="1:1" x14ac:dyDescent="0.25">
      <c r="A951" t="s">
        <v>1111</v>
      </c>
    </row>
    <row r="952" spans="1:1" x14ac:dyDescent="0.25">
      <c r="A952" t="s">
        <v>1112</v>
      </c>
    </row>
    <row r="953" spans="1:1" x14ac:dyDescent="0.25">
      <c r="A953" t="s">
        <v>1113</v>
      </c>
    </row>
    <row r="954" spans="1:1" x14ac:dyDescent="0.25">
      <c r="A954" t="s">
        <v>1114</v>
      </c>
    </row>
    <row r="955" spans="1:1" x14ac:dyDescent="0.25">
      <c r="A955" t="s">
        <v>1115</v>
      </c>
    </row>
    <row r="956" spans="1:1" x14ac:dyDescent="0.25">
      <c r="A956" t="s">
        <v>1116</v>
      </c>
    </row>
    <row r="957" spans="1:1" x14ac:dyDescent="0.25">
      <c r="A957" t="s">
        <v>1117</v>
      </c>
    </row>
    <row r="958" spans="1:1" x14ac:dyDescent="0.25">
      <c r="A958" t="s">
        <v>1118</v>
      </c>
    </row>
    <row r="959" spans="1:1" x14ac:dyDescent="0.25">
      <c r="A959" t="s">
        <v>1119</v>
      </c>
    </row>
    <row r="960" spans="1:1" x14ac:dyDescent="0.25">
      <c r="A960" t="s">
        <v>1120</v>
      </c>
    </row>
    <row r="961" spans="1:1" x14ac:dyDescent="0.25">
      <c r="A961" t="s">
        <v>1121</v>
      </c>
    </row>
    <row r="962" spans="1:1" x14ac:dyDescent="0.25">
      <c r="A962" t="s">
        <v>1122</v>
      </c>
    </row>
    <row r="963" spans="1:1" x14ac:dyDescent="0.25">
      <c r="A963" t="s">
        <v>1123</v>
      </c>
    </row>
    <row r="964" spans="1:1" x14ac:dyDescent="0.25">
      <c r="A964" t="s">
        <v>1124</v>
      </c>
    </row>
    <row r="965" spans="1:1" x14ac:dyDescent="0.25">
      <c r="A965" t="s">
        <v>1125</v>
      </c>
    </row>
    <row r="966" spans="1:1" x14ac:dyDescent="0.25">
      <c r="A966" t="s">
        <v>1126</v>
      </c>
    </row>
    <row r="967" spans="1:1" x14ac:dyDescent="0.25">
      <c r="A967" t="s">
        <v>1127</v>
      </c>
    </row>
    <row r="968" spans="1:1" x14ac:dyDescent="0.25">
      <c r="A968" t="s">
        <v>1128</v>
      </c>
    </row>
    <row r="969" spans="1:1" x14ac:dyDescent="0.25">
      <c r="A969" t="s">
        <v>1129</v>
      </c>
    </row>
    <row r="970" spans="1:1" x14ac:dyDescent="0.25">
      <c r="A970" t="s">
        <v>1130</v>
      </c>
    </row>
    <row r="971" spans="1:1" x14ac:dyDescent="0.25">
      <c r="A971" t="s">
        <v>1131</v>
      </c>
    </row>
    <row r="972" spans="1:1" x14ac:dyDescent="0.25">
      <c r="A972" t="s">
        <v>1132</v>
      </c>
    </row>
    <row r="973" spans="1:1" x14ac:dyDescent="0.25">
      <c r="A973" t="s">
        <v>1133</v>
      </c>
    </row>
    <row r="974" spans="1:1" x14ac:dyDescent="0.25">
      <c r="A974" t="s">
        <v>1134</v>
      </c>
    </row>
    <row r="975" spans="1:1" x14ac:dyDescent="0.25">
      <c r="A975" t="s">
        <v>1135</v>
      </c>
    </row>
    <row r="976" spans="1:1" x14ac:dyDescent="0.25">
      <c r="A976" t="s">
        <v>1136</v>
      </c>
    </row>
    <row r="977" spans="1:1" x14ac:dyDescent="0.25">
      <c r="A977" t="s">
        <v>1137</v>
      </c>
    </row>
    <row r="978" spans="1:1" x14ac:dyDescent="0.25">
      <c r="A978" t="s">
        <v>1138</v>
      </c>
    </row>
    <row r="979" spans="1:1" x14ac:dyDescent="0.25">
      <c r="A979" t="s">
        <v>1139</v>
      </c>
    </row>
    <row r="980" spans="1:1" x14ac:dyDescent="0.25">
      <c r="A980" t="s">
        <v>1140</v>
      </c>
    </row>
    <row r="981" spans="1:1" x14ac:dyDescent="0.25">
      <c r="A981" t="s">
        <v>1141</v>
      </c>
    </row>
    <row r="982" spans="1:1" x14ac:dyDescent="0.25">
      <c r="A982" t="s">
        <v>1142</v>
      </c>
    </row>
    <row r="983" spans="1:1" x14ac:dyDescent="0.25">
      <c r="A983" t="s">
        <v>1143</v>
      </c>
    </row>
    <row r="984" spans="1:1" x14ac:dyDescent="0.25">
      <c r="A984" t="s">
        <v>1144</v>
      </c>
    </row>
    <row r="985" spans="1:1" x14ac:dyDescent="0.25">
      <c r="A985" t="s">
        <v>1145</v>
      </c>
    </row>
    <row r="986" spans="1:1" x14ac:dyDescent="0.25">
      <c r="A986" t="s">
        <v>1146</v>
      </c>
    </row>
    <row r="987" spans="1:1" x14ac:dyDescent="0.25">
      <c r="A987" t="s">
        <v>1147</v>
      </c>
    </row>
    <row r="988" spans="1:1" x14ac:dyDescent="0.25">
      <c r="A988" t="s">
        <v>1148</v>
      </c>
    </row>
    <row r="989" spans="1:1" x14ac:dyDescent="0.25">
      <c r="A989" t="s">
        <v>1149</v>
      </c>
    </row>
    <row r="990" spans="1:1" x14ac:dyDescent="0.25">
      <c r="A990" t="s">
        <v>1150</v>
      </c>
    </row>
    <row r="991" spans="1:1" x14ac:dyDescent="0.25">
      <c r="A991" t="s">
        <v>1151</v>
      </c>
    </row>
    <row r="992" spans="1:1" x14ac:dyDescent="0.25">
      <c r="A992" t="s">
        <v>1152</v>
      </c>
    </row>
    <row r="993" spans="1:1" x14ac:dyDescent="0.25">
      <c r="A993" t="s">
        <v>1153</v>
      </c>
    </row>
    <row r="994" spans="1:1" x14ac:dyDescent="0.25">
      <c r="A994" t="s">
        <v>1154</v>
      </c>
    </row>
    <row r="995" spans="1:1" x14ac:dyDescent="0.25">
      <c r="A995" t="s">
        <v>1155</v>
      </c>
    </row>
    <row r="996" spans="1:1" x14ac:dyDescent="0.25">
      <c r="A996" t="s">
        <v>1156</v>
      </c>
    </row>
    <row r="997" spans="1:1" x14ac:dyDescent="0.25">
      <c r="A997" t="s">
        <v>1157</v>
      </c>
    </row>
    <row r="998" spans="1:1" x14ac:dyDescent="0.25">
      <c r="A998" t="s">
        <v>1158</v>
      </c>
    </row>
    <row r="999" spans="1:1" x14ac:dyDescent="0.25">
      <c r="A999" t="s">
        <v>1159</v>
      </c>
    </row>
    <row r="1000" spans="1:1" x14ac:dyDescent="0.25">
      <c r="A1000" t="s">
        <v>1160</v>
      </c>
    </row>
    <row r="1001" spans="1:1" x14ac:dyDescent="0.25">
      <c r="A1001" t="s">
        <v>1161</v>
      </c>
    </row>
    <row r="1002" spans="1:1" x14ac:dyDescent="0.25">
      <c r="A1002" t="s">
        <v>1162</v>
      </c>
    </row>
    <row r="1003" spans="1:1" x14ac:dyDescent="0.25">
      <c r="A1003" t="s">
        <v>1163</v>
      </c>
    </row>
    <row r="1004" spans="1:1" x14ac:dyDescent="0.25">
      <c r="A1004" t="s">
        <v>1164</v>
      </c>
    </row>
    <row r="1005" spans="1:1" x14ac:dyDescent="0.25">
      <c r="A1005" t="s">
        <v>1165</v>
      </c>
    </row>
    <row r="1006" spans="1:1" x14ac:dyDescent="0.25">
      <c r="A1006" t="s">
        <v>1166</v>
      </c>
    </row>
    <row r="1007" spans="1:1" x14ac:dyDescent="0.25">
      <c r="A1007" t="s">
        <v>1167</v>
      </c>
    </row>
    <row r="1008" spans="1:1" x14ac:dyDescent="0.25">
      <c r="A1008" t="s">
        <v>1168</v>
      </c>
    </row>
    <row r="1009" spans="1:1" x14ac:dyDescent="0.25">
      <c r="A1009" t="s">
        <v>1169</v>
      </c>
    </row>
    <row r="1010" spans="1:1" x14ac:dyDescent="0.25">
      <c r="A1010" t="s">
        <v>1170</v>
      </c>
    </row>
    <row r="1011" spans="1:1" x14ac:dyDescent="0.25">
      <c r="A1011" t="s">
        <v>1171</v>
      </c>
    </row>
    <row r="1012" spans="1:1" x14ac:dyDescent="0.25">
      <c r="A1012" t="s">
        <v>1172</v>
      </c>
    </row>
    <row r="1013" spans="1:1" x14ac:dyDescent="0.25">
      <c r="A1013" t="s">
        <v>1173</v>
      </c>
    </row>
    <row r="1014" spans="1:1" x14ac:dyDescent="0.25">
      <c r="A1014" t="s">
        <v>1174</v>
      </c>
    </row>
    <row r="1015" spans="1:1" x14ac:dyDescent="0.25">
      <c r="A1015" t="s">
        <v>1175</v>
      </c>
    </row>
    <row r="1016" spans="1:1" x14ac:dyDescent="0.25">
      <c r="A1016" t="s">
        <v>1176</v>
      </c>
    </row>
    <row r="1017" spans="1:1" x14ac:dyDescent="0.25">
      <c r="A1017" t="s">
        <v>1177</v>
      </c>
    </row>
    <row r="1018" spans="1:1" x14ac:dyDescent="0.25">
      <c r="A1018" t="s">
        <v>1178</v>
      </c>
    </row>
    <row r="1019" spans="1:1" x14ac:dyDescent="0.25">
      <c r="A1019" t="s">
        <v>1179</v>
      </c>
    </row>
    <row r="1020" spans="1:1" x14ac:dyDescent="0.25">
      <c r="A1020" t="s">
        <v>1180</v>
      </c>
    </row>
    <row r="1021" spans="1:1" x14ac:dyDescent="0.25">
      <c r="A1021" t="s">
        <v>1181</v>
      </c>
    </row>
    <row r="1022" spans="1:1" x14ac:dyDescent="0.25">
      <c r="A1022" t="s">
        <v>1182</v>
      </c>
    </row>
    <row r="1023" spans="1:1" x14ac:dyDescent="0.25">
      <c r="A1023" t="s">
        <v>1183</v>
      </c>
    </row>
    <row r="1024" spans="1:1" x14ac:dyDescent="0.25">
      <c r="A1024" t="s">
        <v>1184</v>
      </c>
    </row>
    <row r="1025" spans="1:1" x14ac:dyDescent="0.25">
      <c r="A1025" t="s">
        <v>1185</v>
      </c>
    </row>
    <row r="1026" spans="1:1" x14ac:dyDescent="0.25">
      <c r="A1026" t="s">
        <v>1186</v>
      </c>
    </row>
    <row r="1027" spans="1:1" x14ac:dyDescent="0.25">
      <c r="A1027" t="s">
        <v>1187</v>
      </c>
    </row>
    <row r="1028" spans="1:1" x14ac:dyDescent="0.25">
      <c r="A1028" t="s">
        <v>1188</v>
      </c>
    </row>
    <row r="1029" spans="1:1" x14ac:dyDescent="0.25">
      <c r="A1029" t="s">
        <v>1189</v>
      </c>
    </row>
    <row r="1030" spans="1:1" x14ac:dyDescent="0.25">
      <c r="A1030" t="s">
        <v>1190</v>
      </c>
    </row>
    <row r="1031" spans="1:1" x14ac:dyDescent="0.25">
      <c r="A1031" t="s">
        <v>1191</v>
      </c>
    </row>
    <row r="1032" spans="1:1" x14ac:dyDescent="0.25">
      <c r="A1032" t="s">
        <v>1192</v>
      </c>
    </row>
    <row r="1033" spans="1:1" x14ac:dyDescent="0.25">
      <c r="A1033" t="s">
        <v>1193</v>
      </c>
    </row>
    <row r="1034" spans="1:1" x14ac:dyDescent="0.25">
      <c r="A1034" t="s">
        <v>1194</v>
      </c>
    </row>
    <row r="1035" spans="1:1" x14ac:dyDescent="0.25">
      <c r="A1035" t="s">
        <v>1195</v>
      </c>
    </row>
    <row r="1036" spans="1:1" x14ac:dyDescent="0.25">
      <c r="A1036" t="s">
        <v>1196</v>
      </c>
    </row>
    <row r="1037" spans="1:1" x14ac:dyDescent="0.25">
      <c r="A1037" t="s">
        <v>1197</v>
      </c>
    </row>
    <row r="1038" spans="1:1" x14ac:dyDescent="0.25">
      <c r="A1038" t="s">
        <v>1198</v>
      </c>
    </row>
    <row r="1039" spans="1:1" x14ac:dyDescent="0.25">
      <c r="A1039" t="s">
        <v>1199</v>
      </c>
    </row>
    <row r="1040" spans="1:1" x14ac:dyDescent="0.25">
      <c r="A1040" t="s">
        <v>1200</v>
      </c>
    </row>
    <row r="1041" spans="1:1" x14ac:dyDescent="0.25">
      <c r="A1041" t="s">
        <v>1201</v>
      </c>
    </row>
    <row r="1042" spans="1:1" x14ac:dyDescent="0.25">
      <c r="A1042" t="s">
        <v>1202</v>
      </c>
    </row>
    <row r="1043" spans="1:1" x14ac:dyDescent="0.25">
      <c r="A1043" t="s">
        <v>1203</v>
      </c>
    </row>
    <row r="1044" spans="1:1" x14ac:dyDescent="0.25">
      <c r="A1044" t="s">
        <v>1204</v>
      </c>
    </row>
    <row r="1045" spans="1:1" x14ac:dyDescent="0.25">
      <c r="A1045" t="s">
        <v>1205</v>
      </c>
    </row>
    <row r="1046" spans="1:1" x14ac:dyDescent="0.25">
      <c r="A1046" t="s">
        <v>1206</v>
      </c>
    </row>
    <row r="1047" spans="1:1" x14ac:dyDescent="0.25">
      <c r="A1047" t="s">
        <v>1207</v>
      </c>
    </row>
    <row r="1048" spans="1:1" x14ac:dyDescent="0.25">
      <c r="A1048" t="s">
        <v>1208</v>
      </c>
    </row>
    <row r="1049" spans="1:1" x14ac:dyDescent="0.25">
      <c r="A1049" t="s">
        <v>1209</v>
      </c>
    </row>
    <row r="1050" spans="1:1" x14ac:dyDescent="0.25">
      <c r="A1050" t="s">
        <v>1210</v>
      </c>
    </row>
    <row r="1051" spans="1:1" x14ac:dyDescent="0.25">
      <c r="A1051" t="s">
        <v>1211</v>
      </c>
    </row>
    <row r="1052" spans="1:1" x14ac:dyDescent="0.25">
      <c r="A1052" t="s">
        <v>1212</v>
      </c>
    </row>
    <row r="1053" spans="1:1" x14ac:dyDescent="0.25">
      <c r="A1053" t="s">
        <v>1213</v>
      </c>
    </row>
    <row r="1054" spans="1:1" x14ac:dyDescent="0.25">
      <c r="A1054" t="s">
        <v>1214</v>
      </c>
    </row>
    <row r="1055" spans="1:1" x14ac:dyDescent="0.25">
      <c r="A1055" t="s">
        <v>1215</v>
      </c>
    </row>
    <row r="1056" spans="1:1" x14ac:dyDescent="0.25">
      <c r="A1056" t="s">
        <v>1216</v>
      </c>
    </row>
    <row r="1057" spans="1:1" x14ac:dyDescent="0.25">
      <c r="A1057" t="s">
        <v>1217</v>
      </c>
    </row>
    <row r="1058" spans="1:1" x14ac:dyDescent="0.25">
      <c r="A1058" t="s">
        <v>1218</v>
      </c>
    </row>
    <row r="1059" spans="1:1" x14ac:dyDescent="0.25">
      <c r="A1059" t="s">
        <v>1219</v>
      </c>
    </row>
    <row r="1060" spans="1:1" x14ac:dyDescent="0.25">
      <c r="A1060" t="s">
        <v>1220</v>
      </c>
    </row>
    <row r="1061" spans="1:1" x14ac:dyDescent="0.25">
      <c r="A1061" t="s">
        <v>1221</v>
      </c>
    </row>
    <row r="1062" spans="1:1" x14ac:dyDescent="0.25">
      <c r="A1062" t="s">
        <v>1222</v>
      </c>
    </row>
    <row r="1063" spans="1:1" x14ac:dyDescent="0.25">
      <c r="A1063" t="s">
        <v>1223</v>
      </c>
    </row>
    <row r="1064" spans="1:1" x14ac:dyDescent="0.25">
      <c r="A1064" t="s">
        <v>1224</v>
      </c>
    </row>
    <row r="1065" spans="1:1" x14ac:dyDescent="0.25">
      <c r="A1065" t="s">
        <v>1225</v>
      </c>
    </row>
    <row r="1066" spans="1:1" x14ac:dyDescent="0.25">
      <c r="A1066" t="s">
        <v>1226</v>
      </c>
    </row>
    <row r="1067" spans="1:1" x14ac:dyDescent="0.25">
      <c r="A1067" t="s">
        <v>1227</v>
      </c>
    </row>
    <row r="1068" spans="1:1" x14ac:dyDescent="0.25">
      <c r="A1068" t="s">
        <v>1228</v>
      </c>
    </row>
    <row r="1069" spans="1:1" x14ac:dyDescent="0.25">
      <c r="A1069" t="s">
        <v>1229</v>
      </c>
    </row>
    <row r="1070" spans="1:1" x14ac:dyDescent="0.25">
      <c r="A1070" t="s">
        <v>1230</v>
      </c>
    </row>
    <row r="1071" spans="1:1" x14ac:dyDescent="0.25">
      <c r="A1071" t="s">
        <v>1231</v>
      </c>
    </row>
    <row r="1072" spans="1:1" x14ac:dyDescent="0.25">
      <c r="A1072" t="s">
        <v>1232</v>
      </c>
    </row>
    <row r="1073" spans="1:1" x14ac:dyDescent="0.25">
      <c r="A1073" t="s">
        <v>1233</v>
      </c>
    </row>
    <row r="1074" spans="1:1" x14ac:dyDescent="0.25">
      <c r="A1074" t="s">
        <v>1234</v>
      </c>
    </row>
    <row r="1075" spans="1:1" x14ac:dyDescent="0.25">
      <c r="A1075" t="s">
        <v>1235</v>
      </c>
    </row>
    <row r="1076" spans="1:1" x14ac:dyDescent="0.25">
      <c r="A1076" t="s">
        <v>1236</v>
      </c>
    </row>
    <row r="1077" spans="1:1" x14ac:dyDescent="0.25">
      <c r="A1077" t="s">
        <v>1237</v>
      </c>
    </row>
    <row r="1078" spans="1:1" x14ac:dyDescent="0.25">
      <c r="A1078" t="s">
        <v>1238</v>
      </c>
    </row>
    <row r="1079" spans="1:1" x14ac:dyDescent="0.25">
      <c r="A1079" t="s">
        <v>1239</v>
      </c>
    </row>
    <row r="1080" spans="1:1" x14ac:dyDescent="0.25">
      <c r="A1080" t="s">
        <v>1240</v>
      </c>
    </row>
    <row r="1081" spans="1:1" x14ac:dyDescent="0.25">
      <c r="A1081" t="s">
        <v>1241</v>
      </c>
    </row>
    <row r="1082" spans="1:1" x14ac:dyDescent="0.25">
      <c r="A1082" t="s">
        <v>1242</v>
      </c>
    </row>
    <row r="1083" spans="1:1" x14ac:dyDescent="0.25">
      <c r="A1083" t="s">
        <v>1243</v>
      </c>
    </row>
    <row r="1084" spans="1:1" x14ac:dyDescent="0.25">
      <c r="A1084" t="s">
        <v>1244</v>
      </c>
    </row>
    <row r="1085" spans="1:1" x14ac:dyDescent="0.25">
      <c r="A1085" t="s">
        <v>1245</v>
      </c>
    </row>
    <row r="1086" spans="1:1" x14ac:dyDescent="0.25">
      <c r="A1086" t="s">
        <v>1246</v>
      </c>
    </row>
    <row r="1087" spans="1:1" x14ac:dyDescent="0.25">
      <c r="A1087" t="s">
        <v>1247</v>
      </c>
    </row>
    <row r="1088" spans="1:1" x14ac:dyDescent="0.25">
      <c r="A1088" t="s">
        <v>1248</v>
      </c>
    </row>
    <row r="1089" spans="1:1" x14ac:dyDescent="0.25">
      <c r="A1089" t="s">
        <v>1249</v>
      </c>
    </row>
    <row r="1090" spans="1:1" x14ac:dyDescent="0.25">
      <c r="A1090" t="s">
        <v>1250</v>
      </c>
    </row>
    <row r="1091" spans="1:1" x14ac:dyDescent="0.25">
      <c r="A1091" t="s">
        <v>1251</v>
      </c>
    </row>
    <row r="1092" spans="1:1" x14ac:dyDescent="0.25">
      <c r="A1092" t="s">
        <v>1252</v>
      </c>
    </row>
    <row r="1093" spans="1:1" x14ac:dyDescent="0.25">
      <c r="A1093" t="s">
        <v>1253</v>
      </c>
    </row>
    <row r="1094" spans="1:1" x14ac:dyDescent="0.25">
      <c r="A1094" t="s">
        <v>1254</v>
      </c>
    </row>
    <row r="1095" spans="1:1" x14ac:dyDescent="0.25">
      <c r="A1095" t="s">
        <v>1255</v>
      </c>
    </row>
    <row r="1096" spans="1:1" x14ac:dyDescent="0.25">
      <c r="A1096" t="s">
        <v>1256</v>
      </c>
    </row>
    <row r="1097" spans="1:1" x14ac:dyDescent="0.25">
      <c r="A1097" t="s">
        <v>1257</v>
      </c>
    </row>
    <row r="1098" spans="1:1" x14ac:dyDescent="0.25">
      <c r="A1098" t="s">
        <v>1258</v>
      </c>
    </row>
    <row r="1099" spans="1:1" x14ac:dyDescent="0.25">
      <c r="A1099" t="s">
        <v>1259</v>
      </c>
    </row>
    <row r="1100" spans="1:1" x14ac:dyDescent="0.25">
      <c r="A1100" t="s">
        <v>1260</v>
      </c>
    </row>
    <row r="1101" spans="1:1" x14ac:dyDescent="0.25">
      <c r="A1101" t="s">
        <v>1261</v>
      </c>
    </row>
    <row r="1102" spans="1:1" x14ac:dyDescent="0.25">
      <c r="A1102" t="s">
        <v>1262</v>
      </c>
    </row>
    <row r="1103" spans="1:1" x14ac:dyDescent="0.25">
      <c r="A1103" t="s">
        <v>1263</v>
      </c>
    </row>
    <row r="1104" spans="1:1" x14ac:dyDescent="0.25">
      <c r="A1104" t="s">
        <v>1264</v>
      </c>
    </row>
    <row r="1105" spans="1:1" x14ac:dyDescent="0.25">
      <c r="A1105" t="s">
        <v>1265</v>
      </c>
    </row>
    <row r="1106" spans="1:1" x14ac:dyDescent="0.25">
      <c r="A1106" t="s">
        <v>1266</v>
      </c>
    </row>
    <row r="1107" spans="1:1" x14ac:dyDescent="0.25">
      <c r="A1107" t="s">
        <v>1267</v>
      </c>
    </row>
    <row r="1108" spans="1:1" x14ac:dyDescent="0.25">
      <c r="A1108" t="s">
        <v>1268</v>
      </c>
    </row>
    <row r="1109" spans="1:1" x14ac:dyDescent="0.25">
      <c r="A1109" t="s">
        <v>1269</v>
      </c>
    </row>
    <row r="1110" spans="1:1" x14ac:dyDescent="0.25">
      <c r="A1110" t="s">
        <v>1270</v>
      </c>
    </row>
    <row r="1111" spans="1:1" x14ac:dyDescent="0.25">
      <c r="A1111" t="s">
        <v>1271</v>
      </c>
    </row>
    <row r="1112" spans="1:1" x14ac:dyDescent="0.25">
      <c r="A1112" t="s">
        <v>1272</v>
      </c>
    </row>
    <row r="1113" spans="1:1" x14ac:dyDescent="0.25">
      <c r="A1113" t="s">
        <v>1273</v>
      </c>
    </row>
    <row r="1114" spans="1:1" x14ac:dyDescent="0.25">
      <c r="A1114" t="s">
        <v>1274</v>
      </c>
    </row>
    <row r="1115" spans="1:1" x14ac:dyDescent="0.25">
      <c r="A1115" t="s">
        <v>1275</v>
      </c>
    </row>
    <row r="1116" spans="1:1" x14ac:dyDescent="0.25">
      <c r="A1116" t="s">
        <v>1276</v>
      </c>
    </row>
    <row r="1117" spans="1:1" x14ac:dyDescent="0.25">
      <c r="A1117" t="s">
        <v>1277</v>
      </c>
    </row>
    <row r="1118" spans="1:1" x14ac:dyDescent="0.25">
      <c r="A1118" t="s">
        <v>1278</v>
      </c>
    </row>
    <row r="1119" spans="1:1" x14ac:dyDescent="0.25">
      <c r="A1119" t="s">
        <v>1279</v>
      </c>
    </row>
    <row r="1120" spans="1:1" x14ac:dyDescent="0.25">
      <c r="A1120" t="s">
        <v>1280</v>
      </c>
    </row>
    <row r="1121" spans="1:1" x14ac:dyDescent="0.25">
      <c r="A1121" t="s">
        <v>1281</v>
      </c>
    </row>
    <row r="1122" spans="1:1" x14ac:dyDescent="0.25">
      <c r="A1122" t="s">
        <v>1282</v>
      </c>
    </row>
    <row r="1123" spans="1:1" x14ac:dyDescent="0.25">
      <c r="A1123" t="s">
        <v>1283</v>
      </c>
    </row>
    <row r="1124" spans="1:1" x14ac:dyDescent="0.25">
      <c r="A1124" t="s">
        <v>1284</v>
      </c>
    </row>
    <row r="1125" spans="1:1" x14ac:dyDescent="0.25">
      <c r="A1125" t="s">
        <v>1285</v>
      </c>
    </row>
    <row r="1126" spans="1:1" x14ac:dyDescent="0.25">
      <c r="A1126" t="s">
        <v>1286</v>
      </c>
    </row>
    <row r="1127" spans="1:1" x14ac:dyDescent="0.25">
      <c r="A1127" t="s">
        <v>1287</v>
      </c>
    </row>
    <row r="1128" spans="1:1" x14ac:dyDescent="0.25">
      <c r="A1128" t="s">
        <v>1288</v>
      </c>
    </row>
    <row r="1129" spans="1:1" x14ac:dyDescent="0.25">
      <c r="A1129" t="s">
        <v>1289</v>
      </c>
    </row>
    <row r="1130" spans="1:1" x14ac:dyDescent="0.25">
      <c r="A1130" t="s">
        <v>1290</v>
      </c>
    </row>
    <row r="1131" spans="1:1" x14ac:dyDescent="0.25">
      <c r="A1131" t="s">
        <v>1291</v>
      </c>
    </row>
    <row r="1132" spans="1:1" x14ac:dyDescent="0.25">
      <c r="A1132" t="s">
        <v>1292</v>
      </c>
    </row>
    <row r="1133" spans="1:1" x14ac:dyDescent="0.25">
      <c r="A1133" t="s">
        <v>1293</v>
      </c>
    </row>
    <row r="1134" spans="1:1" x14ac:dyDescent="0.25">
      <c r="A1134" t="s">
        <v>1294</v>
      </c>
    </row>
    <row r="1135" spans="1:1" x14ac:dyDescent="0.25">
      <c r="A1135" t="s">
        <v>1295</v>
      </c>
    </row>
    <row r="1136" spans="1:1" x14ac:dyDescent="0.25">
      <c r="A1136" t="s">
        <v>1296</v>
      </c>
    </row>
    <row r="1137" spans="1:1" x14ac:dyDescent="0.25">
      <c r="A1137" t="s">
        <v>1297</v>
      </c>
    </row>
    <row r="1138" spans="1:1" x14ac:dyDescent="0.25">
      <c r="A1138" t="s">
        <v>1298</v>
      </c>
    </row>
    <row r="1139" spans="1:1" x14ac:dyDescent="0.25">
      <c r="A1139" t="s">
        <v>1299</v>
      </c>
    </row>
    <row r="1140" spans="1:1" x14ac:dyDescent="0.25">
      <c r="A1140" t="s">
        <v>1300</v>
      </c>
    </row>
    <row r="1141" spans="1:1" x14ac:dyDescent="0.25">
      <c r="A1141" t="s">
        <v>1301</v>
      </c>
    </row>
    <row r="1142" spans="1:1" x14ac:dyDescent="0.25">
      <c r="A1142" t="s">
        <v>1302</v>
      </c>
    </row>
    <row r="1143" spans="1:1" x14ac:dyDescent="0.25">
      <c r="A1143" t="s">
        <v>1303</v>
      </c>
    </row>
    <row r="1144" spans="1:1" x14ac:dyDescent="0.25">
      <c r="A1144" t="s">
        <v>1304</v>
      </c>
    </row>
    <row r="1145" spans="1:1" x14ac:dyDescent="0.25">
      <c r="A1145" t="s">
        <v>1305</v>
      </c>
    </row>
    <row r="1146" spans="1:1" x14ac:dyDescent="0.25">
      <c r="A1146" t="s">
        <v>1306</v>
      </c>
    </row>
    <row r="1147" spans="1:1" x14ac:dyDescent="0.25">
      <c r="A1147" t="s">
        <v>1307</v>
      </c>
    </row>
    <row r="1148" spans="1:1" x14ac:dyDescent="0.25">
      <c r="A1148" t="s">
        <v>1308</v>
      </c>
    </row>
    <row r="1149" spans="1:1" x14ac:dyDescent="0.25">
      <c r="A1149" t="s">
        <v>1309</v>
      </c>
    </row>
    <row r="1150" spans="1:1" x14ac:dyDescent="0.25">
      <c r="A1150" t="s">
        <v>1310</v>
      </c>
    </row>
    <row r="1151" spans="1:1" x14ac:dyDescent="0.25">
      <c r="A1151" t="s">
        <v>1311</v>
      </c>
    </row>
    <row r="1152" spans="1:1" x14ac:dyDescent="0.25">
      <c r="A1152" t="s">
        <v>1312</v>
      </c>
    </row>
    <row r="1153" spans="1:1" x14ac:dyDescent="0.25">
      <c r="A1153" t="s">
        <v>1313</v>
      </c>
    </row>
    <row r="1154" spans="1:1" x14ac:dyDescent="0.25">
      <c r="A1154" t="s">
        <v>1314</v>
      </c>
    </row>
    <row r="1155" spans="1:1" x14ac:dyDescent="0.25">
      <c r="A1155" t="s">
        <v>1315</v>
      </c>
    </row>
    <row r="1156" spans="1:1" x14ac:dyDescent="0.25">
      <c r="A1156" t="s">
        <v>1316</v>
      </c>
    </row>
    <row r="1157" spans="1:1" x14ac:dyDescent="0.25">
      <c r="A1157" t="s">
        <v>1317</v>
      </c>
    </row>
    <row r="1158" spans="1:1" x14ac:dyDescent="0.25">
      <c r="A1158" t="s">
        <v>1318</v>
      </c>
    </row>
    <row r="1159" spans="1:1" x14ac:dyDescent="0.25">
      <c r="A1159" t="s">
        <v>1319</v>
      </c>
    </row>
    <row r="1160" spans="1:1" x14ac:dyDescent="0.25">
      <c r="A1160" t="s">
        <v>1320</v>
      </c>
    </row>
    <row r="1161" spans="1:1" x14ac:dyDescent="0.25">
      <c r="A1161" t="s">
        <v>1321</v>
      </c>
    </row>
    <row r="1162" spans="1:1" x14ac:dyDescent="0.25">
      <c r="A1162" t="s">
        <v>1322</v>
      </c>
    </row>
    <row r="1163" spans="1:1" x14ac:dyDescent="0.25">
      <c r="A1163" t="s">
        <v>1323</v>
      </c>
    </row>
    <row r="1164" spans="1:1" x14ac:dyDescent="0.25">
      <c r="A1164" t="s">
        <v>1324</v>
      </c>
    </row>
    <row r="1165" spans="1:1" x14ac:dyDescent="0.25">
      <c r="A1165" t="s">
        <v>1325</v>
      </c>
    </row>
    <row r="1166" spans="1:1" x14ac:dyDescent="0.25">
      <c r="A1166" t="s">
        <v>1326</v>
      </c>
    </row>
    <row r="1167" spans="1:1" x14ac:dyDescent="0.25">
      <c r="A1167" t="s">
        <v>1327</v>
      </c>
    </row>
    <row r="1168" spans="1:1" x14ac:dyDescent="0.25">
      <c r="A1168" t="s">
        <v>1328</v>
      </c>
    </row>
    <row r="1169" spans="1:1" x14ac:dyDescent="0.25">
      <c r="A1169" t="s">
        <v>1329</v>
      </c>
    </row>
    <row r="1170" spans="1:1" x14ac:dyDescent="0.25">
      <c r="A1170" t="s">
        <v>1330</v>
      </c>
    </row>
    <row r="1171" spans="1:1" x14ac:dyDescent="0.25">
      <c r="A1171" t="s">
        <v>1331</v>
      </c>
    </row>
    <row r="1172" spans="1:1" x14ac:dyDescent="0.25">
      <c r="A1172" t="s">
        <v>1332</v>
      </c>
    </row>
    <row r="1173" spans="1:1" x14ac:dyDescent="0.25">
      <c r="A1173" t="s">
        <v>1333</v>
      </c>
    </row>
    <row r="1174" spans="1:1" x14ac:dyDescent="0.25">
      <c r="A1174" t="s">
        <v>1334</v>
      </c>
    </row>
    <row r="1175" spans="1:1" x14ac:dyDescent="0.25">
      <c r="A1175" t="s">
        <v>1335</v>
      </c>
    </row>
    <row r="1176" spans="1:1" x14ac:dyDescent="0.25">
      <c r="A1176" t="s">
        <v>1336</v>
      </c>
    </row>
    <row r="1177" spans="1:1" x14ac:dyDescent="0.25">
      <c r="A1177" t="s">
        <v>1337</v>
      </c>
    </row>
    <row r="1178" spans="1:1" x14ac:dyDescent="0.25">
      <c r="A1178" t="s">
        <v>1338</v>
      </c>
    </row>
    <row r="1179" spans="1:1" x14ac:dyDescent="0.25">
      <c r="A1179" t="s">
        <v>1339</v>
      </c>
    </row>
    <row r="1180" spans="1:1" x14ac:dyDescent="0.25">
      <c r="A1180" t="s">
        <v>1340</v>
      </c>
    </row>
    <row r="1181" spans="1:1" x14ac:dyDescent="0.25">
      <c r="A1181" t="s">
        <v>1341</v>
      </c>
    </row>
    <row r="1182" spans="1:1" x14ac:dyDescent="0.25">
      <c r="A1182" t="s">
        <v>1342</v>
      </c>
    </row>
    <row r="1183" spans="1:1" x14ac:dyDescent="0.25">
      <c r="A1183" t="s">
        <v>1343</v>
      </c>
    </row>
    <row r="1184" spans="1:1" x14ac:dyDescent="0.25">
      <c r="A1184" t="s">
        <v>1344</v>
      </c>
    </row>
    <row r="1185" spans="1:1" x14ac:dyDescent="0.25">
      <c r="A1185" t="s">
        <v>1345</v>
      </c>
    </row>
    <row r="1186" spans="1:1" x14ac:dyDescent="0.25">
      <c r="A1186" t="s">
        <v>1346</v>
      </c>
    </row>
    <row r="1187" spans="1:1" x14ac:dyDescent="0.25">
      <c r="A1187" t="s">
        <v>1347</v>
      </c>
    </row>
    <row r="1188" spans="1:1" x14ac:dyDescent="0.25">
      <c r="A1188" t="s">
        <v>1348</v>
      </c>
    </row>
    <row r="1189" spans="1:1" x14ac:dyDescent="0.25">
      <c r="A1189" t="s">
        <v>1349</v>
      </c>
    </row>
    <row r="1190" spans="1:1" x14ac:dyDescent="0.25">
      <c r="A1190" t="s">
        <v>1350</v>
      </c>
    </row>
    <row r="1191" spans="1:1" x14ac:dyDescent="0.25">
      <c r="A1191" t="s">
        <v>1351</v>
      </c>
    </row>
    <row r="1192" spans="1:1" x14ac:dyDescent="0.25">
      <c r="A1192" t="s">
        <v>1352</v>
      </c>
    </row>
    <row r="1193" spans="1:1" x14ac:dyDescent="0.25">
      <c r="A1193" t="s">
        <v>1353</v>
      </c>
    </row>
    <row r="1194" spans="1:1" x14ac:dyDescent="0.25">
      <c r="A1194" t="s">
        <v>1354</v>
      </c>
    </row>
    <row r="1195" spans="1:1" x14ac:dyDescent="0.25">
      <c r="A1195" t="s">
        <v>1355</v>
      </c>
    </row>
    <row r="1196" spans="1:1" x14ac:dyDescent="0.25">
      <c r="A1196" t="s">
        <v>1356</v>
      </c>
    </row>
    <row r="1197" spans="1:1" x14ac:dyDescent="0.25">
      <c r="A1197" t="s">
        <v>1357</v>
      </c>
    </row>
    <row r="1198" spans="1:1" x14ac:dyDescent="0.25">
      <c r="A1198" t="s">
        <v>1358</v>
      </c>
    </row>
    <row r="1199" spans="1:1" x14ac:dyDescent="0.25">
      <c r="A1199" t="s">
        <v>1359</v>
      </c>
    </row>
    <row r="1200" spans="1:1" x14ac:dyDescent="0.25">
      <c r="A1200" t="s">
        <v>1360</v>
      </c>
    </row>
    <row r="1201" spans="1:1" x14ac:dyDescent="0.25">
      <c r="A1201" t="s">
        <v>1361</v>
      </c>
    </row>
    <row r="1202" spans="1:1" x14ac:dyDescent="0.25">
      <c r="A1202" t="s">
        <v>1362</v>
      </c>
    </row>
    <row r="1203" spans="1:1" x14ac:dyDescent="0.25">
      <c r="A1203" t="s">
        <v>1363</v>
      </c>
    </row>
    <row r="1204" spans="1:1" x14ac:dyDescent="0.25">
      <c r="A1204" t="s">
        <v>1364</v>
      </c>
    </row>
    <row r="1205" spans="1:1" x14ac:dyDescent="0.25">
      <c r="A1205" t="s">
        <v>1365</v>
      </c>
    </row>
    <row r="1206" spans="1:1" x14ac:dyDescent="0.25">
      <c r="A1206" t="s">
        <v>1366</v>
      </c>
    </row>
    <row r="1207" spans="1:1" x14ac:dyDescent="0.25">
      <c r="A1207" t="s">
        <v>1367</v>
      </c>
    </row>
    <row r="1208" spans="1:1" x14ac:dyDescent="0.25">
      <c r="A1208" t="s">
        <v>1368</v>
      </c>
    </row>
    <row r="1209" spans="1:1" x14ac:dyDescent="0.25">
      <c r="A1209" t="s">
        <v>1369</v>
      </c>
    </row>
    <row r="1210" spans="1:1" x14ac:dyDescent="0.25">
      <c r="A1210" t="s">
        <v>1370</v>
      </c>
    </row>
    <row r="1211" spans="1:1" x14ac:dyDescent="0.25">
      <c r="A1211" t="s">
        <v>1371</v>
      </c>
    </row>
    <row r="1212" spans="1:1" x14ac:dyDescent="0.25">
      <c r="A1212" t="s">
        <v>1372</v>
      </c>
    </row>
    <row r="1213" spans="1:1" x14ac:dyDescent="0.25">
      <c r="A1213" t="s">
        <v>1373</v>
      </c>
    </row>
    <row r="1214" spans="1:1" x14ac:dyDescent="0.25">
      <c r="A1214" t="s">
        <v>1374</v>
      </c>
    </row>
    <row r="1215" spans="1:1" x14ac:dyDescent="0.25">
      <c r="A1215" t="s">
        <v>1375</v>
      </c>
    </row>
    <row r="1216" spans="1:1" x14ac:dyDescent="0.25">
      <c r="A1216" t="s">
        <v>1376</v>
      </c>
    </row>
    <row r="1217" spans="1:1" x14ac:dyDescent="0.25">
      <c r="A1217" t="s">
        <v>1377</v>
      </c>
    </row>
    <row r="1218" spans="1:1" x14ac:dyDescent="0.25">
      <c r="A1218" t="s">
        <v>1378</v>
      </c>
    </row>
    <row r="1219" spans="1:1" x14ac:dyDescent="0.25">
      <c r="A1219" t="s">
        <v>1379</v>
      </c>
    </row>
    <row r="1220" spans="1:1" x14ac:dyDescent="0.25">
      <c r="A1220" t="s">
        <v>1380</v>
      </c>
    </row>
    <row r="1221" spans="1:1" x14ac:dyDescent="0.25">
      <c r="A1221" t="s">
        <v>1381</v>
      </c>
    </row>
    <row r="1222" spans="1:1" x14ac:dyDescent="0.25">
      <c r="A1222" t="s">
        <v>1382</v>
      </c>
    </row>
    <row r="1223" spans="1:1" x14ac:dyDescent="0.25">
      <c r="A1223" t="s">
        <v>1383</v>
      </c>
    </row>
    <row r="1224" spans="1:1" x14ac:dyDescent="0.25">
      <c r="A1224" t="s">
        <v>1384</v>
      </c>
    </row>
    <row r="1225" spans="1:1" x14ac:dyDescent="0.25">
      <c r="A1225" t="s">
        <v>1385</v>
      </c>
    </row>
    <row r="1226" spans="1:1" x14ac:dyDescent="0.25">
      <c r="A1226" t="s">
        <v>1386</v>
      </c>
    </row>
    <row r="1227" spans="1:1" x14ac:dyDescent="0.25">
      <c r="A1227" t="s">
        <v>1387</v>
      </c>
    </row>
    <row r="1228" spans="1:1" x14ac:dyDescent="0.25">
      <c r="A1228" t="s">
        <v>1388</v>
      </c>
    </row>
    <row r="1229" spans="1:1" x14ac:dyDescent="0.25">
      <c r="A1229" t="s">
        <v>1389</v>
      </c>
    </row>
    <row r="1230" spans="1:1" x14ac:dyDescent="0.25">
      <c r="A1230" t="s">
        <v>1390</v>
      </c>
    </row>
    <row r="1231" spans="1:1" x14ac:dyDescent="0.25">
      <c r="A1231" t="s">
        <v>1391</v>
      </c>
    </row>
    <row r="1232" spans="1:1" x14ac:dyDescent="0.25">
      <c r="A1232" t="s">
        <v>1392</v>
      </c>
    </row>
    <row r="1233" spans="1:1" x14ac:dyDescent="0.25">
      <c r="A1233" t="s">
        <v>1393</v>
      </c>
    </row>
    <row r="1234" spans="1:1" x14ac:dyDescent="0.25">
      <c r="A1234" t="s">
        <v>1394</v>
      </c>
    </row>
    <row r="1235" spans="1:1" x14ac:dyDescent="0.25">
      <c r="A1235" t="s">
        <v>1395</v>
      </c>
    </row>
    <row r="1236" spans="1:1" x14ac:dyDescent="0.25">
      <c r="A1236" t="s">
        <v>1396</v>
      </c>
    </row>
    <row r="1237" spans="1:1" x14ac:dyDescent="0.25">
      <c r="A1237" t="s">
        <v>1397</v>
      </c>
    </row>
    <row r="1238" spans="1:1" x14ac:dyDescent="0.25">
      <c r="A1238" t="s">
        <v>1398</v>
      </c>
    </row>
    <row r="1239" spans="1:1" x14ac:dyDescent="0.25">
      <c r="A1239" t="s">
        <v>1399</v>
      </c>
    </row>
    <row r="1240" spans="1:1" x14ac:dyDescent="0.25">
      <c r="A1240" t="s">
        <v>1400</v>
      </c>
    </row>
    <row r="1241" spans="1:1" x14ac:dyDescent="0.25">
      <c r="A1241" t="s">
        <v>1401</v>
      </c>
    </row>
    <row r="1242" spans="1:1" x14ac:dyDescent="0.25">
      <c r="A1242" t="s">
        <v>1402</v>
      </c>
    </row>
    <row r="1243" spans="1:1" x14ac:dyDescent="0.25">
      <c r="A1243" t="s">
        <v>1403</v>
      </c>
    </row>
    <row r="1244" spans="1:1" x14ac:dyDescent="0.25">
      <c r="A1244" t="s">
        <v>1404</v>
      </c>
    </row>
    <row r="1245" spans="1:1" x14ac:dyDescent="0.25">
      <c r="A1245" t="s">
        <v>1405</v>
      </c>
    </row>
    <row r="1246" spans="1:1" x14ac:dyDescent="0.25">
      <c r="A1246" t="s">
        <v>1406</v>
      </c>
    </row>
    <row r="1247" spans="1:1" x14ac:dyDescent="0.25">
      <c r="A1247" t="s">
        <v>1407</v>
      </c>
    </row>
    <row r="1248" spans="1:1" x14ac:dyDescent="0.25">
      <c r="A1248" t="s">
        <v>1408</v>
      </c>
    </row>
    <row r="1249" spans="1:1" x14ac:dyDescent="0.25">
      <c r="A1249" t="s">
        <v>1409</v>
      </c>
    </row>
    <row r="1250" spans="1:1" x14ac:dyDescent="0.25">
      <c r="A1250" t="s">
        <v>1410</v>
      </c>
    </row>
    <row r="1251" spans="1:1" x14ac:dyDescent="0.25">
      <c r="A1251" t="s">
        <v>1411</v>
      </c>
    </row>
    <row r="1252" spans="1:1" x14ac:dyDescent="0.25">
      <c r="A1252" t="s">
        <v>1412</v>
      </c>
    </row>
    <row r="1253" spans="1:1" x14ac:dyDescent="0.25">
      <c r="A1253" t="s">
        <v>1413</v>
      </c>
    </row>
    <row r="1254" spans="1:1" x14ac:dyDescent="0.25">
      <c r="A1254" t="s">
        <v>1414</v>
      </c>
    </row>
    <row r="1255" spans="1:1" x14ac:dyDescent="0.25">
      <c r="A1255" t="s">
        <v>1415</v>
      </c>
    </row>
    <row r="1256" spans="1:1" x14ac:dyDescent="0.25">
      <c r="A1256" t="s">
        <v>1416</v>
      </c>
    </row>
    <row r="1257" spans="1:1" x14ac:dyDescent="0.25">
      <c r="A1257" t="s">
        <v>1417</v>
      </c>
    </row>
    <row r="1258" spans="1:1" x14ac:dyDescent="0.25">
      <c r="A1258" t="s">
        <v>1418</v>
      </c>
    </row>
    <row r="1259" spans="1:1" x14ac:dyDescent="0.25">
      <c r="A1259" t="s">
        <v>1419</v>
      </c>
    </row>
    <row r="1260" spans="1:1" x14ac:dyDescent="0.25">
      <c r="A1260" t="s">
        <v>1420</v>
      </c>
    </row>
    <row r="1261" spans="1:1" x14ac:dyDescent="0.25">
      <c r="A1261" t="s">
        <v>1421</v>
      </c>
    </row>
    <row r="1262" spans="1:1" x14ac:dyDescent="0.25">
      <c r="A1262" t="s">
        <v>1422</v>
      </c>
    </row>
    <row r="1263" spans="1:1" x14ac:dyDescent="0.25">
      <c r="A1263" t="s">
        <v>1423</v>
      </c>
    </row>
    <row r="1264" spans="1:1" x14ac:dyDescent="0.25">
      <c r="A1264" t="s">
        <v>1424</v>
      </c>
    </row>
    <row r="1265" spans="1:1" x14ac:dyDescent="0.25">
      <c r="A1265" t="s">
        <v>1425</v>
      </c>
    </row>
    <row r="1266" spans="1:1" x14ac:dyDescent="0.25">
      <c r="A1266" t="s">
        <v>1426</v>
      </c>
    </row>
    <row r="1267" spans="1:1" x14ac:dyDescent="0.25">
      <c r="A1267" t="s">
        <v>1427</v>
      </c>
    </row>
    <row r="1268" spans="1:1" x14ac:dyDescent="0.25">
      <c r="A1268" t="s">
        <v>1428</v>
      </c>
    </row>
    <row r="1269" spans="1:1" x14ac:dyDescent="0.25">
      <c r="A1269" t="s">
        <v>1429</v>
      </c>
    </row>
    <row r="1270" spans="1:1" x14ac:dyDescent="0.25">
      <c r="A1270" t="s">
        <v>1430</v>
      </c>
    </row>
    <row r="1271" spans="1:1" x14ac:dyDescent="0.25">
      <c r="A1271" t="s">
        <v>1431</v>
      </c>
    </row>
    <row r="1272" spans="1:1" x14ac:dyDescent="0.25">
      <c r="A1272" t="s">
        <v>1432</v>
      </c>
    </row>
    <row r="1273" spans="1:1" x14ac:dyDescent="0.25">
      <c r="A1273" t="s">
        <v>1433</v>
      </c>
    </row>
    <row r="1274" spans="1:1" x14ac:dyDescent="0.25">
      <c r="A1274" t="s">
        <v>1434</v>
      </c>
    </row>
    <row r="1275" spans="1:1" x14ac:dyDescent="0.25">
      <c r="A1275" t="s">
        <v>1435</v>
      </c>
    </row>
    <row r="1276" spans="1:1" x14ac:dyDescent="0.25">
      <c r="A1276" t="s">
        <v>1436</v>
      </c>
    </row>
    <row r="1277" spans="1:1" x14ac:dyDescent="0.25">
      <c r="A1277" t="s">
        <v>1437</v>
      </c>
    </row>
    <row r="1278" spans="1:1" x14ac:dyDescent="0.25">
      <c r="A1278" t="s">
        <v>1438</v>
      </c>
    </row>
    <row r="1279" spans="1:1" x14ac:dyDescent="0.25">
      <c r="A1279" t="s">
        <v>1439</v>
      </c>
    </row>
    <row r="1280" spans="1:1" x14ac:dyDescent="0.25">
      <c r="A1280" t="s">
        <v>1440</v>
      </c>
    </row>
    <row r="1281" spans="1:1" x14ac:dyDescent="0.25">
      <c r="A1281" t="s">
        <v>1441</v>
      </c>
    </row>
    <row r="1282" spans="1:1" x14ac:dyDescent="0.25">
      <c r="A1282" t="s">
        <v>1442</v>
      </c>
    </row>
    <row r="1283" spans="1:1" x14ac:dyDescent="0.25">
      <c r="A1283" t="s">
        <v>1443</v>
      </c>
    </row>
    <row r="1284" spans="1:1" x14ac:dyDescent="0.25">
      <c r="A1284" t="s">
        <v>1444</v>
      </c>
    </row>
    <row r="1285" spans="1:1" x14ac:dyDescent="0.25">
      <c r="A1285" t="s">
        <v>1445</v>
      </c>
    </row>
    <row r="1286" spans="1:1" x14ac:dyDescent="0.25">
      <c r="A1286" t="s">
        <v>1446</v>
      </c>
    </row>
    <row r="1287" spans="1:1" x14ac:dyDescent="0.25">
      <c r="A1287" t="s">
        <v>1447</v>
      </c>
    </row>
    <row r="1288" spans="1:1" x14ac:dyDescent="0.25">
      <c r="A1288" t="s">
        <v>1448</v>
      </c>
    </row>
    <row r="1289" spans="1:1" x14ac:dyDescent="0.25">
      <c r="A1289" t="s">
        <v>1449</v>
      </c>
    </row>
    <row r="1290" spans="1:1" x14ac:dyDescent="0.25">
      <c r="A1290" t="s">
        <v>1450</v>
      </c>
    </row>
    <row r="1291" spans="1:1" x14ac:dyDescent="0.25">
      <c r="A1291" t="s">
        <v>1451</v>
      </c>
    </row>
    <row r="1292" spans="1:1" x14ac:dyDescent="0.25">
      <c r="A1292" t="s">
        <v>1452</v>
      </c>
    </row>
    <row r="1293" spans="1:1" x14ac:dyDescent="0.25">
      <c r="A1293" t="s">
        <v>1453</v>
      </c>
    </row>
    <row r="1294" spans="1:1" x14ac:dyDescent="0.25">
      <c r="A1294" t="s">
        <v>1454</v>
      </c>
    </row>
    <row r="1295" spans="1:1" x14ac:dyDescent="0.25">
      <c r="A1295" t="s">
        <v>1455</v>
      </c>
    </row>
    <row r="1296" spans="1:1" x14ac:dyDescent="0.25">
      <c r="A1296" t="s">
        <v>1456</v>
      </c>
    </row>
    <row r="1297" spans="1:1" x14ac:dyDescent="0.25">
      <c r="A1297" t="s">
        <v>1457</v>
      </c>
    </row>
    <row r="1298" spans="1:1" x14ac:dyDescent="0.25">
      <c r="A1298" t="s">
        <v>1458</v>
      </c>
    </row>
    <row r="1299" spans="1:1" x14ac:dyDescent="0.25">
      <c r="A1299" t="s">
        <v>1459</v>
      </c>
    </row>
    <row r="1300" spans="1:1" x14ac:dyDescent="0.25">
      <c r="A1300" t="s">
        <v>1460</v>
      </c>
    </row>
    <row r="1301" spans="1:1" x14ac:dyDescent="0.25">
      <c r="A1301" t="s">
        <v>1461</v>
      </c>
    </row>
    <row r="1302" spans="1:1" x14ac:dyDescent="0.25">
      <c r="A1302" t="s">
        <v>1462</v>
      </c>
    </row>
    <row r="1303" spans="1:1" x14ac:dyDescent="0.25">
      <c r="A1303" t="s">
        <v>1463</v>
      </c>
    </row>
    <row r="1304" spans="1:1" x14ac:dyDescent="0.25">
      <c r="A1304" t="s">
        <v>1464</v>
      </c>
    </row>
    <row r="1305" spans="1:1" x14ac:dyDescent="0.25">
      <c r="A1305" t="s">
        <v>1465</v>
      </c>
    </row>
    <row r="1306" spans="1:1" x14ac:dyDescent="0.25">
      <c r="A1306" t="s">
        <v>1466</v>
      </c>
    </row>
    <row r="1307" spans="1:1" x14ac:dyDescent="0.25">
      <c r="A1307" t="s">
        <v>1467</v>
      </c>
    </row>
    <row r="1308" spans="1:1" x14ac:dyDescent="0.25">
      <c r="A1308" t="s">
        <v>1468</v>
      </c>
    </row>
    <row r="1309" spans="1:1" x14ac:dyDescent="0.25">
      <c r="A1309" t="s">
        <v>1469</v>
      </c>
    </row>
    <row r="1310" spans="1:1" x14ac:dyDescent="0.25">
      <c r="A1310" t="s">
        <v>1470</v>
      </c>
    </row>
    <row r="1311" spans="1:1" x14ac:dyDescent="0.25">
      <c r="A1311" t="s">
        <v>1471</v>
      </c>
    </row>
    <row r="1312" spans="1:1" x14ac:dyDescent="0.25">
      <c r="A1312" t="s">
        <v>1472</v>
      </c>
    </row>
    <row r="1313" spans="1:1" x14ac:dyDescent="0.25">
      <c r="A1313" t="s">
        <v>1473</v>
      </c>
    </row>
    <row r="1314" spans="1:1" x14ac:dyDescent="0.25">
      <c r="A1314" t="s">
        <v>1474</v>
      </c>
    </row>
    <row r="1315" spans="1:1" x14ac:dyDescent="0.25">
      <c r="A1315" t="s">
        <v>1475</v>
      </c>
    </row>
    <row r="1316" spans="1:1" x14ac:dyDescent="0.25">
      <c r="A1316" t="s">
        <v>1476</v>
      </c>
    </row>
    <row r="1317" spans="1:1" x14ac:dyDescent="0.25">
      <c r="A1317" t="s">
        <v>1477</v>
      </c>
    </row>
    <row r="1318" spans="1:1" x14ac:dyDescent="0.25">
      <c r="A1318" t="s">
        <v>1478</v>
      </c>
    </row>
    <row r="1319" spans="1:1" x14ac:dyDescent="0.25">
      <c r="A1319" t="s">
        <v>1479</v>
      </c>
    </row>
    <row r="1320" spans="1:1" x14ac:dyDescent="0.25">
      <c r="A1320" t="s">
        <v>1480</v>
      </c>
    </row>
    <row r="1321" spans="1:1" x14ac:dyDescent="0.25">
      <c r="A1321" t="s">
        <v>1481</v>
      </c>
    </row>
    <row r="1322" spans="1:1" x14ac:dyDescent="0.25">
      <c r="A1322" t="s">
        <v>1482</v>
      </c>
    </row>
    <row r="1323" spans="1:1" x14ac:dyDescent="0.25">
      <c r="A1323" t="s">
        <v>1483</v>
      </c>
    </row>
    <row r="1324" spans="1:1" x14ac:dyDescent="0.25">
      <c r="A1324" t="s">
        <v>1484</v>
      </c>
    </row>
    <row r="1325" spans="1:1" x14ac:dyDescent="0.25">
      <c r="A1325" t="s">
        <v>1485</v>
      </c>
    </row>
    <row r="1326" spans="1:1" x14ac:dyDescent="0.25">
      <c r="A1326" t="s">
        <v>1486</v>
      </c>
    </row>
    <row r="1327" spans="1:1" x14ac:dyDescent="0.25">
      <c r="A1327" t="s">
        <v>1487</v>
      </c>
    </row>
    <row r="1328" spans="1:1" x14ac:dyDescent="0.25">
      <c r="A1328" t="s">
        <v>1488</v>
      </c>
    </row>
    <row r="1329" spans="1:1" x14ac:dyDescent="0.25">
      <c r="A1329" t="s">
        <v>1489</v>
      </c>
    </row>
    <row r="1330" spans="1:1" x14ac:dyDescent="0.25">
      <c r="A1330" t="s">
        <v>1490</v>
      </c>
    </row>
    <row r="1331" spans="1:1" x14ac:dyDescent="0.25">
      <c r="A1331" t="s">
        <v>1491</v>
      </c>
    </row>
    <row r="1332" spans="1:1" x14ac:dyDescent="0.25">
      <c r="A1332" t="s">
        <v>1492</v>
      </c>
    </row>
    <row r="1333" spans="1:1" x14ac:dyDescent="0.25">
      <c r="A1333" t="s">
        <v>1493</v>
      </c>
    </row>
    <row r="1334" spans="1:1" x14ac:dyDescent="0.25">
      <c r="A1334" t="s">
        <v>1494</v>
      </c>
    </row>
    <row r="1335" spans="1:1" x14ac:dyDescent="0.25">
      <c r="A1335" t="s">
        <v>1495</v>
      </c>
    </row>
    <row r="1336" spans="1:1" x14ac:dyDescent="0.25">
      <c r="A1336" t="s">
        <v>1496</v>
      </c>
    </row>
    <row r="1337" spans="1:1" x14ac:dyDescent="0.25">
      <c r="A1337" t="s">
        <v>1497</v>
      </c>
    </row>
    <row r="1338" spans="1:1" x14ac:dyDescent="0.25">
      <c r="A1338" t="s">
        <v>1498</v>
      </c>
    </row>
    <row r="1339" spans="1:1" x14ac:dyDescent="0.25">
      <c r="A1339" t="s">
        <v>1499</v>
      </c>
    </row>
    <row r="1340" spans="1:1" x14ac:dyDescent="0.25">
      <c r="A1340" t="s">
        <v>1500</v>
      </c>
    </row>
    <row r="1341" spans="1:1" x14ac:dyDescent="0.25">
      <c r="A1341" t="s">
        <v>1501</v>
      </c>
    </row>
    <row r="1342" spans="1:1" x14ac:dyDescent="0.25">
      <c r="A1342" t="s">
        <v>1502</v>
      </c>
    </row>
    <row r="1343" spans="1:1" x14ac:dyDescent="0.25">
      <c r="A1343" t="s">
        <v>1503</v>
      </c>
    </row>
    <row r="1344" spans="1:1" x14ac:dyDescent="0.25">
      <c r="A1344" t="s">
        <v>1504</v>
      </c>
    </row>
    <row r="1345" spans="1:1" x14ac:dyDescent="0.25">
      <c r="A1345" t="s">
        <v>1505</v>
      </c>
    </row>
    <row r="1346" spans="1:1" x14ac:dyDescent="0.25">
      <c r="A1346" t="s">
        <v>1506</v>
      </c>
    </row>
    <row r="1347" spans="1:1" x14ac:dyDescent="0.25">
      <c r="A1347" t="s">
        <v>1507</v>
      </c>
    </row>
    <row r="1348" spans="1:1" x14ac:dyDescent="0.25">
      <c r="A1348" t="s">
        <v>1508</v>
      </c>
    </row>
    <row r="1349" spans="1:1" x14ac:dyDescent="0.25">
      <c r="A1349" t="s">
        <v>1509</v>
      </c>
    </row>
    <row r="1350" spans="1:1" x14ac:dyDescent="0.25">
      <c r="A1350" t="s">
        <v>1510</v>
      </c>
    </row>
    <row r="1351" spans="1:1" x14ac:dyDescent="0.25">
      <c r="A1351" t="s">
        <v>1511</v>
      </c>
    </row>
    <row r="1352" spans="1:1" x14ac:dyDescent="0.25">
      <c r="A1352" t="s">
        <v>1512</v>
      </c>
    </row>
    <row r="1353" spans="1:1" x14ac:dyDescent="0.25">
      <c r="A1353" t="s">
        <v>1513</v>
      </c>
    </row>
    <row r="1354" spans="1:1" x14ac:dyDescent="0.25">
      <c r="A1354" t="s">
        <v>1514</v>
      </c>
    </row>
    <row r="1355" spans="1:1" x14ac:dyDescent="0.25">
      <c r="A1355" t="s">
        <v>1515</v>
      </c>
    </row>
    <row r="1356" spans="1:1" x14ac:dyDescent="0.25">
      <c r="A1356" t="s">
        <v>1516</v>
      </c>
    </row>
    <row r="1357" spans="1:1" x14ac:dyDescent="0.25">
      <c r="A1357" t="s">
        <v>1517</v>
      </c>
    </row>
    <row r="1358" spans="1:1" x14ac:dyDescent="0.25">
      <c r="A1358" t="s">
        <v>1518</v>
      </c>
    </row>
    <row r="1359" spans="1:1" x14ac:dyDescent="0.25">
      <c r="A1359" t="s">
        <v>1519</v>
      </c>
    </row>
    <row r="1360" spans="1:1" x14ac:dyDescent="0.25">
      <c r="A1360" t="s">
        <v>1520</v>
      </c>
    </row>
    <row r="1361" spans="1:1" x14ac:dyDescent="0.25">
      <c r="A1361" t="s">
        <v>1521</v>
      </c>
    </row>
    <row r="1362" spans="1:1" x14ac:dyDescent="0.25">
      <c r="A1362" t="s">
        <v>1522</v>
      </c>
    </row>
    <row r="1363" spans="1:1" x14ac:dyDescent="0.25">
      <c r="A1363" t="s">
        <v>1523</v>
      </c>
    </row>
    <row r="1364" spans="1:1" x14ac:dyDescent="0.25">
      <c r="A1364" t="s">
        <v>1524</v>
      </c>
    </row>
    <row r="1365" spans="1:1" x14ac:dyDescent="0.25">
      <c r="A1365" t="s">
        <v>1525</v>
      </c>
    </row>
    <row r="1366" spans="1:1" x14ac:dyDescent="0.25">
      <c r="A1366" t="s">
        <v>1526</v>
      </c>
    </row>
    <row r="1367" spans="1:1" x14ac:dyDescent="0.25">
      <c r="A1367" t="s">
        <v>1527</v>
      </c>
    </row>
    <row r="1368" spans="1:1" x14ac:dyDescent="0.25">
      <c r="A1368" t="s">
        <v>1528</v>
      </c>
    </row>
    <row r="1369" spans="1:1" x14ac:dyDescent="0.25">
      <c r="A1369" t="s">
        <v>1529</v>
      </c>
    </row>
    <row r="1370" spans="1:1" x14ac:dyDescent="0.25">
      <c r="A1370" t="s">
        <v>1530</v>
      </c>
    </row>
    <row r="1371" spans="1:1" x14ac:dyDescent="0.25">
      <c r="A1371" t="s">
        <v>1531</v>
      </c>
    </row>
    <row r="1372" spans="1:1" x14ac:dyDescent="0.25">
      <c r="A1372" t="s">
        <v>1532</v>
      </c>
    </row>
    <row r="1373" spans="1:1" x14ac:dyDescent="0.25">
      <c r="A1373" t="s">
        <v>1533</v>
      </c>
    </row>
    <row r="1374" spans="1:1" x14ac:dyDescent="0.25">
      <c r="A1374" t="s">
        <v>1534</v>
      </c>
    </row>
    <row r="1375" spans="1:1" x14ac:dyDescent="0.25">
      <c r="A1375" t="s">
        <v>1535</v>
      </c>
    </row>
    <row r="1376" spans="1:1" x14ac:dyDescent="0.25">
      <c r="A1376" t="s">
        <v>1536</v>
      </c>
    </row>
    <row r="1377" spans="1:1" x14ac:dyDescent="0.25">
      <c r="A1377" t="s">
        <v>1537</v>
      </c>
    </row>
    <row r="1378" spans="1:1" x14ac:dyDescent="0.25">
      <c r="A1378" t="s">
        <v>1538</v>
      </c>
    </row>
    <row r="1379" spans="1:1" x14ac:dyDescent="0.25">
      <c r="A1379" t="s">
        <v>1539</v>
      </c>
    </row>
    <row r="1380" spans="1:1" x14ac:dyDescent="0.25">
      <c r="A1380" t="s">
        <v>1540</v>
      </c>
    </row>
    <row r="1381" spans="1:1" x14ac:dyDescent="0.25">
      <c r="A1381" t="s">
        <v>1541</v>
      </c>
    </row>
    <row r="1382" spans="1:1" x14ac:dyDescent="0.25">
      <c r="A1382" t="s">
        <v>1542</v>
      </c>
    </row>
    <row r="1383" spans="1:1" x14ac:dyDescent="0.25">
      <c r="A1383" t="s">
        <v>1543</v>
      </c>
    </row>
    <row r="1384" spans="1:1" x14ac:dyDescent="0.25">
      <c r="A1384" t="s">
        <v>1544</v>
      </c>
    </row>
    <row r="1385" spans="1:1" x14ac:dyDescent="0.25">
      <c r="A1385" t="s">
        <v>1545</v>
      </c>
    </row>
    <row r="1386" spans="1:1" x14ac:dyDescent="0.25">
      <c r="A1386" t="s">
        <v>1546</v>
      </c>
    </row>
    <row r="1387" spans="1:1" x14ac:dyDescent="0.25">
      <c r="A1387" t="s">
        <v>1547</v>
      </c>
    </row>
    <row r="1388" spans="1:1" x14ac:dyDescent="0.25">
      <c r="A1388" t="s">
        <v>1548</v>
      </c>
    </row>
    <row r="1389" spans="1:1" x14ac:dyDescent="0.25">
      <c r="A1389" t="s">
        <v>1549</v>
      </c>
    </row>
    <row r="1390" spans="1:1" x14ac:dyDescent="0.25">
      <c r="A1390" t="s">
        <v>1550</v>
      </c>
    </row>
    <row r="1391" spans="1:1" x14ac:dyDescent="0.25">
      <c r="A1391" t="s">
        <v>1551</v>
      </c>
    </row>
    <row r="1392" spans="1:1" x14ac:dyDescent="0.25">
      <c r="A1392" t="s">
        <v>1552</v>
      </c>
    </row>
    <row r="1393" spans="1:1" x14ac:dyDescent="0.25">
      <c r="A1393" t="s">
        <v>1553</v>
      </c>
    </row>
    <row r="1394" spans="1:1" x14ac:dyDescent="0.25">
      <c r="A1394" t="s">
        <v>1554</v>
      </c>
    </row>
    <row r="1395" spans="1:1" x14ac:dyDescent="0.25">
      <c r="A1395" t="s">
        <v>1555</v>
      </c>
    </row>
    <row r="1396" spans="1:1" x14ac:dyDescent="0.25">
      <c r="A1396" t="s">
        <v>1556</v>
      </c>
    </row>
    <row r="1397" spans="1:1" x14ac:dyDescent="0.25">
      <c r="A1397" t="s">
        <v>1557</v>
      </c>
    </row>
    <row r="1398" spans="1:1" x14ac:dyDescent="0.25">
      <c r="A1398" t="s">
        <v>1558</v>
      </c>
    </row>
    <row r="1399" spans="1:1" x14ac:dyDescent="0.25">
      <c r="A1399" t="s">
        <v>1559</v>
      </c>
    </row>
    <row r="1400" spans="1:1" x14ac:dyDescent="0.25">
      <c r="A1400" t="s">
        <v>1560</v>
      </c>
    </row>
    <row r="1401" spans="1:1" x14ac:dyDescent="0.25">
      <c r="A1401" t="s">
        <v>1561</v>
      </c>
    </row>
    <row r="1402" spans="1:1" x14ac:dyDescent="0.25">
      <c r="A1402" t="s">
        <v>1562</v>
      </c>
    </row>
    <row r="1403" spans="1:1" x14ac:dyDescent="0.25">
      <c r="A1403" t="s">
        <v>1563</v>
      </c>
    </row>
    <row r="1404" spans="1:1" x14ac:dyDescent="0.25">
      <c r="A1404" t="s">
        <v>1564</v>
      </c>
    </row>
    <row r="1405" spans="1:1" x14ac:dyDescent="0.25">
      <c r="A1405" t="s">
        <v>1565</v>
      </c>
    </row>
    <row r="1406" spans="1:1" x14ac:dyDescent="0.25">
      <c r="A1406" t="s">
        <v>1566</v>
      </c>
    </row>
    <row r="1407" spans="1:1" x14ac:dyDescent="0.25">
      <c r="A1407" t="s">
        <v>1567</v>
      </c>
    </row>
    <row r="1408" spans="1:1" x14ac:dyDescent="0.25">
      <c r="A1408" t="s">
        <v>1568</v>
      </c>
    </row>
    <row r="1409" spans="1:1" x14ac:dyDescent="0.25">
      <c r="A1409" t="s">
        <v>1569</v>
      </c>
    </row>
    <row r="1410" spans="1:1" x14ac:dyDescent="0.25">
      <c r="A1410" t="s">
        <v>1570</v>
      </c>
    </row>
    <row r="1411" spans="1:1" x14ac:dyDescent="0.25">
      <c r="A1411" t="s">
        <v>1571</v>
      </c>
    </row>
    <row r="1412" spans="1:1" x14ac:dyDescent="0.25">
      <c r="A1412" t="s">
        <v>1572</v>
      </c>
    </row>
    <row r="1413" spans="1:1" x14ac:dyDescent="0.25">
      <c r="A1413" t="s">
        <v>1573</v>
      </c>
    </row>
    <row r="1414" spans="1:1" x14ac:dyDescent="0.25">
      <c r="A1414" t="s">
        <v>1574</v>
      </c>
    </row>
    <row r="1415" spans="1:1" x14ac:dyDescent="0.25">
      <c r="A1415" t="s">
        <v>1575</v>
      </c>
    </row>
    <row r="1416" spans="1:1" x14ac:dyDescent="0.25">
      <c r="A1416" t="s">
        <v>1576</v>
      </c>
    </row>
    <row r="1417" spans="1:1" x14ac:dyDescent="0.25">
      <c r="A1417" t="s">
        <v>1577</v>
      </c>
    </row>
    <row r="1418" spans="1:1" x14ac:dyDescent="0.25">
      <c r="A1418" t="s">
        <v>1578</v>
      </c>
    </row>
    <row r="1419" spans="1:1" x14ac:dyDescent="0.25">
      <c r="A1419" t="s">
        <v>1579</v>
      </c>
    </row>
    <row r="1420" spans="1:1" x14ac:dyDescent="0.25">
      <c r="A1420" t="s">
        <v>1580</v>
      </c>
    </row>
    <row r="1421" spans="1:1" x14ac:dyDescent="0.25">
      <c r="A1421" t="s">
        <v>1581</v>
      </c>
    </row>
    <row r="1422" spans="1:1" x14ac:dyDescent="0.25">
      <c r="A1422" t="s">
        <v>1582</v>
      </c>
    </row>
    <row r="1423" spans="1:1" x14ac:dyDescent="0.25">
      <c r="A1423" t="s">
        <v>1583</v>
      </c>
    </row>
    <row r="1424" spans="1:1" x14ac:dyDescent="0.25">
      <c r="A1424" t="s">
        <v>1584</v>
      </c>
    </row>
    <row r="1425" spans="1:1" x14ac:dyDescent="0.25">
      <c r="A1425" t="s">
        <v>1585</v>
      </c>
    </row>
    <row r="1426" spans="1:1" x14ac:dyDescent="0.25">
      <c r="A1426" t="s">
        <v>1586</v>
      </c>
    </row>
    <row r="1427" spans="1:1" x14ac:dyDescent="0.25">
      <c r="A1427" t="s">
        <v>1587</v>
      </c>
    </row>
    <row r="1428" spans="1:1" x14ac:dyDescent="0.25">
      <c r="A1428" t="s">
        <v>1588</v>
      </c>
    </row>
    <row r="1429" spans="1:1" x14ac:dyDescent="0.25">
      <c r="A1429" t="s">
        <v>1589</v>
      </c>
    </row>
    <row r="1430" spans="1:1" x14ac:dyDescent="0.25">
      <c r="A1430" t="s">
        <v>1590</v>
      </c>
    </row>
    <row r="1431" spans="1:1" x14ac:dyDescent="0.25">
      <c r="A1431" t="s">
        <v>1591</v>
      </c>
    </row>
    <row r="1432" spans="1:1" x14ac:dyDescent="0.25">
      <c r="A1432" t="s">
        <v>1592</v>
      </c>
    </row>
    <row r="1433" spans="1:1" x14ac:dyDescent="0.25">
      <c r="A1433" t="s">
        <v>1593</v>
      </c>
    </row>
    <row r="1434" spans="1:1" x14ac:dyDescent="0.25">
      <c r="A1434" t="s">
        <v>1594</v>
      </c>
    </row>
    <row r="1435" spans="1:1" x14ac:dyDescent="0.25">
      <c r="A1435" t="s">
        <v>1595</v>
      </c>
    </row>
    <row r="1436" spans="1:1" x14ac:dyDescent="0.25">
      <c r="A1436" t="s">
        <v>1596</v>
      </c>
    </row>
    <row r="1437" spans="1:1" x14ac:dyDescent="0.25">
      <c r="A1437" t="s">
        <v>1597</v>
      </c>
    </row>
    <row r="1438" spans="1:1" x14ac:dyDescent="0.25">
      <c r="A1438" t="s">
        <v>1598</v>
      </c>
    </row>
    <row r="1439" spans="1:1" x14ac:dyDescent="0.25">
      <c r="A1439" t="s">
        <v>1599</v>
      </c>
    </row>
    <row r="1440" spans="1:1" x14ac:dyDescent="0.25">
      <c r="A1440" t="s">
        <v>1600</v>
      </c>
    </row>
    <row r="1441" spans="1:1" x14ac:dyDescent="0.25">
      <c r="A1441" t="s">
        <v>1601</v>
      </c>
    </row>
    <row r="1442" spans="1:1" x14ac:dyDescent="0.25">
      <c r="A1442" t="s">
        <v>1602</v>
      </c>
    </row>
    <row r="1443" spans="1:1" x14ac:dyDescent="0.25">
      <c r="A1443" t="s">
        <v>1603</v>
      </c>
    </row>
    <row r="1444" spans="1:1" x14ac:dyDescent="0.25">
      <c r="A1444" t="s">
        <v>1604</v>
      </c>
    </row>
    <row r="1445" spans="1:1" x14ac:dyDescent="0.25">
      <c r="A1445" t="s">
        <v>1605</v>
      </c>
    </row>
    <row r="1446" spans="1:1" x14ac:dyDescent="0.25">
      <c r="A1446" t="s">
        <v>1606</v>
      </c>
    </row>
    <row r="1447" spans="1:1" x14ac:dyDescent="0.25">
      <c r="A1447" t="s">
        <v>1607</v>
      </c>
    </row>
    <row r="1448" spans="1:1" x14ac:dyDescent="0.25">
      <c r="A1448" t="s">
        <v>1608</v>
      </c>
    </row>
    <row r="1449" spans="1:1" x14ac:dyDescent="0.25">
      <c r="A1449" t="s">
        <v>1609</v>
      </c>
    </row>
    <row r="1450" spans="1:1" x14ac:dyDescent="0.25">
      <c r="A1450" t="s">
        <v>1610</v>
      </c>
    </row>
    <row r="1451" spans="1:1" x14ac:dyDescent="0.25">
      <c r="A1451" t="s">
        <v>1611</v>
      </c>
    </row>
    <row r="1452" spans="1:1" x14ac:dyDescent="0.25">
      <c r="A1452" t="s">
        <v>1612</v>
      </c>
    </row>
    <row r="1453" spans="1:1" x14ac:dyDescent="0.25">
      <c r="A1453" t="s">
        <v>1613</v>
      </c>
    </row>
    <row r="1454" spans="1:1" x14ac:dyDescent="0.25">
      <c r="A1454" t="s">
        <v>1614</v>
      </c>
    </row>
    <row r="1455" spans="1:1" x14ac:dyDescent="0.25">
      <c r="A1455" t="s">
        <v>1615</v>
      </c>
    </row>
    <row r="1456" spans="1:1" x14ac:dyDescent="0.25">
      <c r="A1456" t="s">
        <v>1616</v>
      </c>
    </row>
    <row r="1457" spans="1:1" x14ac:dyDescent="0.25">
      <c r="A1457" t="s">
        <v>1617</v>
      </c>
    </row>
    <row r="1458" spans="1:1" x14ac:dyDescent="0.25">
      <c r="A1458" t="s">
        <v>1618</v>
      </c>
    </row>
    <row r="1459" spans="1:1" x14ac:dyDescent="0.25">
      <c r="A1459" t="s">
        <v>1619</v>
      </c>
    </row>
    <row r="1460" spans="1:1" x14ac:dyDescent="0.25">
      <c r="A1460" t="s">
        <v>1620</v>
      </c>
    </row>
    <row r="1461" spans="1:1" x14ac:dyDescent="0.25">
      <c r="A1461" t="s">
        <v>1621</v>
      </c>
    </row>
    <row r="1462" spans="1:1" x14ac:dyDescent="0.25">
      <c r="A1462" t="s">
        <v>1622</v>
      </c>
    </row>
    <row r="1463" spans="1:1" x14ac:dyDescent="0.25">
      <c r="A1463" t="s">
        <v>1623</v>
      </c>
    </row>
    <row r="1464" spans="1:1" x14ac:dyDescent="0.25">
      <c r="A1464" t="s">
        <v>1624</v>
      </c>
    </row>
    <row r="1465" spans="1:1" x14ac:dyDescent="0.25">
      <c r="A1465" t="s">
        <v>1625</v>
      </c>
    </row>
    <row r="1466" spans="1:1" x14ac:dyDescent="0.25">
      <c r="A1466" t="s">
        <v>1626</v>
      </c>
    </row>
    <row r="1467" spans="1:1" x14ac:dyDescent="0.25">
      <c r="A1467" t="s">
        <v>1627</v>
      </c>
    </row>
    <row r="1468" spans="1:1" x14ac:dyDescent="0.25">
      <c r="A1468" t="s">
        <v>1628</v>
      </c>
    </row>
    <row r="1469" spans="1:1" x14ac:dyDescent="0.25">
      <c r="A1469" t="s">
        <v>1629</v>
      </c>
    </row>
    <row r="1470" spans="1:1" x14ac:dyDescent="0.25">
      <c r="A1470" t="s">
        <v>1630</v>
      </c>
    </row>
    <row r="1471" spans="1:1" x14ac:dyDescent="0.25">
      <c r="A1471" t="s">
        <v>1631</v>
      </c>
    </row>
    <row r="1472" spans="1:1" x14ac:dyDescent="0.25">
      <c r="A1472" t="s">
        <v>1632</v>
      </c>
    </row>
    <row r="1473" spans="1:1" x14ac:dyDescent="0.25">
      <c r="A1473" t="s">
        <v>1633</v>
      </c>
    </row>
    <row r="1474" spans="1:1" x14ac:dyDescent="0.25">
      <c r="A1474" t="s">
        <v>1634</v>
      </c>
    </row>
    <row r="1475" spans="1:1" x14ac:dyDescent="0.25">
      <c r="A1475" t="s">
        <v>1635</v>
      </c>
    </row>
    <row r="1476" spans="1:1" x14ac:dyDescent="0.25">
      <c r="A1476" t="s">
        <v>1636</v>
      </c>
    </row>
    <row r="1477" spans="1:1" x14ac:dyDescent="0.25">
      <c r="A1477" t="s">
        <v>1637</v>
      </c>
    </row>
    <row r="1478" spans="1:1" x14ac:dyDescent="0.25">
      <c r="A1478" t="s">
        <v>1638</v>
      </c>
    </row>
    <row r="1479" spans="1:1" x14ac:dyDescent="0.25">
      <c r="A1479" t="s">
        <v>1639</v>
      </c>
    </row>
    <row r="1480" spans="1:1" x14ac:dyDescent="0.25">
      <c r="A1480" t="s">
        <v>1640</v>
      </c>
    </row>
    <row r="1481" spans="1:1" x14ac:dyDescent="0.25">
      <c r="A1481" t="s">
        <v>1641</v>
      </c>
    </row>
    <row r="1482" spans="1:1" x14ac:dyDescent="0.25">
      <c r="A1482" t="s">
        <v>1642</v>
      </c>
    </row>
    <row r="1483" spans="1:1" x14ac:dyDescent="0.25">
      <c r="A1483" t="s">
        <v>1643</v>
      </c>
    </row>
    <row r="1484" spans="1:1" x14ac:dyDescent="0.25">
      <c r="A1484" t="s">
        <v>1644</v>
      </c>
    </row>
    <row r="1485" spans="1:1" x14ac:dyDescent="0.25">
      <c r="A1485" t="s">
        <v>1645</v>
      </c>
    </row>
    <row r="1486" spans="1:1" x14ac:dyDescent="0.25">
      <c r="A1486" t="s">
        <v>1646</v>
      </c>
    </row>
    <row r="1487" spans="1:1" x14ac:dyDescent="0.25">
      <c r="A1487" t="s">
        <v>1647</v>
      </c>
    </row>
    <row r="1488" spans="1:1" x14ac:dyDescent="0.25">
      <c r="A1488" t="s">
        <v>1648</v>
      </c>
    </row>
    <row r="1489" spans="1:1" x14ac:dyDescent="0.25">
      <c r="A1489" t="s">
        <v>1649</v>
      </c>
    </row>
    <row r="1490" spans="1:1" x14ac:dyDescent="0.25">
      <c r="A1490" t="s">
        <v>1650</v>
      </c>
    </row>
    <row r="1491" spans="1:1" x14ac:dyDescent="0.25">
      <c r="A1491" t="s">
        <v>1651</v>
      </c>
    </row>
    <row r="1492" spans="1:1" x14ac:dyDescent="0.25">
      <c r="A1492" t="s">
        <v>1652</v>
      </c>
    </row>
    <row r="1493" spans="1:1" x14ac:dyDescent="0.25">
      <c r="A1493" t="s">
        <v>1653</v>
      </c>
    </row>
    <row r="1494" spans="1:1" x14ac:dyDescent="0.25">
      <c r="A1494" t="s">
        <v>1654</v>
      </c>
    </row>
    <row r="1495" spans="1:1" x14ac:dyDescent="0.25">
      <c r="A1495" t="s">
        <v>1655</v>
      </c>
    </row>
    <row r="1496" spans="1:1" x14ac:dyDescent="0.25">
      <c r="A1496" t="s">
        <v>1656</v>
      </c>
    </row>
    <row r="1497" spans="1:1" x14ac:dyDescent="0.25">
      <c r="A1497" t="s">
        <v>1657</v>
      </c>
    </row>
    <row r="1498" spans="1:1" x14ac:dyDescent="0.25">
      <c r="A1498" t="s">
        <v>1658</v>
      </c>
    </row>
    <row r="1499" spans="1:1" x14ac:dyDescent="0.25">
      <c r="A1499" t="s">
        <v>1659</v>
      </c>
    </row>
    <row r="1500" spans="1:1" x14ac:dyDescent="0.25">
      <c r="A1500" t="s">
        <v>1660</v>
      </c>
    </row>
    <row r="1501" spans="1:1" x14ac:dyDescent="0.25">
      <c r="A1501" t="s">
        <v>1661</v>
      </c>
    </row>
    <row r="1502" spans="1:1" x14ac:dyDescent="0.25">
      <c r="A1502" t="s">
        <v>1662</v>
      </c>
    </row>
    <row r="1503" spans="1:1" x14ac:dyDescent="0.25">
      <c r="A1503" t="s">
        <v>1663</v>
      </c>
    </row>
    <row r="1504" spans="1:1" x14ac:dyDescent="0.25">
      <c r="A1504" t="s">
        <v>1664</v>
      </c>
    </row>
    <row r="1505" spans="1:1" x14ac:dyDescent="0.25">
      <c r="A1505" t="s">
        <v>1665</v>
      </c>
    </row>
    <row r="1506" spans="1:1" x14ac:dyDescent="0.25">
      <c r="A1506" t="s">
        <v>1666</v>
      </c>
    </row>
    <row r="1507" spans="1:1" x14ac:dyDescent="0.25">
      <c r="A1507" t="s">
        <v>1667</v>
      </c>
    </row>
    <row r="1508" spans="1:1" x14ac:dyDescent="0.25">
      <c r="A1508" t="s">
        <v>1668</v>
      </c>
    </row>
    <row r="1509" spans="1:1" x14ac:dyDescent="0.25">
      <c r="A1509" t="s">
        <v>1669</v>
      </c>
    </row>
    <row r="1510" spans="1:1" x14ac:dyDescent="0.25">
      <c r="A1510" t="s">
        <v>1670</v>
      </c>
    </row>
    <row r="1511" spans="1:1" x14ac:dyDescent="0.25">
      <c r="A1511" t="s">
        <v>1671</v>
      </c>
    </row>
    <row r="1512" spans="1:1" x14ac:dyDescent="0.25">
      <c r="A1512" t="s">
        <v>1672</v>
      </c>
    </row>
    <row r="1513" spans="1:1" x14ac:dyDescent="0.25">
      <c r="A1513" t="s">
        <v>1673</v>
      </c>
    </row>
    <row r="1514" spans="1:1" x14ac:dyDescent="0.25">
      <c r="A1514" t="s">
        <v>1674</v>
      </c>
    </row>
    <row r="1515" spans="1:1" x14ac:dyDescent="0.25">
      <c r="A1515" t="s">
        <v>1675</v>
      </c>
    </row>
    <row r="1516" spans="1:1" x14ac:dyDescent="0.25">
      <c r="A1516" t="s">
        <v>1676</v>
      </c>
    </row>
    <row r="1517" spans="1:1" x14ac:dyDescent="0.25">
      <c r="A1517" t="s">
        <v>1677</v>
      </c>
    </row>
    <row r="1518" spans="1:1" x14ac:dyDescent="0.25">
      <c r="A1518" t="s">
        <v>1678</v>
      </c>
    </row>
    <row r="1519" spans="1:1" x14ac:dyDescent="0.25">
      <c r="A1519" t="s">
        <v>1679</v>
      </c>
    </row>
    <row r="1520" spans="1:1" x14ac:dyDescent="0.25">
      <c r="A1520" t="s">
        <v>1680</v>
      </c>
    </row>
    <row r="1521" spans="1:1" x14ac:dyDescent="0.25">
      <c r="A1521" t="s">
        <v>1681</v>
      </c>
    </row>
    <row r="1522" spans="1:1" x14ac:dyDescent="0.25">
      <c r="A1522" t="s">
        <v>1682</v>
      </c>
    </row>
    <row r="1523" spans="1:1" x14ac:dyDescent="0.25">
      <c r="A1523" t="s">
        <v>1683</v>
      </c>
    </row>
    <row r="1524" spans="1:1" x14ac:dyDescent="0.25">
      <c r="A1524" t="s">
        <v>1684</v>
      </c>
    </row>
    <row r="1525" spans="1:1" x14ac:dyDescent="0.25">
      <c r="A1525" t="s">
        <v>1685</v>
      </c>
    </row>
    <row r="1526" spans="1:1" x14ac:dyDescent="0.25">
      <c r="A1526" t="s">
        <v>1686</v>
      </c>
    </row>
    <row r="1527" spans="1:1" x14ac:dyDescent="0.25">
      <c r="A1527" t="s">
        <v>1687</v>
      </c>
    </row>
    <row r="1528" spans="1:1" x14ac:dyDescent="0.25">
      <c r="A1528" t="s">
        <v>1688</v>
      </c>
    </row>
    <row r="1529" spans="1:1" x14ac:dyDescent="0.25">
      <c r="A1529" t="s">
        <v>1689</v>
      </c>
    </row>
    <row r="1530" spans="1:1" x14ac:dyDescent="0.25">
      <c r="A1530" t="s">
        <v>1690</v>
      </c>
    </row>
    <row r="1531" spans="1:1" x14ac:dyDescent="0.25">
      <c r="A1531" t="s">
        <v>1691</v>
      </c>
    </row>
    <row r="1532" spans="1:1" x14ac:dyDescent="0.25">
      <c r="A1532" t="s">
        <v>1692</v>
      </c>
    </row>
    <row r="1533" spans="1:1" x14ac:dyDescent="0.25">
      <c r="A1533" t="s">
        <v>1693</v>
      </c>
    </row>
    <row r="1534" spans="1:1" x14ac:dyDescent="0.25">
      <c r="A1534" t="s">
        <v>1694</v>
      </c>
    </row>
    <row r="1535" spans="1:1" x14ac:dyDescent="0.25">
      <c r="A1535" t="s">
        <v>1695</v>
      </c>
    </row>
    <row r="1536" spans="1:1" x14ac:dyDescent="0.25">
      <c r="A1536" t="s">
        <v>1696</v>
      </c>
    </row>
    <row r="1537" spans="1:1" x14ac:dyDescent="0.25">
      <c r="A1537" t="s">
        <v>1697</v>
      </c>
    </row>
    <row r="1538" spans="1:1" x14ac:dyDescent="0.25">
      <c r="A1538" t="s">
        <v>1698</v>
      </c>
    </row>
    <row r="1539" spans="1:1" x14ac:dyDescent="0.25">
      <c r="A1539" t="s">
        <v>1699</v>
      </c>
    </row>
    <row r="1540" spans="1:1" x14ac:dyDescent="0.25">
      <c r="A1540" t="s">
        <v>1700</v>
      </c>
    </row>
    <row r="1541" spans="1:1" x14ac:dyDescent="0.25">
      <c r="A1541" t="s">
        <v>1701</v>
      </c>
    </row>
    <row r="1542" spans="1:1" x14ac:dyDescent="0.25">
      <c r="A1542" t="s">
        <v>1702</v>
      </c>
    </row>
    <row r="1543" spans="1:1" x14ac:dyDescent="0.25">
      <c r="A1543" t="s">
        <v>1703</v>
      </c>
    </row>
    <row r="1544" spans="1:1" x14ac:dyDescent="0.25">
      <c r="A1544" t="s">
        <v>1704</v>
      </c>
    </row>
    <row r="1545" spans="1:1" x14ac:dyDescent="0.25">
      <c r="A1545" t="s">
        <v>1705</v>
      </c>
    </row>
    <row r="1546" spans="1:1" x14ac:dyDescent="0.25">
      <c r="A1546" t="s">
        <v>1706</v>
      </c>
    </row>
    <row r="1547" spans="1:1" x14ac:dyDescent="0.25">
      <c r="A1547" t="s">
        <v>1707</v>
      </c>
    </row>
    <row r="1548" spans="1:1" x14ac:dyDescent="0.25">
      <c r="A1548" t="s">
        <v>1708</v>
      </c>
    </row>
    <row r="1549" spans="1:1" x14ac:dyDescent="0.25">
      <c r="A1549" t="s">
        <v>1709</v>
      </c>
    </row>
    <row r="1550" spans="1:1" x14ac:dyDescent="0.25">
      <c r="A1550" t="s">
        <v>1710</v>
      </c>
    </row>
    <row r="1551" spans="1:1" x14ac:dyDescent="0.25">
      <c r="A1551" t="s">
        <v>1711</v>
      </c>
    </row>
    <row r="1552" spans="1:1" x14ac:dyDescent="0.25">
      <c r="A1552" t="s">
        <v>1712</v>
      </c>
    </row>
    <row r="1553" spans="1:1" x14ac:dyDescent="0.25">
      <c r="A1553" t="s">
        <v>1713</v>
      </c>
    </row>
    <row r="1554" spans="1:1" x14ac:dyDescent="0.25">
      <c r="A1554" t="s">
        <v>1714</v>
      </c>
    </row>
    <row r="1555" spans="1:1" x14ac:dyDescent="0.25">
      <c r="A1555" t="s">
        <v>1715</v>
      </c>
    </row>
    <row r="1556" spans="1:1" x14ac:dyDescent="0.25">
      <c r="A1556" t="s">
        <v>1716</v>
      </c>
    </row>
    <row r="1557" spans="1:1" x14ac:dyDescent="0.25">
      <c r="A1557" t="s">
        <v>1717</v>
      </c>
    </row>
    <row r="1558" spans="1:1" x14ac:dyDescent="0.25">
      <c r="A1558" t="s">
        <v>1718</v>
      </c>
    </row>
    <row r="1559" spans="1:1" x14ac:dyDescent="0.25">
      <c r="A1559" t="s">
        <v>1719</v>
      </c>
    </row>
    <row r="1560" spans="1:1" x14ac:dyDescent="0.25">
      <c r="A1560" t="s">
        <v>1720</v>
      </c>
    </row>
    <row r="1561" spans="1:1" x14ac:dyDescent="0.25">
      <c r="A1561" t="s">
        <v>1721</v>
      </c>
    </row>
    <row r="1562" spans="1:1" x14ac:dyDescent="0.25">
      <c r="A1562" t="s">
        <v>1722</v>
      </c>
    </row>
    <row r="1563" spans="1:1" x14ac:dyDescent="0.25">
      <c r="A1563" t="s">
        <v>1723</v>
      </c>
    </row>
    <row r="1564" spans="1:1" x14ac:dyDescent="0.25">
      <c r="A1564" t="s">
        <v>1724</v>
      </c>
    </row>
    <row r="1565" spans="1:1" x14ac:dyDescent="0.25">
      <c r="A1565" t="s">
        <v>1725</v>
      </c>
    </row>
    <row r="1566" spans="1:1" x14ac:dyDescent="0.25">
      <c r="A1566" t="s">
        <v>1726</v>
      </c>
    </row>
    <row r="1567" spans="1:1" x14ac:dyDescent="0.25">
      <c r="A1567" t="s">
        <v>1727</v>
      </c>
    </row>
    <row r="1568" spans="1:1" x14ac:dyDescent="0.25">
      <c r="A1568" t="s">
        <v>1728</v>
      </c>
    </row>
    <row r="1569" spans="1:1" x14ac:dyDescent="0.25">
      <c r="A1569" t="s">
        <v>1729</v>
      </c>
    </row>
    <row r="1570" spans="1:1" x14ac:dyDescent="0.25">
      <c r="A1570" t="s">
        <v>1730</v>
      </c>
    </row>
    <row r="1571" spans="1:1" x14ac:dyDescent="0.25">
      <c r="A1571" t="s">
        <v>1731</v>
      </c>
    </row>
    <row r="1572" spans="1:1" x14ac:dyDescent="0.25">
      <c r="A1572" t="s">
        <v>1732</v>
      </c>
    </row>
    <row r="1573" spans="1:1" x14ac:dyDescent="0.25">
      <c r="A1573" t="s">
        <v>1733</v>
      </c>
    </row>
    <row r="1574" spans="1:1" x14ac:dyDescent="0.25">
      <c r="A1574" t="s">
        <v>1734</v>
      </c>
    </row>
    <row r="1575" spans="1:1" x14ac:dyDescent="0.25">
      <c r="A1575" t="s">
        <v>1735</v>
      </c>
    </row>
    <row r="1576" spans="1:1" x14ac:dyDescent="0.25">
      <c r="A1576" t="s">
        <v>1736</v>
      </c>
    </row>
    <row r="1577" spans="1:1" x14ac:dyDescent="0.25">
      <c r="A1577" t="s">
        <v>1737</v>
      </c>
    </row>
    <row r="1578" spans="1:1" x14ac:dyDescent="0.25">
      <c r="A1578" t="s">
        <v>1738</v>
      </c>
    </row>
    <row r="1579" spans="1:1" x14ac:dyDescent="0.25">
      <c r="A1579" t="s">
        <v>1739</v>
      </c>
    </row>
    <row r="1580" spans="1:1" x14ac:dyDescent="0.25">
      <c r="A1580" t="s">
        <v>1740</v>
      </c>
    </row>
    <row r="1581" spans="1:1" x14ac:dyDescent="0.25">
      <c r="A1581" t="s">
        <v>1741</v>
      </c>
    </row>
    <row r="1582" spans="1:1" x14ac:dyDescent="0.25">
      <c r="A1582" t="s">
        <v>1742</v>
      </c>
    </row>
    <row r="1583" spans="1:1" x14ac:dyDescent="0.25">
      <c r="A1583" t="s">
        <v>1743</v>
      </c>
    </row>
    <row r="1584" spans="1:1" x14ac:dyDescent="0.25">
      <c r="A1584" t="s">
        <v>1744</v>
      </c>
    </row>
    <row r="1585" spans="1:1" x14ac:dyDescent="0.25">
      <c r="A1585" t="s">
        <v>1745</v>
      </c>
    </row>
    <row r="1586" spans="1:1" x14ac:dyDescent="0.25">
      <c r="A1586" t="s">
        <v>1746</v>
      </c>
    </row>
    <row r="1587" spans="1:1" x14ac:dyDescent="0.25">
      <c r="A1587" t="s">
        <v>1747</v>
      </c>
    </row>
    <row r="1588" spans="1:1" x14ac:dyDescent="0.25">
      <c r="A1588" t="s">
        <v>1748</v>
      </c>
    </row>
    <row r="1589" spans="1:1" x14ac:dyDescent="0.25">
      <c r="A1589" t="s">
        <v>1749</v>
      </c>
    </row>
    <row r="1590" spans="1:1" x14ac:dyDescent="0.25">
      <c r="A1590" t="s">
        <v>1750</v>
      </c>
    </row>
    <row r="1591" spans="1:1" x14ac:dyDescent="0.25">
      <c r="A1591" t="s">
        <v>1751</v>
      </c>
    </row>
    <row r="1592" spans="1:1" x14ac:dyDescent="0.25">
      <c r="A1592" t="s">
        <v>1752</v>
      </c>
    </row>
    <row r="1593" spans="1:1" x14ac:dyDescent="0.25">
      <c r="A1593" t="s">
        <v>1753</v>
      </c>
    </row>
    <row r="1594" spans="1:1" x14ac:dyDescent="0.25">
      <c r="A1594" t="s">
        <v>1754</v>
      </c>
    </row>
    <row r="1595" spans="1:1" x14ac:dyDescent="0.25">
      <c r="A1595" t="s">
        <v>1755</v>
      </c>
    </row>
    <row r="1596" spans="1:1" x14ac:dyDescent="0.25">
      <c r="A1596" t="s">
        <v>1756</v>
      </c>
    </row>
    <row r="1597" spans="1:1" x14ac:dyDescent="0.25">
      <c r="A1597" t="s">
        <v>1757</v>
      </c>
    </row>
    <row r="1598" spans="1:1" x14ac:dyDescent="0.25">
      <c r="A1598" t="s">
        <v>1758</v>
      </c>
    </row>
    <row r="1599" spans="1:1" x14ac:dyDescent="0.25">
      <c r="A1599" t="s">
        <v>1759</v>
      </c>
    </row>
    <row r="1600" spans="1:1" x14ac:dyDescent="0.25">
      <c r="A1600" t="s">
        <v>1760</v>
      </c>
    </row>
    <row r="1601" spans="1:1" x14ac:dyDescent="0.25">
      <c r="A1601" t="s">
        <v>1761</v>
      </c>
    </row>
    <row r="1602" spans="1:1" x14ac:dyDescent="0.25">
      <c r="A1602" t="s">
        <v>1762</v>
      </c>
    </row>
    <row r="1603" spans="1:1" x14ac:dyDescent="0.25">
      <c r="A1603" t="s">
        <v>1763</v>
      </c>
    </row>
    <row r="1604" spans="1:1" x14ac:dyDescent="0.25">
      <c r="A1604" t="s">
        <v>1764</v>
      </c>
    </row>
    <row r="1605" spans="1:1" x14ac:dyDescent="0.25">
      <c r="A1605" t="s">
        <v>1765</v>
      </c>
    </row>
    <row r="1606" spans="1:1" x14ac:dyDescent="0.25">
      <c r="A1606" t="s">
        <v>1766</v>
      </c>
    </row>
    <row r="1607" spans="1:1" x14ac:dyDescent="0.25">
      <c r="A1607" t="s">
        <v>1767</v>
      </c>
    </row>
    <row r="1608" spans="1:1" x14ac:dyDescent="0.25">
      <c r="A1608" t="s">
        <v>1768</v>
      </c>
    </row>
    <row r="1609" spans="1:1" x14ac:dyDescent="0.25">
      <c r="A1609" t="s">
        <v>1769</v>
      </c>
    </row>
    <row r="1610" spans="1:1" x14ac:dyDescent="0.25">
      <c r="A1610" t="s">
        <v>1770</v>
      </c>
    </row>
    <row r="1611" spans="1:1" x14ac:dyDescent="0.25">
      <c r="A1611" t="s">
        <v>1771</v>
      </c>
    </row>
    <row r="1612" spans="1:1" x14ac:dyDescent="0.25">
      <c r="A1612" t="s">
        <v>1772</v>
      </c>
    </row>
    <row r="1613" spans="1:1" x14ac:dyDescent="0.25">
      <c r="A1613" t="s">
        <v>1773</v>
      </c>
    </row>
    <row r="1614" spans="1:1" x14ac:dyDescent="0.25">
      <c r="A1614" t="s">
        <v>1774</v>
      </c>
    </row>
    <row r="1615" spans="1:1" x14ac:dyDescent="0.25">
      <c r="A1615" t="s">
        <v>1775</v>
      </c>
    </row>
    <row r="1616" spans="1:1" x14ac:dyDescent="0.25">
      <c r="A1616" t="s">
        <v>1776</v>
      </c>
    </row>
    <row r="1617" spans="1:1" x14ac:dyDescent="0.25">
      <c r="A1617" t="s">
        <v>1777</v>
      </c>
    </row>
    <row r="1618" spans="1:1" x14ac:dyDescent="0.25">
      <c r="A1618" t="s">
        <v>1778</v>
      </c>
    </row>
    <row r="1619" spans="1:1" x14ac:dyDescent="0.25">
      <c r="A1619" t="s">
        <v>1779</v>
      </c>
    </row>
    <row r="1620" spans="1:1" x14ac:dyDescent="0.25">
      <c r="A1620" t="s">
        <v>1780</v>
      </c>
    </row>
    <row r="1621" spans="1:1" x14ac:dyDescent="0.25">
      <c r="A1621" t="s">
        <v>1781</v>
      </c>
    </row>
    <row r="1622" spans="1:1" x14ac:dyDescent="0.25">
      <c r="A1622" t="s">
        <v>1782</v>
      </c>
    </row>
    <row r="1623" spans="1:1" x14ac:dyDescent="0.25">
      <c r="A1623" t="s">
        <v>1783</v>
      </c>
    </row>
    <row r="1624" spans="1:1" x14ac:dyDescent="0.25">
      <c r="A1624" t="s">
        <v>1784</v>
      </c>
    </row>
    <row r="1625" spans="1:1" x14ac:dyDescent="0.25">
      <c r="A1625" t="s">
        <v>1785</v>
      </c>
    </row>
    <row r="1626" spans="1:1" x14ac:dyDescent="0.25">
      <c r="A1626" t="s">
        <v>1786</v>
      </c>
    </row>
    <row r="1627" spans="1:1" x14ac:dyDescent="0.25">
      <c r="A1627" t="s">
        <v>1787</v>
      </c>
    </row>
    <row r="1628" spans="1:1" x14ac:dyDescent="0.25">
      <c r="A1628" t="s">
        <v>1788</v>
      </c>
    </row>
    <row r="1629" spans="1:1" x14ac:dyDescent="0.25">
      <c r="A1629" t="s">
        <v>1789</v>
      </c>
    </row>
    <row r="1630" spans="1:1" x14ac:dyDescent="0.25">
      <c r="A1630" t="s">
        <v>1790</v>
      </c>
    </row>
    <row r="1631" spans="1:1" x14ac:dyDescent="0.25">
      <c r="A1631" t="s">
        <v>1791</v>
      </c>
    </row>
    <row r="1632" spans="1:1" x14ac:dyDescent="0.25">
      <c r="A1632" t="s">
        <v>1792</v>
      </c>
    </row>
    <row r="1633" spans="1:1" x14ac:dyDescent="0.25">
      <c r="A1633" t="s">
        <v>1793</v>
      </c>
    </row>
    <row r="1634" spans="1:1" x14ac:dyDescent="0.25">
      <c r="A1634" t="s">
        <v>1794</v>
      </c>
    </row>
    <row r="1635" spans="1:1" x14ac:dyDescent="0.25">
      <c r="A1635" t="s">
        <v>1795</v>
      </c>
    </row>
    <row r="1636" spans="1:1" x14ac:dyDescent="0.25">
      <c r="A1636" t="s">
        <v>1796</v>
      </c>
    </row>
    <row r="1637" spans="1:1" x14ac:dyDescent="0.25">
      <c r="A1637" t="s">
        <v>1797</v>
      </c>
    </row>
    <row r="1638" spans="1:1" x14ac:dyDescent="0.25">
      <c r="A1638" t="s">
        <v>1798</v>
      </c>
    </row>
    <row r="1639" spans="1:1" x14ac:dyDescent="0.25">
      <c r="A1639" t="s">
        <v>1799</v>
      </c>
    </row>
    <row r="1640" spans="1:1" x14ac:dyDescent="0.25">
      <c r="A1640" t="s">
        <v>1800</v>
      </c>
    </row>
    <row r="1641" spans="1:1" x14ac:dyDescent="0.25">
      <c r="A1641" t="s">
        <v>1801</v>
      </c>
    </row>
    <row r="1642" spans="1:1" x14ac:dyDescent="0.25">
      <c r="A1642" t="s">
        <v>1802</v>
      </c>
    </row>
    <row r="1643" spans="1:1" x14ac:dyDescent="0.25">
      <c r="A1643" t="s">
        <v>1803</v>
      </c>
    </row>
    <row r="1644" spans="1:1" x14ac:dyDescent="0.25">
      <c r="A1644" t="s">
        <v>1804</v>
      </c>
    </row>
    <row r="1645" spans="1:1" x14ac:dyDescent="0.25">
      <c r="A1645" t="s">
        <v>1805</v>
      </c>
    </row>
    <row r="1646" spans="1:1" x14ac:dyDescent="0.25">
      <c r="A1646" t="s">
        <v>1806</v>
      </c>
    </row>
    <row r="1647" spans="1:1" x14ac:dyDescent="0.25">
      <c r="A1647" t="s">
        <v>1807</v>
      </c>
    </row>
    <row r="1648" spans="1:1" x14ac:dyDescent="0.25">
      <c r="A1648" t="s">
        <v>1808</v>
      </c>
    </row>
    <row r="1649" spans="1:1" x14ac:dyDescent="0.25">
      <c r="A1649" t="s">
        <v>1809</v>
      </c>
    </row>
    <row r="1650" spans="1:1" x14ac:dyDescent="0.25">
      <c r="A1650" t="s">
        <v>1810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R1652"/>
  <sheetViews>
    <sheetView workbookViewId="0">
      <selection activeCell="Q5" sqref="Q5"/>
    </sheetView>
  </sheetViews>
  <sheetFormatPr baseColWidth="10" defaultRowHeight="15" x14ac:dyDescent="0.25"/>
  <cols>
    <col min="1" max="1" width="23" customWidth="1"/>
    <col min="2" max="2" width="9.5703125" customWidth="1"/>
    <col min="3" max="3" width="14" customWidth="1"/>
    <col min="4" max="5" width="19.42578125" customWidth="1"/>
    <col min="6" max="6" width="18" customWidth="1"/>
    <col min="7" max="7" width="15.140625" customWidth="1"/>
    <col min="8" max="8" width="19.42578125" customWidth="1"/>
    <col min="9" max="9" width="30.7109375" customWidth="1"/>
    <col min="11" max="11" width="20.5703125" customWidth="1"/>
    <col min="12" max="12" width="14.5703125" customWidth="1"/>
    <col min="13" max="13" width="19.85546875" customWidth="1"/>
    <col min="14" max="14" width="22.42578125" customWidth="1"/>
    <col min="15" max="15" width="21.42578125" customWidth="1"/>
    <col min="16" max="16" width="18.140625" customWidth="1"/>
    <col min="17" max="17" width="38.28515625" customWidth="1"/>
    <col min="18" max="18" width="31.42578125" customWidth="1"/>
  </cols>
  <sheetData>
    <row r="1" spans="1:18" ht="15.75" thickBot="1" x14ac:dyDescent="0.3"/>
    <row r="2" spans="1:18" ht="16.5" thickBot="1" x14ac:dyDescent="0.3">
      <c r="A2" s="5"/>
      <c r="B2" s="5"/>
      <c r="C2" s="5"/>
      <c r="D2" s="5"/>
      <c r="E2" s="6"/>
      <c r="F2" s="121" t="s">
        <v>146</v>
      </c>
      <c r="G2" s="122"/>
      <c r="H2" s="122"/>
      <c r="I2" s="123"/>
      <c r="J2" s="7"/>
      <c r="K2" s="5"/>
      <c r="L2" s="5"/>
      <c r="M2" s="5"/>
      <c r="N2" s="5"/>
      <c r="O2" s="5"/>
      <c r="P2" s="9"/>
      <c r="Q2" s="9"/>
      <c r="R2" s="9"/>
    </row>
    <row r="3" spans="1:18" ht="15.75" thickBot="1" x14ac:dyDescent="0.3">
      <c r="A3" s="16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8" t="s">
        <v>159</v>
      </c>
      <c r="H3" s="19" t="s">
        <v>156</v>
      </c>
      <c r="I3" s="19" t="s">
        <v>160</v>
      </c>
      <c r="J3" s="20" t="s">
        <v>7</v>
      </c>
      <c r="K3" s="18" t="s">
        <v>8</v>
      </c>
      <c r="L3" s="16" t="s">
        <v>157</v>
      </c>
      <c r="M3" s="21" t="s">
        <v>158</v>
      </c>
      <c r="N3" s="20" t="s">
        <v>9</v>
      </c>
      <c r="O3" s="18" t="s">
        <v>10</v>
      </c>
      <c r="P3" s="38" t="s">
        <v>1839</v>
      </c>
      <c r="Q3" s="38" t="s">
        <v>1860</v>
      </c>
      <c r="R3" s="38" t="s">
        <v>1869</v>
      </c>
    </row>
    <row r="4" spans="1:18" x14ac:dyDescent="0.25">
      <c r="A4" s="8" t="s">
        <v>11</v>
      </c>
      <c r="B4" s="8">
        <v>2015</v>
      </c>
      <c r="C4" s="8" t="s">
        <v>12</v>
      </c>
      <c r="D4" s="28">
        <v>65</v>
      </c>
      <c r="E4" s="28">
        <v>263</v>
      </c>
      <c r="F4" s="28">
        <v>62</v>
      </c>
      <c r="G4" s="28">
        <v>0.01</v>
      </c>
      <c r="H4" s="10">
        <v>0.65</v>
      </c>
      <c r="I4" s="10">
        <v>11.540000000000001</v>
      </c>
      <c r="J4" s="28">
        <v>19.100000000000001</v>
      </c>
      <c r="K4" s="28">
        <v>83</v>
      </c>
      <c r="L4" s="10">
        <v>0.06</v>
      </c>
      <c r="M4" s="10">
        <v>0.65</v>
      </c>
      <c r="N4" s="28">
        <v>17.2</v>
      </c>
      <c r="O4" s="107">
        <v>17.3</v>
      </c>
      <c r="P4" s="39" t="str">
        <f>VLOOKUP(Perspectivas_Globales[[#This Row],[Country]],Tablas!$B$5:$C$138,2,FALSE)</f>
        <v>Asia</v>
      </c>
      <c r="Q4" s="39" t="str" cm="1">
        <f t="array" ref="Q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4" s="39" t="str" cm="1">
        <f t="array" ref="R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" spans="1:18" x14ac:dyDescent="0.25">
      <c r="A5" s="1" t="s">
        <v>11</v>
      </c>
      <c r="B5" s="1">
        <v>2014</v>
      </c>
      <c r="C5" s="1" t="s">
        <v>12</v>
      </c>
      <c r="D5" s="29">
        <v>59.9</v>
      </c>
      <c r="E5" s="29">
        <v>271</v>
      </c>
      <c r="F5" s="29">
        <v>64</v>
      </c>
      <c r="G5" s="29">
        <v>0.01</v>
      </c>
      <c r="H5" s="12">
        <v>0.62</v>
      </c>
      <c r="I5" s="12">
        <v>4.92</v>
      </c>
      <c r="J5" s="29">
        <v>18.600000000000001</v>
      </c>
      <c r="K5" s="29">
        <v>86</v>
      </c>
      <c r="L5" s="12">
        <v>0.57999999999999996</v>
      </c>
      <c r="M5" s="12">
        <v>0.62</v>
      </c>
      <c r="N5" s="29">
        <v>17.5</v>
      </c>
      <c r="O5" s="108">
        <v>17.5</v>
      </c>
      <c r="P5" s="39" t="str">
        <f>VLOOKUP(Perspectivas_Globales[[#This Row],[Country]],Tablas!$B$5:$C$138,2,FALSE)</f>
        <v>Asia</v>
      </c>
      <c r="Q5" s="39" t="str" cm="1">
        <f t="array" ref="Q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5" s="39" t="str" cm="1">
        <f t="array" ref="R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" spans="1:18" x14ac:dyDescent="0.25">
      <c r="A6" s="1" t="s">
        <v>11</v>
      </c>
      <c r="B6" s="1">
        <v>2013</v>
      </c>
      <c r="C6" s="1" t="s">
        <v>12</v>
      </c>
      <c r="D6" s="29">
        <v>59.9</v>
      </c>
      <c r="E6" s="29">
        <v>268</v>
      </c>
      <c r="F6" s="29">
        <v>66</v>
      </c>
      <c r="G6" s="29">
        <v>0.01</v>
      </c>
      <c r="H6" s="12">
        <v>0.64</v>
      </c>
      <c r="I6" s="12">
        <v>4.3</v>
      </c>
      <c r="J6" s="29">
        <v>18.100000000000001</v>
      </c>
      <c r="K6" s="29">
        <v>89</v>
      </c>
      <c r="L6" s="12">
        <v>0.62</v>
      </c>
      <c r="M6" s="12">
        <v>0.64</v>
      </c>
      <c r="N6" s="29">
        <v>17.7</v>
      </c>
      <c r="O6" s="108">
        <v>17.7</v>
      </c>
      <c r="P6" s="39" t="str">
        <f>VLOOKUP(Perspectivas_Globales[[#This Row],[Country]],Tablas!$B$5:$C$138,2,FALSE)</f>
        <v>Asia</v>
      </c>
      <c r="Q6" s="39" t="str" cm="1">
        <f t="array" ref="Q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" s="39" t="str" cm="1">
        <f t="array" ref="R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" spans="1:18" x14ac:dyDescent="0.25">
      <c r="A7" s="1" t="s">
        <v>11</v>
      </c>
      <c r="B7" s="1">
        <v>2012</v>
      </c>
      <c r="C7" s="1" t="s">
        <v>12</v>
      </c>
      <c r="D7" s="29">
        <v>59.5</v>
      </c>
      <c r="E7" s="29">
        <v>272</v>
      </c>
      <c r="F7" s="29">
        <v>69</v>
      </c>
      <c r="G7" s="29">
        <v>0.01</v>
      </c>
      <c r="H7" s="12">
        <v>0.67</v>
      </c>
      <c r="I7" s="12">
        <v>27.87</v>
      </c>
      <c r="J7" s="29">
        <v>17.600000000000001</v>
      </c>
      <c r="K7" s="29">
        <v>93</v>
      </c>
      <c r="L7" s="12">
        <v>0.67</v>
      </c>
      <c r="M7" s="12">
        <v>0.67</v>
      </c>
      <c r="N7" s="29">
        <v>17.899999999999999</v>
      </c>
      <c r="O7" s="108">
        <v>18</v>
      </c>
      <c r="P7" s="39" t="str">
        <f>VLOOKUP(Perspectivas_Globales[[#This Row],[Country]],Tablas!$B$5:$C$138,2,FALSE)</f>
        <v>Asia</v>
      </c>
      <c r="Q7" s="39" t="str" cm="1">
        <f t="array" ref="Q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7" s="39" t="str" cm="1">
        <f t="array" ref="R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" spans="1:18" x14ac:dyDescent="0.25">
      <c r="A8" s="1" t="s">
        <v>11</v>
      </c>
      <c r="B8" s="1">
        <v>2011</v>
      </c>
      <c r="C8" s="1" t="s">
        <v>12</v>
      </c>
      <c r="D8" s="29">
        <v>59.2</v>
      </c>
      <c r="E8" s="29">
        <v>275</v>
      </c>
      <c r="F8" s="29">
        <v>71</v>
      </c>
      <c r="G8" s="29">
        <v>0.01</v>
      </c>
      <c r="H8" s="12">
        <v>0.68</v>
      </c>
      <c r="I8" s="12">
        <v>30.13</v>
      </c>
      <c r="J8" s="29">
        <v>17.2</v>
      </c>
      <c r="K8" s="29">
        <v>97</v>
      </c>
      <c r="L8" s="12">
        <v>0.68</v>
      </c>
      <c r="M8" s="12">
        <v>0.68</v>
      </c>
      <c r="N8" s="29">
        <v>18.2</v>
      </c>
      <c r="O8" s="108">
        <v>18.2</v>
      </c>
      <c r="P8" s="39" t="str">
        <f>VLOOKUP(Perspectivas_Globales[[#This Row],[Country]],Tablas!$B$5:$C$138,2,FALSE)</f>
        <v>Asia</v>
      </c>
      <c r="Q8" s="39" t="str" cm="1">
        <f t="array" ref="Q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8" s="39" t="str" cm="1">
        <f t="array" ref="R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" spans="1:18" x14ac:dyDescent="0.25">
      <c r="A9" s="1" t="s">
        <v>11</v>
      </c>
      <c r="B9" s="1">
        <v>2010</v>
      </c>
      <c r="C9" s="1" t="s">
        <v>12</v>
      </c>
      <c r="D9" s="29">
        <v>58.8</v>
      </c>
      <c r="E9" s="29">
        <v>279</v>
      </c>
      <c r="F9" s="29">
        <v>74</v>
      </c>
      <c r="G9" s="29">
        <v>0.01</v>
      </c>
      <c r="H9" s="12">
        <v>0.66</v>
      </c>
      <c r="I9" s="12">
        <v>19.89</v>
      </c>
      <c r="J9" s="29">
        <v>16.7</v>
      </c>
      <c r="K9" s="29">
        <v>102</v>
      </c>
      <c r="L9" s="12">
        <v>0.66</v>
      </c>
      <c r="M9" s="12">
        <v>0.66</v>
      </c>
      <c r="N9" s="29">
        <v>18.399999999999999</v>
      </c>
      <c r="O9" s="108">
        <v>18.399999999999999</v>
      </c>
      <c r="P9" s="39" t="str">
        <f>VLOOKUP(Perspectivas_Globales[[#This Row],[Country]],Tablas!$B$5:$C$138,2,FALSE)</f>
        <v>Asia</v>
      </c>
      <c r="Q9" s="39" t="str" cm="1">
        <f t="array" ref="Q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9" s="39" t="str" cm="1">
        <f t="array" ref="R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" spans="1:18" x14ac:dyDescent="0.25">
      <c r="A10" s="1" t="s">
        <v>11</v>
      </c>
      <c r="B10" s="1">
        <v>2009</v>
      </c>
      <c r="C10" s="1" t="s">
        <v>12</v>
      </c>
      <c r="D10" s="29">
        <v>58.6</v>
      </c>
      <c r="E10" s="29">
        <v>281</v>
      </c>
      <c r="F10" s="29">
        <v>77</v>
      </c>
      <c r="G10" s="29">
        <v>0.01</v>
      </c>
      <c r="H10" s="12">
        <v>0.63</v>
      </c>
      <c r="I10" s="12">
        <v>28.61</v>
      </c>
      <c r="J10" s="29">
        <v>16.2</v>
      </c>
      <c r="K10" s="29">
        <v>106</v>
      </c>
      <c r="L10" s="12">
        <v>0.63</v>
      </c>
      <c r="M10" s="12">
        <v>0.63</v>
      </c>
      <c r="N10" s="29">
        <v>18.600000000000001</v>
      </c>
      <c r="O10" s="108">
        <v>18.7</v>
      </c>
      <c r="P10" s="39" t="str">
        <f>VLOOKUP(Perspectivas_Globales[[#This Row],[Country]],Tablas!$B$5:$C$138,2,FALSE)</f>
        <v>Asia</v>
      </c>
      <c r="Q10" s="39" t="str" cm="1">
        <f t="array" ref="Q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" s="39" t="str" cm="1">
        <f t="array" ref="R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" spans="1:18" x14ac:dyDescent="0.25">
      <c r="A11" s="1" t="s">
        <v>11</v>
      </c>
      <c r="B11" s="1">
        <v>2008</v>
      </c>
      <c r="C11" s="1" t="s">
        <v>12</v>
      </c>
      <c r="D11" s="29">
        <v>58.1</v>
      </c>
      <c r="E11" s="29">
        <v>287</v>
      </c>
      <c r="F11" s="29">
        <v>80</v>
      </c>
      <c r="G11" s="29">
        <v>0.03</v>
      </c>
      <c r="H11" s="12">
        <v>0.64</v>
      </c>
      <c r="I11" s="12">
        <v>15.99</v>
      </c>
      <c r="J11" s="29">
        <v>15.7</v>
      </c>
      <c r="K11" s="29">
        <v>110</v>
      </c>
      <c r="L11" s="12">
        <v>0.64</v>
      </c>
      <c r="M11" s="12">
        <v>0.64</v>
      </c>
      <c r="N11" s="29">
        <v>18.8</v>
      </c>
      <c r="O11" s="108">
        <v>18.899999999999999</v>
      </c>
      <c r="P11" s="39" t="str">
        <f>VLOOKUP(Perspectivas_Globales[[#This Row],[Country]],Tablas!$B$5:$C$138,2,FALSE)</f>
        <v>Asia</v>
      </c>
      <c r="Q11" s="39" t="str" cm="1">
        <f t="array" ref="Q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" s="39" t="str" cm="1">
        <f t="array" ref="R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" spans="1:18" x14ac:dyDescent="0.25">
      <c r="A12" s="1" t="s">
        <v>11</v>
      </c>
      <c r="B12" s="1">
        <v>2007</v>
      </c>
      <c r="C12" s="1" t="s">
        <v>12</v>
      </c>
      <c r="D12" s="29">
        <v>57.5</v>
      </c>
      <c r="E12" s="29">
        <v>295</v>
      </c>
      <c r="F12" s="29">
        <v>82</v>
      </c>
      <c r="G12" s="29">
        <v>0.02</v>
      </c>
      <c r="H12" s="12">
        <v>0.63</v>
      </c>
      <c r="I12" s="12">
        <v>11.41</v>
      </c>
      <c r="J12" s="29">
        <v>15.2</v>
      </c>
      <c r="K12" s="29">
        <v>113</v>
      </c>
      <c r="L12" s="12">
        <v>0.63</v>
      </c>
      <c r="M12" s="12">
        <v>0.63</v>
      </c>
      <c r="N12" s="29">
        <v>19</v>
      </c>
      <c r="O12" s="108">
        <v>19.100000000000001</v>
      </c>
      <c r="P12" s="39" t="str">
        <f>VLOOKUP(Perspectivas_Globales[[#This Row],[Country]],Tablas!$B$5:$C$138,2,FALSE)</f>
        <v>Asia</v>
      </c>
      <c r="Q12" s="39" t="str" cm="1">
        <f t="array" ref="Q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2" s="39" t="str" cm="1">
        <f t="array" ref="R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" spans="1:18" x14ac:dyDescent="0.25">
      <c r="A13" s="1" t="s">
        <v>11</v>
      </c>
      <c r="B13" s="1">
        <v>2006</v>
      </c>
      <c r="C13" s="1" t="s">
        <v>12</v>
      </c>
      <c r="D13" s="29">
        <v>57.3</v>
      </c>
      <c r="E13" s="29">
        <v>295</v>
      </c>
      <c r="F13" s="29">
        <v>84</v>
      </c>
      <c r="G13" s="29">
        <v>0.03</v>
      </c>
      <c r="H13" s="12">
        <v>0.64</v>
      </c>
      <c r="I13" s="12">
        <v>19.900000000000002</v>
      </c>
      <c r="J13" s="29">
        <v>14.7</v>
      </c>
      <c r="K13" s="29">
        <v>116</v>
      </c>
      <c r="L13" s="12">
        <v>0.57999999999999996</v>
      </c>
      <c r="M13" s="12">
        <v>0.57999999999999996</v>
      </c>
      <c r="N13" s="29">
        <v>19.2</v>
      </c>
      <c r="O13" s="108">
        <v>19.3</v>
      </c>
      <c r="P13" s="39" t="str">
        <f>VLOOKUP(Perspectivas_Globales[[#This Row],[Country]],Tablas!$B$5:$C$138,2,FALSE)</f>
        <v>Asia</v>
      </c>
      <c r="Q13" s="39" t="str" cm="1">
        <f t="array" ref="Q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3" s="39" t="str" cm="1">
        <f t="array" ref="R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" spans="1:18" x14ac:dyDescent="0.25">
      <c r="A14" s="1" t="s">
        <v>11</v>
      </c>
      <c r="B14" s="1">
        <v>2005</v>
      </c>
      <c r="C14" s="1" t="s">
        <v>12</v>
      </c>
      <c r="D14" s="29">
        <v>57.3</v>
      </c>
      <c r="E14" s="29">
        <v>291</v>
      </c>
      <c r="F14" s="29">
        <v>85</v>
      </c>
      <c r="G14" s="29">
        <v>0.02</v>
      </c>
      <c r="H14" s="12">
        <v>0.66</v>
      </c>
      <c r="I14" s="12">
        <v>12.96</v>
      </c>
      <c r="J14" s="29">
        <v>14.2</v>
      </c>
      <c r="K14" s="29">
        <v>118</v>
      </c>
      <c r="L14" s="12">
        <v>0.57999999999999996</v>
      </c>
      <c r="M14" s="12">
        <v>0.57999999999999996</v>
      </c>
      <c r="N14" s="29">
        <v>19.3</v>
      </c>
      <c r="O14" s="108">
        <v>19.5</v>
      </c>
      <c r="P14" s="39" t="str">
        <f>VLOOKUP(Perspectivas_Globales[[#This Row],[Country]],Tablas!$B$5:$C$138,2,FALSE)</f>
        <v>Asia</v>
      </c>
      <c r="Q14" s="39" t="str" cm="1">
        <f t="array" ref="Q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4" s="39" t="str" cm="1">
        <f t="array" ref="R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" spans="1:18" x14ac:dyDescent="0.25">
      <c r="A15" s="1" t="s">
        <v>11</v>
      </c>
      <c r="B15" s="1">
        <v>2004</v>
      </c>
      <c r="C15" s="1" t="s">
        <v>12</v>
      </c>
      <c r="D15" s="29">
        <v>57</v>
      </c>
      <c r="E15" s="29">
        <v>293</v>
      </c>
      <c r="F15" s="29">
        <v>87</v>
      </c>
      <c r="G15" s="29">
        <v>0.02</v>
      </c>
      <c r="H15" s="12">
        <v>0.67</v>
      </c>
      <c r="I15" s="12">
        <v>4.66</v>
      </c>
      <c r="J15" s="29">
        <v>13.8</v>
      </c>
      <c r="K15" s="29">
        <v>120</v>
      </c>
      <c r="L15" s="12">
        <v>0.05</v>
      </c>
      <c r="M15" s="12">
        <v>0.05</v>
      </c>
      <c r="N15" s="29">
        <v>19.5</v>
      </c>
      <c r="O15" s="108">
        <v>19.7</v>
      </c>
      <c r="P15" s="39" t="str">
        <f>VLOOKUP(Perspectivas_Globales[[#This Row],[Country]],Tablas!$B$5:$C$138,2,FALSE)</f>
        <v>Asia</v>
      </c>
      <c r="Q15" s="39" t="str" cm="1">
        <f t="array" ref="Q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5" s="39" t="str" cm="1">
        <f t="array" ref="R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" spans="1:18" x14ac:dyDescent="0.25">
      <c r="A16" s="1" t="s">
        <v>11</v>
      </c>
      <c r="B16" s="1">
        <v>2003</v>
      </c>
      <c r="C16" s="1" t="s">
        <v>12</v>
      </c>
      <c r="D16" s="29">
        <v>56.7</v>
      </c>
      <c r="E16" s="29">
        <v>295</v>
      </c>
      <c r="F16" s="29">
        <v>87</v>
      </c>
      <c r="G16" s="29">
        <v>0.01</v>
      </c>
      <c r="H16" s="12">
        <v>0.65</v>
      </c>
      <c r="I16" s="12">
        <v>7.98</v>
      </c>
      <c r="J16" s="29">
        <v>13.4</v>
      </c>
      <c r="K16" s="29">
        <v>122</v>
      </c>
      <c r="L16" s="12">
        <v>0.41000000000000003</v>
      </c>
      <c r="M16" s="12">
        <v>0.41000000000000003</v>
      </c>
      <c r="N16" s="29">
        <v>19.7</v>
      </c>
      <c r="O16" s="108">
        <v>19.899999999999999</v>
      </c>
      <c r="P16" s="39" t="str">
        <f>VLOOKUP(Perspectivas_Globales[[#This Row],[Country]],Tablas!$B$5:$C$138,2,FALSE)</f>
        <v>Asia</v>
      </c>
      <c r="Q16" s="39" t="str" cm="1">
        <f t="array" ref="Q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6" s="39" t="str" cm="1">
        <f t="array" ref="R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7" spans="1:18" x14ac:dyDescent="0.25">
      <c r="A17" s="1" t="s">
        <v>11</v>
      </c>
      <c r="B17" s="1">
        <v>2002</v>
      </c>
      <c r="C17" s="1" t="s">
        <v>12</v>
      </c>
      <c r="D17" s="29">
        <v>56.2</v>
      </c>
      <c r="E17" s="29">
        <v>3</v>
      </c>
      <c r="F17" s="29">
        <v>88</v>
      </c>
      <c r="G17" s="29">
        <v>0.01</v>
      </c>
      <c r="H17" s="12">
        <v>0.64</v>
      </c>
      <c r="I17" s="12">
        <v>24.86</v>
      </c>
      <c r="J17" s="29">
        <v>13</v>
      </c>
      <c r="K17" s="29">
        <v>122</v>
      </c>
      <c r="L17" s="12">
        <v>0.36</v>
      </c>
      <c r="M17" s="12">
        <v>0.36</v>
      </c>
      <c r="N17" s="29">
        <v>19.899999999999999</v>
      </c>
      <c r="O17" s="108">
        <v>2.2000000000000002</v>
      </c>
      <c r="P17" s="39" t="str">
        <f>VLOOKUP(Perspectivas_Globales[[#This Row],[Country]],Tablas!$B$5:$C$138,2,FALSE)</f>
        <v>Asia</v>
      </c>
      <c r="Q17" s="39" t="str" cm="1">
        <f t="array" ref="Q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7" s="39" t="str" cm="1">
        <f t="array" ref="R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8" spans="1:18" x14ac:dyDescent="0.25">
      <c r="A18" s="1" t="s">
        <v>11</v>
      </c>
      <c r="B18" s="1">
        <v>2001</v>
      </c>
      <c r="C18" s="1" t="s">
        <v>12</v>
      </c>
      <c r="D18" s="29">
        <v>55.3</v>
      </c>
      <c r="E18" s="29">
        <v>316</v>
      </c>
      <c r="F18" s="29">
        <v>88</v>
      </c>
      <c r="G18" s="29">
        <v>0.01</v>
      </c>
      <c r="H18" s="12">
        <v>0.63</v>
      </c>
      <c r="I18" s="12">
        <v>87.62</v>
      </c>
      <c r="J18" s="29">
        <v>12.6</v>
      </c>
      <c r="K18" s="29">
        <v>122</v>
      </c>
      <c r="L18" s="12">
        <v>0.35000000000000003</v>
      </c>
      <c r="M18" s="12">
        <v>0.33</v>
      </c>
      <c r="N18" s="29">
        <v>2.1</v>
      </c>
      <c r="O18" s="108">
        <v>2.4</v>
      </c>
      <c r="P18" s="39" t="str">
        <f>VLOOKUP(Perspectivas_Globales[[#This Row],[Country]],Tablas!$B$5:$C$138,2,FALSE)</f>
        <v>Asia</v>
      </c>
      <c r="Q18" s="39" t="str" cm="1">
        <f t="array" ref="Q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8" s="39" t="str" cm="1">
        <f t="array" ref="R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9" spans="1:18" x14ac:dyDescent="0.25">
      <c r="A19" s="1" t="s">
        <v>11</v>
      </c>
      <c r="B19" s="1">
        <v>2000</v>
      </c>
      <c r="C19" s="1" t="s">
        <v>12</v>
      </c>
      <c r="D19" s="29">
        <v>54.8</v>
      </c>
      <c r="E19" s="29">
        <v>321</v>
      </c>
      <c r="F19" s="29">
        <v>88</v>
      </c>
      <c r="G19" s="29">
        <v>0.01</v>
      </c>
      <c r="H19" s="12">
        <v>0.62</v>
      </c>
      <c r="I19" s="12">
        <v>65.320000000000007</v>
      </c>
      <c r="J19" s="29">
        <v>12.2</v>
      </c>
      <c r="K19" s="29">
        <v>122</v>
      </c>
      <c r="L19" s="12">
        <v>0.24</v>
      </c>
      <c r="M19" s="12">
        <v>0.24</v>
      </c>
      <c r="N19" s="29">
        <v>2.2999999999999998</v>
      </c>
      <c r="O19" s="108">
        <v>2.5</v>
      </c>
      <c r="P19" s="39" t="str">
        <f>VLOOKUP(Perspectivas_Globales[[#This Row],[Country]],Tablas!$B$5:$C$138,2,FALSE)</f>
        <v>Asia</v>
      </c>
      <c r="Q19" s="39" t="str" cm="1">
        <f t="array" ref="Q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9" s="39" t="str" cm="1">
        <f t="array" ref="R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0" spans="1:18" x14ac:dyDescent="0.25">
      <c r="A20" s="1" t="s">
        <v>13</v>
      </c>
      <c r="B20" s="1">
        <v>2015</v>
      </c>
      <c r="C20" s="1" t="s">
        <v>12</v>
      </c>
      <c r="D20" s="29">
        <v>77.8</v>
      </c>
      <c r="E20" s="29">
        <v>74</v>
      </c>
      <c r="F20" s="29">
        <v>0</v>
      </c>
      <c r="G20" s="29">
        <v>4.5999999999999996</v>
      </c>
      <c r="H20" s="12">
        <v>0.99</v>
      </c>
      <c r="I20" s="12">
        <v>0</v>
      </c>
      <c r="J20" s="29">
        <v>58</v>
      </c>
      <c r="K20" s="29">
        <v>0</v>
      </c>
      <c r="L20" s="12">
        <v>0.99</v>
      </c>
      <c r="M20" s="12">
        <v>0.99</v>
      </c>
      <c r="N20" s="29">
        <v>1.2</v>
      </c>
      <c r="O20" s="108">
        <v>1.3</v>
      </c>
      <c r="P20" s="39" t="str">
        <f>VLOOKUP(Perspectivas_Globales[[#This Row],[Country]],Tablas!$B$5:$C$138,2,FALSE)</f>
        <v>Europa</v>
      </c>
      <c r="Q20" s="39" t="str" cm="1">
        <f t="array" ref="Q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0" s="39" t="str" cm="1">
        <f t="array" ref="R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1" spans="1:18" x14ac:dyDescent="0.25">
      <c r="A21" s="1" t="s">
        <v>13</v>
      </c>
      <c r="B21" s="1">
        <v>2014</v>
      </c>
      <c r="C21" s="1" t="s">
        <v>12</v>
      </c>
      <c r="D21" s="29">
        <v>77.5</v>
      </c>
      <c r="E21" s="29">
        <v>8</v>
      </c>
      <c r="F21" s="29">
        <v>0</v>
      </c>
      <c r="G21" s="29">
        <v>4.51</v>
      </c>
      <c r="H21" s="12">
        <v>0.98</v>
      </c>
      <c r="I21" s="12">
        <v>0</v>
      </c>
      <c r="J21" s="29">
        <v>57.2</v>
      </c>
      <c r="K21" s="29">
        <v>1</v>
      </c>
      <c r="L21" s="12">
        <v>0.98</v>
      </c>
      <c r="M21" s="12">
        <v>0.98</v>
      </c>
      <c r="N21" s="29">
        <v>1.2</v>
      </c>
      <c r="O21" s="108">
        <v>1.3</v>
      </c>
      <c r="P21" s="39" t="str">
        <f>VLOOKUP(Perspectivas_Globales[[#This Row],[Country]],Tablas!$B$5:$C$138,2,FALSE)</f>
        <v>Europa</v>
      </c>
      <c r="Q21" s="39" t="str" cm="1">
        <f t="array" ref="Q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1" s="39" t="str" cm="1">
        <f t="array" ref="R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2" spans="1:18" x14ac:dyDescent="0.25">
      <c r="A22" s="1" t="s">
        <v>13</v>
      </c>
      <c r="B22" s="1">
        <v>2013</v>
      </c>
      <c r="C22" s="1" t="s">
        <v>12</v>
      </c>
      <c r="D22" s="29">
        <v>77.2</v>
      </c>
      <c r="E22" s="29">
        <v>84</v>
      </c>
      <c r="F22" s="29">
        <v>0</v>
      </c>
      <c r="G22" s="29">
        <v>4.76</v>
      </c>
      <c r="H22" s="12">
        <v>0.99</v>
      </c>
      <c r="I22" s="12">
        <v>0</v>
      </c>
      <c r="J22" s="29">
        <v>56.5</v>
      </c>
      <c r="K22" s="29">
        <v>1</v>
      </c>
      <c r="L22" s="12">
        <v>0.99</v>
      </c>
      <c r="M22" s="12">
        <v>0.99</v>
      </c>
      <c r="N22" s="29">
        <v>1.3</v>
      </c>
      <c r="O22" s="108">
        <v>1.4</v>
      </c>
      <c r="P22" s="39" t="str">
        <f>VLOOKUP(Perspectivas_Globales[[#This Row],[Country]],Tablas!$B$5:$C$138,2,FALSE)</f>
        <v>Europa</v>
      </c>
      <c r="Q22" s="39" t="str" cm="1">
        <f t="array" ref="Q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2" s="39" t="str" cm="1">
        <f t="array" ref="R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3" spans="1:18" x14ac:dyDescent="0.25">
      <c r="A23" s="1" t="s">
        <v>13</v>
      </c>
      <c r="B23" s="1">
        <v>2012</v>
      </c>
      <c r="C23" s="1" t="s">
        <v>12</v>
      </c>
      <c r="D23" s="29">
        <v>76.900000000000006</v>
      </c>
      <c r="E23" s="29">
        <v>86</v>
      </c>
      <c r="F23" s="29">
        <v>0</v>
      </c>
      <c r="G23" s="29">
        <v>5.14</v>
      </c>
      <c r="H23" s="12">
        <v>0.99</v>
      </c>
      <c r="I23" s="12">
        <v>0.09</v>
      </c>
      <c r="J23" s="29">
        <v>55.8</v>
      </c>
      <c r="K23" s="29">
        <v>1</v>
      </c>
      <c r="L23" s="12">
        <v>0.99</v>
      </c>
      <c r="M23" s="12">
        <v>0.99</v>
      </c>
      <c r="N23" s="29">
        <v>1.3</v>
      </c>
      <c r="O23" s="108">
        <v>1.4</v>
      </c>
      <c r="P23" s="39" t="str">
        <f>VLOOKUP(Perspectivas_Globales[[#This Row],[Country]],Tablas!$B$5:$C$138,2,FALSE)</f>
        <v>Europa</v>
      </c>
      <c r="Q23" s="39" t="str" cm="1">
        <f t="array" ref="Q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3" s="39" t="str" cm="1">
        <f t="array" ref="R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4" spans="1:18" x14ac:dyDescent="0.25">
      <c r="A24" s="1" t="s">
        <v>13</v>
      </c>
      <c r="B24" s="1">
        <v>2011</v>
      </c>
      <c r="C24" s="1" t="s">
        <v>12</v>
      </c>
      <c r="D24" s="29">
        <v>76.599999999999994</v>
      </c>
      <c r="E24" s="29">
        <v>88</v>
      </c>
      <c r="F24" s="29">
        <v>0</v>
      </c>
      <c r="G24" s="29">
        <v>5.37</v>
      </c>
      <c r="H24" s="12">
        <v>0.99</v>
      </c>
      <c r="I24" s="12">
        <v>0.28000000000000003</v>
      </c>
      <c r="J24" s="29">
        <v>55.1</v>
      </c>
      <c r="K24" s="29">
        <v>1</v>
      </c>
      <c r="L24" s="12">
        <v>0.99</v>
      </c>
      <c r="M24" s="12">
        <v>0.99</v>
      </c>
      <c r="N24" s="29">
        <v>1.4</v>
      </c>
      <c r="O24" s="108">
        <v>1.5</v>
      </c>
      <c r="P24" s="39" t="str">
        <f>VLOOKUP(Perspectivas_Globales[[#This Row],[Country]],Tablas!$B$5:$C$138,2,FALSE)</f>
        <v>Europa</v>
      </c>
      <c r="Q24" s="39" t="str" cm="1">
        <f t="array" ref="Q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4" s="39" t="str" cm="1">
        <f t="array" ref="R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5" spans="1:18" x14ac:dyDescent="0.25">
      <c r="A25" s="1" t="s">
        <v>13</v>
      </c>
      <c r="B25" s="1">
        <v>2010</v>
      </c>
      <c r="C25" s="1" t="s">
        <v>12</v>
      </c>
      <c r="D25" s="29">
        <v>76.2</v>
      </c>
      <c r="E25" s="29">
        <v>91</v>
      </c>
      <c r="F25" s="29">
        <v>1</v>
      </c>
      <c r="G25" s="29">
        <v>5.28</v>
      </c>
      <c r="H25" s="12">
        <v>0.99</v>
      </c>
      <c r="I25" s="12">
        <v>0.1</v>
      </c>
      <c r="J25" s="29">
        <v>54.3</v>
      </c>
      <c r="K25" s="29">
        <v>1</v>
      </c>
      <c r="L25" s="12">
        <v>0.99</v>
      </c>
      <c r="M25" s="12">
        <v>0.99</v>
      </c>
      <c r="N25" s="29">
        <v>1.4</v>
      </c>
      <c r="O25" s="108">
        <v>1.5</v>
      </c>
      <c r="P25" s="39" t="str">
        <f>VLOOKUP(Perspectivas_Globales[[#This Row],[Country]],Tablas!$B$5:$C$138,2,FALSE)</f>
        <v>Europa</v>
      </c>
      <c r="Q25" s="39" t="str" cm="1">
        <f t="array" ref="Q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5" s="39" t="str" cm="1">
        <f t="array" ref="R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6" spans="1:18" x14ac:dyDescent="0.25">
      <c r="A26" s="1" t="s">
        <v>13</v>
      </c>
      <c r="B26" s="1">
        <v>2009</v>
      </c>
      <c r="C26" s="1" t="s">
        <v>12</v>
      </c>
      <c r="D26" s="29">
        <v>76.099999999999994</v>
      </c>
      <c r="E26" s="29">
        <v>91</v>
      </c>
      <c r="F26" s="29">
        <v>1</v>
      </c>
      <c r="G26" s="29">
        <v>5.79</v>
      </c>
      <c r="H26" s="12">
        <v>0.98</v>
      </c>
      <c r="I26" s="12">
        <v>0</v>
      </c>
      <c r="J26" s="29">
        <v>53.5</v>
      </c>
      <c r="K26" s="29">
        <v>1</v>
      </c>
      <c r="L26" s="12">
        <v>0.98</v>
      </c>
      <c r="M26" s="12">
        <v>0.98</v>
      </c>
      <c r="N26" s="29">
        <v>1.5</v>
      </c>
      <c r="O26" s="108">
        <v>1.6</v>
      </c>
      <c r="P26" s="39" t="str">
        <f>VLOOKUP(Perspectivas_Globales[[#This Row],[Country]],Tablas!$B$5:$C$138,2,FALSE)</f>
        <v>Europa</v>
      </c>
      <c r="Q26" s="39" t="str" cm="1">
        <f t="array" ref="Q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6" s="39" t="str" cm="1">
        <f t="array" ref="R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7" spans="1:18" x14ac:dyDescent="0.25">
      <c r="A27" s="1" t="s">
        <v>13</v>
      </c>
      <c r="B27" s="1">
        <v>2008</v>
      </c>
      <c r="C27" s="1" t="s">
        <v>12</v>
      </c>
      <c r="D27" s="29">
        <v>75.3</v>
      </c>
      <c r="E27" s="29">
        <v>1</v>
      </c>
      <c r="F27" s="29">
        <v>1</v>
      </c>
      <c r="G27" s="29">
        <v>5.61</v>
      </c>
      <c r="H27" s="12">
        <v>0.99</v>
      </c>
      <c r="I27" s="12">
        <v>0</v>
      </c>
      <c r="J27" s="29">
        <v>52.6</v>
      </c>
      <c r="K27" s="29">
        <v>1</v>
      </c>
      <c r="L27" s="12">
        <v>0.99</v>
      </c>
      <c r="M27" s="12">
        <v>0.99</v>
      </c>
      <c r="N27" s="29">
        <v>1.6</v>
      </c>
      <c r="O27" s="108">
        <v>1.6</v>
      </c>
      <c r="P27" s="39" t="str">
        <f>VLOOKUP(Perspectivas_Globales[[#This Row],[Country]],Tablas!$B$5:$C$138,2,FALSE)</f>
        <v>Europa</v>
      </c>
      <c r="Q27" s="39" t="str" cm="1">
        <f t="array" ref="Q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7" s="39" t="str" cm="1">
        <f t="array" ref="R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8" spans="1:18" x14ac:dyDescent="0.25">
      <c r="A28" s="1" t="s">
        <v>13</v>
      </c>
      <c r="B28" s="1">
        <v>2007</v>
      </c>
      <c r="C28" s="1" t="s">
        <v>12</v>
      </c>
      <c r="D28" s="29">
        <v>75.900000000000006</v>
      </c>
      <c r="E28" s="29">
        <v>9</v>
      </c>
      <c r="F28" s="29">
        <v>1</v>
      </c>
      <c r="G28" s="29">
        <v>5.58</v>
      </c>
      <c r="H28" s="12">
        <v>0.98</v>
      </c>
      <c r="I28" s="12">
        <v>0.22</v>
      </c>
      <c r="J28" s="29">
        <v>51.7</v>
      </c>
      <c r="K28" s="29">
        <v>1</v>
      </c>
      <c r="L28" s="12">
        <v>0.99</v>
      </c>
      <c r="M28" s="12">
        <v>0.98</v>
      </c>
      <c r="N28" s="29">
        <v>1.6</v>
      </c>
      <c r="O28" s="108">
        <v>1.7</v>
      </c>
      <c r="P28" s="39" t="str">
        <f>VLOOKUP(Perspectivas_Globales[[#This Row],[Country]],Tablas!$B$5:$C$138,2,FALSE)</f>
        <v>Europa</v>
      </c>
      <c r="Q28" s="39" t="str" cm="1">
        <f t="array" ref="Q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8" s="39" t="str" cm="1">
        <f t="array" ref="R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9" spans="1:18" x14ac:dyDescent="0.25">
      <c r="A29" s="1" t="s">
        <v>13</v>
      </c>
      <c r="B29" s="1">
        <v>2006</v>
      </c>
      <c r="C29" s="1" t="s">
        <v>12</v>
      </c>
      <c r="D29" s="29">
        <v>74.2</v>
      </c>
      <c r="E29" s="29">
        <v>99</v>
      </c>
      <c r="F29" s="29">
        <v>1</v>
      </c>
      <c r="G29" s="29">
        <v>5.31</v>
      </c>
      <c r="H29" s="12">
        <v>0.98</v>
      </c>
      <c r="I29" s="12">
        <v>0.68</v>
      </c>
      <c r="J29" s="29">
        <v>5.8</v>
      </c>
      <c r="K29" s="29">
        <v>1</v>
      </c>
      <c r="L29" s="12">
        <v>0.97</v>
      </c>
      <c r="M29" s="12">
        <v>0.97</v>
      </c>
      <c r="N29" s="29">
        <v>1.7</v>
      </c>
      <c r="O29" s="108">
        <v>1.8</v>
      </c>
      <c r="P29" s="39" t="str">
        <f>VLOOKUP(Perspectivas_Globales[[#This Row],[Country]],Tablas!$B$5:$C$138,2,FALSE)</f>
        <v>Europa</v>
      </c>
      <c r="Q29" s="39" t="str" cm="1">
        <f t="array" ref="Q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9" s="39" t="str" cm="1">
        <f t="array" ref="R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0" spans="1:18" x14ac:dyDescent="0.25">
      <c r="A30" s="1" t="s">
        <v>13</v>
      </c>
      <c r="B30" s="1">
        <v>2005</v>
      </c>
      <c r="C30" s="1" t="s">
        <v>12</v>
      </c>
      <c r="D30" s="29">
        <v>73.5</v>
      </c>
      <c r="E30" s="29">
        <v>15</v>
      </c>
      <c r="F30" s="29">
        <v>1</v>
      </c>
      <c r="G30" s="29">
        <v>5.16</v>
      </c>
      <c r="H30" s="12">
        <v>0.98</v>
      </c>
      <c r="I30" s="12">
        <v>0.06</v>
      </c>
      <c r="J30" s="29">
        <v>49.9</v>
      </c>
      <c r="K30" s="29">
        <v>1</v>
      </c>
      <c r="L30" s="12">
        <v>0.97</v>
      </c>
      <c r="M30" s="12">
        <v>0.98</v>
      </c>
      <c r="N30" s="29">
        <v>1.8</v>
      </c>
      <c r="O30" s="108">
        <v>1.8</v>
      </c>
      <c r="P30" s="39" t="str">
        <f>VLOOKUP(Perspectivas_Globales[[#This Row],[Country]],Tablas!$B$5:$C$138,2,FALSE)</f>
        <v>Europa</v>
      </c>
      <c r="Q30" s="39" t="str" cm="1">
        <f t="array" ref="Q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0" s="39" t="str" cm="1">
        <f t="array" ref="R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1" spans="1:18" x14ac:dyDescent="0.25">
      <c r="A31" s="1" t="s">
        <v>13</v>
      </c>
      <c r="B31" s="1">
        <v>2004</v>
      </c>
      <c r="C31" s="1" t="s">
        <v>12</v>
      </c>
      <c r="D31" s="29">
        <v>73</v>
      </c>
      <c r="E31" s="29">
        <v>17</v>
      </c>
      <c r="F31" s="29">
        <v>1</v>
      </c>
      <c r="G31" s="29">
        <v>4.54</v>
      </c>
      <c r="H31" s="12">
        <v>0.99</v>
      </c>
      <c r="I31" s="12">
        <v>7.0000000000000007E-2</v>
      </c>
      <c r="J31" s="29">
        <v>48.9</v>
      </c>
      <c r="K31" s="29">
        <v>1</v>
      </c>
      <c r="L31" s="12">
        <v>0.98</v>
      </c>
      <c r="M31" s="12">
        <v>0.97</v>
      </c>
      <c r="N31" s="29">
        <v>1.8</v>
      </c>
      <c r="O31" s="108">
        <v>1.9</v>
      </c>
      <c r="P31" s="39" t="str">
        <f>VLOOKUP(Perspectivas_Globales[[#This Row],[Country]],Tablas!$B$5:$C$138,2,FALSE)</f>
        <v>Europa</v>
      </c>
      <c r="Q31" s="39" t="str" cm="1">
        <f t="array" ref="Q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1" s="39" t="str" cm="1">
        <f t="array" ref="R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2" spans="1:18" x14ac:dyDescent="0.25">
      <c r="A32" s="1" t="s">
        <v>13</v>
      </c>
      <c r="B32" s="1">
        <v>2003</v>
      </c>
      <c r="C32" s="1" t="s">
        <v>12</v>
      </c>
      <c r="D32" s="29">
        <v>72.8</v>
      </c>
      <c r="E32" s="29">
        <v>18</v>
      </c>
      <c r="F32" s="29">
        <v>1</v>
      </c>
      <c r="G32" s="29">
        <v>4.29</v>
      </c>
      <c r="H32" s="12">
        <v>0.97</v>
      </c>
      <c r="I32" s="12">
        <v>0.08</v>
      </c>
      <c r="J32" s="29">
        <v>47.9</v>
      </c>
      <c r="K32" s="29">
        <v>1</v>
      </c>
      <c r="L32" s="12">
        <v>0.97</v>
      </c>
      <c r="M32" s="12">
        <v>0.97</v>
      </c>
      <c r="N32" s="29">
        <v>1.9</v>
      </c>
      <c r="O32" s="108">
        <v>2</v>
      </c>
      <c r="P32" s="39" t="str">
        <f>VLOOKUP(Perspectivas_Globales[[#This Row],[Country]],Tablas!$B$5:$C$138,2,FALSE)</f>
        <v>Europa</v>
      </c>
      <c r="Q32" s="39" t="str" cm="1">
        <f t="array" ref="Q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2" s="39" t="str" cm="1">
        <f t="array" ref="R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3" spans="1:18" x14ac:dyDescent="0.25">
      <c r="A33" s="1" t="s">
        <v>13</v>
      </c>
      <c r="B33" s="1">
        <v>2002</v>
      </c>
      <c r="C33" s="1" t="s">
        <v>12</v>
      </c>
      <c r="D33" s="29">
        <v>73.3</v>
      </c>
      <c r="E33" s="29">
        <v>15</v>
      </c>
      <c r="F33" s="29">
        <v>1</v>
      </c>
      <c r="G33" s="29">
        <v>3.73</v>
      </c>
      <c r="H33" s="12">
        <v>0.96</v>
      </c>
      <c r="I33" s="12">
        <v>0.16</v>
      </c>
      <c r="J33" s="29">
        <v>46.9</v>
      </c>
      <c r="K33" s="29">
        <v>1</v>
      </c>
      <c r="L33" s="12">
        <v>0.98</v>
      </c>
      <c r="M33" s="12">
        <v>0.98</v>
      </c>
      <c r="N33" s="29">
        <v>2</v>
      </c>
      <c r="O33" s="108">
        <v>2.1</v>
      </c>
      <c r="P33" s="39" t="str">
        <f>VLOOKUP(Perspectivas_Globales[[#This Row],[Country]],Tablas!$B$5:$C$138,2,FALSE)</f>
        <v>Europa</v>
      </c>
      <c r="Q33" s="39" t="str" cm="1">
        <f t="array" ref="Q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3" s="39" t="str" cm="1">
        <f t="array" ref="R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4" spans="1:18" x14ac:dyDescent="0.25">
      <c r="A34" s="1" t="s">
        <v>13</v>
      </c>
      <c r="B34" s="1">
        <v>2001</v>
      </c>
      <c r="C34" s="1" t="s">
        <v>12</v>
      </c>
      <c r="D34" s="29">
        <v>73.599999999999994</v>
      </c>
      <c r="E34" s="29">
        <v>14</v>
      </c>
      <c r="F34" s="29">
        <v>1</v>
      </c>
      <c r="G34" s="29">
        <v>4.25</v>
      </c>
      <c r="H34" s="12">
        <v>0.96</v>
      </c>
      <c r="I34" s="12">
        <v>0.18</v>
      </c>
      <c r="J34" s="29">
        <v>46</v>
      </c>
      <c r="K34" s="29">
        <v>1</v>
      </c>
      <c r="L34" s="12">
        <v>0.97</v>
      </c>
      <c r="M34" s="12">
        <v>0.97</v>
      </c>
      <c r="N34" s="29">
        <v>2.1</v>
      </c>
      <c r="O34" s="108">
        <v>2.1</v>
      </c>
      <c r="P34" s="39" t="str">
        <f>VLOOKUP(Perspectivas_Globales[[#This Row],[Country]],Tablas!$B$5:$C$138,2,FALSE)</f>
        <v>Europa</v>
      </c>
      <c r="Q34" s="39" t="str" cm="1">
        <f t="array" ref="Q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4" s="39" t="str" cm="1">
        <f t="array" ref="R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5" spans="1:18" x14ac:dyDescent="0.25">
      <c r="A35" s="1" t="s">
        <v>13</v>
      </c>
      <c r="B35" s="1">
        <v>2000</v>
      </c>
      <c r="C35" s="1" t="s">
        <v>12</v>
      </c>
      <c r="D35" s="29">
        <v>72.599999999999994</v>
      </c>
      <c r="E35" s="29">
        <v>11</v>
      </c>
      <c r="F35" s="29">
        <v>1</v>
      </c>
      <c r="G35" s="29">
        <v>3.66</v>
      </c>
      <c r="H35" s="12">
        <v>0.96</v>
      </c>
      <c r="I35" s="12">
        <v>6.62</v>
      </c>
      <c r="J35" s="29">
        <v>45</v>
      </c>
      <c r="K35" s="29">
        <v>1</v>
      </c>
      <c r="L35" s="12">
        <v>0.97</v>
      </c>
      <c r="M35" s="12">
        <v>0.97</v>
      </c>
      <c r="N35" s="29">
        <v>2.1</v>
      </c>
      <c r="O35" s="108">
        <v>2.2000000000000002</v>
      </c>
      <c r="P35" s="39" t="str">
        <f>VLOOKUP(Perspectivas_Globales[[#This Row],[Country]],Tablas!$B$5:$C$138,2,FALSE)</f>
        <v>Europa</v>
      </c>
      <c r="Q35" s="39" t="str" cm="1">
        <f t="array" ref="Q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5" s="39" t="str" cm="1">
        <f t="array" ref="R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6" spans="1:18" x14ac:dyDescent="0.25">
      <c r="A36" s="1" t="s">
        <v>14</v>
      </c>
      <c r="B36" s="1">
        <v>2014</v>
      </c>
      <c r="C36" s="1" t="s">
        <v>12</v>
      </c>
      <c r="D36" s="29">
        <v>75.400000000000006</v>
      </c>
      <c r="E36" s="29">
        <v>11</v>
      </c>
      <c r="F36" s="29">
        <v>21</v>
      </c>
      <c r="G36" s="29">
        <v>0.01</v>
      </c>
      <c r="H36" s="12">
        <v>0.95000000000000007</v>
      </c>
      <c r="I36" s="12">
        <v>0</v>
      </c>
      <c r="J36" s="29">
        <v>58.4</v>
      </c>
      <c r="K36" s="29">
        <v>24</v>
      </c>
      <c r="L36" s="12">
        <v>0.95000000000000007</v>
      </c>
      <c r="M36" s="12">
        <v>0.95000000000000007</v>
      </c>
      <c r="N36" s="29">
        <v>6</v>
      </c>
      <c r="O36" s="108">
        <v>5.8</v>
      </c>
      <c r="P36" s="39" t="str">
        <f>VLOOKUP(Perspectivas_Globales[[#This Row],[Country]],Tablas!$B$5:$C$138,2,FALSE)</f>
        <v>Africa</v>
      </c>
      <c r="Q36" s="39" t="str" cm="1">
        <f t="array" ref="Q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6" s="39" t="str" cm="1">
        <f t="array" ref="R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7" spans="1:18" x14ac:dyDescent="0.25">
      <c r="A37" s="1" t="s">
        <v>14</v>
      </c>
      <c r="B37" s="1">
        <v>2013</v>
      </c>
      <c r="C37" s="1" t="s">
        <v>12</v>
      </c>
      <c r="D37" s="29">
        <v>75.3</v>
      </c>
      <c r="E37" s="29">
        <v>112</v>
      </c>
      <c r="F37" s="29">
        <v>21</v>
      </c>
      <c r="G37" s="29">
        <v>0.53</v>
      </c>
      <c r="H37" s="12">
        <v>0.95000000000000007</v>
      </c>
      <c r="I37" s="12">
        <v>0.25</v>
      </c>
      <c r="J37" s="29">
        <v>57.2</v>
      </c>
      <c r="K37" s="29">
        <v>24</v>
      </c>
      <c r="L37" s="12">
        <v>0.95000000000000007</v>
      </c>
      <c r="M37" s="12">
        <v>0.95000000000000007</v>
      </c>
      <c r="N37" s="29">
        <v>5.9</v>
      </c>
      <c r="O37" s="108">
        <v>5.8</v>
      </c>
      <c r="P37" s="39" t="str">
        <f>VLOOKUP(Perspectivas_Globales[[#This Row],[Country]],Tablas!$B$5:$C$138,2,FALSE)</f>
        <v>Africa</v>
      </c>
      <c r="Q37" s="39" t="str" cm="1">
        <f t="array" ref="Q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7" s="39" t="str" cm="1">
        <f t="array" ref="R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8" spans="1:18" x14ac:dyDescent="0.25">
      <c r="A38" s="1" t="s">
        <v>14</v>
      </c>
      <c r="B38" s="1">
        <v>2012</v>
      </c>
      <c r="C38" s="1" t="s">
        <v>12</v>
      </c>
      <c r="D38" s="29">
        <v>75.099999999999994</v>
      </c>
      <c r="E38" s="29">
        <v>113</v>
      </c>
      <c r="F38" s="29">
        <v>21</v>
      </c>
      <c r="G38" s="29">
        <v>0.66</v>
      </c>
      <c r="H38" s="12">
        <v>0.95000000000000007</v>
      </c>
      <c r="I38" s="12">
        <v>0.18</v>
      </c>
      <c r="J38" s="29">
        <v>56.1</v>
      </c>
      <c r="K38" s="29">
        <v>24</v>
      </c>
      <c r="L38" s="12">
        <v>0.95000000000000007</v>
      </c>
      <c r="M38" s="12">
        <v>0.95000000000000007</v>
      </c>
      <c r="N38" s="29">
        <v>5.9</v>
      </c>
      <c r="O38" s="108">
        <v>5.8</v>
      </c>
      <c r="P38" s="39" t="str">
        <f>VLOOKUP(Perspectivas_Globales[[#This Row],[Country]],Tablas!$B$5:$C$138,2,FALSE)</f>
        <v>Africa</v>
      </c>
      <c r="Q38" s="39" t="str" cm="1">
        <f t="array" ref="Q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8" s="39" t="str" cm="1">
        <f t="array" ref="R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9" spans="1:18" x14ac:dyDescent="0.25">
      <c r="A39" s="1" t="s">
        <v>14</v>
      </c>
      <c r="B39" s="1">
        <v>2011</v>
      </c>
      <c r="C39" s="1" t="s">
        <v>12</v>
      </c>
      <c r="D39" s="29">
        <v>74.900000000000006</v>
      </c>
      <c r="E39" s="29">
        <v>116</v>
      </c>
      <c r="F39" s="29">
        <v>21</v>
      </c>
      <c r="G39" s="29">
        <v>0.56000000000000005</v>
      </c>
      <c r="H39" s="12">
        <v>0.95000000000000007</v>
      </c>
      <c r="I39" s="12">
        <v>1.1200000000000001</v>
      </c>
      <c r="J39" s="29">
        <v>55</v>
      </c>
      <c r="K39" s="29">
        <v>24</v>
      </c>
      <c r="L39" s="12">
        <v>0.95000000000000007</v>
      </c>
      <c r="M39" s="12">
        <v>0.95000000000000007</v>
      </c>
      <c r="N39" s="29">
        <v>5.9</v>
      </c>
      <c r="O39" s="108">
        <v>5.8</v>
      </c>
      <c r="P39" s="39" t="str">
        <f>VLOOKUP(Perspectivas_Globales[[#This Row],[Country]],Tablas!$B$5:$C$138,2,FALSE)</f>
        <v>Africa</v>
      </c>
      <c r="Q39" s="39" t="str" cm="1">
        <f t="array" ref="Q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9" s="39" t="str" cm="1">
        <f t="array" ref="R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0" spans="1:18" x14ac:dyDescent="0.25">
      <c r="A40" s="1" t="s">
        <v>14</v>
      </c>
      <c r="B40" s="1">
        <v>2010</v>
      </c>
      <c r="C40" s="1" t="s">
        <v>12</v>
      </c>
      <c r="D40" s="29">
        <v>74.7</v>
      </c>
      <c r="E40" s="29">
        <v>119</v>
      </c>
      <c r="F40" s="29">
        <v>21</v>
      </c>
      <c r="G40" s="29">
        <v>0.45</v>
      </c>
      <c r="H40" s="12">
        <v>0.95000000000000007</v>
      </c>
      <c r="I40" s="12">
        <v>1.03</v>
      </c>
      <c r="J40" s="29">
        <v>53.9</v>
      </c>
      <c r="K40" s="29">
        <v>24</v>
      </c>
      <c r="L40" s="12">
        <v>0.95000000000000007</v>
      </c>
      <c r="M40" s="12">
        <v>0.95000000000000007</v>
      </c>
      <c r="N40" s="29">
        <v>5.9</v>
      </c>
      <c r="O40" s="108">
        <v>5.8</v>
      </c>
      <c r="P40" s="39" t="str">
        <f>VLOOKUP(Perspectivas_Globales[[#This Row],[Country]],Tablas!$B$5:$C$138,2,FALSE)</f>
        <v>Africa</v>
      </c>
      <c r="Q40" s="39" t="str" cm="1">
        <f t="array" ref="Q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40" s="39" t="str" cm="1">
        <f t="array" ref="R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1" spans="1:18" x14ac:dyDescent="0.25">
      <c r="A41" s="1" t="s">
        <v>14</v>
      </c>
      <c r="B41" s="1">
        <v>2009</v>
      </c>
      <c r="C41" s="1" t="s">
        <v>12</v>
      </c>
      <c r="D41" s="29">
        <v>74.400000000000006</v>
      </c>
      <c r="E41" s="29">
        <v>123</v>
      </c>
      <c r="F41" s="29">
        <v>20</v>
      </c>
      <c r="G41" s="29">
        <v>0.5</v>
      </c>
      <c r="H41" s="12">
        <v>0.94000000000000006</v>
      </c>
      <c r="I41" s="12">
        <v>1.07</v>
      </c>
      <c r="J41" s="29">
        <v>52.8</v>
      </c>
      <c r="K41" s="29">
        <v>23</v>
      </c>
      <c r="L41" s="12">
        <v>0.94000000000000006</v>
      </c>
      <c r="M41" s="12">
        <v>0.95000000000000007</v>
      </c>
      <c r="N41" s="29">
        <v>6</v>
      </c>
      <c r="O41" s="108">
        <v>5.9</v>
      </c>
      <c r="P41" s="39" t="str">
        <f>VLOOKUP(Perspectivas_Globales[[#This Row],[Country]],Tablas!$B$5:$C$138,2,FALSE)</f>
        <v>Africa</v>
      </c>
      <c r="Q41" s="39" t="str" cm="1">
        <f t="array" ref="Q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41" s="39" t="str" cm="1">
        <f t="array" ref="R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2" spans="1:18" x14ac:dyDescent="0.25">
      <c r="A42" s="1" t="s">
        <v>14</v>
      </c>
      <c r="B42" s="1">
        <v>2008</v>
      </c>
      <c r="C42" s="1" t="s">
        <v>12</v>
      </c>
      <c r="D42" s="29">
        <v>74.099999999999994</v>
      </c>
      <c r="E42" s="29">
        <v>126</v>
      </c>
      <c r="F42" s="29">
        <v>20</v>
      </c>
      <c r="G42" s="29">
        <v>0.46</v>
      </c>
      <c r="H42" s="12">
        <v>0.91</v>
      </c>
      <c r="I42" s="12">
        <v>2.17</v>
      </c>
      <c r="J42" s="29">
        <v>51.8</v>
      </c>
      <c r="K42" s="29">
        <v>23</v>
      </c>
      <c r="L42" s="12">
        <v>0.92</v>
      </c>
      <c r="M42" s="12">
        <v>0.93</v>
      </c>
      <c r="N42" s="29">
        <v>6</v>
      </c>
      <c r="O42" s="108">
        <v>5.9</v>
      </c>
      <c r="P42" s="39" t="str">
        <f>VLOOKUP(Perspectivas_Globales[[#This Row],[Country]],Tablas!$B$5:$C$138,2,FALSE)</f>
        <v>Africa</v>
      </c>
      <c r="Q42" s="39" t="str" cm="1">
        <f t="array" ref="Q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42" s="39" t="str" cm="1">
        <f t="array" ref="R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3" spans="1:18" x14ac:dyDescent="0.25">
      <c r="A43" s="1" t="s">
        <v>14</v>
      </c>
      <c r="B43" s="1">
        <v>2007</v>
      </c>
      <c r="C43" s="1" t="s">
        <v>12</v>
      </c>
      <c r="D43" s="29">
        <v>73.8</v>
      </c>
      <c r="E43" s="29">
        <v>129</v>
      </c>
      <c r="F43" s="29">
        <v>20</v>
      </c>
      <c r="G43" s="29">
        <v>0.44</v>
      </c>
      <c r="H43" s="12">
        <v>0.09</v>
      </c>
      <c r="I43" s="12">
        <v>0</v>
      </c>
      <c r="J43" s="29">
        <v>5.8</v>
      </c>
      <c r="K43" s="29">
        <v>23</v>
      </c>
      <c r="L43" s="12">
        <v>0.95000000000000007</v>
      </c>
      <c r="M43" s="12">
        <v>0.95000000000000007</v>
      </c>
      <c r="N43" s="29">
        <v>6</v>
      </c>
      <c r="O43" s="108">
        <v>5.9</v>
      </c>
      <c r="P43" s="39" t="str">
        <f>VLOOKUP(Perspectivas_Globales[[#This Row],[Country]],Tablas!$B$5:$C$138,2,FALSE)</f>
        <v>Africa</v>
      </c>
      <c r="Q43" s="39" t="str" cm="1">
        <f t="array" ref="Q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43" s="39" t="str" cm="1">
        <f t="array" ref="R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4" spans="1:18" x14ac:dyDescent="0.25">
      <c r="A44" s="1" t="s">
        <v>14</v>
      </c>
      <c r="B44" s="1">
        <v>2006</v>
      </c>
      <c r="C44" s="1" t="s">
        <v>12</v>
      </c>
      <c r="D44" s="29">
        <v>73.400000000000006</v>
      </c>
      <c r="E44" s="29">
        <v>132</v>
      </c>
      <c r="F44" s="29">
        <v>20</v>
      </c>
      <c r="G44" s="29">
        <v>0.36</v>
      </c>
      <c r="H44" s="12">
        <v>0.08</v>
      </c>
      <c r="I44" s="12">
        <v>9.44</v>
      </c>
      <c r="J44" s="29">
        <v>49.8</v>
      </c>
      <c r="K44" s="29">
        <v>23</v>
      </c>
      <c r="L44" s="12">
        <v>0.95000000000000007</v>
      </c>
      <c r="M44" s="12">
        <v>0.95000000000000007</v>
      </c>
      <c r="N44" s="29">
        <v>6.1</v>
      </c>
      <c r="O44" s="108">
        <v>6</v>
      </c>
      <c r="P44" s="39" t="str">
        <f>VLOOKUP(Perspectivas_Globales[[#This Row],[Country]],Tablas!$B$5:$C$138,2,FALSE)</f>
        <v>Africa</v>
      </c>
      <c r="Q44" s="39" t="str" cm="1">
        <f t="array" ref="Q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44" s="39" t="str" cm="1">
        <f t="array" ref="R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5" spans="1:18" x14ac:dyDescent="0.25">
      <c r="A45" s="1" t="s">
        <v>14</v>
      </c>
      <c r="B45" s="1">
        <v>2005</v>
      </c>
      <c r="C45" s="1" t="s">
        <v>12</v>
      </c>
      <c r="D45" s="29">
        <v>72.900000000000006</v>
      </c>
      <c r="E45" s="29">
        <v>136</v>
      </c>
      <c r="F45" s="29">
        <v>19</v>
      </c>
      <c r="G45" s="29">
        <v>0.5</v>
      </c>
      <c r="H45" s="12">
        <v>0.83000000000000007</v>
      </c>
      <c r="I45" s="12">
        <v>23.02</v>
      </c>
      <c r="J45" s="29">
        <v>48.9</v>
      </c>
      <c r="K45" s="29">
        <v>22</v>
      </c>
      <c r="L45" s="12">
        <v>0.88</v>
      </c>
      <c r="M45" s="12">
        <v>0.88</v>
      </c>
      <c r="N45" s="29">
        <v>6.1</v>
      </c>
      <c r="O45" s="108">
        <v>6</v>
      </c>
      <c r="P45" s="39" t="str">
        <f>VLOOKUP(Perspectivas_Globales[[#This Row],[Country]],Tablas!$B$5:$C$138,2,FALSE)</f>
        <v>Africa</v>
      </c>
      <c r="Q45" s="39" t="str" cm="1">
        <f t="array" ref="Q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45" s="39" t="str" cm="1">
        <f t="array" ref="R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6" spans="1:18" x14ac:dyDescent="0.25">
      <c r="A46" s="1" t="s">
        <v>14</v>
      </c>
      <c r="B46" s="1">
        <v>2004</v>
      </c>
      <c r="C46" s="1" t="s">
        <v>12</v>
      </c>
      <c r="D46" s="29">
        <v>72.3</v>
      </c>
      <c r="E46" s="29">
        <v>14</v>
      </c>
      <c r="F46" s="29">
        <v>19</v>
      </c>
      <c r="G46" s="29">
        <v>0.45</v>
      </c>
      <c r="H46" s="12">
        <v>0.81</v>
      </c>
      <c r="I46" s="12">
        <v>32.89</v>
      </c>
      <c r="J46" s="29">
        <v>47.9</v>
      </c>
      <c r="K46" s="29">
        <v>23</v>
      </c>
      <c r="L46" s="12">
        <v>0.86</v>
      </c>
      <c r="M46" s="12">
        <v>0.86</v>
      </c>
      <c r="N46" s="29">
        <v>6.2</v>
      </c>
      <c r="O46" s="108">
        <v>6.1</v>
      </c>
      <c r="P46" s="39" t="str">
        <f>VLOOKUP(Perspectivas_Globales[[#This Row],[Country]],Tablas!$B$5:$C$138,2,FALSE)</f>
        <v>Africa</v>
      </c>
      <c r="Q46" s="39" t="str" cm="1">
        <f t="array" ref="Q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46" s="39" t="str" cm="1">
        <f t="array" ref="R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7" spans="1:18" x14ac:dyDescent="0.25">
      <c r="A47" s="1" t="s">
        <v>15</v>
      </c>
      <c r="B47" s="1">
        <v>2014</v>
      </c>
      <c r="C47" s="1" t="s">
        <v>12</v>
      </c>
      <c r="D47" s="29">
        <v>51.7</v>
      </c>
      <c r="E47" s="29">
        <v>348</v>
      </c>
      <c r="F47" s="29">
        <v>67</v>
      </c>
      <c r="G47" s="29">
        <v>8.33</v>
      </c>
      <c r="H47" s="12">
        <v>0.64</v>
      </c>
      <c r="I47" s="12">
        <v>116.99000000000001</v>
      </c>
      <c r="J47" s="29">
        <v>22.7</v>
      </c>
      <c r="K47" s="29">
        <v>101</v>
      </c>
      <c r="L47" s="12">
        <v>0.68</v>
      </c>
      <c r="M47" s="12">
        <v>0.64</v>
      </c>
      <c r="N47" s="29">
        <v>8.5</v>
      </c>
      <c r="O47" s="108">
        <v>8.3000000000000007</v>
      </c>
      <c r="P47" s="39" t="str">
        <f>VLOOKUP(Perspectivas_Globales[[#This Row],[Country]],Tablas!$B$5:$C$138,2,FALSE)</f>
        <v>Africa</v>
      </c>
      <c r="Q47" s="39" t="str" cm="1">
        <f t="array" ref="Q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47" s="39" t="str" cm="1">
        <f t="array" ref="R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8" spans="1:18" x14ac:dyDescent="0.25">
      <c r="A48" s="1" t="s">
        <v>15</v>
      </c>
      <c r="B48" s="1">
        <v>2013</v>
      </c>
      <c r="C48" s="1" t="s">
        <v>12</v>
      </c>
      <c r="D48" s="29">
        <v>51.1</v>
      </c>
      <c r="E48" s="29">
        <v>355</v>
      </c>
      <c r="F48" s="29">
        <v>69</v>
      </c>
      <c r="G48" s="29">
        <v>8.1</v>
      </c>
      <c r="H48" s="12">
        <v>0.77</v>
      </c>
      <c r="I48" s="12">
        <v>85.23</v>
      </c>
      <c r="J48" s="29">
        <v>22.1</v>
      </c>
      <c r="K48" s="29">
        <v>105</v>
      </c>
      <c r="L48" s="12">
        <v>0.67</v>
      </c>
      <c r="M48" s="12">
        <v>0.77</v>
      </c>
      <c r="N48" s="29">
        <v>8.6</v>
      </c>
      <c r="O48" s="108">
        <v>8.5</v>
      </c>
      <c r="P48" s="39" t="str">
        <f>VLOOKUP(Perspectivas_Globales[[#This Row],[Country]],Tablas!$B$5:$C$138,2,FALSE)</f>
        <v>Africa</v>
      </c>
      <c r="Q48" s="39" t="str" cm="1">
        <f t="array" ref="Q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48" s="39" t="str" cm="1">
        <f t="array" ref="R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9" spans="1:18" x14ac:dyDescent="0.25">
      <c r="A49" s="1" t="s">
        <v>15</v>
      </c>
      <c r="B49" s="1">
        <v>2012</v>
      </c>
      <c r="C49" s="1" t="s">
        <v>12</v>
      </c>
      <c r="D49" s="29">
        <v>56</v>
      </c>
      <c r="E49" s="29">
        <v>358</v>
      </c>
      <c r="F49" s="29">
        <v>72</v>
      </c>
      <c r="G49" s="29">
        <v>8.24</v>
      </c>
      <c r="H49" s="12">
        <v>0.75</v>
      </c>
      <c r="I49" s="12">
        <v>44.58</v>
      </c>
      <c r="J49" s="29">
        <v>21.5</v>
      </c>
      <c r="K49" s="29">
        <v>110</v>
      </c>
      <c r="L49" s="12">
        <v>0.75</v>
      </c>
      <c r="M49" s="12">
        <v>0.75</v>
      </c>
      <c r="N49" s="29">
        <v>8.8000000000000007</v>
      </c>
      <c r="O49" s="108">
        <v>8.6</v>
      </c>
      <c r="P49" s="39" t="str">
        <f>VLOOKUP(Perspectivas_Globales[[#This Row],[Country]],Tablas!$B$5:$C$138,2,FALSE)</f>
        <v>Africa</v>
      </c>
      <c r="Q49" s="39" t="str" cm="1">
        <f t="array" ref="Q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49" s="39" t="str" cm="1">
        <f t="array" ref="R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0" spans="1:18" x14ac:dyDescent="0.25">
      <c r="A50" s="1" t="s">
        <v>15</v>
      </c>
      <c r="B50" s="1">
        <v>2011</v>
      </c>
      <c r="C50" s="1" t="s">
        <v>12</v>
      </c>
      <c r="D50" s="29">
        <v>51</v>
      </c>
      <c r="E50" s="29">
        <v>361</v>
      </c>
      <c r="F50" s="29">
        <v>75</v>
      </c>
      <c r="G50" s="29">
        <v>8.06</v>
      </c>
      <c r="H50" s="12">
        <v>0.72</v>
      </c>
      <c r="I50" s="12">
        <v>14.49</v>
      </c>
      <c r="J50" s="29">
        <v>21</v>
      </c>
      <c r="K50" s="29">
        <v>115</v>
      </c>
      <c r="L50" s="12">
        <v>0.73</v>
      </c>
      <c r="M50" s="12">
        <v>0.71</v>
      </c>
      <c r="N50" s="29">
        <v>8.9</v>
      </c>
      <c r="O50" s="108">
        <v>8.8000000000000007</v>
      </c>
      <c r="P50" s="39" t="str">
        <f>VLOOKUP(Perspectivas_Globales[[#This Row],[Country]],Tablas!$B$5:$C$138,2,FALSE)</f>
        <v>Africa</v>
      </c>
      <c r="Q50" s="39" t="str" cm="1">
        <f t="array" ref="Q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50" s="39" t="str" cm="1">
        <f t="array" ref="R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1" spans="1:18" x14ac:dyDescent="0.25">
      <c r="A51" s="1" t="s">
        <v>15</v>
      </c>
      <c r="B51" s="1">
        <v>2010</v>
      </c>
      <c r="C51" s="1" t="s">
        <v>12</v>
      </c>
      <c r="D51" s="29">
        <v>49.6</v>
      </c>
      <c r="E51" s="29">
        <v>365</v>
      </c>
      <c r="F51" s="29">
        <v>78</v>
      </c>
      <c r="G51" s="29">
        <v>7.8</v>
      </c>
      <c r="H51" s="12">
        <v>0.77</v>
      </c>
      <c r="I51" s="12">
        <v>11.9</v>
      </c>
      <c r="J51" s="29">
        <v>2.4</v>
      </c>
      <c r="K51" s="29">
        <v>121</v>
      </c>
      <c r="L51" s="12">
        <v>0.81</v>
      </c>
      <c r="M51" s="12">
        <v>0.77</v>
      </c>
      <c r="N51" s="29">
        <v>9.1</v>
      </c>
      <c r="O51" s="108">
        <v>9</v>
      </c>
      <c r="P51" s="39" t="str">
        <f>VLOOKUP(Perspectivas_Globales[[#This Row],[Country]],Tablas!$B$5:$C$138,2,FALSE)</f>
        <v>Africa</v>
      </c>
      <c r="Q51" s="39" t="str" cm="1">
        <f t="array" ref="Q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51" s="39" t="str" cm="1">
        <f t="array" ref="R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2" spans="1:18" x14ac:dyDescent="0.25">
      <c r="A52" s="1" t="s">
        <v>15</v>
      </c>
      <c r="B52" s="1">
        <v>2009</v>
      </c>
      <c r="C52" s="1" t="s">
        <v>12</v>
      </c>
      <c r="D52" s="29">
        <v>49.1</v>
      </c>
      <c r="E52" s="29">
        <v>369</v>
      </c>
      <c r="F52" s="29">
        <v>81</v>
      </c>
      <c r="G52" s="29">
        <v>7.01</v>
      </c>
      <c r="H52" s="12">
        <v>0.61</v>
      </c>
      <c r="I52" s="12">
        <v>28.07</v>
      </c>
      <c r="J52" s="29">
        <v>19.8</v>
      </c>
      <c r="K52" s="29">
        <v>127</v>
      </c>
      <c r="L52" s="12">
        <v>0.63</v>
      </c>
      <c r="M52" s="12">
        <v>0.06</v>
      </c>
      <c r="N52" s="29">
        <v>9.3000000000000007</v>
      </c>
      <c r="O52" s="108">
        <v>9.1999999999999993</v>
      </c>
      <c r="P52" s="39" t="str">
        <f>VLOOKUP(Perspectivas_Globales[[#This Row],[Country]],Tablas!$B$5:$C$138,2,FALSE)</f>
        <v>Africa</v>
      </c>
      <c r="Q52" s="39" t="str" cm="1">
        <f t="array" ref="Q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52" s="39" t="str" cm="1">
        <f t="array" ref="R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3" spans="1:18" x14ac:dyDescent="0.25">
      <c r="A53" s="1" t="s">
        <v>15</v>
      </c>
      <c r="B53" s="1">
        <v>2008</v>
      </c>
      <c r="C53" s="1" t="s">
        <v>12</v>
      </c>
      <c r="D53" s="29">
        <v>48.7</v>
      </c>
      <c r="E53" s="29">
        <v>371</v>
      </c>
      <c r="F53" s="29">
        <v>84</v>
      </c>
      <c r="G53" s="29">
        <v>7.07</v>
      </c>
      <c r="H53" s="12">
        <v>0.69000000000000006</v>
      </c>
      <c r="I53" s="12">
        <v>2.65</v>
      </c>
      <c r="J53" s="29">
        <v>19.3</v>
      </c>
      <c r="K53" s="29">
        <v>133</v>
      </c>
      <c r="L53" s="12">
        <v>0.65</v>
      </c>
      <c r="M53" s="12">
        <v>0.69000000000000006</v>
      </c>
      <c r="N53" s="29">
        <v>9.5</v>
      </c>
      <c r="O53" s="108">
        <v>9.4</v>
      </c>
      <c r="P53" s="39" t="str">
        <f>VLOOKUP(Perspectivas_Globales[[#This Row],[Country]],Tablas!$B$5:$C$138,2,FALSE)</f>
        <v>Africa</v>
      </c>
      <c r="Q53" s="39" t="str" cm="1">
        <f t="array" ref="Q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53" s="39" t="str" cm="1">
        <f t="array" ref="R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4" spans="1:18" x14ac:dyDescent="0.25">
      <c r="A54" s="1" t="s">
        <v>15</v>
      </c>
      <c r="B54" s="1">
        <v>2007</v>
      </c>
      <c r="C54" s="1" t="s">
        <v>12</v>
      </c>
      <c r="D54" s="29">
        <v>48.2</v>
      </c>
      <c r="E54" s="29">
        <v>375</v>
      </c>
      <c r="F54" s="29">
        <v>87</v>
      </c>
      <c r="G54" s="29">
        <v>6.35</v>
      </c>
      <c r="H54" s="12">
        <v>0.73</v>
      </c>
      <c r="I54" s="12">
        <v>10.14</v>
      </c>
      <c r="J54" s="29">
        <v>18.8</v>
      </c>
      <c r="K54" s="29">
        <v>138</v>
      </c>
      <c r="L54" s="12">
        <v>0.75</v>
      </c>
      <c r="M54" s="12">
        <v>0.73</v>
      </c>
      <c r="N54" s="29">
        <v>9.6</v>
      </c>
      <c r="O54" s="108">
        <v>9.6</v>
      </c>
      <c r="P54" s="39" t="str">
        <f>VLOOKUP(Perspectivas_Globales[[#This Row],[Country]],Tablas!$B$5:$C$138,2,FALSE)</f>
        <v>Africa</v>
      </c>
      <c r="Q54" s="39" t="str" cm="1">
        <f t="array" ref="Q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54" s="39" t="str" cm="1">
        <f t="array" ref="R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5" spans="1:18" x14ac:dyDescent="0.25">
      <c r="A55" s="1" t="s">
        <v>16</v>
      </c>
      <c r="B55" s="1">
        <v>2014</v>
      </c>
      <c r="C55" s="1" t="s">
        <v>12</v>
      </c>
      <c r="D55" s="29">
        <v>76.2</v>
      </c>
      <c r="E55" s="29">
        <v>118</v>
      </c>
      <c r="F55" s="29">
        <v>8</v>
      </c>
      <c r="G55" s="29">
        <v>7.93</v>
      </c>
      <c r="H55" s="12">
        <v>0.94000000000000006</v>
      </c>
      <c r="I55" s="12">
        <v>0.01</v>
      </c>
      <c r="J55" s="29">
        <v>62.2</v>
      </c>
      <c r="K55" s="29">
        <v>9</v>
      </c>
      <c r="L55" s="12">
        <v>0.92</v>
      </c>
      <c r="M55" s="12">
        <v>0.94000000000000006</v>
      </c>
      <c r="N55" s="29">
        <v>1</v>
      </c>
      <c r="O55" s="108">
        <v>0.9</v>
      </c>
      <c r="P55" s="39" t="str">
        <f>VLOOKUP(Perspectivas_Globales[[#This Row],[Country]],Tablas!$B$5:$C$138,2,FALSE)</f>
        <v>Sudamerica</v>
      </c>
      <c r="Q55" s="39" t="str" cm="1">
        <f t="array" ref="Q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5" s="39" t="str" cm="1">
        <f t="array" ref="R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6" spans="1:18" x14ac:dyDescent="0.25">
      <c r="A56" s="1" t="s">
        <v>16</v>
      </c>
      <c r="B56" s="1">
        <v>2013</v>
      </c>
      <c r="C56" s="1" t="s">
        <v>12</v>
      </c>
      <c r="D56" s="29">
        <v>76</v>
      </c>
      <c r="E56" s="29">
        <v>119</v>
      </c>
      <c r="F56" s="29">
        <v>8</v>
      </c>
      <c r="G56" s="29">
        <v>8.2799999999999994</v>
      </c>
      <c r="H56" s="12">
        <v>0.94000000000000006</v>
      </c>
      <c r="I56" s="12">
        <v>0</v>
      </c>
      <c r="J56" s="29">
        <v>61.6</v>
      </c>
      <c r="K56" s="29">
        <v>10</v>
      </c>
      <c r="L56" s="12">
        <v>0.99</v>
      </c>
      <c r="M56" s="12">
        <v>0.94000000000000006</v>
      </c>
      <c r="N56" s="29">
        <v>1</v>
      </c>
      <c r="O56" s="108">
        <v>0.9</v>
      </c>
      <c r="P56" s="39" t="str">
        <f>VLOOKUP(Perspectivas_Globales[[#This Row],[Country]],Tablas!$B$5:$C$138,2,FALSE)</f>
        <v>Sudamerica</v>
      </c>
      <c r="Q56" s="39" t="str" cm="1">
        <f t="array" ref="Q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6" s="39" t="str" cm="1">
        <f t="array" ref="R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7" spans="1:18" x14ac:dyDescent="0.25">
      <c r="A57" s="1" t="s">
        <v>16</v>
      </c>
      <c r="B57" s="1">
        <v>2012</v>
      </c>
      <c r="C57" s="1" t="s">
        <v>12</v>
      </c>
      <c r="D57" s="29">
        <v>75.900000000000006</v>
      </c>
      <c r="E57" s="29">
        <v>12</v>
      </c>
      <c r="F57" s="29">
        <v>9</v>
      </c>
      <c r="G57" s="29">
        <v>8.35</v>
      </c>
      <c r="H57" s="12">
        <v>0.91</v>
      </c>
      <c r="I57" s="12">
        <v>0.02</v>
      </c>
      <c r="J57" s="29">
        <v>61</v>
      </c>
      <c r="K57" s="29">
        <v>10</v>
      </c>
      <c r="L57" s="12">
        <v>0.99</v>
      </c>
      <c r="M57" s="12">
        <v>0.91</v>
      </c>
      <c r="N57" s="29">
        <v>1</v>
      </c>
      <c r="O57" s="108">
        <v>0.9</v>
      </c>
      <c r="P57" s="39" t="str">
        <f>VLOOKUP(Perspectivas_Globales[[#This Row],[Country]],Tablas!$B$5:$C$138,2,FALSE)</f>
        <v>Sudamerica</v>
      </c>
      <c r="Q57" s="39" t="str" cm="1">
        <f t="array" ref="Q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7" s="39" t="str" cm="1">
        <f t="array" ref="R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8" spans="1:18" x14ac:dyDescent="0.25">
      <c r="A58" s="1" t="s">
        <v>16</v>
      </c>
      <c r="B58" s="1">
        <v>2011</v>
      </c>
      <c r="C58" s="1" t="s">
        <v>12</v>
      </c>
      <c r="D58" s="29">
        <v>75.7</v>
      </c>
      <c r="E58" s="29">
        <v>12</v>
      </c>
      <c r="F58" s="29">
        <v>9</v>
      </c>
      <c r="G58" s="29">
        <v>8.11</v>
      </c>
      <c r="H58" s="12">
        <v>0.91</v>
      </c>
      <c r="I58" s="12">
        <v>0.03</v>
      </c>
      <c r="J58" s="29">
        <v>6.4</v>
      </c>
      <c r="K58" s="29">
        <v>10</v>
      </c>
      <c r="L58" s="12">
        <v>0.93</v>
      </c>
      <c r="M58" s="12">
        <v>0.91</v>
      </c>
      <c r="N58" s="29">
        <v>1</v>
      </c>
      <c r="O58" s="108">
        <v>0.9</v>
      </c>
      <c r="P58" s="39" t="str">
        <f>VLOOKUP(Perspectivas_Globales[[#This Row],[Country]],Tablas!$B$5:$C$138,2,FALSE)</f>
        <v>Sudamerica</v>
      </c>
      <c r="Q58" s="39" t="str" cm="1">
        <f t="array" ref="Q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8" s="39" t="str" cm="1">
        <f t="array" ref="R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9" spans="1:18" x14ac:dyDescent="0.25">
      <c r="A59" s="1" t="s">
        <v>16</v>
      </c>
      <c r="B59" s="1">
        <v>2010</v>
      </c>
      <c r="C59" s="1" t="s">
        <v>12</v>
      </c>
      <c r="D59" s="29">
        <v>75.5</v>
      </c>
      <c r="E59" s="29">
        <v>121</v>
      </c>
      <c r="F59" s="29">
        <v>10</v>
      </c>
      <c r="G59" s="29">
        <v>8.15</v>
      </c>
      <c r="H59" s="12">
        <v>0.94000000000000006</v>
      </c>
      <c r="I59" s="12">
        <v>0.17</v>
      </c>
      <c r="J59" s="29">
        <v>59.8</v>
      </c>
      <c r="K59" s="29">
        <v>11</v>
      </c>
      <c r="L59" s="12">
        <v>0.95000000000000007</v>
      </c>
      <c r="M59" s="12">
        <v>0.94000000000000006</v>
      </c>
      <c r="N59" s="29">
        <v>1</v>
      </c>
      <c r="O59" s="108">
        <v>0.9</v>
      </c>
      <c r="P59" s="39" t="str">
        <f>VLOOKUP(Perspectivas_Globales[[#This Row],[Country]],Tablas!$B$5:$C$138,2,FALSE)</f>
        <v>Sudamerica</v>
      </c>
      <c r="Q59" s="39" t="str" cm="1">
        <f t="array" ref="Q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9" s="39" t="str" cm="1">
        <f t="array" ref="R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0" spans="1:18" x14ac:dyDescent="0.25">
      <c r="A60" s="1" t="s">
        <v>16</v>
      </c>
      <c r="B60" s="1">
        <v>2009</v>
      </c>
      <c r="C60" s="1" t="s">
        <v>12</v>
      </c>
      <c r="D60" s="29">
        <v>75.599999999999994</v>
      </c>
      <c r="E60" s="29">
        <v>126</v>
      </c>
      <c r="F60" s="29">
        <v>10</v>
      </c>
      <c r="G60" s="29">
        <v>8.33</v>
      </c>
      <c r="H60" s="12">
        <v>0.94000000000000006</v>
      </c>
      <c r="I60" s="12">
        <v>0.03</v>
      </c>
      <c r="J60" s="29">
        <v>59.2</v>
      </c>
      <c r="K60" s="29">
        <v>11</v>
      </c>
      <c r="L60" s="12">
        <v>0.97</v>
      </c>
      <c r="M60" s="12">
        <v>0.94000000000000006</v>
      </c>
      <c r="N60" s="29">
        <v>1</v>
      </c>
      <c r="O60" s="108">
        <v>0.9</v>
      </c>
      <c r="P60" s="39" t="str">
        <f>VLOOKUP(Perspectivas_Globales[[#This Row],[Country]],Tablas!$B$5:$C$138,2,FALSE)</f>
        <v>Sudamerica</v>
      </c>
      <c r="Q60" s="39" t="str" cm="1">
        <f t="array" ref="Q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0" s="39" t="str" cm="1">
        <f t="array" ref="R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1" spans="1:18" x14ac:dyDescent="0.25">
      <c r="A61" s="1" t="s">
        <v>16</v>
      </c>
      <c r="B61" s="1">
        <v>2008</v>
      </c>
      <c r="C61" s="1" t="s">
        <v>12</v>
      </c>
      <c r="D61" s="29">
        <v>75.400000000000006</v>
      </c>
      <c r="E61" s="29">
        <v>126</v>
      </c>
      <c r="F61" s="29">
        <v>10</v>
      </c>
      <c r="G61" s="29">
        <v>8.41</v>
      </c>
      <c r="H61" s="12">
        <v>0.09</v>
      </c>
      <c r="I61" s="12">
        <v>0</v>
      </c>
      <c r="J61" s="29">
        <v>58.6</v>
      </c>
      <c r="K61" s="29">
        <v>11</v>
      </c>
      <c r="L61" s="12">
        <v>0.94000000000000006</v>
      </c>
      <c r="M61" s="12">
        <v>0.93</v>
      </c>
      <c r="N61" s="29">
        <v>1</v>
      </c>
      <c r="O61" s="108">
        <v>0.9</v>
      </c>
      <c r="P61" s="39" t="str">
        <f>VLOOKUP(Perspectivas_Globales[[#This Row],[Country]],Tablas!$B$5:$C$138,2,FALSE)</f>
        <v>Sudamerica</v>
      </c>
      <c r="Q61" s="39" t="str" cm="1">
        <f t="array" ref="Q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1" s="39" t="str" cm="1">
        <f t="array" ref="R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2" spans="1:18" x14ac:dyDescent="0.25">
      <c r="A62" s="1" t="s">
        <v>16</v>
      </c>
      <c r="B62" s="1">
        <v>2007</v>
      </c>
      <c r="C62" s="1" t="s">
        <v>12</v>
      </c>
      <c r="D62" s="29">
        <v>74.8</v>
      </c>
      <c r="E62" s="29">
        <v>129</v>
      </c>
      <c r="F62" s="29">
        <v>10</v>
      </c>
      <c r="G62" s="29">
        <v>8.16</v>
      </c>
      <c r="H62" s="12">
        <v>0.85</v>
      </c>
      <c r="I62" s="12">
        <v>0</v>
      </c>
      <c r="J62" s="29">
        <v>58</v>
      </c>
      <c r="K62" s="29">
        <v>12</v>
      </c>
      <c r="L62" s="12">
        <v>0.92</v>
      </c>
      <c r="M62" s="12">
        <v>0.91</v>
      </c>
      <c r="N62" s="29">
        <v>1.1000000000000001</v>
      </c>
      <c r="O62" s="108">
        <v>0.9</v>
      </c>
      <c r="P62" s="39" t="str">
        <f>VLOOKUP(Perspectivas_Globales[[#This Row],[Country]],Tablas!$B$5:$C$138,2,FALSE)</f>
        <v>Sudamerica</v>
      </c>
      <c r="Q62" s="39" t="str" cm="1">
        <f t="array" ref="Q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2" s="39" t="str" cm="1">
        <f t="array" ref="R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3" spans="1:18" x14ac:dyDescent="0.25">
      <c r="A63" s="1" t="s">
        <v>16</v>
      </c>
      <c r="B63" s="1">
        <v>2006</v>
      </c>
      <c r="C63" s="1" t="s">
        <v>12</v>
      </c>
      <c r="D63" s="29">
        <v>75.2</v>
      </c>
      <c r="E63" s="29">
        <v>127</v>
      </c>
      <c r="F63" s="29">
        <v>11</v>
      </c>
      <c r="G63" s="29">
        <v>7.75</v>
      </c>
      <c r="H63" s="12">
        <v>0.84</v>
      </c>
      <c r="I63" s="12">
        <v>0</v>
      </c>
      <c r="J63" s="29">
        <v>57.5</v>
      </c>
      <c r="K63" s="29">
        <v>12</v>
      </c>
      <c r="L63" s="12">
        <v>0.92</v>
      </c>
      <c r="M63" s="12">
        <v>0.91</v>
      </c>
      <c r="N63" s="29">
        <v>1.1000000000000001</v>
      </c>
      <c r="O63" s="108">
        <v>0.9</v>
      </c>
      <c r="P63" s="39" t="str">
        <f>VLOOKUP(Perspectivas_Globales[[#This Row],[Country]],Tablas!$B$5:$C$138,2,FALSE)</f>
        <v>Sudamerica</v>
      </c>
      <c r="Q63" s="39" t="str" cm="1">
        <f t="array" ref="Q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3" s="39" t="str" cm="1">
        <f t="array" ref="R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4" spans="1:18" x14ac:dyDescent="0.25">
      <c r="A64" s="1" t="s">
        <v>16</v>
      </c>
      <c r="B64" s="1">
        <v>2005</v>
      </c>
      <c r="C64" s="1" t="s">
        <v>12</v>
      </c>
      <c r="D64" s="29">
        <v>74.900000000000006</v>
      </c>
      <c r="E64" s="29">
        <v>127</v>
      </c>
      <c r="F64" s="29">
        <v>11</v>
      </c>
      <c r="G64" s="29">
        <v>7.53</v>
      </c>
      <c r="H64" s="12">
        <v>0.88</v>
      </c>
      <c r="I64" s="12">
        <v>0</v>
      </c>
      <c r="J64" s="29">
        <v>56.9</v>
      </c>
      <c r="K64" s="29">
        <v>12</v>
      </c>
      <c r="L64" s="12">
        <v>0.95000000000000007</v>
      </c>
      <c r="M64" s="12">
        <v>0.98</v>
      </c>
      <c r="N64" s="29">
        <v>1.1000000000000001</v>
      </c>
      <c r="O64" s="108">
        <v>1</v>
      </c>
      <c r="P64" s="39" t="str">
        <f>VLOOKUP(Perspectivas_Globales[[#This Row],[Country]],Tablas!$B$5:$C$138,2,FALSE)</f>
        <v>Sudamerica</v>
      </c>
      <c r="Q64" s="39" t="str" cm="1">
        <f t="array" ref="Q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4" s="39" t="str" cm="1">
        <f t="array" ref="R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5" spans="1:18" x14ac:dyDescent="0.25">
      <c r="A65" s="1" t="s">
        <v>16</v>
      </c>
      <c r="B65" s="1">
        <v>2004</v>
      </c>
      <c r="C65" s="1" t="s">
        <v>12</v>
      </c>
      <c r="D65" s="29">
        <v>74.7</v>
      </c>
      <c r="E65" s="29">
        <v>13</v>
      </c>
      <c r="F65" s="29">
        <v>11</v>
      </c>
      <c r="G65" s="29">
        <v>7.63</v>
      </c>
      <c r="H65" s="12">
        <v>0.81</v>
      </c>
      <c r="I65" s="12">
        <v>0</v>
      </c>
      <c r="J65" s="29">
        <v>56.3</v>
      </c>
      <c r="K65" s="29">
        <v>12</v>
      </c>
      <c r="L65" s="12">
        <v>0.91</v>
      </c>
      <c r="M65" s="12">
        <v>0.98</v>
      </c>
      <c r="N65" s="29">
        <v>1.1000000000000001</v>
      </c>
      <c r="O65" s="108">
        <v>1</v>
      </c>
      <c r="P65" s="39" t="str">
        <f>VLOOKUP(Perspectivas_Globales[[#This Row],[Country]],Tablas!$B$5:$C$138,2,FALSE)</f>
        <v>Sudamerica</v>
      </c>
      <c r="Q65" s="39" t="str" cm="1">
        <f t="array" ref="Q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5" s="39" t="str" cm="1">
        <f t="array" ref="R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6" spans="1:18" x14ac:dyDescent="0.25">
      <c r="A66" s="1" t="s">
        <v>16</v>
      </c>
      <c r="B66" s="1">
        <v>2003</v>
      </c>
      <c r="C66" s="1" t="s">
        <v>12</v>
      </c>
      <c r="D66" s="29">
        <v>74.099999999999994</v>
      </c>
      <c r="E66" s="29">
        <v>137</v>
      </c>
      <c r="F66" s="29">
        <v>11</v>
      </c>
      <c r="G66" s="29">
        <v>7.62</v>
      </c>
      <c r="H66" s="12">
        <v>0.73</v>
      </c>
      <c r="I66" s="12">
        <v>0</v>
      </c>
      <c r="J66" s="29">
        <v>55.7</v>
      </c>
      <c r="K66" s="29">
        <v>13</v>
      </c>
      <c r="L66" s="12">
        <v>0.95000000000000007</v>
      </c>
      <c r="M66" s="12">
        <v>0.96</v>
      </c>
      <c r="N66" s="29">
        <v>1.2</v>
      </c>
      <c r="O66" s="108">
        <v>1</v>
      </c>
      <c r="P66" s="39" t="str">
        <f>VLOOKUP(Perspectivas_Globales[[#This Row],[Country]],Tablas!$B$5:$C$138,2,FALSE)</f>
        <v>Sudamerica</v>
      </c>
      <c r="Q66" s="39" t="str" cm="1">
        <f t="array" ref="Q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6" s="39" t="str" cm="1">
        <f t="array" ref="R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7" spans="1:18" x14ac:dyDescent="0.25">
      <c r="A67" s="1" t="s">
        <v>16</v>
      </c>
      <c r="B67" s="1">
        <v>2002</v>
      </c>
      <c r="C67" s="1" t="s">
        <v>12</v>
      </c>
      <c r="D67" s="29">
        <v>74.099999999999994</v>
      </c>
      <c r="E67" s="29">
        <v>138</v>
      </c>
      <c r="F67" s="29">
        <v>12</v>
      </c>
      <c r="G67" s="29">
        <v>7.81</v>
      </c>
      <c r="H67" s="12">
        <v>0.66</v>
      </c>
      <c r="I67" s="12">
        <v>0</v>
      </c>
      <c r="J67" s="29">
        <v>55.1</v>
      </c>
      <c r="K67" s="29">
        <v>13</v>
      </c>
      <c r="L67" s="12">
        <v>0.94000000000000006</v>
      </c>
      <c r="M67" s="12">
        <v>0.93</v>
      </c>
      <c r="N67" s="29">
        <v>1.2</v>
      </c>
      <c r="O67" s="108">
        <v>1</v>
      </c>
      <c r="P67" s="39" t="str">
        <f>VLOOKUP(Perspectivas_Globales[[#This Row],[Country]],Tablas!$B$5:$C$138,2,FALSE)</f>
        <v>Sudamerica</v>
      </c>
      <c r="Q67" s="39" t="str" cm="1">
        <f t="array" ref="Q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7" s="39" t="str" cm="1">
        <f t="array" ref="R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8" spans="1:18" x14ac:dyDescent="0.25">
      <c r="A68" s="1" t="s">
        <v>17</v>
      </c>
      <c r="B68" s="1">
        <v>2014</v>
      </c>
      <c r="C68" s="1" t="s">
        <v>12</v>
      </c>
      <c r="D68" s="29">
        <v>74.599999999999994</v>
      </c>
      <c r="E68" s="29">
        <v>12</v>
      </c>
      <c r="F68" s="29">
        <v>1</v>
      </c>
      <c r="G68" s="29">
        <v>3.91</v>
      </c>
      <c r="H68" s="12">
        <v>0.93</v>
      </c>
      <c r="I68" s="12">
        <v>0.13</v>
      </c>
      <c r="J68" s="29">
        <v>54.1</v>
      </c>
      <c r="K68" s="29">
        <v>1</v>
      </c>
      <c r="L68" s="12">
        <v>0.95000000000000007</v>
      </c>
      <c r="M68" s="12">
        <v>0.93</v>
      </c>
      <c r="N68" s="29">
        <v>2.1</v>
      </c>
      <c r="O68" s="108">
        <v>2.1</v>
      </c>
      <c r="P68" s="39" t="str">
        <f>VLOOKUP(Perspectivas_Globales[[#This Row],[Country]],Tablas!$B$5:$C$138,2,FALSE)</f>
        <v>Asia</v>
      </c>
      <c r="Q68" s="39" t="str" cm="1">
        <f t="array" ref="Q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8" s="39" t="str" cm="1">
        <f t="array" ref="R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9" spans="1:18" x14ac:dyDescent="0.25">
      <c r="A69" s="1" t="s">
        <v>17</v>
      </c>
      <c r="B69" s="1">
        <v>2013</v>
      </c>
      <c r="C69" s="1" t="s">
        <v>12</v>
      </c>
      <c r="D69" s="29">
        <v>74.400000000000006</v>
      </c>
      <c r="E69" s="29">
        <v>123</v>
      </c>
      <c r="F69" s="29">
        <v>1</v>
      </c>
      <c r="G69" s="29">
        <v>3.79</v>
      </c>
      <c r="H69" s="12">
        <v>0.95000000000000007</v>
      </c>
      <c r="I69" s="12">
        <v>0.1</v>
      </c>
      <c r="J69" s="29">
        <v>53.3</v>
      </c>
      <c r="K69" s="29">
        <v>1</v>
      </c>
      <c r="L69" s="12">
        <v>0.96</v>
      </c>
      <c r="M69" s="12">
        <v>0.95000000000000007</v>
      </c>
      <c r="N69" s="29">
        <v>2.1</v>
      </c>
      <c r="O69" s="108">
        <v>2.1</v>
      </c>
      <c r="P69" s="39" t="str">
        <f>VLOOKUP(Perspectivas_Globales[[#This Row],[Country]],Tablas!$B$5:$C$138,2,FALSE)</f>
        <v>Asia</v>
      </c>
      <c r="Q69" s="39" t="str" cm="1">
        <f t="array" ref="Q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9" s="39" t="str" cm="1">
        <f t="array" ref="R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0" spans="1:18" x14ac:dyDescent="0.25">
      <c r="A70" s="1" t="s">
        <v>17</v>
      </c>
      <c r="B70" s="1">
        <v>2012</v>
      </c>
      <c r="C70" s="1" t="s">
        <v>12</v>
      </c>
      <c r="D70" s="29">
        <v>74.400000000000006</v>
      </c>
      <c r="E70" s="29">
        <v>121</v>
      </c>
      <c r="F70" s="29">
        <v>1</v>
      </c>
      <c r="G70" s="29">
        <v>3.89</v>
      </c>
      <c r="H70" s="12">
        <v>0.95000000000000007</v>
      </c>
      <c r="I70" s="12">
        <v>0</v>
      </c>
      <c r="J70" s="29">
        <v>52.6</v>
      </c>
      <c r="K70" s="29">
        <v>1</v>
      </c>
      <c r="L70" s="12">
        <v>0.96</v>
      </c>
      <c r="M70" s="12">
        <v>0.95000000000000007</v>
      </c>
      <c r="N70" s="29">
        <v>2</v>
      </c>
      <c r="O70" s="108">
        <v>2.1</v>
      </c>
      <c r="P70" s="39" t="str">
        <f>VLOOKUP(Perspectivas_Globales[[#This Row],[Country]],Tablas!$B$5:$C$138,2,FALSE)</f>
        <v>Asia</v>
      </c>
      <c r="Q70" s="39" t="str" cm="1">
        <f t="array" ref="Q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0" s="39" t="str" cm="1">
        <f t="array" ref="R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1" spans="1:18" x14ac:dyDescent="0.25">
      <c r="A71" s="1" t="s">
        <v>17</v>
      </c>
      <c r="B71" s="1">
        <v>2011</v>
      </c>
      <c r="C71" s="1" t="s">
        <v>12</v>
      </c>
      <c r="D71" s="29">
        <v>73.900000000000006</v>
      </c>
      <c r="E71" s="29">
        <v>128</v>
      </c>
      <c r="F71" s="29">
        <v>1</v>
      </c>
      <c r="G71" s="29">
        <v>4.09</v>
      </c>
      <c r="H71" s="12">
        <v>0.95000000000000007</v>
      </c>
      <c r="I71" s="12">
        <v>0</v>
      </c>
      <c r="J71" s="29">
        <v>51.9</v>
      </c>
      <c r="K71" s="29">
        <v>1</v>
      </c>
      <c r="L71" s="12">
        <v>0.96</v>
      </c>
      <c r="M71" s="12">
        <v>0.95000000000000007</v>
      </c>
      <c r="N71" s="29">
        <v>2</v>
      </c>
      <c r="O71" s="108">
        <v>2.1</v>
      </c>
      <c r="P71" s="39" t="str">
        <f>VLOOKUP(Perspectivas_Globales[[#This Row],[Country]],Tablas!$B$5:$C$138,2,FALSE)</f>
        <v>Asia</v>
      </c>
      <c r="Q71" s="39" t="str" cm="1">
        <f t="array" ref="Q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1" s="39" t="str" cm="1">
        <f t="array" ref="R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2" spans="1:18" x14ac:dyDescent="0.25">
      <c r="A72" s="1" t="s">
        <v>17</v>
      </c>
      <c r="B72" s="1">
        <v>2010</v>
      </c>
      <c r="C72" s="1" t="s">
        <v>12</v>
      </c>
      <c r="D72" s="29">
        <v>73.5</v>
      </c>
      <c r="E72" s="29">
        <v>132</v>
      </c>
      <c r="F72" s="29">
        <v>1</v>
      </c>
      <c r="G72" s="29">
        <v>4.2300000000000004</v>
      </c>
      <c r="H72" s="12">
        <v>0.94000000000000006</v>
      </c>
      <c r="I72" s="12">
        <v>0.02</v>
      </c>
      <c r="J72" s="29">
        <v>51.2</v>
      </c>
      <c r="K72" s="29">
        <v>1</v>
      </c>
      <c r="L72" s="12">
        <v>0.96</v>
      </c>
      <c r="M72" s="12">
        <v>0.94000000000000006</v>
      </c>
      <c r="N72" s="29">
        <v>2</v>
      </c>
      <c r="O72" s="108">
        <v>2.1</v>
      </c>
      <c r="P72" s="39" t="str">
        <f>VLOOKUP(Perspectivas_Globales[[#This Row],[Country]],Tablas!$B$5:$C$138,2,FALSE)</f>
        <v>Asia</v>
      </c>
      <c r="Q72" s="39" t="str" cm="1">
        <f t="array" ref="Q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2" s="39" t="str" cm="1">
        <f t="array" ref="R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3" spans="1:18" x14ac:dyDescent="0.25">
      <c r="A73" s="1" t="s">
        <v>17</v>
      </c>
      <c r="B73" s="1">
        <v>2009</v>
      </c>
      <c r="C73" s="1" t="s">
        <v>12</v>
      </c>
      <c r="D73" s="29">
        <v>73.3</v>
      </c>
      <c r="E73" s="29">
        <v>137</v>
      </c>
      <c r="F73" s="29">
        <v>1</v>
      </c>
      <c r="G73" s="29">
        <v>3.96</v>
      </c>
      <c r="H73" s="12">
        <v>0.93</v>
      </c>
      <c r="I73" s="12">
        <v>0</v>
      </c>
      <c r="J73" s="29">
        <v>5.7</v>
      </c>
      <c r="K73" s="29">
        <v>1</v>
      </c>
      <c r="L73" s="12">
        <v>0.94000000000000006</v>
      </c>
      <c r="M73" s="12">
        <v>0.93</v>
      </c>
      <c r="N73" s="29">
        <v>2</v>
      </c>
      <c r="O73" s="108">
        <v>2.1</v>
      </c>
      <c r="P73" s="39" t="str">
        <f>VLOOKUP(Perspectivas_Globales[[#This Row],[Country]],Tablas!$B$5:$C$138,2,FALSE)</f>
        <v>Asia</v>
      </c>
      <c r="Q73" s="39" t="str" cm="1">
        <f t="array" ref="Q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3" s="39" t="str" cm="1">
        <f t="array" ref="R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4" spans="1:18" x14ac:dyDescent="0.25">
      <c r="A74" s="1" t="s">
        <v>17</v>
      </c>
      <c r="B74" s="1">
        <v>2008</v>
      </c>
      <c r="C74" s="1" t="s">
        <v>12</v>
      </c>
      <c r="D74" s="29">
        <v>73.2</v>
      </c>
      <c r="E74" s="29">
        <v>14</v>
      </c>
      <c r="F74" s="29">
        <v>1</v>
      </c>
      <c r="G74" s="29">
        <v>3.96</v>
      </c>
      <c r="H74" s="12">
        <v>0.89</v>
      </c>
      <c r="I74" s="12">
        <v>0</v>
      </c>
      <c r="J74" s="29">
        <v>5.0999999999999996</v>
      </c>
      <c r="K74" s="29">
        <v>1</v>
      </c>
      <c r="L74" s="12">
        <v>0.91</v>
      </c>
      <c r="M74" s="12">
        <v>0.89</v>
      </c>
      <c r="N74" s="29">
        <v>2</v>
      </c>
      <c r="O74" s="108">
        <v>2.1</v>
      </c>
      <c r="P74" s="39" t="str">
        <f>VLOOKUP(Perspectivas_Globales[[#This Row],[Country]],Tablas!$B$5:$C$138,2,FALSE)</f>
        <v>Asia</v>
      </c>
      <c r="Q74" s="39" t="str" cm="1">
        <f t="array" ref="Q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4" s="39" t="str" cm="1">
        <f t="array" ref="R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5" spans="1:18" x14ac:dyDescent="0.25">
      <c r="A75" s="1" t="s">
        <v>17</v>
      </c>
      <c r="B75" s="1">
        <v>2007</v>
      </c>
      <c r="C75" s="1" t="s">
        <v>12</v>
      </c>
      <c r="D75" s="29">
        <v>73.5</v>
      </c>
      <c r="E75" s="29">
        <v>132</v>
      </c>
      <c r="F75" s="29">
        <v>1</v>
      </c>
      <c r="G75" s="29">
        <v>3.99</v>
      </c>
      <c r="H75" s="12">
        <v>0.85</v>
      </c>
      <c r="I75" s="12">
        <v>0.01</v>
      </c>
      <c r="J75" s="29">
        <v>49.7</v>
      </c>
      <c r="K75" s="29">
        <v>1</v>
      </c>
      <c r="L75" s="12">
        <v>0.09</v>
      </c>
      <c r="M75" s="12">
        <v>0.88</v>
      </c>
      <c r="N75" s="29">
        <v>2</v>
      </c>
      <c r="O75" s="108">
        <v>2.1</v>
      </c>
      <c r="P75" s="39" t="str">
        <f>VLOOKUP(Perspectivas_Globales[[#This Row],[Country]],Tablas!$B$5:$C$138,2,FALSE)</f>
        <v>Asia</v>
      </c>
      <c r="Q75" s="39" t="str" cm="1">
        <f t="array" ref="Q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5" s="39" t="str" cm="1">
        <f t="array" ref="R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6" spans="1:18" x14ac:dyDescent="0.25">
      <c r="A76" s="1" t="s">
        <v>17</v>
      </c>
      <c r="B76" s="1">
        <v>2006</v>
      </c>
      <c r="C76" s="1" t="s">
        <v>12</v>
      </c>
      <c r="D76" s="29">
        <v>72.900000000000006</v>
      </c>
      <c r="E76" s="29">
        <v>141</v>
      </c>
      <c r="F76" s="29">
        <v>1</v>
      </c>
      <c r="G76" s="29">
        <v>4.01</v>
      </c>
      <c r="H76" s="12">
        <v>0.78</v>
      </c>
      <c r="I76" s="12">
        <v>1.37</v>
      </c>
      <c r="J76" s="29">
        <v>49.2</v>
      </c>
      <c r="K76" s="29">
        <v>1</v>
      </c>
      <c r="L76" s="12">
        <v>0.87</v>
      </c>
      <c r="M76" s="12">
        <v>0.87</v>
      </c>
      <c r="N76" s="29">
        <v>2</v>
      </c>
      <c r="O76" s="108">
        <v>2.1</v>
      </c>
      <c r="P76" s="39" t="str">
        <f>VLOOKUP(Perspectivas_Globales[[#This Row],[Country]],Tablas!$B$5:$C$138,2,FALSE)</f>
        <v>Asia</v>
      </c>
      <c r="Q76" s="39" t="str" cm="1">
        <f t="array" ref="Q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6" s="39" t="str" cm="1">
        <f t="array" ref="R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7" spans="1:18" x14ac:dyDescent="0.25">
      <c r="A77" s="1" t="s">
        <v>17</v>
      </c>
      <c r="B77" s="1">
        <v>2005</v>
      </c>
      <c r="C77" s="1" t="s">
        <v>12</v>
      </c>
      <c r="D77" s="29">
        <v>73</v>
      </c>
      <c r="E77" s="29">
        <v>137</v>
      </c>
      <c r="F77" s="29">
        <v>1</v>
      </c>
      <c r="G77" s="29">
        <v>4.25</v>
      </c>
      <c r="H77" s="12">
        <v>0.91</v>
      </c>
      <c r="I77" s="12">
        <v>22.81</v>
      </c>
      <c r="J77" s="29">
        <v>48.8</v>
      </c>
      <c r="K77" s="29">
        <v>1</v>
      </c>
      <c r="L77" s="12">
        <v>0.92</v>
      </c>
      <c r="M77" s="12">
        <v>0.09</v>
      </c>
      <c r="N77" s="29">
        <v>2</v>
      </c>
      <c r="O77" s="108">
        <v>2.1</v>
      </c>
      <c r="P77" s="39" t="str">
        <f>VLOOKUP(Perspectivas_Globales[[#This Row],[Country]],Tablas!$B$5:$C$138,2,FALSE)</f>
        <v>Asia</v>
      </c>
      <c r="Q77" s="39" t="str" cm="1">
        <f t="array" ref="Q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7" s="39" t="str" cm="1">
        <f t="array" ref="R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8" spans="1:18" x14ac:dyDescent="0.25">
      <c r="A78" s="1" t="s">
        <v>17</v>
      </c>
      <c r="B78" s="1">
        <v>2004</v>
      </c>
      <c r="C78" s="1" t="s">
        <v>12</v>
      </c>
      <c r="D78" s="29">
        <v>73</v>
      </c>
      <c r="E78" s="29">
        <v>132</v>
      </c>
      <c r="F78" s="29">
        <v>1</v>
      </c>
      <c r="G78" s="29">
        <v>3.81</v>
      </c>
      <c r="H78" s="12">
        <v>0.91</v>
      </c>
      <c r="I78" s="12">
        <v>17.830000000000002</v>
      </c>
      <c r="J78" s="29">
        <v>48.4</v>
      </c>
      <c r="K78" s="29">
        <v>1</v>
      </c>
      <c r="L78" s="12">
        <v>0.93</v>
      </c>
      <c r="M78" s="12">
        <v>0.91</v>
      </c>
      <c r="N78" s="29">
        <v>2</v>
      </c>
      <c r="O78" s="108">
        <v>2.1</v>
      </c>
      <c r="P78" s="39" t="str">
        <f>VLOOKUP(Perspectivas_Globales[[#This Row],[Country]],Tablas!$B$5:$C$138,2,FALSE)</f>
        <v>Asia</v>
      </c>
      <c r="Q78" s="39" t="str" cm="1">
        <f t="array" ref="Q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8" s="39" t="str" cm="1">
        <f t="array" ref="R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9" spans="1:18" x14ac:dyDescent="0.25">
      <c r="A79" s="1" t="s">
        <v>17</v>
      </c>
      <c r="B79" s="1">
        <v>2003</v>
      </c>
      <c r="C79" s="1" t="s">
        <v>12</v>
      </c>
      <c r="D79" s="29">
        <v>72.7</v>
      </c>
      <c r="E79" s="29">
        <v>134</v>
      </c>
      <c r="F79" s="29">
        <v>1</v>
      </c>
      <c r="G79" s="29">
        <v>3.03</v>
      </c>
      <c r="H79" s="12">
        <v>0.93</v>
      </c>
      <c r="I79" s="12">
        <v>0.04</v>
      </c>
      <c r="J79" s="29">
        <v>48.1</v>
      </c>
      <c r="K79" s="29">
        <v>1</v>
      </c>
      <c r="L79" s="12">
        <v>0.96</v>
      </c>
      <c r="M79" s="12">
        <v>0.94000000000000006</v>
      </c>
      <c r="N79" s="29">
        <v>2</v>
      </c>
      <c r="O79" s="108">
        <v>2.1</v>
      </c>
      <c r="P79" s="39" t="str">
        <f>VLOOKUP(Perspectivas_Globales[[#This Row],[Country]],Tablas!$B$5:$C$138,2,FALSE)</f>
        <v>Asia</v>
      </c>
      <c r="Q79" s="39" t="str" cm="1">
        <f t="array" ref="Q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9" s="39" t="str" cm="1">
        <f t="array" ref="R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0" spans="1:18" x14ac:dyDescent="0.25">
      <c r="A80" s="1" t="s">
        <v>17</v>
      </c>
      <c r="B80" s="1">
        <v>2002</v>
      </c>
      <c r="C80" s="1" t="s">
        <v>12</v>
      </c>
      <c r="D80" s="29">
        <v>72.599999999999994</v>
      </c>
      <c r="E80" s="29">
        <v>134</v>
      </c>
      <c r="F80" s="29">
        <v>1</v>
      </c>
      <c r="G80" s="29">
        <v>2.86</v>
      </c>
      <c r="H80" s="12">
        <v>0.91</v>
      </c>
      <c r="I80" s="12">
        <v>0.4</v>
      </c>
      <c r="J80" s="29">
        <v>47.8</v>
      </c>
      <c r="K80" s="29">
        <v>1</v>
      </c>
      <c r="L80" s="12">
        <v>0.96</v>
      </c>
      <c r="M80" s="12">
        <v>0.94000000000000006</v>
      </c>
      <c r="N80" s="29">
        <v>2.1</v>
      </c>
      <c r="O80" s="108">
        <v>2.1</v>
      </c>
      <c r="P80" s="39" t="str">
        <f>VLOOKUP(Perspectivas_Globales[[#This Row],[Country]],Tablas!$B$5:$C$138,2,FALSE)</f>
        <v>Asia</v>
      </c>
      <c r="Q80" s="39" t="str" cm="1">
        <f t="array" ref="Q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0" s="39" t="str" cm="1">
        <f t="array" ref="R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1" spans="1:18" x14ac:dyDescent="0.25">
      <c r="A81" s="1" t="s">
        <v>17</v>
      </c>
      <c r="B81" s="1">
        <v>2001</v>
      </c>
      <c r="C81" s="1" t="s">
        <v>12</v>
      </c>
      <c r="D81" s="29">
        <v>72.599999999999994</v>
      </c>
      <c r="E81" s="29">
        <v>141</v>
      </c>
      <c r="F81" s="29">
        <v>1</v>
      </c>
      <c r="G81" s="29">
        <v>2.86</v>
      </c>
      <c r="H81" s="12">
        <v>0.69000000000000006</v>
      </c>
      <c r="I81" s="12">
        <v>0.69000000000000006</v>
      </c>
      <c r="J81" s="29">
        <v>47.4</v>
      </c>
      <c r="K81" s="29">
        <v>1</v>
      </c>
      <c r="L81" s="12">
        <v>0.97</v>
      </c>
      <c r="M81" s="12">
        <v>0.94000000000000006</v>
      </c>
      <c r="N81" s="29">
        <v>2.1</v>
      </c>
      <c r="O81" s="108">
        <v>2.1</v>
      </c>
      <c r="P81" s="39" t="str">
        <f>VLOOKUP(Perspectivas_Globales[[#This Row],[Country]],Tablas!$B$5:$C$138,2,FALSE)</f>
        <v>Asia</v>
      </c>
      <c r="Q81" s="39" t="str" cm="1">
        <f t="array" ref="Q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1" s="39" t="str" cm="1">
        <f t="array" ref="R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2" spans="1:18" x14ac:dyDescent="0.25">
      <c r="A82" s="1" t="s">
        <v>17</v>
      </c>
      <c r="B82" s="1">
        <v>2000</v>
      </c>
      <c r="C82" s="1" t="s">
        <v>12</v>
      </c>
      <c r="D82" s="29">
        <v>72</v>
      </c>
      <c r="E82" s="29">
        <v>142</v>
      </c>
      <c r="F82" s="29">
        <v>1</v>
      </c>
      <c r="G82" s="29">
        <v>2.9</v>
      </c>
      <c r="H82" s="12">
        <v>0.55000000000000004</v>
      </c>
      <c r="I82" s="12">
        <v>0.15</v>
      </c>
      <c r="J82" s="29">
        <v>47.1</v>
      </c>
      <c r="K82" s="29">
        <v>1</v>
      </c>
      <c r="L82" s="12">
        <v>0.96</v>
      </c>
      <c r="M82" s="12">
        <v>0.93</v>
      </c>
      <c r="N82" s="29">
        <v>2.1</v>
      </c>
      <c r="O82" s="108">
        <v>2.2000000000000002</v>
      </c>
      <c r="P82" s="39" t="str">
        <f>VLOOKUP(Perspectivas_Globales[[#This Row],[Country]],Tablas!$B$5:$C$138,2,FALSE)</f>
        <v>Asia</v>
      </c>
      <c r="Q82" s="39" t="str" cm="1">
        <f t="array" ref="Q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2" s="39" t="str" cm="1">
        <f t="array" ref="R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3" spans="1:18" x14ac:dyDescent="0.25">
      <c r="A83" s="1" t="s">
        <v>18</v>
      </c>
      <c r="B83" s="1">
        <v>2014</v>
      </c>
      <c r="C83" s="1" t="s">
        <v>19</v>
      </c>
      <c r="D83" s="29">
        <v>82.7</v>
      </c>
      <c r="E83" s="29">
        <v>6</v>
      </c>
      <c r="F83" s="29">
        <v>1</v>
      </c>
      <c r="G83" s="29">
        <v>9.7100000000000009</v>
      </c>
      <c r="H83" s="12">
        <v>0.91</v>
      </c>
      <c r="I83" s="12">
        <v>3.4</v>
      </c>
      <c r="J83" s="29">
        <v>66.099999999999994</v>
      </c>
      <c r="K83" s="29">
        <v>1</v>
      </c>
      <c r="L83" s="12">
        <v>0.92</v>
      </c>
      <c r="M83" s="12">
        <v>0.92</v>
      </c>
      <c r="N83" s="29">
        <v>0.6</v>
      </c>
      <c r="O83" s="108">
        <v>0.6</v>
      </c>
      <c r="P83" s="39" t="str">
        <f>VLOOKUP(Perspectivas_Globales[[#This Row],[Country]],Tablas!$B$5:$C$138,2,FALSE)</f>
        <v>Oceania</v>
      </c>
      <c r="Q83" s="39" t="str" cm="1">
        <f t="array" ref="Q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3" s="39" t="str" cm="1">
        <f t="array" ref="R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4" spans="1:18" x14ac:dyDescent="0.25">
      <c r="A84" s="1" t="s">
        <v>18</v>
      </c>
      <c r="B84" s="1">
        <v>2013</v>
      </c>
      <c r="C84" s="1" t="s">
        <v>19</v>
      </c>
      <c r="D84" s="29">
        <v>82.5</v>
      </c>
      <c r="E84" s="29">
        <v>61</v>
      </c>
      <c r="F84" s="29">
        <v>1</v>
      </c>
      <c r="G84" s="29">
        <v>9.8699999999999992</v>
      </c>
      <c r="H84" s="12">
        <v>0.91</v>
      </c>
      <c r="I84" s="12">
        <v>1.58</v>
      </c>
      <c r="J84" s="29">
        <v>65.5</v>
      </c>
      <c r="K84" s="29">
        <v>1</v>
      </c>
      <c r="L84" s="12">
        <v>0.91</v>
      </c>
      <c r="M84" s="12">
        <v>0.91</v>
      </c>
      <c r="N84" s="29">
        <v>0.6</v>
      </c>
      <c r="O84" s="108">
        <v>0.6</v>
      </c>
      <c r="P84" s="39" t="str">
        <f>VLOOKUP(Perspectivas_Globales[[#This Row],[Country]],Tablas!$B$5:$C$138,2,FALSE)</f>
        <v>Oceania</v>
      </c>
      <c r="Q84" s="39" t="str" cm="1">
        <f t="array" ref="Q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4" s="39" t="str" cm="1">
        <f t="array" ref="R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5" spans="1:18" x14ac:dyDescent="0.25">
      <c r="A85" s="1" t="s">
        <v>18</v>
      </c>
      <c r="B85" s="1">
        <v>2012</v>
      </c>
      <c r="C85" s="1" t="s">
        <v>19</v>
      </c>
      <c r="D85" s="29">
        <v>82.3</v>
      </c>
      <c r="E85" s="29">
        <v>61</v>
      </c>
      <c r="F85" s="29">
        <v>1</v>
      </c>
      <c r="G85" s="29">
        <v>10.029999999999999</v>
      </c>
      <c r="H85" s="12">
        <v>0.91</v>
      </c>
      <c r="I85" s="12">
        <v>1.99</v>
      </c>
      <c r="J85" s="29">
        <v>65</v>
      </c>
      <c r="K85" s="29">
        <v>1</v>
      </c>
      <c r="L85" s="12">
        <v>0.92</v>
      </c>
      <c r="M85" s="12">
        <v>0.92</v>
      </c>
      <c r="N85" s="29">
        <v>0.6</v>
      </c>
      <c r="O85" s="108">
        <v>0.6</v>
      </c>
      <c r="P85" s="39" t="str">
        <f>VLOOKUP(Perspectivas_Globales[[#This Row],[Country]],Tablas!$B$5:$C$138,2,FALSE)</f>
        <v>Oceania</v>
      </c>
      <c r="Q85" s="39" t="str" cm="1">
        <f t="array" ref="Q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5" s="39" t="str" cm="1">
        <f t="array" ref="R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6" spans="1:18" x14ac:dyDescent="0.25">
      <c r="A86" s="1" t="s">
        <v>18</v>
      </c>
      <c r="B86" s="1">
        <v>2011</v>
      </c>
      <c r="C86" s="1" t="s">
        <v>19</v>
      </c>
      <c r="D86" s="29">
        <v>82</v>
      </c>
      <c r="E86" s="29">
        <v>63</v>
      </c>
      <c r="F86" s="29">
        <v>1</v>
      </c>
      <c r="G86" s="29">
        <v>10.3</v>
      </c>
      <c r="H86" s="12">
        <v>0.92</v>
      </c>
      <c r="I86" s="12">
        <v>1.9000000000000001</v>
      </c>
      <c r="J86" s="29">
        <v>64.400000000000006</v>
      </c>
      <c r="K86" s="29">
        <v>1</v>
      </c>
      <c r="L86" s="12">
        <v>0.92</v>
      </c>
      <c r="M86" s="12">
        <v>0.92</v>
      </c>
      <c r="N86" s="29">
        <v>0.6</v>
      </c>
      <c r="O86" s="108">
        <v>0.6</v>
      </c>
      <c r="P86" s="39" t="str">
        <f>VLOOKUP(Perspectivas_Globales[[#This Row],[Country]],Tablas!$B$5:$C$138,2,FALSE)</f>
        <v>Oceania</v>
      </c>
      <c r="Q86" s="39" t="str" cm="1">
        <f t="array" ref="Q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6" s="39" t="str" cm="1">
        <f t="array" ref="R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7" spans="1:18" x14ac:dyDescent="0.25">
      <c r="A87" s="1" t="s">
        <v>18</v>
      </c>
      <c r="B87" s="1">
        <v>2010</v>
      </c>
      <c r="C87" s="1" t="s">
        <v>19</v>
      </c>
      <c r="D87" s="29">
        <v>81.900000000000006</v>
      </c>
      <c r="E87" s="29">
        <v>64</v>
      </c>
      <c r="F87" s="29">
        <v>1</v>
      </c>
      <c r="G87" s="29">
        <v>10.52</v>
      </c>
      <c r="H87" s="12">
        <v>0.92</v>
      </c>
      <c r="I87" s="12">
        <v>0.70000000000000007</v>
      </c>
      <c r="J87" s="29">
        <v>63.9</v>
      </c>
      <c r="K87" s="29">
        <v>1</v>
      </c>
      <c r="L87" s="12">
        <v>0.92</v>
      </c>
      <c r="M87" s="12">
        <v>0.92</v>
      </c>
      <c r="N87" s="29">
        <v>0.7</v>
      </c>
      <c r="O87" s="108">
        <v>0.6</v>
      </c>
      <c r="P87" s="39" t="str">
        <f>VLOOKUP(Perspectivas_Globales[[#This Row],[Country]],Tablas!$B$5:$C$138,2,FALSE)</f>
        <v>Oceania</v>
      </c>
      <c r="Q87" s="39" t="str" cm="1">
        <f t="array" ref="Q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7" s="39" t="str" cm="1">
        <f t="array" ref="R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8" spans="1:18" x14ac:dyDescent="0.25">
      <c r="A88" s="1" t="s">
        <v>18</v>
      </c>
      <c r="B88" s="1">
        <v>2009</v>
      </c>
      <c r="C88" s="1" t="s">
        <v>19</v>
      </c>
      <c r="D88" s="29">
        <v>81.7</v>
      </c>
      <c r="E88" s="29">
        <v>66</v>
      </c>
      <c r="F88" s="29">
        <v>1</v>
      </c>
      <c r="G88" s="29">
        <v>10.62</v>
      </c>
      <c r="H88" s="12">
        <v>0.94000000000000006</v>
      </c>
      <c r="I88" s="12">
        <v>1.04</v>
      </c>
      <c r="J88" s="29">
        <v>63.4</v>
      </c>
      <c r="K88" s="29">
        <v>1</v>
      </c>
      <c r="L88" s="12">
        <v>0.92</v>
      </c>
      <c r="M88" s="12">
        <v>0.92</v>
      </c>
      <c r="N88" s="29">
        <v>0.7</v>
      </c>
      <c r="O88" s="108">
        <v>0.6</v>
      </c>
      <c r="P88" s="39" t="str">
        <f>VLOOKUP(Perspectivas_Globales[[#This Row],[Country]],Tablas!$B$5:$C$138,2,FALSE)</f>
        <v>Oceania</v>
      </c>
      <c r="Q88" s="39" t="str" cm="1">
        <f t="array" ref="Q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8" s="39" t="str" cm="1">
        <f t="array" ref="R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9" spans="1:18" x14ac:dyDescent="0.25">
      <c r="A89" s="1" t="s">
        <v>18</v>
      </c>
      <c r="B89" s="1">
        <v>2008</v>
      </c>
      <c r="C89" s="1" t="s">
        <v>19</v>
      </c>
      <c r="D89" s="29">
        <v>81.3</v>
      </c>
      <c r="E89" s="29">
        <v>66</v>
      </c>
      <c r="F89" s="29">
        <v>1</v>
      </c>
      <c r="G89" s="29">
        <v>10.76</v>
      </c>
      <c r="H89" s="12">
        <v>0.94000000000000006</v>
      </c>
      <c r="I89" s="12">
        <v>0.65</v>
      </c>
      <c r="J89" s="29">
        <v>62.9</v>
      </c>
      <c r="K89" s="29">
        <v>1</v>
      </c>
      <c r="L89" s="12">
        <v>0.92</v>
      </c>
      <c r="M89" s="12">
        <v>0.92</v>
      </c>
      <c r="N89" s="29">
        <v>0.7</v>
      </c>
      <c r="O89" s="108">
        <v>0.6</v>
      </c>
      <c r="P89" s="39" t="str">
        <f>VLOOKUP(Perspectivas_Globales[[#This Row],[Country]],Tablas!$B$5:$C$138,2,FALSE)</f>
        <v>Oceania</v>
      </c>
      <c r="Q89" s="39" t="str" cm="1">
        <f t="array" ref="Q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9" s="39" t="str" cm="1">
        <f t="array" ref="R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0" spans="1:18" x14ac:dyDescent="0.25">
      <c r="A90" s="1" t="s">
        <v>18</v>
      </c>
      <c r="B90" s="1">
        <v>2007</v>
      </c>
      <c r="C90" s="1" t="s">
        <v>19</v>
      </c>
      <c r="D90" s="29">
        <v>81.3</v>
      </c>
      <c r="E90" s="29">
        <v>66</v>
      </c>
      <c r="F90" s="29">
        <v>1</v>
      </c>
      <c r="G90" s="29">
        <v>10.56</v>
      </c>
      <c r="H90" s="12">
        <v>0.94000000000000006</v>
      </c>
      <c r="I90" s="12">
        <v>0.11</v>
      </c>
      <c r="J90" s="29">
        <v>62.5</v>
      </c>
      <c r="K90" s="29">
        <v>2</v>
      </c>
      <c r="L90" s="12">
        <v>0.92</v>
      </c>
      <c r="M90" s="12">
        <v>0.92</v>
      </c>
      <c r="N90" s="29">
        <v>0.7</v>
      </c>
      <c r="O90" s="108">
        <v>0.6</v>
      </c>
      <c r="P90" s="39" t="str">
        <f>VLOOKUP(Perspectivas_Globales[[#This Row],[Country]],Tablas!$B$5:$C$138,2,FALSE)</f>
        <v>Oceania</v>
      </c>
      <c r="Q90" s="39" t="str" cm="1">
        <f t="array" ref="Q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0" s="39" t="str" cm="1">
        <f t="array" ref="R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1" spans="1:18" x14ac:dyDescent="0.25">
      <c r="A91" s="1" t="s">
        <v>18</v>
      </c>
      <c r="B91" s="1">
        <v>2006</v>
      </c>
      <c r="C91" s="1" t="s">
        <v>19</v>
      </c>
      <c r="D91" s="29">
        <v>81.2</v>
      </c>
      <c r="E91" s="29">
        <v>66</v>
      </c>
      <c r="F91" s="29">
        <v>1</v>
      </c>
      <c r="G91" s="29">
        <v>10.31</v>
      </c>
      <c r="H91" s="12">
        <v>0.95000000000000007</v>
      </c>
      <c r="I91" s="12">
        <v>0</v>
      </c>
      <c r="J91" s="29">
        <v>62</v>
      </c>
      <c r="K91" s="29">
        <v>2</v>
      </c>
      <c r="L91" s="12">
        <v>0.92</v>
      </c>
      <c r="M91" s="12">
        <v>0.92</v>
      </c>
      <c r="N91" s="29">
        <v>0.7</v>
      </c>
      <c r="O91" s="108">
        <v>0.6</v>
      </c>
      <c r="P91" s="39" t="str">
        <f>VLOOKUP(Perspectivas_Globales[[#This Row],[Country]],Tablas!$B$5:$C$138,2,FALSE)</f>
        <v>Oceania</v>
      </c>
      <c r="Q91" s="39" t="str" cm="1">
        <f t="array" ref="Q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1" s="39" t="str" cm="1">
        <f t="array" ref="R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2" spans="1:18" x14ac:dyDescent="0.25">
      <c r="A92" s="1" t="s">
        <v>18</v>
      </c>
      <c r="B92" s="1">
        <v>2005</v>
      </c>
      <c r="C92" s="1" t="s">
        <v>19</v>
      </c>
      <c r="D92" s="29">
        <v>81</v>
      </c>
      <c r="E92" s="29">
        <v>67</v>
      </c>
      <c r="F92" s="29">
        <v>1</v>
      </c>
      <c r="G92" s="29">
        <v>10.3</v>
      </c>
      <c r="H92" s="12">
        <v>0.95000000000000007</v>
      </c>
      <c r="I92" s="12">
        <v>0.1</v>
      </c>
      <c r="J92" s="29">
        <v>61.5</v>
      </c>
      <c r="K92" s="29">
        <v>2</v>
      </c>
      <c r="L92" s="12">
        <v>0.92</v>
      </c>
      <c r="M92" s="12">
        <v>0.92</v>
      </c>
      <c r="N92" s="29">
        <v>0.7</v>
      </c>
      <c r="O92" s="108">
        <v>0.6</v>
      </c>
      <c r="P92" s="39" t="str">
        <f>VLOOKUP(Perspectivas_Globales[[#This Row],[Country]],Tablas!$B$5:$C$138,2,FALSE)</f>
        <v>Oceania</v>
      </c>
      <c r="Q92" s="39" t="str" cm="1">
        <f t="array" ref="Q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2" s="39" t="str" cm="1">
        <f t="array" ref="R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3" spans="1:18" x14ac:dyDescent="0.25">
      <c r="A93" s="1" t="s">
        <v>18</v>
      </c>
      <c r="B93" s="1">
        <v>2004</v>
      </c>
      <c r="C93" s="1" t="s">
        <v>19</v>
      </c>
      <c r="D93" s="29">
        <v>86</v>
      </c>
      <c r="E93" s="29">
        <v>69</v>
      </c>
      <c r="F93" s="29">
        <v>1</v>
      </c>
      <c r="G93" s="29">
        <v>9.84</v>
      </c>
      <c r="H93" s="12">
        <v>0.95000000000000007</v>
      </c>
      <c r="I93" s="12">
        <v>0.70000000000000007</v>
      </c>
      <c r="J93" s="29">
        <v>6.9</v>
      </c>
      <c r="K93" s="29">
        <v>1</v>
      </c>
      <c r="L93" s="12">
        <v>0.92</v>
      </c>
      <c r="M93" s="12">
        <v>0.92</v>
      </c>
      <c r="N93" s="29">
        <v>0.7</v>
      </c>
      <c r="O93" s="108">
        <v>0.6</v>
      </c>
      <c r="P93" s="39" t="str">
        <f>VLOOKUP(Perspectivas_Globales[[#This Row],[Country]],Tablas!$B$5:$C$138,2,FALSE)</f>
        <v>Oceania</v>
      </c>
      <c r="Q93" s="39" t="str" cm="1">
        <f t="array" ref="Q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3" s="39" t="str" cm="1">
        <f t="array" ref="R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4" spans="1:18" x14ac:dyDescent="0.25">
      <c r="A94" s="1" t="s">
        <v>18</v>
      </c>
      <c r="B94" s="1">
        <v>2003</v>
      </c>
      <c r="C94" s="1" t="s">
        <v>19</v>
      </c>
      <c r="D94" s="29">
        <v>83</v>
      </c>
      <c r="E94" s="29">
        <v>71</v>
      </c>
      <c r="F94" s="29">
        <v>1</v>
      </c>
      <c r="G94" s="29">
        <v>9.9700000000000006</v>
      </c>
      <c r="H94" s="12">
        <v>0.95000000000000007</v>
      </c>
      <c r="I94" s="12">
        <v>0.91</v>
      </c>
      <c r="J94" s="29">
        <v>6.3</v>
      </c>
      <c r="K94" s="29">
        <v>1</v>
      </c>
      <c r="L94" s="12">
        <v>0.92</v>
      </c>
      <c r="M94" s="12">
        <v>0.93</v>
      </c>
      <c r="N94" s="29">
        <v>0.7</v>
      </c>
      <c r="O94" s="108">
        <v>0.7</v>
      </c>
      <c r="P94" s="39" t="str">
        <f>VLOOKUP(Perspectivas_Globales[[#This Row],[Country]],Tablas!$B$5:$C$138,2,FALSE)</f>
        <v>Oceania</v>
      </c>
      <c r="Q94" s="39" t="str" cm="1">
        <f t="array" ref="Q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4" s="39" t="str" cm="1">
        <f t="array" ref="R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5" spans="1:18" x14ac:dyDescent="0.25">
      <c r="A95" s="1" t="s">
        <v>18</v>
      </c>
      <c r="B95" s="1">
        <v>2002</v>
      </c>
      <c r="C95" s="1" t="s">
        <v>19</v>
      </c>
      <c r="D95" s="29">
        <v>79.900000000000006</v>
      </c>
      <c r="E95" s="29">
        <v>73</v>
      </c>
      <c r="F95" s="29">
        <v>1</v>
      </c>
      <c r="G95" s="29">
        <v>9.84</v>
      </c>
      <c r="H95" s="12">
        <v>0.95000000000000007</v>
      </c>
      <c r="I95" s="12">
        <v>0.32</v>
      </c>
      <c r="J95" s="29">
        <v>59.6</v>
      </c>
      <c r="K95" s="29">
        <v>2</v>
      </c>
      <c r="L95" s="12">
        <v>0.92</v>
      </c>
      <c r="M95" s="12">
        <v>0.92</v>
      </c>
      <c r="N95" s="29">
        <v>0.7</v>
      </c>
      <c r="O95" s="108">
        <v>0.7</v>
      </c>
      <c r="P95" s="39" t="str">
        <f>VLOOKUP(Perspectivas_Globales[[#This Row],[Country]],Tablas!$B$5:$C$138,2,FALSE)</f>
        <v>Oceania</v>
      </c>
      <c r="Q95" s="39" t="str" cm="1">
        <f t="array" ref="Q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5" s="39" t="str" cm="1">
        <f t="array" ref="R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6" spans="1:18" x14ac:dyDescent="0.25">
      <c r="A96" s="1" t="s">
        <v>18</v>
      </c>
      <c r="B96" s="1">
        <v>2001</v>
      </c>
      <c r="C96" s="1" t="s">
        <v>19</v>
      </c>
      <c r="D96" s="29">
        <v>79.900000000000006</v>
      </c>
      <c r="E96" s="29">
        <v>75</v>
      </c>
      <c r="F96" s="29">
        <v>1</v>
      </c>
      <c r="G96" s="29">
        <v>9.5299999999999994</v>
      </c>
      <c r="H96" s="12">
        <v>0.94000000000000006</v>
      </c>
      <c r="I96" s="12">
        <v>1.41</v>
      </c>
      <c r="J96" s="29">
        <v>59</v>
      </c>
      <c r="K96" s="29">
        <v>2</v>
      </c>
      <c r="L96" s="12">
        <v>0.91</v>
      </c>
      <c r="M96" s="12">
        <v>0.92</v>
      </c>
      <c r="N96" s="29">
        <v>0.7</v>
      </c>
      <c r="O96" s="108">
        <v>0.7</v>
      </c>
      <c r="P96" s="39" t="str">
        <f>VLOOKUP(Perspectivas_Globales[[#This Row],[Country]],Tablas!$B$5:$C$138,2,FALSE)</f>
        <v>Oceania</v>
      </c>
      <c r="Q96" s="39" t="str" cm="1">
        <f t="array" ref="Q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6" s="39" t="str" cm="1">
        <f t="array" ref="R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7" spans="1:18" x14ac:dyDescent="0.25">
      <c r="A97" s="1" t="s">
        <v>20</v>
      </c>
      <c r="B97" s="1">
        <v>2014</v>
      </c>
      <c r="C97" s="1" t="s">
        <v>19</v>
      </c>
      <c r="D97" s="29">
        <v>81.400000000000006</v>
      </c>
      <c r="E97" s="29">
        <v>66</v>
      </c>
      <c r="F97" s="29">
        <v>0</v>
      </c>
      <c r="G97" s="29">
        <v>12.32</v>
      </c>
      <c r="H97" s="12">
        <v>0.98</v>
      </c>
      <c r="I97" s="12">
        <v>1.17</v>
      </c>
      <c r="J97" s="29">
        <v>57.1</v>
      </c>
      <c r="K97" s="29">
        <v>0</v>
      </c>
      <c r="L97" s="12">
        <v>0.98</v>
      </c>
      <c r="M97" s="12">
        <v>0.98</v>
      </c>
      <c r="N97" s="29">
        <v>1.8</v>
      </c>
      <c r="O97" s="108">
        <v>2</v>
      </c>
      <c r="P97" s="39" t="str">
        <f>VLOOKUP(Perspectivas_Globales[[#This Row],[Country]],Tablas!$B$5:$C$138,2,FALSE)</f>
        <v>Europa</v>
      </c>
      <c r="Q97" s="39" t="str" cm="1">
        <f t="array" ref="Q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7" s="39" t="str" cm="1">
        <f t="array" ref="R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8" spans="1:18" x14ac:dyDescent="0.25">
      <c r="A98" s="1" t="s">
        <v>20</v>
      </c>
      <c r="B98" s="1">
        <v>2013</v>
      </c>
      <c r="C98" s="1" t="s">
        <v>19</v>
      </c>
      <c r="D98" s="29">
        <v>81.099999999999994</v>
      </c>
      <c r="E98" s="29">
        <v>68</v>
      </c>
      <c r="F98" s="29">
        <v>0</v>
      </c>
      <c r="G98" s="29">
        <v>11.82</v>
      </c>
      <c r="H98" s="12">
        <v>0.95000000000000007</v>
      </c>
      <c r="I98" s="12">
        <v>0</v>
      </c>
      <c r="J98" s="29">
        <v>56.6</v>
      </c>
      <c r="K98" s="29">
        <v>0</v>
      </c>
      <c r="L98" s="12">
        <v>0.95000000000000007</v>
      </c>
      <c r="M98" s="12">
        <v>0.95000000000000007</v>
      </c>
      <c r="N98" s="29">
        <v>1.8</v>
      </c>
      <c r="O98" s="108">
        <v>2</v>
      </c>
      <c r="P98" s="39" t="str">
        <f>VLOOKUP(Perspectivas_Globales[[#This Row],[Country]],Tablas!$B$5:$C$138,2,FALSE)</f>
        <v>Europa</v>
      </c>
      <c r="Q98" s="39" t="str" cm="1">
        <f t="array" ref="Q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8" s="39" t="str" cm="1">
        <f t="array" ref="R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9" spans="1:18" x14ac:dyDescent="0.25">
      <c r="A99" s="1" t="s">
        <v>20</v>
      </c>
      <c r="B99" s="1">
        <v>2012</v>
      </c>
      <c r="C99" s="1" t="s">
        <v>19</v>
      </c>
      <c r="D99" s="29">
        <v>88</v>
      </c>
      <c r="E99" s="29">
        <v>7</v>
      </c>
      <c r="F99" s="29">
        <v>0</v>
      </c>
      <c r="G99" s="29">
        <v>12.26</v>
      </c>
      <c r="H99" s="12">
        <v>0.92</v>
      </c>
      <c r="I99" s="12">
        <v>0.36</v>
      </c>
      <c r="J99" s="29">
        <v>56.1</v>
      </c>
      <c r="K99" s="29">
        <v>0</v>
      </c>
      <c r="L99" s="12">
        <v>0.92</v>
      </c>
      <c r="M99" s="12">
        <v>0.92</v>
      </c>
      <c r="N99" s="29">
        <v>1.8</v>
      </c>
      <c r="O99" s="108">
        <v>2</v>
      </c>
      <c r="P99" s="39" t="str">
        <f>VLOOKUP(Perspectivas_Globales[[#This Row],[Country]],Tablas!$B$5:$C$138,2,FALSE)</f>
        <v>Europa</v>
      </c>
      <c r="Q99" s="39" t="str" cm="1">
        <f t="array" ref="Q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9" s="39" t="str" cm="1">
        <f t="array" ref="R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0" spans="1:18" x14ac:dyDescent="0.25">
      <c r="A100" s="1" t="s">
        <v>20</v>
      </c>
      <c r="B100" s="1">
        <v>2011</v>
      </c>
      <c r="C100" s="1" t="s">
        <v>19</v>
      </c>
      <c r="D100" s="29">
        <v>88</v>
      </c>
      <c r="E100" s="29">
        <v>73</v>
      </c>
      <c r="F100" s="29">
        <v>0</v>
      </c>
      <c r="G100" s="29">
        <v>12.04</v>
      </c>
      <c r="H100" s="12">
        <v>0.89</v>
      </c>
      <c r="I100" s="12">
        <v>0.68</v>
      </c>
      <c r="J100" s="29">
        <v>55.7</v>
      </c>
      <c r="K100" s="29">
        <v>0</v>
      </c>
      <c r="L100" s="12">
        <v>0.89</v>
      </c>
      <c r="M100" s="12">
        <v>0.89</v>
      </c>
      <c r="N100" s="29">
        <v>1.7</v>
      </c>
      <c r="O100" s="108">
        <v>2</v>
      </c>
      <c r="P100" s="39" t="str">
        <f>VLOOKUP(Perspectivas_Globales[[#This Row],[Country]],Tablas!$B$5:$C$138,2,FALSE)</f>
        <v>Europa</v>
      </c>
      <c r="Q100" s="39" t="str" cm="1">
        <f t="array" ref="Q1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0" s="39" t="str" cm="1">
        <f t="array" ref="R1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1" spans="1:18" x14ac:dyDescent="0.25">
      <c r="A101" s="1" t="s">
        <v>20</v>
      </c>
      <c r="B101" s="1">
        <v>2010</v>
      </c>
      <c r="C101" s="1" t="s">
        <v>19</v>
      </c>
      <c r="D101" s="29">
        <v>84</v>
      </c>
      <c r="E101" s="29">
        <v>75</v>
      </c>
      <c r="F101" s="29">
        <v>0</v>
      </c>
      <c r="G101" s="29">
        <v>12.1</v>
      </c>
      <c r="H101" s="12">
        <v>0.86</v>
      </c>
      <c r="I101" s="12">
        <v>0.52</v>
      </c>
      <c r="J101" s="29">
        <v>55.2</v>
      </c>
      <c r="K101" s="29">
        <v>0</v>
      </c>
      <c r="L101" s="12">
        <v>0.86</v>
      </c>
      <c r="M101" s="12">
        <v>0.86</v>
      </c>
      <c r="N101" s="29">
        <v>1.7</v>
      </c>
      <c r="O101" s="108">
        <v>1.9</v>
      </c>
      <c r="P101" s="39" t="str">
        <f>VLOOKUP(Perspectivas_Globales[[#This Row],[Country]],Tablas!$B$5:$C$138,2,FALSE)</f>
        <v>Europa</v>
      </c>
      <c r="Q101" s="39" t="str" cm="1">
        <f t="array" ref="Q1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1" s="39" t="str" cm="1">
        <f t="array" ref="R1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2" spans="1:18" x14ac:dyDescent="0.25">
      <c r="A102" s="1" t="s">
        <v>20</v>
      </c>
      <c r="B102" s="1">
        <v>2009</v>
      </c>
      <c r="C102" s="1" t="s">
        <v>19</v>
      </c>
      <c r="D102" s="29">
        <v>82</v>
      </c>
      <c r="E102" s="29">
        <v>77</v>
      </c>
      <c r="F102" s="29">
        <v>0</v>
      </c>
      <c r="G102" s="29">
        <v>11.3</v>
      </c>
      <c r="H102" s="12">
        <v>0.83000000000000007</v>
      </c>
      <c r="I102" s="12">
        <v>0.49</v>
      </c>
      <c r="J102" s="29">
        <v>54.7</v>
      </c>
      <c r="K102" s="29">
        <v>0</v>
      </c>
      <c r="L102" s="12">
        <v>0.83000000000000007</v>
      </c>
      <c r="M102" s="12">
        <v>0.83000000000000007</v>
      </c>
      <c r="N102" s="29">
        <v>1.7</v>
      </c>
      <c r="O102" s="108">
        <v>1.9</v>
      </c>
      <c r="P102" s="39" t="str">
        <f>VLOOKUP(Perspectivas_Globales[[#This Row],[Country]],Tablas!$B$5:$C$138,2,FALSE)</f>
        <v>Europa</v>
      </c>
      <c r="Q102" s="39" t="str" cm="1">
        <f t="array" ref="Q1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2" s="39" t="str" cm="1">
        <f t="array" ref="R1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3" spans="1:18" x14ac:dyDescent="0.25">
      <c r="A103" s="1" t="s">
        <v>20</v>
      </c>
      <c r="B103" s="1">
        <v>2008</v>
      </c>
      <c r="C103" s="1" t="s">
        <v>19</v>
      </c>
      <c r="D103" s="29">
        <v>84</v>
      </c>
      <c r="E103" s="29">
        <v>76</v>
      </c>
      <c r="F103" s="29">
        <v>0</v>
      </c>
      <c r="G103" s="29">
        <v>12</v>
      </c>
      <c r="H103" s="12">
        <v>0.83000000000000007</v>
      </c>
      <c r="I103" s="12">
        <v>4.4800000000000004</v>
      </c>
      <c r="J103" s="29">
        <v>54.2</v>
      </c>
      <c r="K103" s="29">
        <v>0</v>
      </c>
      <c r="L103" s="12">
        <v>0.83000000000000007</v>
      </c>
      <c r="M103" s="12">
        <v>0.83000000000000007</v>
      </c>
      <c r="N103" s="29">
        <v>1.7</v>
      </c>
      <c r="O103" s="108">
        <v>1.9</v>
      </c>
      <c r="P103" s="39" t="str">
        <f>VLOOKUP(Perspectivas_Globales[[#This Row],[Country]],Tablas!$B$5:$C$138,2,FALSE)</f>
        <v>Europa</v>
      </c>
      <c r="Q103" s="39" t="str" cm="1">
        <f t="array" ref="Q1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3" s="39" t="str" cm="1">
        <f t="array" ref="R1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4" spans="1:18" x14ac:dyDescent="0.25">
      <c r="A104" s="1" t="s">
        <v>20</v>
      </c>
      <c r="B104" s="1">
        <v>2007</v>
      </c>
      <c r="C104" s="1" t="s">
        <v>19</v>
      </c>
      <c r="D104" s="29">
        <v>81</v>
      </c>
      <c r="E104" s="29">
        <v>8</v>
      </c>
      <c r="F104" s="29">
        <v>0</v>
      </c>
      <c r="G104" s="29">
        <v>12.5</v>
      </c>
      <c r="H104" s="12">
        <v>0.85</v>
      </c>
      <c r="I104" s="12">
        <v>0.2</v>
      </c>
      <c r="J104" s="29">
        <v>53.7</v>
      </c>
      <c r="K104" s="29">
        <v>0</v>
      </c>
      <c r="L104" s="12">
        <v>0.85</v>
      </c>
      <c r="M104" s="12">
        <v>0.85</v>
      </c>
      <c r="N104" s="29">
        <v>1.7</v>
      </c>
      <c r="O104" s="108">
        <v>1.9</v>
      </c>
      <c r="P104" s="39" t="str">
        <f>VLOOKUP(Perspectivas_Globales[[#This Row],[Country]],Tablas!$B$5:$C$138,2,FALSE)</f>
        <v>Europa</v>
      </c>
      <c r="Q104" s="39" t="str" cm="1">
        <f t="array" ref="Q1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4" s="39" t="str" cm="1">
        <f t="array" ref="R1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5" spans="1:18" x14ac:dyDescent="0.25">
      <c r="A105" s="1" t="s">
        <v>20</v>
      </c>
      <c r="B105" s="1">
        <v>2006</v>
      </c>
      <c r="C105" s="1" t="s">
        <v>19</v>
      </c>
      <c r="D105" s="29">
        <v>79.8</v>
      </c>
      <c r="E105" s="29">
        <v>81</v>
      </c>
      <c r="F105" s="29">
        <v>0</v>
      </c>
      <c r="G105" s="29">
        <v>12.4</v>
      </c>
      <c r="H105" s="12">
        <v>0.83000000000000007</v>
      </c>
      <c r="I105" s="12">
        <v>0.23</v>
      </c>
      <c r="J105" s="29">
        <v>53.2</v>
      </c>
      <c r="K105" s="29">
        <v>0</v>
      </c>
      <c r="L105" s="12">
        <v>0.83000000000000007</v>
      </c>
      <c r="M105" s="12">
        <v>0.83000000000000007</v>
      </c>
      <c r="N105" s="29">
        <v>1.7</v>
      </c>
      <c r="O105" s="108">
        <v>1.9</v>
      </c>
      <c r="P105" s="39" t="str">
        <f>VLOOKUP(Perspectivas_Globales[[#This Row],[Country]],Tablas!$B$5:$C$138,2,FALSE)</f>
        <v>Europa</v>
      </c>
      <c r="Q105" s="39" t="str" cm="1">
        <f t="array" ref="Q1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5" s="39" t="str" cm="1">
        <f t="array" ref="R1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6" spans="1:18" x14ac:dyDescent="0.25">
      <c r="A106" s="1" t="s">
        <v>20</v>
      </c>
      <c r="B106" s="1">
        <v>2005</v>
      </c>
      <c r="C106" s="1" t="s">
        <v>19</v>
      </c>
      <c r="D106" s="29">
        <v>79.400000000000006</v>
      </c>
      <c r="E106" s="29">
        <v>85</v>
      </c>
      <c r="F106" s="29">
        <v>0</v>
      </c>
      <c r="G106" s="29">
        <v>12.4</v>
      </c>
      <c r="H106" s="12">
        <v>0.86</v>
      </c>
      <c r="I106" s="12">
        <v>0.09</v>
      </c>
      <c r="J106" s="29">
        <v>52.7</v>
      </c>
      <c r="K106" s="29">
        <v>0</v>
      </c>
      <c r="L106" s="12">
        <v>0.86</v>
      </c>
      <c r="M106" s="12">
        <v>0.86</v>
      </c>
      <c r="N106" s="29">
        <v>1.7</v>
      </c>
      <c r="O106" s="108">
        <v>1.9</v>
      </c>
      <c r="P106" s="39" t="str">
        <f>VLOOKUP(Perspectivas_Globales[[#This Row],[Country]],Tablas!$B$5:$C$138,2,FALSE)</f>
        <v>Europa</v>
      </c>
      <c r="Q106" s="39" t="str" cm="1">
        <f t="array" ref="Q1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6" s="39" t="str" cm="1">
        <f t="array" ref="R1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7" spans="1:18" x14ac:dyDescent="0.25">
      <c r="A107" s="1" t="s">
        <v>20</v>
      </c>
      <c r="B107" s="1">
        <v>2004</v>
      </c>
      <c r="C107" s="1" t="s">
        <v>19</v>
      </c>
      <c r="D107" s="29">
        <v>79.3</v>
      </c>
      <c r="E107" s="29">
        <v>86</v>
      </c>
      <c r="F107" s="29">
        <v>0</v>
      </c>
      <c r="G107" s="29">
        <v>12.1</v>
      </c>
      <c r="H107" s="12">
        <v>0.83000000000000007</v>
      </c>
      <c r="I107" s="12">
        <v>0.15</v>
      </c>
      <c r="J107" s="29">
        <v>52.2</v>
      </c>
      <c r="K107" s="29">
        <v>0</v>
      </c>
      <c r="L107" s="12">
        <v>0.83000000000000007</v>
      </c>
      <c r="M107" s="12">
        <v>0.83000000000000007</v>
      </c>
      <c r="N107" s="29">
        <v>1.7</v>
      </c>
      <c r="O107" s="108">
        <v>1.9</v>
      </c>
      <c r="P107" s="39" t="str">
        <f>VLOOKUP(Perspectivas_Globales[[#This Row],[Country]],Tablas!$B$5:$C$138,2,FALSE)</f>
        <v>Europa</v>
      </c>
      <c r="Q107" s="39" t="str" cm="1">
        <f t="array" ref="Q1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7" s="39" t="str" cm="1">
        <f t="array" ref="R1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8" spans="1:18" x14ac:dyDescent="0.25">
      <c r="A108" s="1" t="s">
        <v>20</v>
      </c>
      <c r="B108" s="1">
        <v>2003</v>
      </c>
      <c r="C108" s="1" t="s">
        <v>19</v>
      </c>
      <c r="D108" s="29">
        <v>78.8</v>
      </c>
      <c r="E108" s="29">
        <v>88</v>
      </c>
      <c r="F108" s="29">
        <v>0</v>
      </c>
      <c r="G108" s="29">
        <v>12.2</v>
      </c>
      <c r="H108" s="12">
        <v>0.83000000000000007</v>
      </c>
      <c r="I108" s="12">
        <v>0.9</v>
      </c>
      <c r="J108" s="29">
        <v>51.7</v>
      </c>
      <c r="K108" s="29">
        <v>0</v>
      </c>
      <c r="L108" s="12">
        <v>0.84</v>
      </c>
      <c r="M108" s="12">
        <v>0.84</v>
      </c>
      <c r="N108" s="29">
        <v>1.7</v>
      </c>
      <c r="O108" s="108">
        <v>1.9</v>
      </c>
      <c r="P108" s="39" t="str">
        <f>VLOOKUP(Perspectivas_Globales[[#This Row],[Country]],Tablas!$B$5:$C$138,2,FALSE)</f>
        <v>Europa</v>
      </c>
      <c r="Q108" s="39" t="str" cm="1">
        <f t="array" ref="Q1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8" s="39" t="str" cm="1">
        <f t="array" ref="R1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9" spans="1:18" x14ac:dyDescent="0.25">
      <c r="A109" s="1" t="s">
        <v>20</v>
      </c>
      <c r="B109" s="1">
        <v>2002</v>
      </c>
      <c r="C109" s="1" t="s">
        <v>19</v>
      </c>
      <c r="D109" s="29">
        <v>78.7</v>
      </c>
      <c r="E109" s="29">
        <v>9</v>
      </c>
      <c r="F109" s="29">
        <v>0</v>
      </c>
      <c r="G109" s="29">
        <v>12.5</v>
      </c>
      <c r="H109" s="12">
        <v>0.81</v>
      </c>
      <c r="I109" s="12">
        <v>0</v>
      </c>
      <c r="J109" s="29">
        <v>51.2</v>
      </c>
      <c r="K109" s="29">
        <v>0</v>
      </c>
      <c r="L109" s="12">
        <v>0.82000000000000006</v>
      </c>
      <c r="M109" s="12">
        <v>0.83000000000000007</v>
      </c>
      <c r="N109" s="29">
        <v>1.7</v>
      </c>
      <c r="O109" s="108">
        <v>1.9</v>
      </c>
      <c r="P109" s="39" t="str">
        <f>VLOOKUP(Perspectivas_Globales[[#This Row],[Country]],Tablas!$B$5:$C$138,2,FALSE)</f>
        <v>Europa</v>
      </c>
      <c r="Q109" s="39" t="str" cm="1">
        <f t="array" ref="Q1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9" s="39" t="str" cm="1">
        <f t="array" ref="R1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0" spans="1:18" x14ac:dyDescent="0.25">
      <c r="A110" s="1" t="s">
        <v>20</v>
      </c>
      <c r="B110" s="1">
        <v>2001</v>
      </c>
      <c r="C110" s="1" t="s">
        <v>19</v>
      </c>
      <c r="D110" s="29">
        <v>78.599999999999994</v>
      </c>
      <c r="E110" s="29">
        <v>92</v>
      </c>
      <c r="F110" s="29">
        <v>0</v>
      </c>
      <c r="G110" s="29">
        <v>12.4</v>
      </c>
      <c r="H110" s="12">
        <v>0.44</v>
      </c>
      <c r="I110" s="12">
        <v>0</v>
      </c>
      <c r="J110" s="29">
        <v>5.6</v>
      </c>
      <c r="K110" s="29">
        <v>0</v>
      </c>
      <c r="L110" s="12">
        <v>0.83000000000000007</v>
      </c>
      <c r="M110" s="12">
        <v>0.84</v>
      </c>
      <c r="N110" s="29">
        <v>1.7</v>
      </c>
      <c r="O110" s="108">
        <v>1.9</v>
      </c>
      <c r="P110" s="39" t="str">
        <f>VLOOKUP(Perspectivas_Globales[[#This Row],[Country]],Tablas!$B$5:$C$138,2,FALSE)</f>
        <v>Europa</v>
      </c>
      <c r="Q110" s="39" t="str" cm="1">
        <f t="array" ref="Q1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0" s="39" t="str" cm="1">
        <f t="array" ref="R1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1" spans="1:18" x14ac:dyDescent="0.25">
      <c r="A111" s="1" t="s">
        <v>20</v>
      </c>
      <c r="B111" s="1">
        <v>2000</v>
      </c>
      <c r="C111" s="1" t="s">
        <v>19</v>
      </c>
      <c r="D111" s="29">
        <v>78.099999999999994</v>
      </c>
      <c r="E111" s="29">
        <v>96</v>
      </c>
      <c r="F111" s="29">
        <v>0</v>
      </c>
      <c r="G111" s="29">
        <v>13.2</v>
      </c>
      <c r="H111" s="12">
        <v>0.33</v>
      </c>
      <c r="I111" s="12">
        <v>0</v>
      </c>
      <c r="J111" s="29">
        <v>5.0999999999999996</v>
      </c>
      <c r="K111" s="29">
        <v>0</v>
      </c>
      <c r="L111" s="12">
        <v>0.71</v>
      </c>
      <c r="M111" s="12">
        <v>0.81</v>
      </c>
      <c r="N111" s="29">
        <v>1.7</v>
      </c>
      <c r="O111" s="108">
        <v>1.9</v>
      </c>
      <c r="P111" s="39" t="str">
        <f>VLOOKUP(Perspectivas_Globales[[#This Row],[Country]],Tablas!$B$5:$C$138,2,FALSE)</f>
        <v>Europa</v>
      </c>
      <c r="Q111" s="39" t="str" cm="1">
        <f t="array" ref="Q1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1" s="39" t="str" cm="1">
        <f t="array" ref="R1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2" spans="1:18" x14ac:dyDescent="0.25">
      <c r="A112" s="1" t="s">
        <v>21</v>
      </c>
      <c r="B112" s="1">
        <v>2014</v>
      </c>
      <c r="C112" s="1" t="s">
        <v>12</v>
      </c>
      <c r="D112" s="29">
        <v>72.5</v>
      </c>
      <c r="E112" s="29">
        <v>119</v>
      </c>
      <c r="F112" s="29">
        <v>5</v>
      </c>
      <c r="G112" s="29">
        <v>0.01</v>
      </c>
      <c r="H112" s="12">
        <v>0.94000000000000006</v>
      </c>
      <c r="I112" s="12">
        <v>0</v>
      </c>
      <c r="J112" s="29">
        <v>51.5</v>
      </c>
      <c r="K112" s="29">
        <v>6</v>
      </c>
      <c r="L112" s="12">
        <v>0.97</v>
      </c>
      <c r="M112" s="12">
        <v>0.94000000000000006</v>
      </c>
      <c r="N112" s="29">
        <v>2.8</v>
      </c>
      <c r="O112" s="108">
        <v>2.9</v>
      </c>
      <c r="P112" s="39" t="str">
        <f>VLOOKUP(Perspectivas_Globales[[#This Row],[Country]],Tablas!$B$5:$C$138,2,FALSE)</f>
        <v>Asia</v>
      </c>
      <c r="Q112" s="39" t="str" cm="1">
        <f t="array" ref="Q1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2" s="39" t="str" cm="1">
        <f t="array" ref="R1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3" spans="1:18" x14ac:dyDescent="0.25">
      <c r="A113" s="1" t="s">
        <v>21</v>
      </c>
      <c r="B113" s="1">
        <v>2013</v>
      </c>
      <c r="C113" s="1" t="s">
        <v>12</v>
      </c>
      <c r="D113" s="29">
        <v>72.2</v>
      </c>
      <c r="E113" s="29">
        <v>121</v>
      </c>
      <c r="F113" s="29">
        <v>5</v>
      </c>
      <c r="G113" s="29">
        <v>2.14</v>
      </c>
      <c r="H113" s="12">
        <v>0.93</v>
      </c>
      <c r="I113" s="12">
        <v>1.6400000000000001</v>
      </c>
      <c r="J113" s="29">
        <v>5.6</v>
      </c>
      <c r="K113" s="29">
        <v>6</v>
      </c>
      <c r="L113" s="12">
        <v>0.96</v>
      </c>
      <c r="M113" s="12">
        <v>0.93</v>
      </c>
      <c r="N113" s="29">
        <v>2.8</v>
      </c>
      <c r="O113" s="108">
        <v>2.8</v>
      </c>
      <c r="P113" s="39" t="str">
        <f>VLOOKUP(Perspectivas_Globales[[#This Row],[Country]],Tablas!$B$5:$C$138,2,FALSE)</f>
        <v>Asia</v>
      </c>
      <c r="Q113" s="39" t="str" cm="1">
        <f t="array" ref="Q1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3" s="39" t="str" cm="1">
        <f t="array" ref="R1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4" spans="1:18" x14ac:dyDescent="0.25">
      <c r="A114" s="1" t="s">
        <v>21</v>
      </c>
      <c r="B114" s="1">
        <v>2012</v>
      </c>
      <c r="C114" s="1" t="s">
        <v>12</v>
      </c>
      <c r="D114" s="29">
        <v>71.900000000000006</v>
      </c>
      <c r="E114" s="29">
        <v>123</v>
      </c>
      <c r="F114" s="29">
        <v>5</v>
      </c>
      <c r="G114" s="29">
        <v>0.01</v>
      </c>
      <c r="H114" s="12">
        <v>0.88</v>
      </c>
      <c r="I114" s="12">
        <v>0</v>
      </c>
      <c r="J114" s="29">
        <v>49.7</v>
      </c>
      <c r="K114" s="29">
        <v>6</v>
      </c>
      <c r="L114" s="12">
        <v>0.92</v>
      </c>
      <c r="M114" s="12">
        <v>0.89</v>
      </c>
      <c r="N114" s="29">
        <v>2.8</v>
      </c>
      <c r="O114" s="108">
        <v>2.8</v>
      </c>
      <c r="P114" s="39" t="str">
        <f>VLOOKUP(Perspectivas_Globales[[#This Row],[Country]],Tablas!$B$5:$C$138,2,FALSE)</f>
        <v>Asia</v>
      </c>
      <c r="Q114" s="39" t="str" cm="1">
        <f t="array" ref="Q1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4" s="39" t="str" cm="1">
        <f t="array" ref="R1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5" spans="1:18" x14ac:dyDescent="0.25">
      <c r="A115" s="1" t="s">
        <v>21</v>
      </c>
      <c r="B115" s="1">
        <v>2011</v>
      </c>
      <c r="C115" s="1" t="s">
        <v>12</v>
      </c>
      <c r="D115" s="29">
        <v>71.599999999999994</v>
      </c>
      <c r="E115" s="29">
        <v>125</v>
      </c>
      <c r="F115" s="29">
        <v>5</v>
      </c>
      <c r="G115" s="29">
        <v>1.98</v>
      </c>
      <c r="H115" s="12">
        <v>0.84</v>
      </c>
      <c r="I115" s="12">
        <v>0</v>
      </c>
      <c r="J115" s="29">
        <v>48.8</v>
      </c>
      <c r="K115" s="29">
        <v>6</v>
      </c>
      <c r="L115" s="12">
        <v>0.91</v>
      </c>
      <c r="M115" s="12">
        <v>0.87</v>
      </c>
      <c r="N115" s="29">
        <v>2.8</v>
      </c>
      <c r="O115" s="108">
        <v>2.9</v>
      </c>
      <c r="P115" s="39" t="str">
        <f>VLOOKUP(Perspectivas_Globales[[#This Row],[Country]],Tablas!$B$5:$C$138,2,FALSE)</f>
        <v>Asia</v>
      </c>
      <c r="Q115" s="39" t="str" cm="1">
        <f t="array" ref="Q1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5" s="39" t="str" cm="1">
        <f t="array" ref="R1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6" spans="1:18" x14ac:dyDescent="0.25">
      <c r="A116" s="1" t="s">
        <v>21</v>
      </c>
      <c r="B116" s="1">
        <v>2010</v>
      </c>
      <c r="C116" s="1" t="s">
        <v>12</v>
      </c>
      <c r="D116" s="29">
        <v>71.099999999999994</v>
      </c>
      <c r="E116" s="29">
        <v>13</v>
      </c>
      <c r="F116" s="29">
        <v>5</v>
      </c>
      <c r="G116" s="29">
        <v>1.98</v>
      </c>
      <c r="H116" s="12">
        <v>0.08</v>
      </c>
      <c r="I116" s="12">
        <v>0</v>
      </c>
      <c r="J116" s="29">
        <v>48</v>
      </c>
      <c r="K116" s="29">
        <v>6</v>
      </c>
      <c r="L116" s="12">
        <v>0.85</v>
      </c>
      <c r="M116" s="12">
        <v>0.81</v>
      </c>
      <c r="N116" s="29">
        <v>2.8</v>
      </c>
      <c r="O116" s="108">
        <v>2.9</v>
      </c>
      <c r="P116" s="39" t="str">
        <f>VLOOKUP(Perspectivas_Globales[[#This Row],[Country]],Tablas!$B$5:$C$138,2,FALSE)</f>
        <v>Asia</v>
      </c>
      <c r="Q116" s="39" t="str" cm="1">
        <f t="array" ref="Q1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6" s="39" t="str" cm="1">
        <f t="array" ref="R1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7" spans="1:18" x14ac:dyDescent="0.25">
      <c r="A117" s="1" t="s">
        <v>21</v>
      </c>
      <c r="B117" s="1">
        <v>2009</v>
      </c>
      <c r="C117" s="1" t="s">
        <v>12</v>
      </c>
      <c r="D117" s="29">
        <v>78</v>
      </c>
      <c r="E117" s="29">
        <v>132</v>
      </c>
      <c r="F117" s="29">
        <v>6</v>
      </c>
      <c r="G117" s="29">
        <v>2.1</v>
      </c>
      <c r="H117" s="12">
        <v>0.74</v>
      </c>
      <c r="I117" s="12">
        <v>0</v>
      </c>
      <c r="J117" s="29">
        <v>47.3</v>
      </c>
      <c r="K117" s="29">
        <v>6</v>
      </c>
      <c r="L117" s="12">
        <v>0.84</v>
      </c>
      <c r="M117" s="12">
        <v>0.81</v>
      </c>
      <c r="N117" s="29">
        <v>2.8</v>
      </c>
      <c r="O117" s="108">
        <v>2.9</v>
      </c>
      <c r="P117" s="39" t="str">
        <f>VLOOKUP(Perspectivas_Globales[[#This Row],[Country]],Tablas!$B$5:$C$138,2,FALSE)</f>
        <v>Asia</v>
      </c>
      <c r="Q117" s="39" t="str" cm="1">
        <f t="array" ref="Q1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7" s="39" t="str" cm="1">
        <f t="array" ref="R1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8" spans="1:18" x14ac:dyDescent="0.25">
      <c r="A118" s="1" t="s">
        <v>21</v>
      </c>
      <c r="B118" s="1">
        <v>2008</v>
      </c>
      <c r="C118" s="1" t="s">
        <v>12</v>
      </c>
      <c r="D118" s="29">
        <v>73</v>
      </c>
      <c r="E118" s="29">
        <v>141</v>
      </c>
      <c r="F118" s="29">
        <v>6</v>
      </c>
      <c r="G118" s="29">
        <v>1.18</v>
      </c>
      <c r="H118" s="12">
        <v>0.68</v>
      </c>
      <c r="I118" s="12">
        <v>0.05</v>
      </c>
      <c r="J118" s="29">
        <v>46.6</v>
      </c>
      <c r="K118" s="29">
        <v>6</v>
      </c>
      <c r="L118" s="12">
        <v>0.85</v>
      </c>
      <c r="M118" s="12">
        <v>0.81</v>
      </c>
      <c r="N118" s="29">
        <v>2.8</v>
      </c>
      <c r="O118" s="108">
        <v>2.9</v>
      </c>
      <c r="P118" s="39" t="str">
        <f>VLOOKUP(Perspectivas_Globales[[#This Row],[Country]],Tablas!$B$5:$C$138,2,FALSE)</f>
        <v>Asia</v>
      </c>
      <c r="Q118" s="39" t="str" cm="1">
        <f t="array" ref="Q1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8" s="39" t="str" cm="1">
        <f t="array" ref="R1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9" spans="1:18" x14ac:dyDescent="0.25">
      <c r="A119" s="1" t="s">
        <v>21</v>
      </c>
      <c r="B119" s="1">
        <v>2007</v>
      </c>
      <c r="C119" s="1" t="s">
        <v>12</v>
      </c>
      <c r="D119" s="29">
        <v>73</v>
      </c>
      <c r="E119" s="29">
        <v>14</v>
      </c>
      <c r="F119" s="29">
        <v>6</v>
      </c>
      <c r="G119" s="29">
        <v>1.02</v>
      </c>
      <c r="H119" s="12">
        <v>0.62</v>
      </c>
      <c r="I119" s="12">
        <v>0</v>
      </c>
      <c r="J119" s="29">
        <v>45.9</v>
      </c>
      <c r="K119" s="29">
        <v>7</v>
      </c>
      <c r="L119" s="12">
        <v>0.81</v>
      </c>
      <c r="M119" s="12">
        <v>0.79</v>
      </c>
      <c r="N119" s="29">
        <v>2.8</v>
      </c>
      <c r="O119" s="108">
        <v>2.9</v>
      </c>
      <c r="P119" s="39" t="str">
        <f>VLOOKUP(Perspectivas_Globales[[#This Row],[Country]],Tablas!$B$5:$C$138,2,FALSE)</f>
        <v>Asia</v>
      </c>
      <c r="Q119" s="39" t="str" cm="1">
        <f t="array" ref="Q1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9" s="39" t="str" cm="1">
        <f t="array" ref="R1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0" spans="1:18" x14ac:dyDescent="0.25">
      <c r="A120" s="1" t="s">
        <v>21</v>
      </c>
      <c r="B120" s="1">
        <v>2006</v>
      </c>
      <c r="C120" s="1" t="s">
        <v>12</v>
      </c>
      <c r="D120" s="29">
        <v>69.2</v>
      </c>
      <c r="E120" s="29">
        <v>154</v>
      </c>
      <c r="F120" s="29">
        <v>6</v>
      </c>
      <c r="G120" s="29">
        <v>0.85</v>
      </c>
      <c r="H120" s="12">
        <v>0.52</v>
      </c>
      <c r="I120" s="12">
        <v>2.2200000000000002</v>
      </c>
      <c r="J120" s="29">
        <v>45.3</v>
      </c>
      <c r="K120" s="29">
        <v>7</v>
      </c>
      <c r="L120" s="12">
        <v>0.08</v>
      </c>
      <c r="M120" s="12">
        <v>0.78</v>
      </c>
      <c r="N120" s="29">
        <v>2.9</v>
      </c>
      <c r="O120" s="108">
        <v>2.9</v>
      </c>
      <c r="P120" s="39" t="str">
        <f>VLOOKUP(Perspectivas_Globales[[#This Row],[Country]],Tablas!$B$5:$C$138,2,FALSE)</f>
        <v>Asia</v>
      </c>
      <c r="Q120" s="39" t="str" cm="1">
        <f t="array" ref="Q1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0" s="39" t="str" cm="1">
        <f t="array" ref="R1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1" spans="1:18" x14ac:dyDescent="0.25">
      <c r="A121" s="1" t="s">
        <v>21</v>
      </c>
      <c r="B121" s="1">
        <v>2005</v>
      </c>
      <c r="C121" s="1" t="s">
        <v>12</v>
      </c>
      <c r="D121" s="29">
        <v>68.400000000000006</v>
      </c>
      <c r="E121" s="29">
        <v>162</v>
      </c>
      <c r="F121" s="29">
        <v>6</v>
      </c>
      <c r="G121" s="29">
        <v>0.73</v>
      </c>
      <c r="H121" s="12">
        <v>0.49</v>
      </c>
      <c r="I121" s="12">
        <v>12.38</v>
      </c>
      <c r="J121" s="29">
        <v>44.7</v>
      </c>
      <c r="K121" s="29">
        <v>7</v>
      </c>
      <c r="L121" s="12">
        <v>0.79</v>
      </c>
      <c r="M121" s="12">
        <v>0.75</v>
      </c>
      <c r="N121" s="29">
        <v>2.9</v>
      </c>
      <c r="O121" s="108">
        <v>3</v>
      </c>
      <c r="P121" s="39" t="str">
        <f>VLOOKUP(Perspectivas_Globales[[#This Row],[Country]],Tablas!$B$5:$C$138,2,FALSE)</f>
        <v>Asia</v>
      </c>
      <c r="Q121" s="39" t="str" cm="1">
        <f t="array" ref="Q1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1" s="39" t="str" cm="1">
        <f t="array" ref="R1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2" spans="1:18" x14ac:dyDescent="0.25">
      <c r="A122" s="1" t="s">
        <v>21</v>
      </c>
      <c r="B122" s="1">
        <v>2004</v>
      </c>
      <c r="C122" s="1" t="s">
        <v>12</v>
      </c>
      <c r="D122" s="29">
        <v>68.400000000000006</v>
      </c>
      <c r="E122" s="29">
        <v>154</v>
      </c>
      <c r="F122" s="29">
        <v>6</v>
      </c>
      <c r="G122" s="29">
        <v>0.62</v>
      </c>
      <c r="H122" s="12">
        <v>0.05</v>
      </c>
      <c r="I122" s="12">
        <v>8.27</v>
      </c>
      <c r="J122" s="29">
        <v>44.2</v>
      </c>
      <c r="K122" s="29">
        <v>8</v>
      </c>
      <c r="L122" s="12">
        <v>0.78</v>
      </c>
      <c r="M122" s="12">
        <v>0.77</v>
      </c>
      <c r="N122" s="29">
        <v>3</v>
      </c>
      <c r="O122" s="108">
        <v>3</v>
      </c>
      <c r="P122" s="39" t="str">
        <f>VLOOKUP(Perspectivas_Globales[[#This Row],[Country]],Tablas!$B$5:$C$138,2,FALSE)</f>
        <v>Asia</v>
      </c>
      <c r="Q122" s="39" t="str" cm="1">
        <f t="array" ref="Q1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2" s="39" t="str" cm="1">
        <f t="array" ref="R1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3" spans="1:18" x14ac:dyDescent="0.25">
      <c r="A123" s="1" t="s">
        <v>21</v>
      </c>
      <c r="B123" s="1">
        <v>2003</v>
      </c>
      <c r="C123" s="1" t="s">
        <v>12</v>
      </c>
      <c r="D123" s="29">
        <v>67.8</v>
      </c>
      <c r="E123" s="29">
        <v>154</v>
      </c>
      <c r="F123" s="29">
        <v>7</v>
      </c>
      <c r="G123" s="29">
        <v>0.55000000000000004</v>
      </c>
      <c r="H123" s="12">
        <v>0.51</v>
      </c>
      <c r="I123" s="12">
        <v>19.78</v>
      </c>
      <c r="J123" s="29">
        <v>43.6</v>
      </c>
      <c r="K123" s="29">
        <v>8</v>
      </c>
      <c r="L123" s="12">
        <v>0.79</v>
      </c>
      <c r="M123" s="12">
        <v>0.77</v>
      </c>
      <c r="N123" s="29">
        <v>3</v>
      </c>
      <c r="O123" s="108">
        <v>3</v>
      </c>
      <c r="P123" s="39" t="str">
        <f>VLOOKUP(Perspectivas_Globales[[#This Row],[Country]],Tablas!$B$5:$C$138,2,FALSE)</f>
        <v>Asia</v>
      </c>
      <c r="Q123" s="39" t="str" cm="1">
        <f t="array" ref="Q1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3" s="39" t="str" cm="1">
        <f t="array" ref="R1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4" spans="1:18" x14ac:dyDescent="0.25">
      <c r="A124" s="1" t="s">
        <v>21</v>
      </c>
      <c r="B124" s="1">
        <v>2002</v>
      </c>
      <c r="C124" s="1" t="s">
        <v>12</v>
      </c>
      <c r="D124" s="29">
        <v>67.8</v>
      </c>
      <c r="E124" s="29">
        <v>146</v>
      </c>
      <c r="F124" s="29">
        <v>7</v>
      </c>
      <c r="G124" s="29">
        <v>0.55000000000000004</v>
      </c>
      <c r="H124" s="12">
        <v>0.05</v>
      </c>
      <c r="I124" s="12">
        <v>43.53</v>
      </c>
      <c r="J124" s="29">
        <v>43.1</v>
      </c>
      <c r="K124" s="29">
        <v>9</v>
      </c>
      <c r="L124" s="12">
        <v>0.08</v>
      </c>
      <c r="M124" s="12">
        <v>0.76</v>
      </c>
      <c r="N124" s="29">
        <v>3.1</v>
      </c>
      <c r="O124" s="108">
        <v>3.1</v>
      </c>
      <c r="P124" s="39" t="str">
        <f>VLOOKUP(Perspectivas_Globales[[#This Row],[Country]],Tablas!$B$5:$C$138,2,FALSE)</f>
        <v>Asia</v>
      </c>
      <c r="Q124" s="39" t="str" cm="1">
        <f t="array" ref="Q1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4" s="39" t="str" cm="1">
        <f t="array" ref="R1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5" spans="1:18" x14ac:dyDescent="0.25">
      <c r="A125" s="1" t="s">
        <v>22</v>
      </c>
      <c r="B125" s="1">
        <v>2014</v>
      </c>
      <c r="C125" s="1" t="s">
        <v>12</v>
      </c>
      <c r="D125" s="29">
        <v>71.400000000000006</v>
      </c>
      <c r="E125" s="29">
        <v>132</v>
      </c>
      <c r="F125" s="29">
        <v>98</v>
      </c>
      <c r="G125" s="29">
        <v>0.01</v>
      </c>
      <c r="H125" s="12">
        <v>0.97</v>
      </c>
      <c r="I125" s="12">
        <v>2.89</v>
      </c>
      <c r="J125" s="29">
        <v>17.7</v>
      </c>
      <c r="K125" s="29">
        <v>121</v>
      </c>
      <c r="L125" s="12">
        <v>0.97</v>
      </c>
      <c r="M125" s="12">
        <v>0.97</v>
      </c>
      <c r="N125" s="29">
        <v>18.100000000000001</v>
      </c>
      <c r="O125" s="108">
        <v>18.600000000000001</v>
      </c>
      <c r="P125" s="39" t="str">
        <f>VLOOKUP(Perspectivas_Globales[[#This Row],[Country]],Tablas!$B$5:$C$138,2,FALSE)</f>
        <v>Asia</v>
      </c>
      <c r="Q125" s="39" t="str" cm="1">
        <f t="array" ref="Q1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25" s="39" t="str" cm="1">
        <f t="array" ref="R1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6" spans="1:18" x14ac:dyDescent="0.25">
      <c r="A126" s="1" t="s">
        <v>22</v>
      </c>
      <c r="B126" s="1">
        <v>2013</v>
      </c>
      <c r="C126" s="1" t="s">
        <v>12</v>
      </c>
      <c r="D126" s="29">
        <v>71</v>
      </c>
      <c r="E126" s="29">
        <v>135</v>
      </c>
      <c r="F126" s="29">
        <v>104</v>
      </c>
      <c r="G126" s="29">
        <v>0.01</v>
      </c>
      <c r="H126" s="12">
        <v>0.96</v>
      </c>
      <c r="I126" s="12">
        <v>2.37</v>
      </c>
      <c r="J126" s="29">
        <v>17</v>
      </c>
      <c r="K126" s="29">
        <v>130</v>
      </c>
      <c r="L126" s="12">
        <v>0.96</v>
      </c>
      <c r="M126" s="12">
        <v>0.96</v>
      </c>
      <c r="N126" s="29">
        <v>18.3</v>
      </c>
      <c r="O126" s="108">
        <v>18.8</v>
      </c>
      <c r="P126" s="39" t="str">
        <f>VLOOKUP(Perspectivas_Globales[[#This Row],[Country]],Tablas!$B$5:$C$138,2,FALSE)</f>
        <v>Asia</v>
      </c>
      <c r="Q126" s="39" t="str" cm="1">
        <f t="array" ref="Q1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26" s="39" t="str" cm="1">
        <f t="array" ref="R1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7" spans="1:18" x14ac:dyDescent="0.25">
      <c r="A127" s="1" t="s">
        <v>22</v>
      </c>
      <c r="B127" s="1">
        <v>2012</v>
      </c>
      <c r="C127" s="1" t="s">
        <v>12</v>
      </c>
      <c r="D127" s="29">
        <v>77</v>
      </c>
      <c r="E127" s="29">
        <v>137</v>
      </c>
      <c r="F127" s="29">
        <v>111</v>
      </c>
      <c r="G127" s="29">
        <v>0.01</v>
      </c>
      <c r="H127" s="12">
        <v>0.94000000000000006</v>
      </c>
      <c r="I127" s="12">
        <v>19.86</v>
      </c>
      <c r="J127" s="29">
        <v>16.399999999999999</v>
      </c>
      <c r="K127" s="29">
        <v>139</v>
      </c>
      <c r="L127" s="12">
        <v>0.94000000000000006</v>
      </c>
      <c r="M127" s="12">
        <v>0.94000000000000006</v>
      </c>
      <c r="N127" s="29">
        <v>18.5</v>
      </c>
      <c r="O127" s="108">
        <v>19</v>
      </c>
      <c r="P127" s="39" t="str">
        <f>VLOOKUP(Perspectivas_Globales[[#This Row],[Country]],Tablas!$B$5:$C$138,2,FALSE)</f>
        <v>Asia</v>
      </c>
      <c r="Q127" s="39" t="str" cm="1">
        <f t="array" ref="Q1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27" s="39" t="str" cm="1">
        <f t="array" ref="R1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8" spans="1:18" x14ac:dyDescent="0.25">
      <c r="A128" s="1" t="s">
        <v>22</v>
      </c>
      <c r="B128" s="1">
        <v>2011</v>
      </c>
      <c r="C128" s="1" t="s">
        <v>12</v>
      </c>
      <c r="D128" s="29">
        <v>73</v>
      </c>
      <c r="E128" s="29">
        <v>14</v>
      </c>
      <c r="F128" s="29">
        <v>118</v>
      </c>
      <c r="G128" s="29">
        <v>0.01</v>
      </c>
      <c r="H128" s="12">
        <v>0.96</v>
      </c>
      <c r="I128" s="12">
        <v>56.25</v>
      </c>
      <c r="J128" s="29">
        <v>15.8</v>
      </c>
      <c r="K128" s="29">
        <v>150</v>
      </c>
      <c r="L128" s="12">
        <v>0.96</v>
      </c>
      <c r="M128" s="12">
        <v>0.96</v>
      </c>
      <c r="N128" s="29">
        <v>18.7</v>
      </c>
      <c r="O128" s="108">
        <v>19.2</v>
      </c>
      <c r="P128" s="39" t="str">
        <f>VLOOKUP(Perspectivas_Globales[[#This Row],[Country]],Tablas!$B$5:$C$138,2,FALSE)</f>
        <v>Asia</v>
      </c>
      <c r="Q128" s="39" t="str" cm="1">
        <f t="array" ref="Q1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28" s="39" t="str" cm="1">
        <f t="array" ref="R1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9" spans="1:18" x14ac:dyDescent="0.25">
      <c r="A129" s="1" t="s">
        <v>22</v>
      </c>
      <c r="B129" s="1">
        <v>2010</v>
      </c>
      <c r="C129" s="1" t="s">
        <v>12</v>
      </c>
      <c r="D129" s="29">
        <v>69.900000000000006</v>
      </c>
      <c r="E129" s="29">
        <v>142</v>
      </c>
      <c r="F129" s="29">
        <v>126</v>
      </c>
      <c r="G129" s="29">
        <v>0.01</v>
      </c>
      <c r="H129" s="12">
        <v>0.94000000000000006</v>
      </c>
      <c r="I129" s="12">
        <v>7.88</v>
      </c>
      <c r="J129" s="29">
        <v>15.2</v>
      </c>
      <c r="K129" s="29">
        <v>161</v>
      </c>
      <c r="L129" s="12">
        <v>0.94000000000000006</v>
      </c>
      <c r="M129" s="12">
        <v>0.94000000000000006</v>
      </c>
      <c r="N129" s="29">
        <v>18.899999999999999</v>
      </c>
      <c r="O129" s="108">
        <v>19.399999999999999</v>
      </c>
      <c r="P129" s="39" t="str">
        <f>VLOOKUP(Perspectivas_Globales[[#This Row],[Country]],Tablas!$B$5:$C$138,2,FALSE)</f>
        <v>Asia</v>
      </c>
      <c r="Q129" s="39" t="str" cm="1">
        <f t="array" ref="Q1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29" s="39" t="str" cm="1">
        <f t="array" ref="R1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0" spans="1:18" x14ac:dyDescent="0.25">
      <c r="A130" s="1" t="s">
        <v>22</v>
      </c>
      <c r="B130" s="1">
        <v>2009</v>
      </c>
      <c r="C130" s="1" t="s">
        <v>12</v>
      </c>
      <c r="D130" s="29">
        <v>69.5</v>
      </c>
      <c r="E130" s="29">
        <v>144</v>
      </c>
      <c r="F130" s="29">
        <v>135</v>
      </c>
      <c r="G130" s="29">
        <v>0.01</v>
      </c>
      <c r="H130" s="12">
        <v>0.97</v>
      </c>
      <c r="I130" s="12">
        <v>7.18</v>
      </c>
      <c r="J130" s="29">
        <v>14.6</v>
      </c>
      <c r="K130" s="29">
        <v>173</v>
      </c>
      <c r="L130" s="12">
        <v>0.97</v>
      </c>
      <c r="M130" s="12">
        <v>0.97</v>
      </c>
      <c r="N130" s="29">
        <v>19.100000000000001</v>
      </c>
      <c r="O130" s="108">
        <v>19.7</v>
      </c>
      <c r="P130" s="39" t="str">
        <f>VLOOKUP(Perspectivas_Globales[[#This Row],[Country]],Tablas!$B$5:$C$138,2,FALSE)</f>
        <v>Asia</v>
      </c>
      <c r="Q130" s="39" t="str" cm="1">
        <f t="array" ref="Q1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30" s="39" t="str" cm="1">
        <f t="array" ref="R1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1" spans="1:18" x14ac:dyDescent="0.25">
      <c r="A131" s="1" t="s">
        <v>22</v>
      </c>
      <c r="B131" s="1">
        <v>2008</v>
      </c>
      <c r="C131" s="1" t="s">
        <v>12</v>
      </c>
      <c r="D131" s="29">
        <v>69.099999999999994</v>
      </c>
      <c r="E131" s="29">
        <v>147</v>
      </c>
      <c r="F131" s="29">
        <v>144</v>
      </c>
      <c r="G131" s="29">
        <v>0.01</v>
      </c>
      <c r="H131" s="12">
        <v>0.96</v>
      </c>
      <c r="I131" s="12">
        <v>26.6</v>
      </c>
      <c r="J131" s="29">
        <v>14</v>
      </c>
      <c r="K131" s="29">
        <v>186</v>
      </c>
      <c r="L131" s="12">
        <v>0.96</v>
      </c>
      <c r="M131" s="12">
        <v>0.96</v>
      </c>
      <c r="N131" s="29">
        <v>19.3</v>
      </c>
      <c r="O131" s="108">
        <v>19.899999999999999</v>
      </c>
      <c r="P131" s="39" t="str">
        <f>VLOOKUP(Perspectivas_Globales[[#This Row],[Country]],Tablas!$B$5:$C$138,2,FALSE)</f>
        <v>Asia</v>
      </c>
      <c r="Q131" s="39" t="str" cm="1">
        <f t="array" ref="Q1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31" s="39" t="str" cm="1">
        <f t="array" ref="R1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2" spans="1:18" x14ac:dyDescent="0.25">
      <c r="A132" s="1" t="s">
        <v>22</v>
      </c>
      <c r="B132" s="1">
        <v>2007</v>
      </c>
      <c r="C132" s="1" t="s">
        <v>12</v>
      </c>
      <c r="D132" s="29">
        <v>68.599999999999994</v>
      </c>
      <c r="E132" s="29">
        <v>151</v>
      </c>
      <c r="F132" s="29">
        <v>154</v>
      </c>
      <c r="G132" s="29">
        <v>0.01</v>
      </c>
      <c r="H132" s="12">
        <v>0.95000000000000007</v>
      </c>
      <c r="I132" s="12">
        <v>29.240000000000002</v>
      </c>
      <c r="J132" s="29">
        <v>13.5</v>
      </c>
      <c r="K132" s="29">
        <v>201</v>
      </c>
      <c r="L132" s="12">
        <v>0.96</v>
      </c>
      <c r="M132" s="12">
        <v>0.94000000000000006</v>
      </c>
      <c r="N132" s="29">
        <v>19.5</v>
      </c>
      <c r="O132" s="108">
        <v>2.1</v>
      </c>
      <c r="P132" s="39" t="str">
        <f>VLOOKUP(Perspectivas_Globales[[#This Row],[Country]],Tablas!$B$5:$C$138,2,FALSE)</f>
        <v>Asia</v>
      </c>
      <c r="Q132" s="39" t="str" cm="1">
        <f t="array" ref="Q1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32" s="39" t="str" cm="1">
        <f t="array" ref="R1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3" spans="1:18" x14ac:dyDescent="0.25">
      <c r="A133" s="1" t="s">
        <v>22</v>
      </c>
      <c r="B133" s="1">
        <v>2006</v>
      </c>
      <c r="C133" s="1" t="s">
        <v>12</v>
      </c>
      <c r="D133" s="29">
        <v>68.2</v>
      </c>
      <c r="E133" s="29">
        <v>152</v>
      </c>
      <c r="F133" s="29">
        <v>164</v>
      </c>
      <c r="G133" s="29">
        <v>0.01</v>
      </c>
      <c r="H133" s="12">
        <v>0.86</v>
      </c>
      <c r="I133" s="12">
        <v>61.92</v>
      </c>
      <c r="J133" s="29">
        <v>13</v>
      </c>
      <c r="K133" s="29">
        <v>215</v>
      </c>
      <c r="L133" s="12">
        <v>0.95000000000000007</v>
      </c>
      <c r="M133" s="12">
        <v>0.94000000000000006</v>
      </c>
      <c r="N133" s="29">
        <v>19.7</v>
      </c>
      <c r="O133" s="108">
        <v>2.2999999999999998</v>
      </c>
      <c r="P133" s="39" t="str">
        <f>VLOOKUP(Perspectivas_Globales[[#This Row],[Country]],Tablas!$B$5:$C$138,2,FALSE)</f>
        <v>Asia</v>
      </c>
      <c r="Q133" s="39" t="str" cm="1">
        <f t="array" ref="Q1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33" s="39" t="str" cm="1">
        <f t="array" ref="R1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4" spans="1:18" x14ac:dyDescent="0.25">
      <c r="A134" s="1" t="s">
        <v>22</v>
      </c>
      <c r="B134" s="1">
        <v>2005</v>
      </c>
      <c r="C134" s="1" t="s">
        <v>12</v>
      </c>
      <c r="D134" s="29">
        <v>67.8</v>
      </c>
      <c r="E134" s="29">
        <v>155</v>
      </c>
      <c r="F134" s="29">
        <v>174</v>
      </c>
      <c r="G134" s="29">
        <v>0.01</v>
      </c>
      <c r="H134" s="12">
        <v>0.45</v>
      </c>
      <c r="I134" s="12">
        <v>259.34000000000003</v>
      </c>
      <c r="J134" s="29">
        <v>12.5</v>
      </c>
      <c r="K134" s="29">
        <v>231</v>
      </c>
      <c r="L134" s="12">
        <v>0.94000000000000006</v>
      </c>
      <c r="M134" s="12">
        <v>0.93</v>
      </c>
      <c r="N134" s="29">
        <v>19.899999999999999</v>
      </c>
      <c r="O134" s="108">
        <v>2.5</v>
      </c>
      <c r="P134" s="39" t="str">
        <f>VLOOKUP(Perspectivas_Globales[[#This Row],[Country]],Tablas!$B$5:$C$138,2,FALSE)</f>
        <v>Asia</v>
      </c>
      <c r="Q134" s="39" t="str" cm="1">
        <f t="array" ref="Q1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34" s="39" t="str" cm="1">
        <f t="array" ref="R1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5" spans="1:18" x14ac:dyDescent="0.25">
      <c r="A135" s="1" t="s">
        <v>22</v>
      </c>
      <c r="B135" s="1">
        <v>2004</v>
      </c>
      <c r="C135" s="1" t="s">
        <v>12</v>
      </c>
      <c r="D135" s="29">
        <v>67.3</v>
      </c>
      <c r="E135" s="29">
        <v>158</v>
      </c>
      <c r="F135" s="29">
        <v>185</v>
      </c>
      <c r="G135" s="29">
        <v>0.01</v>
      </c>
      <c r="H135" s="12">
        <v>0.11</v>
      </c>
      <c r="I135" s="12">
        <v>97.43</v>
      </c>
      <c r="J135" s="29">
        <v>12</v>
      </c>
      <c r="K135" s="29">
        <v>247</v>
      </c>
      <c r="L135" s="12">
        <v>0.88</v>
      </c>
      <c r="M135" s="12">
        <v>0.99</v>
      </c>
      <c r="N135" s="29">
        <v>2.1</v>
      </c>
      <c r="O135" s="108">
        <v>2.7</v>
      </c>
      <c r="P135" s="39" t="str">
        <f>VLOOKUP(Perspectivas_Globales[[#This Row],[Country]],Tablas!$B$5:$C$138,2,FALSE)</f>
        <v>Asia</v>
      </c>
      <c r="Q135" s="39" t="str" cm="1">
        <f t="array" ref="Q1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35" s="39" t="str" cm="1">
        <f t="array" ref="R1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6" spans="1:18" x14ac:dyDescent="0.25">
      <c r="A136" s="1" t="s">
        <v>22</v>
      </c>
      <c r="B136" s="1">
        <v>2003</v>
      </c>
      <c r="C136" s="1" t="s">
        <v>12</v>
      </c>
      <c r="D136" s="29">
        <v>66.8</v>
      </c>
      <c r="E136" s="29">
        <v>161</v>
      </c>
      <c r="F136" s="29">
        <v>196</v>
      </c>
      <c r="G136" s="29">
        <v>0.01</v>
      </c>
      <c r="H136" s="12">
        <v>0.05</v>
      </c>
      <c r="I136" s="12">
        <v>40.67</v>
      </c>
      <c r="J136" s="29">
        <v>11.6</v>
      </c>
      <c r="K136" s="29">
        <v>264</v>
      </c>
      <c r="L136" s="12">
        <v>0.09</v>
      </c>
      <c r="M136" s="12">
        <v>0.87</v>
      </c>
      <c r="N136" s="29">
        <v>2.2999999999999998</v>
      </c>
      <c r="O136" s="108">
        <v>2.9</v>
      </c>
      <c r="P136" s="39" t="str">
        <f>VLOOKUP(Perspectivas_Globales[[#This Row],[Country]],Tablas!$B$5:$C$138,2,FALSE)</f>
        <v>Asia</v>
      </c>
      <c r="Q136" s="39" t="str" cm="1">
        <f t="array" ref="Q1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36" s="39" t="str" cm="1">
        <f t="array" ref="R1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7" spans="1:18" x14ac:dyDescent="0.25">
      <c r="A137" s="1" t="s">
        <v>23</v>
      </c>
      <c r="B137" s="1">
        <v>2014</v>
      </c>
      <c r="C137" s="1" t="s">
        <v>12</v>
      </c>
      <c r="D137" s="29">
        <v>72</v>
      </c>
      <c r="E137" s="29">
        <v>199</v>
      </c>
      <c r="F137" s="29">
        <v>0</v>
      </c>
      <c r="G137" s="29">
        <v>13.94</v>
      </c>
      <c r="H137" s="12">
        <v>0.97</v>
      </c>
      <c r="I137" s="12">
        <v>0.64</v>
      </c>
      <c r="J137" s="29">
        <v>61.7</v>
      </c>
      <c r="K137" s="29">
        <v>0</v>
      </c>
      <c r="L137" s="12">
        <v>0.97</v>
      </c>
      <c r="M137" s="12">
        <v>0.97</v>
      </c>
      <c r="N137" s="29">
        <v>1.9</v>
      </c>
      <c r="O137" s="108">
        <v>2</v>
      </c>
      <c r="P137" s="39" t="str">
        <f>VLOOKUP(Perspectivas_Globales[[#This Row],[Country]],Tablas!$B$5:$C$138,2,FALSE)</f>
        <v>Europa</v>
      </c>
      <c r="Q137" s="39" t="str" cm="1">
        <f t="array" ref="Q1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7" s="39" t="str" cm="1">
        <f t="array" ref="R1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8" spans="1:18" x14ac:dyDescent="0.25">
      <c r="A138" s="1" t="s">
        <v>23</v>
      </c>
      <c r="B138" s="1">
        <v>2013</v>
      </c>
      <c r="C138" s="1" t="s">
        <v>12</v>
      </c>
      <c r="D138" s="29">
        <v>71.7</v>
      </c>
      <c r="E138" s="29">
        <v>23</v>
      </c>
      <c r="F138" s="29">
        <v>0</v>
      </c>
      <c r="G138" s="29">
        <v>14.66</v>
      </c>
      <c r="H138" s="12">
        <v>0.98</v>
      </c>
      <c r="I138" s="12">
        <v>0.16</v>
      </c>
      <c r="J138" s="29">
        <v>61.1</v>
      </c>
      <c r="K138" s="29">
        <v>1</v>
      </c>
      <c r="L138" s="12">
        <v>0.98</v>
      </c>
      <c r="M138" s="12">
        <v>0.98</v>
      </c>
      <c r="N138" s="29">
        <v>2</v>
      </c>
      <c r="O138" s="108">
        <v>2</v>
      </c>
      <c r="P138" s="39" t="str">
        <f>VLOOKUP(Perspectivas_Globales[[#This Row],[Country]],Tablas!$B$5:$C$138,2,FALSE)</f>
        <v>Europa</v>
      </c>
      <c r="Q138" s="39" t="str" cm="1">
        <f t="array" ref="Q1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8" s="39" t="str" cm="1">
        <f t="array" ref="R1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9" spans="1:18" x14ac:dyDescent="0.25">
      <c r="A139" s="1" t="s">
        <v>23</v>
      </c>
      <c r="B139" s="1">
        <v>2012</v>
      </c>
      <c r="C139" s="1" t="s">
        <v>12</v>
      </c>
      <c r="D139" s="29">
        <v>71.900000000000006</v>
      </c>
      <c r="E139" s="29">
        <v>194</v>
      </c>
      <c r="F139" s="29">
        <v>0</v>
      </c>
      <c r="G139" s="29">
        <v>16.350000000000001</v>
      </c>
      <c r="H139" s="12">
        <v>0.97</v>
      </c>
      <c r="I139" s="12">
        <v>0.1</v>
      </c>
      <c r="J139" s="29">
        <v>6.5</v>
      </c>
      <c r="K139" s="29">
        <v>1</v>
      </c>
      <c r="L139" s="12">
        <v>0.98</v>
      </c>
      <c r="M139" s="12">
        <v>0.98</v>
      </c>
      <c r="N139" s="29">
        <v>2</v>
      </c>
      <c r="O139" s="108">
        <v>2.1</v>
      </c>
      <c r="P139" s="39" t="str">
        <f>VLOOKUP(Perspectivas_Globales[[#This Row],[Country]],Tablas!$B$5:$C$138,2,FALSE)</f>
        <v>Europa</v>
      </c>
      <c r="Q139" s="39" t="str" cm="1">
        <f t="array" ref="Q1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9" s="39" t="str" cm="1">
        <f t="array" ref="R1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0" spans="1:18" x14ac:dyDescent="0.25">
      <c r="A140" s="1" t="s">
        <v>23</v>
      </c>
      <c r="B140" s="1">
        <v>2011</v>
      </c>
      <c r="C140" s="1" t="s">
        <v>12</v>
      </c>
      <c r="D140" s="29">
        <v>72</v>
      </c>
      <c r="E140" s="29">
        <v>232</v>
      </c>
      <c r="F140" s="29">
        <v>0</v>
      </c>
      <c r="G140" s="29">
        <v>17.309999999999999</v>
      </c>
      <c r="H140" s="12">
        <v>0.98</v>
      </c>
      <c r="I140" s="12">
        <v>0.5</v>
      </c>
      <c r="J140" s="29">
        <v>59.9</v>
      </c>
      <c r="K140" s="29">
        <v>1</v>
      </c>
      <c r="L140" s="12">
        <v>0.98</v>
      </c>
      <c r="M140" s="12">
        <v>0.98</v>
      </c>
      <c r="N140" s="29">
        <v>2</v>
      </c>
      <c r="O140" s="108">
        <v>2.1</v>
      </c>
      <c r="P140" s="39" t="str">
        <f>VLOOKUP(Perspectivas_Globales[[#This Row],[Country]],Tablas!$B$5:$C$138,2,FALSE)</f>
        <v>Europa</v>
      </c>
      <c r="Q140" s="39" t="str" cm="1">
        <f t="array" ref="Q1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0" s="39" t="str" cm="1">
        <f t="array" ref="R1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1" spans="1:18" x14ac:dyDescent="0.25">
      <c r="A141" s="1" t="s">
        <v>23</v>
      </c>
      <c r="B141" s="1">
        <v>2010</v>
      </c>
      <c r="C141" s="1" t="s">
        <v>12</v>
      </c>
      <c r="D141" s="29">
        <v>73</v>
      </c>
      <c r="E141" s="29">
        <v>222</v>
      </c>
      <c r="F141" s="29">
        <v>0</v>
      </c>
      <c r="G141" s="29">
        <v>14.44</v>
      </c>
      <c r="H141" s="12">
        <v>0.96</v>
      </c>
      <c r="I141" s="12">
        <v>0.01</v>
      </c>
      <c r="J141" s="29">
        <v>59.3</v>
      </c>
      <c r="K141" s="29">
        <v>1</v>
      </c>
      <c r="L141" s="12">
        <v>0.99</v>
      </c>
      <c r="M141" s="12">
        <v>0.98</v>
      </c>
      <c r="N141" s="29">
        <v>2</v>
      </c>
      <c r="O141" s="108">
        <v>2.2000000000000002</v>
      </c>
      <c r="P141" s="39" t="str">
        <f>VLOOKUP(Perspectivas_Globales[[#This Row],[Country]],Tablas!$B$5:$C$138,2,FALSE)</f>
        <v>Europa</v>
      </c>
      <c r="Q141" s="39" t="str" cm="1">
        <f t="array" ref="Q1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1" s="39" t="str" cm="1">
        <f t="array" ref="R1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2" spans="1:18" x14ac:dyDescent="0.25">
      <c r="A142" s="1" t="s">
        <v>23</v>
      </c>
      <c r="B142" s="1">
        <v>2009</v>
      </c>
      <c r="C142" s="1" t="s">
        <v>12</v>
      </c>
      <c r="D142" s="29">
        <v>70</v>
      </c>
      <c r="E142" s="29">
        <v>226</v>
      </c>
      <c r="F142" s="29">
        <v>0</v>
      </c>
      <c r="G142" s="29">
        <v>14.09</v>
      </c>
      <c r="H142" s="12">
        <v>0.98</v>
      </c>
      <c r="I142" s="12">
        <v>0</v>
      </c>
      <c r="J142" s="29">
        <v>58.7</v>
      </c>
      <c r="K142" s="29">
        <v>1</v>
      </c>
      <c r="L142" s="12">
        <v>0.98</v>
      </c>
      <c r="M142" s="12">
        <v>0.96</v>
      </c>
      <c r="N142" s="29">
        <v>2.1</v>
      </c>
      <c r="O142" s="108">
        <v>2.2000000000000002</v>
      </c>
      <c r="P142" s="39" t="str">
        <f>VLOOKUP(Perspectivas_Globales[[#This Row],[Country]],Tablas!$B$5:$C$138,2,FALSE)</f>
        <v>Europa</v>
      </c>
      <c r="Q142" s="39" t="str" cm="1">
        <f t="array" ref="Q1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2" s="39" t="str" cm="1">
        <f t="array" ref="R1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3" spans="1:18" x14ac:dyDescent="0.25">
      <c r="A143" s="1" t="s">
        <v>23</v>
      </c>
      <c r="B143" s="1">
        <v>2008</v>
      </c>
      <c r="C143" s="1" t="s">
        <v>12</v>
      </c>
      <c r="D143" s="29">
        <v>70</v>
      </c>
      <c r="E143" s="29">
        <v>224</v>
      </c>
      <c r="F143" s="29">
        <v>1</v>
      </c>
      <c r="G143" s="29">
        <v>14.67</v>
      </c>
      <c r="H143" s="12">
        <v>0.98</v>
      </c>
      <c r="I143" s="12">
        <v>0</v>
      </c>
      <c r="J143" s="29">
        <v>58.2</v>
      </c>
      <c r="K143" s="29">
        <v>1</v>
      </c>
      <c r="L143" s="12">
        <v>0.98</v>
      </c>
      <c r="M143" s="12">
        <v>0.97</v>
      </c>
      <c r="N143" s="29">
        <v>2.1</v>
      </c>
      <c r="O143" s="108">
        <v>2.2999999999999998</v>
      </c>
      <c r="P143" s="39" t="str">
        <f>VLOOKUP(Perspectivas_Globales[[#This Row],[Country]],Tablas!$B$5:$C$138,2,FALSE)</f>
        <v>Europa</v>
      </c>
      <c r="Q143" s="39" t="str" cm="1">
        <f t="array" ref="Q1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3" s="39" t="str" cm="1">
        <f t="array" ref="R1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4" spans="1:18" x14ac:dyDescent="0.25">
      <c r="A144" s="1" t="s">
        <v>23</v>
      </c>
      <c r="B144" s="1">
        <v>2007</v>
      </c>
      <c r="C144" s="1" t="s">
        <v>12</v>
      </c>
      <c r="D144" s="29">
        <v>69.8</v>
      </c>
      <c r="E144" s="29">
        <v>226</v>
      </c>
      <c r="F144" s="29">
        <v>1</v>
      </c>
      <c r="G144" s="29">
        <v>14.22</v>
      </c>
      <c r="H144" s="12">
        <v>0.91</v>
      </c>
      <c r="I144" s="12">
        <v>0.01</v>
      </c>
      <c r="J144" s="29">
        <v>57.7</v>
      </c>
      <c r="K144" s="29">
        <v>1</v>
      </c>
      <c r="L144" s="12">
        <v>0.09</v>
      </c>
      <c r="M144" s="12">
        <v>0.95000000000000007</v>
      </c>
      <c r="N144" s="29">
        <v>2.2000000000000002</v>
      </c>
      <c r="O144" s="108">
        <v>2.2999999999999998</v>
      </c>
      <c r="P144" s="39" t="str">
        <f>VLOOKUP(Perspectivas_Globales[[#This Row],[Country]],Tablas!$B$5:$C$138,2,FALSE)</f>
        <v>Europa</v>
      </c>
      <c r="Q144" s="39" t="str" cm="1">
        <f t="array" ref="Q1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4" s="39" t="str" cm="1">
        <f t="array" ref="R1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5" spans="1:18" x14ac:dyDescent="0.25">
      <c r="A145" s="1" t="s">
        <v>23</v>
      </c>
      <c r="B145" s="1">
        <v>2006</v>
      </c>
      <c r="C145" s="1" t="s">
        <v>12</v>
      </c>
      <c r="D145" s="29">
        <v>68.900000000000006</v>
      </c>
      <c r="E145" s="29">
        <v>243</v>
      </c>
      <c r="F145" s="29">
        <v>1</v>
      </c>
      <c r="G145" s="29">
        <v>12.6</v>
      </c>
      <c r="H145" s="12">
        <v>0.98</v>
      </c>
      <c r="I145" s="12">
        <v>1.49</v>
      </c>
      <c r="J145" s="29">
        <v>57.2</v>
      </c>
      <c r="K145" s="29">
        <v>1</v>
      </c>
      <c r="L145" s="12">
        <v>0.97</v>
      </c>
      <c r="M145" s="12">
        <v>0.99</v>
      </c>
      <c r="N145" s="29">
        <v>2.2000000000000002</v>
      </c>
      <c r="O145" s="108">
        <v>2.4</v>
      </c>
      <c r="P145" s="39" t="str">
        <f>VLOOKUP(Perspectivas_Globales[[#This Row],[Country]],Tablas!$B$5:$C$138,2,FALSE)</f>
        <v>Europa</v>
      </c>
      <c r="Q145" s="39" t="str" cm="1">
        <f t="array" ref="Q1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5" s="39" t="str" cm="1">
        <f t="array" ref="R1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6" spans="1:18" x14ac:dyDescent="0.25">
      <c r="A146" s="1" t="s">
        <v>23</v>
      </c>
      <c r="B146" s="1">
        <v>2005</v>
      </c>
      <c r="C146" s="1" t="s">
        <v>12</v>
      </c>
      <c r="D146" s="29">
        <v>68.099999999999994</v>
      </c>
      <c r="E146" s="29">
        <v>252</v>
      </c>
      <c r="F146" s="29">
        <v>1</v>
      </c>
      <c r="G146" s="29">
        <v>11.01</v>
      </c>
      <c r="H146" s="12">
        <v>0.99</v>
      </c>
      <c r="I146" s="12">
        <v>0.01</v>
      </c>
      <c r="J146" s="29">
        <v>56.7</v>
      </c>
      <c r="K146" s="29">
        <v>1</v>
      </c>
      <c r="L146" s="12">
        <v>0.98</v>
      </c>
      <c r="M146" s="12">
        <v>0.99</v>
      </c>
      <c r="N146" s="29">
        <v>2.2999999999999998</v>
      </c>
      <c r="O146" s="108">
        <v>2.5</v>
      </c>
      <c r="P146" s="39" t="str">
        <f>VLOOKUP(Perspectivas_Globales[[#This Row],[Country]],Tablas!$B$5:$C$138,2,FALSE)</f>
        <v>Europa</v>
      </c>
      <c r="Q146" s="39" t="str" cm="1">
        <f t="array" ref="Q1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6" s="39" t="str" cm="1">
        <f t="array" ref="R1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7" spans="1:18" x14ac:dyDescent="0.25">
      <c r="A147" s="1" t="s">
        <v>23</v>
      </c>
      <c r="B147" s="1">
        <v>2004</v>
      </c>
      <c r="C147" s="1" t="s">
        <v>12</v>
      </c>
      <c r="D147" s="29">
        <v>68.2</v>
      </c>
      <c r="E147" s="29">
        <v>247</v>
      </c>
      <c r="F147" s="29">
        <v>1</v>
      </c>
      <c r="G147" s="29">
        <v>12.05</v>
      </c>
      <c r="H147" s="12">
        <v>0.99</v>
      </c>
      <c r="I147" s="12">
        <v>0.02</v>
      </c>
      <c r="J147" s="29">
        <v>56.2</v>
      </c>
      <c r="K147" s="29">
        <v>1</v>
      </c>
      <c r="L147" s="12">
        <v>0.99</v>
      </c>
      <c r="M147" s="12">
        <v>0.99</v>
      </c>
      <c r="N147" s="29">
        <v>2.4</v>
      </c>
      <c r="O147" s="108">
        <v>2.5</v>
      </c>
      <c r="P147" s="39" t="str">
        <f>VLOOKUP(Perspectivas_Globales[[#This Row],[Country]],Tablas!$B$5:$C$138,2,FALSE)</f>
        <v>Europa</v>
      </c>
      <c r="Q147" s="39" t="str" cm="1">
        <f t="array" ref="Q1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7" s="39" t="str" cm="1">
        <f t="array" ref="R1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8" spans="1:18" x14ac:dyDescent="0.25">
      <c r="A148" s="1" t="s">
        <v>23</v>
      </c>
      <c r="B148" s="1">
        <v>2003</v>
      </c>
      <c r="C148" s="1" t="s">
        <v>12</v>
      </c>
      <c r="D148" s="29">
        <v>67.7</v>
      </c>
      <c r="E148" s="29">
        <v>253</v>
      </c>
      <c r="F148" s="29">
        <v>1</v>
      </c>
      <c r="G148" s="29">
        <v>11.17</v>
      </c>
      <c r="H148" s="12">
        <v>0.56000000000000005</v>
      </c>
      <c r="I148" s="12">
        <v>0.21</v>
      </c>
      <c r="J148" s="29">
        <v>55.8</v>
      </c>
      <c r="K148" s="29">
        <v>1</v>
      </c>
      <c r="L148" s="12">
        <v>0.53</v>
      </c>
      <c r="M148" s="12">
        <v>0.05</v>
      </c>
      <c r="N148" s="29">
        <v>2.5</v>
      </c>
      <c r="O148" s="108">
        <v>2.6</v>
      </c>
      <c r="P148" s="39" t="str">
        <f>VLOOKUP(Perspectivas_Globales[[#This Row],[Country]],Tablas!$B$5:$C$138,2,FALSE)</f>
        <v>Europa</v>
      </c>
      <c r="Q148" s="39" t="str" cm="1">
        <f t="array" ref="Q1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8" s="39" t="str" cm="1">
        <f t="array" ref="R1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9" spans="1:18" x14ac:dyDescent="0.25">
      <c r="A149" s="1" t="s">
        <v>23</v>
      </c>
      <c r="B149" s="1">
        <v>2002</v>
      </c>
      <c r="C149" s="1" t="s">
        <v>12</v>
      </c>
      <c r="D149" s="29">
        <v>67.2</v>
      </c>
      <c r="E149" s="29">
        <v>262</v>
      </c>
      <c r="F149" s="29">
        <v>1</v>
      </c>
      <c r="G149" s="29">
        <v>12.23</v>
      </c>
      <c r="H149" s="12">
        <v>0.99</v>
      </c>
      <c r="I149" s="12">
        <v>0.14000000000000001</v>
      </c>
      <c r="J149" s="29">
        <v>55.3</v>
      </c>
      <c r="K149" s="29">
        <v>1</v>
      </c>
      <c r="L149" s="12">
        <v>0.99</v>
      </c>
      <c r="M149" s="12">
        <v>0.99</v>
      </c>
      <c r="N149" s="29">
        <v>2.5</v>
      </c>
      <c r="O149" s="108">
        <v>2.7</v>
      </c>
      <c r="P149" s="39" t="str">
        <f>VLOOKUP(Perspectivas_Globales[[#This Row],[Country]],Tablas!$B$5:$C$138,2,FALSE)</f>
        <v>Europa</v>
      </c>
      <c r="Q149" s="39" t="str" cm="1">
        <f t="array" ref="Q1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9" s="39" t="str" cm="1">
        <f t="array" ref="R1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0" spans="1:18" x14ac:dyDescent="0.25">
      <c r="A150" s="1" t="s">
        <v>23</v>
      </c>
      <c r="B150" s="1">
        <v>2001</v>
      </c>
      <c r="C150" s="1" t="s">
        <v>12</v>
      </c>
      <c r="D150" s="29">
        <v>67.7</v>
      </c>
      <c r="E150" s="29">
        <v>254</v>
      </c>
      <c r="F150" s="29">
        <v>1</v>
      </c>
      <c r="G150" s="29">
        <v>10.74</v>
      </c>
      <c r="H150" s="12">
        <v>0.93</v>
      </c>
      <c r="I150" s="12">
        <v>0.45</v>
      </c>
      <c r="J150" s="29">
        <v>54.9</v>
      </c>
      <c r="K150" s="29">
        <v>1</v>
      </c>
      <c r="L150" s="12">
        <v>0.99</v>
      </c>
      <c r="M150" s="12">
        <v>0.99</v>
      </c>
      <c r="N150" s="29">
        <v>2.6</v>
      </c>
      <c r="O150" s="108">
        <v>2.7</v>
      </c>
      <c r="P150" s="39" t="str">
        <f>VLOOKUP(Perspectivas_Globales[[#This Row],[Country]],Tablas!$B$5:$C$138,2,FALSE)</f>
        <v>Europa</v>
      </c>
      <c r="Q150" s="39" t="str" cm="1">
        <f t="array" ref="Q1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0" s="39" t="str" cm="1">
        <f t="array" ref="R1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1" spans="1:18" x14ac:dyDescent="0.25">
      <c r="A151" s="1" t="s">
        <v>23</v>
      </c>
      <c r="B151" s="1">
        <v>2000</v>
      </c>
      <c r="C151" s="1" t="s">
        <v>12</v>
      </c>
      <c r="D151" s="29">
        <v>68</v>
      </c>
      <c r="E151" s="29">
        <v>247</v>
      </c>
      <c r="F151" s="29">
        <v>1</v>
      </c>
      <c r="G151" s="29">
        <v>12.98</v>
      </c>
      <c r="H151" s="12">
        <v>7.0000000000000007E-2</v>
      </c>
      <c r="I151" s="12">
        <v>0.21</v>
      </c>
      <c r="J151" s="29">
        <v>54.4</v>
      </c>
      <c r="K151" s="29">
        <v>1</v>
      </c>
      <c r="L151" s="12">
        <v>0.99</v>
      </c>
      <c r="M151" s="12">
        <v>0.99</v>
      </c>
      <c r="N151" s="29">
        <v>2.7</v>
      </c>
      <c r="O151" s="108">
        <v>2.8</v>
      </c>
      <c r="P151" s="39" t="str">
        <f>VLOOKUP(Perspectivas_Globales[[#This Row],[Country]],Tablas!$B$5:$C$138,2,FALSE)</f>
        <v>Europa</v>
      </c>
      <c r="Q151" s="39" t="str" cm="1">
        <f t="array" ref="Q1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1" s="39" t="str" cm="1">
        <f t="array" ref="R1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2" spans="1:18" x14ac:dyDescent="0.25">
      <c r="A152" s="1" t="s">
        <v>24</v>
      </c>
      <c r="B152" s="1">
        <v>2014</v>
      </c>
      <c r="C152" s="1" t="s">
        <v>19</v>
      </c>
      <c r="D152" s="29">
        <v>89</v>
      </c>
      <c r="E152" s="29">
        <v>76</v>
      </c>
      <c r="F152" s="29">
        <v>0</v>
      </c>
      <c r="G152" s="29">
        <v>12.6</v>
      </c>
      <c r="H152" s="12">
        <v>0.98</v>
      </c>
      <c r="I152" s="12">
        <v>0.70000000000000007</v>
      </c>
      <c r="J152" s="29">
        <v>63.4</v>
      </c>
      <c r="K152" s="29">
        <v>1</v>
      </c>
      <c r="L152" s="12">
        <v>0.99</v>
      </c>
      <c r="M152" s="12">
        <v>0.99</v>
      </c>
      <c r="N152" s="29">
        <v>1</v>
      </c>
      <c r="O152" s="108">
        <v>1</v>
      </c>
      <c r="P152" s="39" t="str">
        <f>VLOOKUP(Perspectivas_Globales[[#This Row],[Country]],Tablas!$B$5:$C$138,2,FALSE)</f>
        <v>Europa</v>
      </c>
      <c r="Q152" s="39" t="str" cm="1">
        <f t="array" ref="Q1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2" s="39" t="str" cm="1">
        <f t="array" ref="R1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3" spans="1:18" x14ac:dyDescent="0.25">
      <c r="A153" s="1" t="s">
        <v>24</v>
      </c>
      <c r="B153" s="1">
        <v>2013</v>
      </c>
      <c r="C153" s="1" t="s">
        <v>19</v>
      </c>
      <c r="D153" s="29">
        <v>87</v>
      </c>
      <c r="E153" s="29">
        <v>77</v>
      </c>
      <c r="F153" s="29">
        <v>0</v>
      </c>
      <c r="G153" s="29">
        <v>11.77</v>
      </c>
      <c r="H153" s="12">
        <v>0.98</v>
      </c>
      <c r="I153" s="12">
        <v>0.39</v>
      </c>
      <c r="J153" s="29">
        <v>63</v>
      </c>
      <c r="K153" s="29">
        <v>1</v>
      </c>
      <c r="L153" s="12">
        <v>0.99</v>
      </c>
      <c r="M153" s="12">
        <v>0.99</v>
      </c>
      <c r="N153" s="29">
        <v>1</v>
      </c>
      <c r="O153" s="108">
        <v>0.9</v>
      </c>
      <c r="P153" s="39" t="str">
        <f>VLOOKUP(Perspectivas_Globales[[#This Row],[Country]],Tablas!$B$5:$C$138,2,FALSE)</f>
        <v>Europa</v>
      </c>
      <c r="Q153" s="39" t="str" cm="1">
        <f t="array" ref="Q1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3" s="39" t="str" cm="1">
        <f t="array" ref="R1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4" spans="1:18" x14ac:dyDescent="0.25">
      <c r="A154" s="1" t="s">
        <v>24</v>
      </c>
      <c r="B154" s="1">
        <v>2012</v>
      </c>
      <c r="C154" s="1" t="s">
        <v>19</v>
      </c>
      <c r="D154" s="29">
        <v>83</v>
      </c>
      <c r="E154" s="29">
        <v>78</v>
      </c>
      <c r="F154" s="29">
        <v>0</v>
      </c>
      <c r="G154" s="29">
        <v>10.08</v>
      </c>
      <c r="H154" s="12">
        <v>0.98</v>
      </c>
      <c r="I154" s="12">
        <v>1.0900000000000001</v>
      </c>
      <c r="J154" s="29">
        <v>62.6</v>
      </c>
      <c r="K154" s="29">
        <v>1</v>
      </c>
      <c r="L154" s="12">
        <v>0.99</v>
      </c>
      <c r="M154" s="12">
        <v>0.99</v>
      </c>
      <c r="N154" s="29">
        <v>0.9</v>
      </c>
      <c r="O154" s="108">
        <v>0.9</v>
      </c>
      <c r="P154" s="39" t="str">
        <f>VLOOKUP(Perspectivas_Globales[[#This Row],[Country]],Tablas!$B$5:$C$138,2,FALSE)</f>
        <v>Europa</v>
      </c>
      <c r="Q154" s="39" t="str" cm="1">
        <f t="array" ref="Q1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4" s="39" t="str" cm="1">
        <f t="array" ref="R1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5" spans="1:18" x14ac:dyDescent="0.25">
      <c r="A155" s="1" t="s">
        <v>24</v>
      </c>
      <c r="B155" s="1">
        <v>2011</v>
      </c>
      <c r="C155" s="1" t="s">
        <v>19</v>
      </c>
      <c r="D155" s="29">
        <v>83</v>
      </c>
      <c r="E155" s="29">
        <v>8</v>
      </c>
      <c r="F155" s="29">
        <v>0</v>
      </c>
      <c r="G155" s="29">
        <v>10.11</v>
      </c>
      <c r="H155" s="12">
        <v>0.97</v>
      </c>
      <c r="I155" s="12">
        <v>5.76</v>
      </c>
      <c r="J155" s="29">
        <v>62.3</v>
      </c>
      <c r="K155" s="29">
        <v>1</v>
      </c>
      <c r="L155" s="12">
        <v>0.98</v>
      </c>
      <c r="M155" s="12">
        <v>0.98</v>
      </c>
      <c r="N155" s="29">
        <v>0.9</v>
      </c>
      <c r="O155" s="108">
        <v>0.9</v>
      </c>
      <c r="P155" s="39" t="str">
        <f>VLOOKUP(Perspectivas_Globales[[#This Row],[Country]],Tablas!$B$5:$C$138,2,FALSE)</f>
        <v>Europa</v>
      </c>
      <c r="Q155" s="39" t="str" cm="1">
        <f t="array" ref="Q1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5" s="39" t="str" cm="1">
        <f t="array" ref="R1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6" spans="1:18" x14ac:dyDescent="0.25">
      <c r="A156" s="1" t="s">
        <v>24</v>
      </c>
      <c r="B156" s="1">
        <v>2010</v>
      </c>
      <c r="C156" s="1" t="s">
        <v>19</v>
      </c>
      <c r="D156" s="29">
        <v>80</v>
      </c>
      <c r="E156" s="29">
        <v>81</v>
      </c>
      <c r="F156" s="29">
        <v>0</v>
      </c>
      <c r="G156" s="29">
        <v>10.220000000000001</v>
      </c>
      <c r="H156" s="12">
        <v>0.97</v>
      </c>
      <c r="I156" s="12">
        <v>0.4</v>
      </c>
      <c r="J156" s="29">
        <v>61.9</v>
      </c>
      <c r="K156" s="29">
        <v>1</v>
      </c>
      <c r="L156" s="12">
        <v>0.98</v>
      </c>
      <c r="M156" s="12">
        <v>0.98</v>
      </c>
      <c r="N156" s="29">
        <v>0.9</v>
      </c>
      <c r="O156" s="108">
        <v>0.9</v>
      </c>
      <c r="P156" s="39" t="str">
        <f>VLOOKUP(Perspectivas_Globales[[#This Row],[Country]],Tablas!$B$5:$C$138,2,FALSE)</f>
        <v>Europa</v>
      </c>
      <c r="Q156" s="39" t="str" cm="1">
        <f t="array" ref="Q1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6" s="39" t="str" cm="1">
        <f t="array" ref="R1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7" spans="1:18" x14ac:dyDescent="0.25">
      <c r="A157" s="1" t="s">
        <v>24</v>
      </c>
      <c r="B157" s="1">
        <v>2009</v>
      </c>
      <c r="C157" s="1" t="s">
        <v>19</v>
      </c>
      <c r="D157" s="29">
        <v>79.8</v>
      </c>
      <c r="E157" s="29">
        <v>85</v>
      </c>
      <c r="F157" s="29">
        <v>0</v>
      </c>
      <c r="G157" s="29">
        <v>10.050000000000001</v>
      </c>
      <c r="H157" s="12">
        <v>0.97</v>
      </c>
      <c r="I157" s="12">
        <v>0.33</v>
      </c>
      <c r="J157" s="29">
        <v>61.6</v>
      </c>
      <c r="K157" s="29">
        <v>1</v>
      </c>
      <c r="L157" s="12">
        <v>0.98</v>
      </c>
      <c r="M157" s="12">
        <v>0.98</v>
      </c>
      <c r="N157" s="29">
        <v>0.9</v>
      </c>
      <c r="O157" s="108">
        <v>0.9</v>
      </c>
      <c r="P157" s="39" t="str">
        <f>VLOOKUP(Perspectivas_Globales[[#This Row],[Country]],Tablas!$B$5:$C$138,2,FALSE)</f>
        <v>Europa</v>
      </c>
      <c r="Q157" s="39" t="str" cm="1">
        <f t="array" ref="Q1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7" s="39" t="str" cm="1">
        <f t="array" ref="R1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8" spans="1:18" x14ac:dyDescent="0.25">
      <c r="A158" s="1" t="s">
        <v>24</v>
      </c>
      <c r="B158" s="1">
        <v>2008</v>
      </c>
      <c r="C158" s="1" t="s">
        <v>19</v>
      </c>
      <c r="D158" s="29">
        <v>79.5</v>
      </c>
      <c r="E158" s="29">
        <v>87</v>
      </c>
      <c r="F158" s="29">
        <v>0</v>
      </c>
      <c r="G158" s="29">
        <v>10.47</v>
      </c>
      <c r="H158" s="12">
        <v>0.98</v>
      </c>
      <c r="I158" s="12">
        <v>0.98</v>
      </c>
      <c r="J158" s="29">
        <v>61.3</v>
      </c>
      <c r="K158" s="29">
        <v>1</v>
      </c>
      <c r="L158" s="12">
        <v>0.99</v>
      </c>
      <c r="M158" s="12">
        <v>0.99</v>
      </c>
      <c r="N158" s="29">
        <v>0.8</v>
      </c>
      <c r="O158" s="108">
        <v>0.8</v>
      </c>
      <c r="P158" s="39" t="str">
        <f>VLOOKUP(Perspectivas_Globales[[#This Row],[Country]],Tablas!$B$5:$C$138,2,FALSE)</f>
        <v>Europa</v>
      </c>
      <c r="Q158" s="39" t="str" cm="1">
        <f t="array" ref="Q1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8" s="39" t="str" cm="1">
        <f t="array" ref="R1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9" spans="1:18" x14ac:dyDescent="0.25">
      <c r="A159" s="1" t="s">
        <v>24</v>
      </c>
      <c r="B159" s="1">
        <v>2007</v>
      </c>
      <c r="C159" s="1" t="s">
        <v>19</v>
      </c>
      <c r="D159" s="29">
        <v>79.5</v>
      </c>
      <c r="E159" s="29">
        <v>86</v>
      </c>
      <c r="F159" s="29">
        <v>0</v>
      </c>
      <c r="G159" s="29">
        <v>10.25</v>
      </c>
      <c r="H159" s="12">
        <v>0.94000000000000006</v>
      </c>
      <c r="I159" s="12">
        <v>0.64</v>
      </c>
      <c r="J159" s="29">
        <v>6.9</v>
      </c>
      <c r="K159" s="29">
        <v>1</v>
      </c>
      <c r="L159" s="12">
        <v>0.99</v>
      </c>
      <c r="M159" s="12">
        <v>0.98</v>
      </c>
      <c r="N159" s="29">
        <v>0.8</v>
      </c>
      <c r="O159" s="108">
        <v>0.8</v>
      </c>
      <c r="P159" s="39" t="str">
        <f>VLOOKUP(Perspectivas_Globales[[#This Row],[Country]],Tablas!$B$5:$C$138,2,FALSE)</f>
        <v>Europa</v>
      </c>
      <c r="Q159" s="39" t="str" cm="1">
        <f t="array" ref="Q1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9" s="39" t="str" cm="1">
        <f t="array" ref="R1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0" spans="1:18" x14ac:dyDescent="0.25">
      <c r="A160" s="1" t="s">
        <v>24</v>
      </c>
      <c r="B160" s="1">
        <v>2006</v>
      </c>
      <c r="C160" s="1" t="s">
        <v>19</v>
      </c>
      <c r="D160" s="29">
        <v>79.400000000000006</v>
      </c>
      <c r="E160" s="29">
        <v>85</v>
      </c>
      <c r="F160" s="29">
        <v>0</v>
      </c>
      <c r="G160" s="29">
        <v>10.98</v>
      </c>
      <c r="H160" s="12">
        <v>0.94000000000000006</v>
      </c>
      <c r="I160" s="12">
        <v>0.15</v>
      </c>
      <c r="J160" s="29">
        <v>6.6</v>
      </c>
      <c r="K160" s="29">
        <v>1</v>
      </c>
      <c r="L160" s="12">
        <v>0.99</v>
      </c>
      <c r="M160" s="12">
        <v>0.98</v>
      </c>
      <c r="N160" s="29">
        <v>0.8</v>
      </c>
      <c r="O160" s="108">
        <v>0.8</v>
      </c>
      <c r="P160" s="39" t="str">
        <f>VLOOKUP(Perspectivas_Globales[[#This Row],[Country]],Tablas!$B$5:$C$138,2,FALSE)</f>
        <v>Europa</v>
      </c>
      <c r="Q160" s="39" t="str" cm="1">
        <f t="array" ref="Q1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0" s="39" t="str" cm="1">
        <f t="array" ref="R1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1" spans="1:18" x14ac:dyDescent="0.25">
      <c r="A161" s="1" t="s">
        <v>24</v>
      </c>
      <c r="B161" s="1">
        <v>2005</v>
      </c>
      <c r="C161" s="1" t="s">
        <v>19</v>
      </c>
      <c r="D161" s="29">
        <v>78.900000000000006</v>
      </c>
      <c r="E161" s="29">
        <v>89</v>
      </c>
      <c r="F161" s="29">
        <v>0</v>
      </c>
      <c r="G161" s="29">
        <v>12.27</v>
      </c>
      <c r="H161" s="12">
        <v>0.77</v>
      </c>
      <c r="I161" s="12">
        <v>0.26</v>
      </c>
      <c r="J161" s="29">
        <v>6.2</v>
      </c>
      <c r="K161" s="29">
        <v>1</v>
      </c>
      <c r="L161" s="12">
        <v>0.97</v>
      </c>
      <c r="M161" s="12">
        <v>0.97</v>
      </c>
      <c r="N161" s="29">
        <v>0.8</v>
      </c>
      <c r="O161" s="108">
        <v>0.8</v>
      </c>
      <c r="P161" s="39" t="str">
        <f>VLOOKUP(Perspectivas_Globales[[#This Row],[Country]],Tablas!$B$5:$C$138,2,FALSE)</f>
        <v>Europa</v>
      </c>
      <c r="Q161" s="39" t="str" cm="1">
        <f t="array" ref="Q1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1" s="39" t="str" cm="1">
        <f t="array" ref="R1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2" spans="1:18" x14ac:dyDescent="0.25">
      <c r="A162" s="1" t="s">
        <v>24</v>
      </c>
      <c r="B162" s="1">
        <v>2004</v>
      </c>
      <c r="C162" s="1" t="s">
        <v>19</v>
      </c>
      <c r="D162" s="29">
        <v>78.8</v>
      </c>
      <c r="E162" s="29">
        <v>91</v>
      </c>
      <c r="F162" s="29">
        <v>1</v>
      </c>
      <c r="G162" s="29">
        <v>12.05</v>
      </c>
      <c r="H162" s="12">
        <v>0.64</v>
      </c>
      <c r="I162" s="12">
        <v>0.61</v>
      </c>
      <c r="J162" s="29">
        <v>59.8</v>
      </c>
      <c r="K162" s="29">
        <v>1</v>
      </c>
      <c r="L162" s="12">
        <v>0.96</v>
      </c>
      <c r="M162" s="12">
        <v>0.95000000000000007</v>
      </c>
      <c r="N162" s="29">
        <v>0.8</v>
      </c>
      <c r="O162" s="108">
        <v>0.8</v>
      </c>
      <c r="P162" s="39" t="str">
        <f>VLOOKUP(Perspectivas_Globales[[#This Row],[Country]],Tablas!$B$5:$C$138,2,FALSE)</f>
        <v>Europa</v>
      </c>
      <c r="Q162" s="39" t="str" cm="1">
        <f t="array" ref="Q1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2" s="39" t="str" cm="1">
        <f t="array" ref="R1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3" spans="1:18" x14ac:dyDescent="0.25">
      <c r="A163" s="1" t="s">
        <v>24</v>
      </c>
      <c r="B163" s="1">
        <v>2003</v>
      </c>
      <c r="C163" s="1" t="s">
        <v>19</v>
      </c>
      <c r="D163" s="29">
        <v>78.3</v>
      </c>
      <c r="E163" s="29">
        <v>95</v>
      </c>
      <c r="F163" s="29">
        <v>0</v>
      </c>
      <c r="G163" s="29">
        <v>11.28</v>
      </c>
      <c r="H163" s="12">
        <v>0.64</v>
      </c>
      <c r="I163" s="12">
        <v>0.44</v>
      </c>
      <c r="J163" s="29">
        <v>59.4</v>
      </c>
      <c r="K163" s="29">
        <v>1</v>
      </c>
      <c r="L163" s="12">
        <v>0.96</v>
      </c>
      <c r="M163" s="12">
        <v>0.95000000000000007</v>
      </c>
      <c r="N163" s="29">
        <v>0.8</v>
      </c>
      <c r="O163" s="108">
        <v>0.8</v>
      </c>
      <c r="P163" s="39" t="str">
        <f>VLOOKUP(Perspectivas_Globales[[#This Row],[Country]],Tablas!$B$5:$C$138,2,FALSE)</f>
        <v>Europa</v>
      </c>
      <c r="Q163" s="39" t="str" cm="1">
        <f t="array" ref="Q1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3" s="39" t="str" cm="1">
        <f t="array" ref="R1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4" spans="1:18" x14ac:dyDescent="0.25">
      <c r="A164" s="1" t="s">
        <v>24</v>
      </c>
      <c r="B164" s="1">
        <v>2002</v>
      </c>
      <c r="C164" s="1" t="s">
        <v>19</v>
      </c>
      <c r="D164" s="29">
        <v>78</v>
      </c>
      <c r="E164" s="29">
        <v>99</v>
      </c>
      <c r="F164" s="29">
        <v>1</v>
      </c>
      <c r="G164" s="29">
        <v>11.29</v>
      </c>
      <c r="H164" s="12">
        <v>0.06</v>
      </c>
      <c r="I164" s="12">
        <v>0</v>
      </c>
      <c r="J164" s="29">
        <v>59</v>
      </c>
      <c r="K164" s="29">
        <v>1</v>
      </c>
      <c r="L164" s="12">
        <v>0.96</v>
      </c>
      <c r="M164" s="12">
        <v>0.95000000000000007</v>
      </c>
      <c r="N164" s="29">
        <v>0.8</v>
      </c>
      <c r="O164" s="108">
        <v>0.8</v>
      </c>
      <c r="P164" s="39" t="str">
        <f>VLOOKUP(Perspectivas_Globales[[#This Row],[Country]],Tablas!$B$5:$C$138,2,FALSE)</f>
        <v>Europa</v>
      </c>
      <c r="Q164" s="39" t="str" cm="1">
        <f t="array" ref="Q1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4" s="39" t="str" cm="1">
        <f t="array" ref="R1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5" spans="1:18" x14ac:dyDescent="0.25">
      <c r="A165" s="1" t="s">
        <v>24</v>
      </c>
      <c r="B165" s="1">
        <v>2001</v>
      </c>
      <c r="C165" s="1" t="s">
        <v>19</v>
      </c>
      <c r="D165" s="29">
        <v>78</v>
      </c>
      <c r="E165" s="29">
        <v>1</v>
      </c>
      <c r="F165" s="29">
        <v>1</v>
      </c>
      <c r="G165" s="29">
        <v>11.01</v>
      </c>
      <c r="H165" s="12">
        <v>0.06</v>
      </c>
      <c r="I165" s="12">
        <v>0.83000000000000007</v>
      </c>
      <c r="J165" s="29">
        <v>58.5</v>
      </c>
      <c r="K165" s="29">
        <v>1</v>
      </c>
      <c r="L165" s="12">
        <v>0.96</v>
      </c>
      <c r="M165" s="12">
        <v>0.95000000000000007</v>
      </c>
      <c r="N165" s="29">
        <v>0.8</v>
      </c>
      <c r="O165" s="108">
        <v>0.8</v>
      </c>
      <c r="P165" s="39" t="str">
        <f>VLOOKUP(Perspectivas_Globales[[#This Row],[Country]],Tablas!$B$5:$C$138,2,FALSE)</f>
        <v>Europa</v>
      </c>
      <c r="Q165" s="39" t="str" cm="1">
        <f t="array" ref="Q1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5" s="39" t="str" cm="1">
        <f t="array" ref="R1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6" spans="1:18" x14ac:dyDescent="0.25">
      <c r="A166" s="1" t="s">
        <v>24</v>
      </c>
      <c r="B166" s="1">
        <v>2000</v>
      </c>
      <c r="C166" s="1" t="s">
        <v>19</v>
      </c>
      <c r="D166" s="29">
        <v>77.599999999999994</v>
      </c>
      <c r="E166" s="29">
        <v>11</v>
      </c>
      <c r="F166" s="29">
        <v>1</v>
      </c>
      <c r="G166" s="29">
        <v>11.21</v>
      </c>
      <c r="H166" s="12">
        <v>0.06</v>
      </c>
      <c r="I166" s="12">
        <v>0</v>
      </c>
      <c r="J166" s="29">
        <v>58.1</v>
      </c>
      <c r="K166" s="29">
        <v>1</v>
      </c>
      <c r="L166" s="12">
        <v>0.96</v>
      </c>
      <c r="M166" s="12">
        <v>0.95000000000000007</v>
      </c>
      <c r="N166" s="29">
        <v>0.8</v>
      </c>
      <c r="O166" s="108">
        <v>0.8</v>
      </c>
      <c r="P166" s="39" t="str">
        <f>VLOOKUP(Perspectivas_Globales[[#This Row],[Country]],Tablas!$B$5:$C$138,2,FALSE)</f>
        <v>Europa</v>
      </c>
      <c r="Q166" s="39" t="str" cm="1">
        <f t="array" ref="Q1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6" s="39" t="str" cm="1">
        <f t="array" ref="R1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7" spans="1:18" x14ac:dyDescent="0.25">
      <c r="A167" s="1" t="s">
        <v>25</v>
      </c>
      <c r="B167" s="1">
        <v>2014</v>
      </c>
      <c r="C167" s="1" t="s">
        <v>12</v>
      </c>
      <c r="D167" s="29">
        <v>70</v>
      </c>
      <c r="E167" s="29">
        <v>177</v>
      </c>
      <c r="F167" s="29">
        <v>0</v>
      </c>
      <c r="G167" s="29">
        <v>6.58</v>
      </c>
      <c r="H167" s="12">
        <v>0.95000000000000007</v>
      </c>
      <c r="I167" s="12">
        <v>0</v>
      </c>
      <c r="J167" s="29">
        <v>5.0999999999999996</v>
      </c>
      <c r="K167" s="29">
        <v>0</v>
      </c>
      <c r="L167" s="12">
        <v>0.95000000000000007</v>
      </c>
      <c r="M167" s="12">
        <v>0.95000000000000007</v>
      </c>
      <c r="N167" s="29">
        <v>3.4</v>
      </c>
      <c r="O167" s="108">
        <v>3.4</v>
      </c>
      <c r="P167" s="39" t="str">
        <f>VLOOKUP(Perspectivas_Globales[[#This Row],[Country]],Tablas!$B$5:$C$138,2,FALSE)</f>
        <v>America del Norte</v>
      </c>
      <c r="Q167" s="39" t="str" cm="1">
        <f t="array" ref="Q1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7" s="39" t="str" cm="1">
        <f t="array" ref="R1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8" spans="1:18" x14ac:dyDescent="0.25">
      <c r="A168" s="1" t="s">
        <v>25</v>
      </c>
      <c r="B168" s="1">
        <v>2013</v>
      </c>
      <c r="C168" s="1" t="s">
        <v>12</v>
      </c>
      <c r="D168" s="29">
        <v>69.8</v>
      </c>
      <c r="E168" s="29">
        <v>18</v>
      </c>
      <c r="F168" s="29">
        <v>0</v>
      </c>
      <c r="G168" s="29">
        <v>6.56</v>
      </c>
      <c r="H168" s="12">
        <v>0.95000000000000007</v>
      </c>
      <c r="I168" s="12">
        <v>0</v>
      </c>
      <c r="J168" s="29">
        <v>49.3</v>
      </c>
      <c r="K168" s="29">
        <v>0</v>
      </c>
      <c r="L168" s="12">
        <v>0.95000000000000007</v>
      </c>
      <c r="M168" s="12">
        <v>0.95000000000000007</v>
      </c>
      <c r="N168" s="29">
        <v>3.4</v>
      </c>
      <c r="O168" s="108">
        <v>3.4</v>
      </c>
      <c r="P168" s="39" t="str">
        <f>VLOOKUP(Perspectivas_Globales[[#This Row],[Country]],Tablas!$B$5:$C$138,2,FALSE)</f>
        <v>America del Norte</v>
      </c>
      <c r="Q168" s="39" t="str" cm="1">
        <f t="array" ref="Q1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8" s="39" t="str" cm="1">
        <f t="array" ref="R1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9" spans="1:18" x14ac:dyDescent="0.25">
      <c r="A169" s="1" t="s">
        <v>25</v>
      </c>
      <c r="B169" s="1">
        <v>2012</v>
      </c>
      <c r="C169" s="1" t="s">
        <v>12</v>
      </c>
      <c r="D169" s="29">
        <v>69.400000000000006</v>
      </c>
      <c r="E169" s="29">
        <v>189</v>
      </c>
      <c r="F169" s="29">
        <v>0</v>
      </c>
      <c r="G169" s="29">
        <v>6.66</v>
      </c>
      <c r="H169" s="12">
        <v>0.98</v>
      </c>
      <c r="I169" s="12">
        <v>0</v>
      </c>
      <c r="J169" s="29">
        <v>48.5</v>
      </c>
      <c r="K169" s="29">
        <v>0</v>
      </c>
      <c r="L169" s="12">
        <v>0.98</v>
      </c>
      <c r="M169" s="12">
        <v>0.98</v>
      </c>
      <c r="N169" s="29">
        <v>3.5</v>
      </c>
      <c r="O169" s="108">
        <v>3.4</v>
      </c>
      <c r="P169" s="39" t="str">
        <f>VLOOKUP(Perspectivas_Globales[[#This Row],[Country]],Tablas!$B$5:$C$138,2,FALSE)</f>
        <v>America del Norte</v>
      </c>
      <c r="Q169" s="39" t="str" cm="1">
        <f t="array" ref="Q1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9" s="39" t="str" cm="1">
        <f t="array" ref="R1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70" spans="1:18" x14ac:dyDescent="0.25">
      <c r="A170" s="1" t="s">
        <v>25</v>
      </c>
      <c r="B170" s="1">
        <v>2011</v>
      </c>
      <c r="C170" s="1" t="s">
        <v>12</v>
      </c>
      <c r="D170" s="29">
        <v>69.400000000000006</v>
      </c>
      <c r="E170" s="29">
        <v>188</v>
      </c>
      <c r="F170" s="29">
        <v>0</v>
      </c>
      <c r="G170" s="29">
        <v>6.64</v>
      </c>
      <c r="H170" s="12">
        <v>0.95000000000000007</v>
      </c>
      <c r="I170" s="12">
        <v>0</v>
      </c>
      <c r="J170" s="29">
        <v>47.8</v>
      </c>
      <c r="K170" s="29">
        <v>0</v>
      </c>
      <c r="L170" s="12">
        <v>0.95000000000000007</v>
      </c>
      <c r="M170" s="12">
        <v>0.95000000000000007</v>
      </c>
      <c r="N170" s="29">
        <v>3.5</v>
      </c>
      <c r="O170" s="108">
        <v>3.4</v>
      </c>
      <c r="P170" s="39" t="str">
        <f>VLOOKUP(Perspectivas_Globales[[#This Row],[Country]],Tablas!$B$5:$C$138,2,FALSE)</f>
        <v>America del Norte</v>
      </c>
      <c r="Q170" s="39" t="str" cm="1">
        <f t="array" ref="Q1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70" s="39" t="str" cm="1">
        <f t="array" ref="R1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71" spans="1:18" x14ac:dyDescent="0.25">
      <c r="A171" s="1" t="s">
        <v>25</v>
      </c>
      <c r="B171" s="1">
        <v>2010</v>
      </c>
      <c r="C171" s="1" t="s">
        <v>12</v>
      </c>
      <c r="D171" s="29">
        <v>69.5</v>
      </c>
      <c r="E171" s="29">
        <v>186</v>
      </c>
      <c r="F171" s="29">
        <v>0</v>
      </c>
      <c r="G171" s="29">
        <v>6.76</v>
      </c>
      <c r="H171" s="12">
        <v>0.96</v>
      </c>
      <c r="I171" s="12">
        <v>0</v>
      </c>
      <c r="J171" s="29">
        <v>47</v>
      </c>
      <c r="K171" s="29">
        <v>0</v>
      </c>
      <c r="L171" s="12">
        <v>0.96</v>
      </c>
      <c r="M171" s="12">
        <v>0.96</v>
      </c>
      <c r="N171" s="29">
        <v>3.5</v>
      </c>
      <c r="O171" s="108">
        <v>3.4</v>
      </c>
      <c r="P171" s="39" t="str">
        <f>VLOOKUP(Perspectivas_Globales[[#This Row],[Country]],Tablas!$B$5:$C$138,2,FALSE)</f>
        <v>America del Norte</v>
      </c>
      <c r="Q171" s="39" t="str" cm="1">
        <f t="array" ref="Q1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71" s="39" t="str" cm="1">
        <f t="array" ref="R1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72" spans="1:18" x14ac:dyDescent="0.25">
      <c r="A172" s="1" t="s">
        <v>25</v>
      </c>
      <c r="B172" s="1">
        <v>2009</v>
      </c>
      <c r="C172" s="1" t="s">
        <v>12</v>
      </c>
      <c r="D172" s="29">
        <v>69.5</v>
      </c>
      <c r="E172" s="29">
        <v>184</v>
      </c>
      <c r="F172" s="29">
        <v>0</v>
      </c>
      <c r="G172" s="29">
        <v>6.85</v>
      </c>
      <c r="H172" s="12">
        <v>0.97</v>
      </c>
      <c r="I172" s="12">
        <v>0</v>
      </c>
      <c r="J172" s="29">
        <v>46.3</v>
      </c>
      <c r="K172" s="29">
        <v>0</v>
      </c>
      <c r="L172" s="12">
        <v>0.98</v>
      </c>
      <c r="M172" s="12">
        <v>0.97</v>
      </c>
      <c r="N172" s="29">
        <v>3.5</v>
      </c>
      <c r="O172" s="108">
        <v>3.4</v>
      </c>
      <c r="P172" s="39" t="str">
        <f>VLOOKUP(Perspectivas_Globales[[#This Row],[Country]],Tablas!$B$5:$C$138,2,FALSE)</f>
        <v>America del Norte</v>
      </c>
      <c r="Q172" s="39" t="str" cm="1">
        <f t="array" ref="Q1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72" s="39" t="str" cm="1">
        <f t="array" ref="R1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73" spans="1:18" x14ac:dyDescent="0.25">
      <c r="A173" s="1" t="s">
        <v>25</v>
      </c>
      <c r="B173" s="1">
        <v>2008</v>
      </c>
      <c r="C173" s="1" t="s">
        <v>12</v>
      </c>
      <c r="D173" s="29">
        <v>69.599999999999994</v>
      </c>
      <c r="E173" s="29">
        <v>181</v>
      </c>
      <c r="F173" s="29">
        <v>0</v>
      </c>
      <c r="G173" s="29">
        <v>7.22</v>
      </c>
      <c r="H173" s="12">
        <v>0.94000000000000006</v>
      </c>
      <c r="I173" s="12">
        <v>0</v>
      </c>
      <c r="J173" s="29">
        <v>45.7</v>
      </c>
      <c r="K173" s="29">
        <v>0</v>
      </c>
      <c r="L173" s="12">
        <v>0.94000000000000006</v>
      </c>
      <c r="M173" s="12">
        <v>0.94000000000000006</v>
      </c>
      <c r="N173" s="29">
        <v>3.5</v>
      </c>
      <c r="O173" s="108">
        <v>3.4</v>
      </c>
      <c r="P173" s="39" t="str">
        <f>VLOOKUP(Perspectivas_Globales[[#This Row],[Country]],Tablas!$B$5:$C$138,2,FALSE)</f>
        <v>America del Norte</v>
      </c>
      <c r="Q173" s="39" t="str" cm="1">
        <f t="array" ref="Q1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73" s="39" t="str" cm="1">
        <f t="array" ref="R1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74" spans="1:18" x14ac:dyDescent="0.25">
      <c r="A174" s="1" t="s">
        <v>25</v>
      </c>
      <c r="B174" s="1">
        <v>2007</v>
      </c>
      <c r="C174" s="1" t="s">
        <v>12</v>
      </c>
      <c r="D174" s="29">
        <v>69.599999999999994</v>
      </c>
      <c r="E174" s="29">
        <v>181</v>
      </c>
      <c r="F174" s="29">
        <v>0</v>
      </c>
      <c r="G174" s="29">
        <v>7.24</v>
      </c>
      <c r="H174" s="12">
        <v>0.96</v>
      </c>
      <c r="I174" s="12">
        <v>0</v>
      </c>
      <c r="J174" s="29">
        <v>45</v>
      </c>
      <c r="K174" s="29">
        <v>0</v>
      </c>
      <c r="L174" s="12">
        <v>0.97</v>
      </c>
      <c r="M174" s="12">
        <v>0.96</v>
      </c>
      <c r="N174" s="29">
        <v>3.5</v>
      </c>
      <c r="O174" s="108">
        <v>3.5</v>
      </c>
      <c r="P174" s="39" t="str">
        <f>VLOOKUP(Perspectivas_Globales[[#This Row],[Country]],Tablas!$B$5:$C$138,2,FALSE)</f>
        <v>America del Norte</v>
      </c>
      <c r="Q174" s="39" t="str" cm="1">
        <f t="array" ref="Q1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74" s="39" t="str" cm="1">
        <f t="array" ref="R1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75" spans="1:18" x14ac:dyDescent="0.25">
      <c r="A175" s="1" t="s">
        <v>25</v>
      </c>
      <c r="B175" s="1">
        <v>2006</v>
      </c>
      <c r="C175" s="1" t="s">
        <v>12</v>
      </c>
      <c r="D175" s="29">
        <v>69.400000000000006</v>
      </c>
      <c r="E175" s="29">
        <v>184</v>
      </c>
      <c r="F175" s="29">
        <v>0</v>
      </c>
      <c r="G175" s="29">
        <v>6.48</v>
      </c>
      <c r="H175" s="12">
        <v>0.98</v>
      </c>
      <c r="I175" s="12">
        <v>0</v>
      </c>
      <c r="J175" s="29">
        <v>44.4</v>
      </c>
      <c r="K175" s="29">
        <v>0</v>
      </c>
      <c r="L175" s="12">
        <v>0.98</v>
      </c>
      <c r="M175" s="12">
        <v>0.98</v>
      </c>
      <c r="N175" s="29">
        <v>3.6</v>
      </c>
      <c r="O175" s="108">
        <v>3.5</v>
      </c>
      <c r="P175" s="39" t="str">
        <f>VLOOKUP(Perspectivas_Globales[[#This Row],[Country]],Tablas!$B$5:$C$138,2,FALSE)</f>
        <v>America del Norte</v>
      </c>
      <c r="Q175" s="39" t="str" cm="1">
        <f t="array" ref="Q1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75" s="39" t="str" cm="1">
        <f t="array" ref="R1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76" spans="1:18" x14ac:dyDescent="0.25">
      <c r="A176" s="1" t="s">
        <v>25</v>
      </c>
      <c r="B176" s="1">
        <v>2005</v>
      </c>
      <c r="C176" s="1" t="s">
        <v>12</v>
      </c>
      <c r="D176" s="29">
        <v>69</v>
      </c>
      <c r="E176" s="29">
        <v>191</v>
      </c>
      <c r="F176" s="29">
        <v>0</v>
      </c>
      <c r="G176" s="29">
        <v>6.25</v>
      </c>
      <c r="H176" s="12">
        <v>0.96</v>
      </c>
      <c r="I176" s="12">
        <v>0</v>
      </c>
      <c r="J176" s="29">
        <v>43.8</v>
      </c>
      <c r="K176" s="29">
        <v>0</v>
      </c>
      <c r="L176" s="12">
        <v>0.96</v>
      </c>
      <c r="M176" s="12">
        <v>0.96</v>
      </c>
      <c r="N176" s="29">
        <v>3.6</v>
      </c>
      <c r="O176" s="108">
        <v>3.5</v>
      </c>
      <c r="P176" s="39" t="str">
        <f>VLOOKUP(Perspectivas_Globales[[#This Row],[Country]],Tablas!$B$5:$C$138,2,FALSE)</f>
        <v>America del Norte</v>
      </c>
      <c r="Q176" s="39" t="str" cm="1">
        <f t="array" ref="Q1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76" s="39" t="str" cm="1">
        <f t="array" ref="R1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77" spans="1:18" x14ac:dyDescent="0.25">
      <c r="A177" s="1" t="s">
        <v>25</v>
      </c>
      <c r="B177" s="1">
        <v>2004</v>
      </c>
      <c r="C177" s="1" t="s">
        <v>12</v>
      </c>
      <c r="D177" s="29">
        <v>68.7</v>
      </c>
      <c r="E177" s="29">
        <v>197</v>
      </c>
      <c r="F177" s="29">
        <v>0</v>
      </c>
      <c r="G177" s="29">
        <v>6.2</v>
      </c>
      <c r="H177" s="12">
        <v>0.97</v>
      </c>
      <c r="I177" s="12">
        <v>0</v>
      </c>
      <c r="J177" s="29">
        <v>43.2</v>
      </c>
      <c r="K177" s="29">
        <v>0</v>
      </c>
      <c r="L177" s="12">
        <v>0.97</v>
      </c>
      <c r="M177" s="12">
        <v>0.97</v>
      </c>
      <c r="N177" s="29">
        <v>3.6</v>
      </c>
      <c r="O177" s="108">
        <v>3.5</v>
      </c>
      <c r="P177" s="39" t="str">
        <f>VLOOKUP(Perspectivas_Globales[[#This Row],[Country]],Tablas!$B$5:$C$138,2,FALSE)</f>
        <v>America del Norte</v>
      </c>
      <c r="Q177" s="39" t="str" cm="1">
        <f t="array" ref="Q1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77" s="39" t="str" cm="1">
        <f t="array" ref="R1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78" spans="1:18" x14ac:dyDescent="0.25">
      <c r="A178" s="1" t="s">
        <v>25</v>
      </c>
      <c r="B178" s="1">
        <v>2003</v>
      </c>
      <c r="C178" s="1" t="s">
        <v>12</v>
      </c>
      <c r="D178" s="29">
        <v>68.400000000000006</v>
      </c>
      <c r="E178" s="29">
        <v>21</v>
      </c>
      <c r="F178" s="29">
        <v>0</v>
      </c>
      <c r="G178" s="29">
        <v>5.67</v>
      </c>
      <c r="H178" s="12">
        <v>0.96</v>
      </c>
      <c r="I178" s="12">
        <v>0</v>
      </c>
      <c r="J178" s="29">
        <v>42.6</v>
      </c>
      <c r="K178" s="29">
        <v>0</v>
      </c>
      <c r="L178" s="12">
        <v>0.95000000000000007</v>
      </c>
      <c r="M178" s="12">
        <v>0.96</v>
      </c>
      <c r="N178" s="29">
        <v>3.6</v>
      </c>
      <c r="O178" s="108">
        <v>3.6</v>
      </c>
      <c r="P178" s="39" t="str">
        <f>VLOOKUP(Perspectivas_Globales[[#This Row],[Country]],Tablas!$B$5:$C$138,2,FALSE)</f>
        <v>America del Norte</v>
      </c>
      <c r="Q178" s="39" t="str" cm="1">
        <f t="array" ref="Q1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78" s="39" t="str" cm="1">
        <f t="array" ref="R1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79" spans="1:18" x14ac:dyDescent="0.25">
      <c r="A179" s="1" t="s">
        <v>25</v>
      </c>
      <c r="B179" s="1">
        <v>2002</v>
      </c>
      <c r="C179" s="1" t="s">
        <v>12</v>
      </c>
      <c r="D179" s="29">
        <v>68.5</v>
      </c>
      <c r="E179" s="29">
        <v>199</v>
      </c>
      <c r="F179" s="29">
        <v>0</v>
      </c>
      <c r="G179" s="29">
        <v>4.99</v>
      </c>
      <c r="H179" s="12">
        <v>0.97</v>
      </c>
      <c r="I179" s="12">
        <v>0</v>
      </c>
      <c r="J179" s="29">
        <v>42</v>
      </c>
      <c r="K179" s="29">
        <v>0</v>
      </c>
      <c r="L179" s="12">
        <v>0.93</v>
      </c>
      <c r="M179" s="12">
        <v>0.89</v>
      </c>
      <c r="N179" s="29">
        <v>3.7</v>
      </c>
      <c r="O179" s="108">
        <v>3.6</v>
      </c>
      <c r="P179" s="39" t="str">
        <f>VLOOKUP(Perspectivas_Globales[[#This Row],[Country]],Tablas!$B$5:$C$138,2,FALSE)</f>
        <v>America del Norte</v>
      </c>
      <c r="Q179" s="39" t="str" cm="1">
        <f t="array" ref="Q1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79" s="39" t="str" cm="1">
        <f t="array" ref="R1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80" spans="1:18" x14ac:dyDescent="0.25">
      <c r="A180" s="1" t="s">
        <v>25</v>
      </c>
      <c r="B180" s="1">
        <v>2001</v>
      </c>
      <c r="C180" s="1" t="s">
        <v>12</v>
      </c>
      <c r="D180" s="29">
        <v>68.2</v>
      </c>
      <c r="E180" s="29">
        <v>21</v>
      </c>
      <c r="F180" s="29">
        <v>0</v>
      </c>
      <c r="G180" s="29">
        <v>4.9000000000000004</v>
      </c>
      <c r="H180" s="12">
        <v>0.96</v>
      </c>
      <c r="I180" s="12">
        <v>0</v>
      </c>
      <c r="J180" s="29">
        <v>41.4</v>
      </c>
      <c r="K180" s="29">
        <v>0</v>
      </c>
      <c r="L180" s="12">
        <v>0.96</v>
      </c>
      <c r="M180" s="12">
        <v>0.96</v>
      </c>
      <c r="N180" s="29">
        <v>3.7</v>
      </c>
      <c r="O180" s="108">
        <v>3.7</v>
      </c>
      <c r="P180" s="39" t="str">
        <f>VLOOKUP(Perspectivas_Globales[[#This Row],[Country]],Tablas!$B$5:$C$138,2,FALSE)</f>
        <v>America del Norte</v>
      </c>
      <c r="Q180" s="39" t="str" cm="1">
        <f t="array" ref="Q1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80" s="39" t="str" cm="1">
        <f t="array" ref="R1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81" spans="1:18" x14ac:dyDescent="0.25">
      <c r="A181" s="1" t="s">
        <v>25</v>
      </c>
      <c r="B181" s="1">
        <v>2000</v>
      </c>
      <c r="C181" s="1" t="s">
        <v>12</v>
      </c>
      <c r="D181" s="29">
        <v>68.3</v>
      </c>
      <c r="E181" s="29">
        <v>196</v>
      </c>
      <c r="F181" s="29">
        <v>0</v>
      </c>
      <c r="G181" s="29">
        <v>4.79</v>
      </c>
      <c r="H181" s="12">
        <v>0.76</v>
      </c>
      <c r="I181" s="12">
        <v>0</v>
      </c>
      <c r="J181" s="29">
        <v>4.8</v>
      </c>
      <c r="K181" s="29">
        <v>0</v>
      </c>
      <c r="L181" s="12">
        <v>0.91</v>
      </c>
      <c r="M181" s="12">
        <v>0.91</v>
      </c>
      <c r="N181" s="29">
        <v>3.8</v>
      </c>
      <c r="O181" s="108">
        <v>3.7</v>
      </c>
      <c r="P181" s="39" t="str">
        <f>VLOOKUP(Perspectivas_Globales[[#This Row],[Country]],Tablas!$B$5:$C$138,2,FALSE)</f>
        <v>America del Norte</v>
      </c>
      <c r="Q181" s="39" t="str" cm="1">
        <f t="array" ref="Q1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81" s="39" t="str" cm="1">
        <f t="array" ref="R1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82" spans="1:18" x14ac:dyDescent="0.25">
      <c r="A182" s="1" t="s">
        <v>26</v>
      </c>
      <c r="B182" s="1">
        <v>2014</v>
      </c>
      <c r="C182" s="1" t="s">
        <v>12</v>
      </c>
      <c r="D182" s="29">
        <v>59.7</v>
      </c>
      <c r="E182" s="29">
        <v>252</v>
      </c>
      <c r="F182" s="29">
        <v>25</v>
      </c>
      <c r="G182" s="29">
        <v>0.01</v>
      </c>
      <c r="H182" s="12">
        <v>0.78</v>
      </c>
      <c r="I182" s="12">
        <v>7.86</v>
      </c>
      <c r="J182" s="29">
        <v>25.2</v>
      </c>
      <c r="K182" s="29">
        <v>39</v>
      </c>
      <c r="L182" s="12">
        <v>0.74</v>
      </c>
      <c r="M182" s="12">
        <v>0.78</v>
      </c>
      <c r="N182" s="29">
        <v>7.1</v>
      </c>
      <c r="O182" s="108">
        <v>6.9</v>
      </c>
      <c r="P182" s="39" t="str">
        <f>VLOOKUP(Perspectivas_Globales[[#This Row],[Country]],Tablas!$B$5:$C$138,2,FALSE)</f>
        <v>Africa</v>
      </c>
      <c r="Q182" s="39" t="str" cm="1">
        <f t="array" ref="Q1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82" s="39" t="str" cm="1">
        <f t="array" ref="R1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83" spans="1:18" x14ac:dyDescent="0.25">
      <c r="A183" s="1" t="s">
        <v>26</v>
      </c>
      <c r="B183" s="1">
        <v>2013</v>
      </c>
      <c r="C183" s="1" t="s">
        <v>12</v>
      </c>
      <c r="D183" s="29">
        <v>59.5</v>
      </c>
      <c r="E183" s="29">
        <v>251</v>
      </c>
      <c r="F183" s="29">
        <v>25</v>
      </c>
      <c r="G183" s="29">
        <v>0.01</v>
      </c>
      <c r="H183" s="12">
        <v>0.77</v>
      </c>
      <c r="I183" s="12">
        <v>6.37</v>
      </c>
      <c r="J183" s="29">
        <v>24.6</v>
      </c>
      <c r="K183" s="29">
        <v>39</v>
      </c>
      <c r="L183" s="12">
        <v>0.73</v>
      </c>
      <c r="M183" s="12">
        <v>0.77</v>
      </c>
      <c r="N183" s="29">
        <v>7.2</v>
      </c>
      <c r="O183" s="108">
        <v>7.1</v>
      </c>
      <c r="P183" s="39" t="str">
        <f>VLOOKUP(Perspectivas_Globales[[#This Row],[Country]],Tablas!$B$5:$C$138,2,FALSE)</f>
        <v>Africa</v>
      </c>
      <c r="Q183" s="39" t="str" cm="1">
        <f t="array" ref="Q1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83" s="39" t="str" cm="1">
        <f t="array" ref="R1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84" spans="1:18" x14ac:dyDescent="0.25">
      <c r="A184" s="1" t="s">
        <v>26</v>
      </c>
      <c r="B184" s="1">
        <v>2012</v>
      </c>
      <c r="C184" s="1" t="s">
        <v>12</v>
      </c>
      <c r="D184" s="29">
        <v>59.3</v>
      </c>
      <c r="E184" s="29">
        <v>251</v>
      </c>
      <c r="F184" s="29">
        <v>25</v>
      </c>
      <c r="G184" s="29">
        <v>0.01</v>
      </c>
      <c r="H184" s="12">
        <v>0.08</v>
      </c>
      <c r="I184" s="12">
        <v>2.88</v>
      </c>
      <c r="J184" s="29">
        <v>24.1</v>
      </c>
      <c r="K184" s="29">
        <v>39</v>
      </c>
      <c r="L184" s="12">
        <v>0.08</v>
      </c>
      <c r="M184" s="12">
        <v>0.08</v>
      </c>
      <c r="N184" s="29">
        <v>7.4</v>
      </c>
      <c r="O184" s="108">
        <v>7.3</v>
      </c>
      <c r="P184" s="39" t="str">
        <f>VLOOKUP(Perspectivas_Globales[[#This Row],[Country]],Tablas!$B$5:$C$138,2,FALSE)</f>
        <v>Africa</v>
      </c>
      <c r="Q184" s="39" t="str" cm="1">
        <f t="array" ref="Q1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84" s="39" t="str" cm="1">
        <f t="array" ref="R1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85" spans="1:18" x14ac:dyDescent="0.25">
      <c r="A185" s="1" t="s">
        <v>26</v>
      </c>
      <c r="B185" s="1">
        <v>2011</v>
      </c>
      <c r="C185" s="1" t="s">
        <v>12</v>
      </c>
      <c r="D185" s="29">
        <v>59.1</v>
      </c>
      <c r="E185" s="29">
        <v>251</v>
      </c>
      <c r="F185" s="29">
        <v>25</v>
      </c>
      <c r="G185" s="29">
        <v>1.4</v>
      </c>
      <c r="H185" s="12">
        <v>0.75</v>
      </c>
      <c r="I185" s="12">
        <v>4.26</v>
      </c>
      <c r="J185" s="29">
        <v>23.5</v>
      </c>
      <c r="K185" s="29">
        <v>39</v>
      </c>
      <c r="L185" s="12">
        <v>0.77</v>
      </c>
      <c r="M185" s="12">
        <v>0.75</v>
      </c>
      <c r="N185" s="29">
        <v>7.6</v>
      </c>
      <c r="O185" s="108">
        <v>7.5</v>
      </c>
      <c r="P185" s="39" t="str">
        <f>VLOOKUP(Perspectivas_Globales[[#This Row],[Country]],Tablas!$B$5:$C$138,2,FALSE)</f>
        <v>Africa</v>
      </c>
      <c r="Q185" s="39" t="str" cm="1">
        <f t="array" ref="Q1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85" s="39" t="str" cm="1">
        <f t="array" ref="R1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86" spans="1:18" x14ac:dyDescent="0.25">
      <c r="A186" s="1" t="s">
        <v>26</v>
      </c>
      <c r="B186" s="1">
        <v>2010</v>
      </c>
      <c r="C186" s="1" t="s">
        <v>12</v>
      </c>
      <c r="D186" s="29">
        <v>58.7</v>
      </c>
      <c r="E186" s="29">
        <v>254</v>
      </c>
      <c r="F186" s="29">
        <v>25</v>
      </c>
      <c r="G186" s="29">
        <v>1.33</v>
      </c>
      <c r="H186" s="12">
        <v>0.76</v>
      </c>
      <c r="I186" s="12">
        <v>3.92</v>
      </c>
      <c r="J186" s="29">
        <v>23</v>
      </c>
      <c r="K186" s="29">
        <v>39</v>
      </c>
      <c r="L186" s="12">
        <v>0.77</v>
      </c>
      <c r="M186" s="12">
        <v>0.76</v>
      </c>
      <c r="N186" s="29">
        <v>7.8</v>
      </c>
      <c r="O186" s="108">
        <v>7.6</v>
      </c>
      <c r="P186" s="39" t="str">
        <f>VLOOKUP(Perspectivas_Globales[[#This Row],[Country]],Tablas!$B$5:$C$138,2,FALSE)</f>
        <v>Africa</v>
      </c>
      <c r="Q186" s="39" t="str" cm="1">
        <f t="array" ref="Q1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86" s="39" t="str" cm="1">
        <f t="array" ref="R1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87" spans="1:18" x14ac:dyDescent="0.25">
      <c r="A187" s="1" t="s">
        <v>26</v>
      </c>
      <c r="B187" s="1">
        <v>2009</v>
      </c>
      <c r="C187" s="1" t="s">
        <v>12</v>
      </c>
      <c r="D187" s="29">
        <v>58.4</v>
      </c>
      <c r="E187" s="29">
        <v>259</v>
      </c>
      <c r="F187" s="29">
        <v>25</v>
      </c>
      <c r="G187" s="29">
        <v>1.1599999999999999</v>
      </c>
      <c r="H187" s="12">
        <v>0.79</v>
      </c>
      <c r="I187" s="12">
        <v>14.61</v>
      </c>
      <c r="J187" s="29">
        <v>22.5</v>
      </c>
      <c r="K187" s="29">
        <v>39</v>
      </c>
      <c r="L187" s="12">
        <v>0.08</v>
      </c>
      <c r="M187" s="12">
        <v>0.79</v>
      </c>
      <c r="N187" s="29">
        <v>7.9</v>
      </c>
      <c r="O187" s="108">
        <v>7.8</v>
      </c>
      <c r="P187" s="39" t="str">
        <f>VLOOKUP(Perspectivas_Globales[[#This Row],[Country]],Tablas!$B$5:$C$138,2,FALSE)</f>
        <v>Africa</v>
      </c>
      <c r="Q187" s="39" t="str" cm="1">
        <f t="array" ref="Q1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87" s="39" t="str" cm="1">
        <f t="array" ref="R1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88" spans="1:18" x14ac:dyDescent="0.25">
      <c r="A188" s="1" t="s">
        <v>26</v>
      </c>
      <c r="B188" s="1">
        <v>2008</v>
      </c>
      <c r="C188" s="1" t="s">
        <v>12</v>
      </c>
      <c r="D188" s="29">
        <v>57.6</v>
      </c>
      <c r="E188" s="29">
        <v>278</v>
      </c>
      <c r="F188" s="29">
        <v>25</v>
      </c>
      <c r="G188" s="29">
        <v>1.28</v>
      </c>
      <c r="H188" s="12">
        <v>0.75</v>
      </c>
      <c r="I188" s="12">
        <v>9.2799999999999994</v>
      </c>
      <c r="J188" s="29">
        <v>22</v>
      </c>
      <c r="K188" s="29">
        <v>39</v>
      </c>
      <c r="L188" s="12">
        <v>0.77</v>
      </c>
      <c r="M188" s="12">
        <v>0.75</v>
      </c>
      <c r="N188" s="29">
        <v>8.1</v>
      </c>
      <c r="O188" s="108">
        <v>8</v>
      </c>
      <c r="P188" s="39" t="str">
        <f>VLOOKUP(Perspectivas_Globales[[#This Row],[Country]],Tablas!$B$5:$C$138,2,FALSE)</f>
        <v>Africa</v>
      </c>
      <c r="Q188" s="39" t="str" cm="1">
        <f t="array" ref="Q1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88" s="39" t="str" cm="1">
        <f t="array" ref="R1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89" spans="1:18" x14ac:dyDescent="0.25">
      <c r="A189" s="1" t="s">
        <v>26</v>
      </c>
      <c r="B189" s="1">
        <v>2007</v>
      </c>
      <c r="C189" s="1" t="s">
        <v>12</v>
      </c>
      <c r="D189" s="29">
        <v>57.1</v>
      </c>
      <c r="E189" s="29">
        <v>283</v>
      </c>
      <c r="F189" s="29">
        <v>25</v>
      </c>
      <c r="G189" s="29">
        <v>1.1200000000000001</v>
      </c>
      <c r="H189" s="12">
        <v>0.82000000000000006</v>
      </c>
      <c r="I189" s="12">
        <v>3.41</v>
      </c>
      <c r="J189" s="29">
        <v>21.5</v>
      </c>
      <c r="K189" s="29">
        <v>39</v>
      </c>
      <c r="L189" s="12">
        <v>0.82000000000000006</v>
      </c>
      <c r="M189" s="12">
        <v>0.82000000000000006</v>
      </c>
      <c r="N189" s="29">
        <v>8.3000000000000007</v>
      </c>
      <c r="O189" s="108">
        <v>8.1999999999999993</v>
      </c>
      <c r="P189" s="39" t="str">
        <f>VLOOKUP(Perspectivas_Globales[[#This Row],[Country]],Tablas!$B$5:$C$138,2,FALSE)</f>
        <v>Africa</v>
      </c>
      <c r="Q189" s="39" t="str" cm="1">
        <f t="array" ref="Q1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89" s="39" t="str" cm="1">
        <f t="array" ref="R1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90" spans="1:18" x14ac:dyDescent="0.25">
      <c r="A190" s="1" t="s">
        <v>26</v>
      </c>
      <c r="B190" s="1">
        <v>2006</v>
      </c>
      <c r="C190" s="1" t="s">
        <v>12</v>
      </c>
      <c r="D190" s="29">
        <v>56.8</v>
      </c>
      <c r="E190" s="29">
        <v>284</v>
      </c>
      <c r="F190" s="29">
        <v>25</v>
      </c>
      <c r="G190" s="29">
        <v>1.19</v>
      </c>
      <c r="H190" s="12">
        <v>0.74</v>
      </c>
      <c r="I190" s="12">
        <v>1.76</v>
      </c>
      <c r="J190" s="29">
        <v>21</v>
      </c>
      <c r="K190" s="29">
        <v>39</v>
      </c>
      <c r="L190" s="12">
        <v>0.76</v>
      </c>
      <c r="M190" s="12">
        <v>0.74</v>
      </c>
      <c r="N190" s="29">
        <v>8.5</v>
      </c>
      <c r="O190" s="108">
        <v>8.4</v>
      </c>
      <c r="P190" s="39" t="str">
        <f>VLOOKUP(Perspectivas_Globales[[#This Row],[Country]],Tablas!$B$5:$C$138,2,FALSE)</f>
        <v>Africa</v>
      </c>
      <c r="Q190" s="39" t="str" cm="1">
        <f t="array" ref="Q1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90" s="39" t="str" cm="1">
        <f t="array" ref="R1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91" spans="1:18" x14ac:dyDescent="0.25">
      <c r="A191" s="1" t="s">
        <v>26</v>
      </c>
      <c r="B191" s="1">
        <v>2005</v>
      </c>
      <c r="C191" s="1" t="s">
        <v>12</v>
      </c>
      <c r="D191" s="29">
        <v>56.5</v>
      </c>
      <c r="E191" s="29">
        <v>285</v>
      </c>
      <c r="F191" s="29">
        <v>25</v>
      </c>
      <c r="G191" s="29">
        <v>1.1299999999999999</v>
      </c>
      <c r="H191" s="12">
        <v>7.0000000000000007E-2</v>
      </c>
      <c r="I191" s="12">
        <v>2.1</v>
      </c>
      <c r="J191" s="29">
        <v>2.5</v>
      </c>
      <c r="K191" s="29">
        <v>39</v>
      </c>
      <c r="L191" s="12">
        <v>0.73</v>
      </c>
      <c r="M191" s="12">
        <v>7.0000000000000007E-2</v>
      </c>
      <c r="N191" s="29">
        <v>8.6999999999999993</v>
      </c>
      <c r="O191" s="108">
        <v>8.6</v>
      </c>
      <c r="P191" s="39" t="str">
        <f>VLOOKUP(Perspectivas_Globales[[#This Row],[Country]],Tablas!$B$5:$C$138,2,FALSE)</f>
        <v>Africa</v>
      </c>
      <c r="Q191" s="39" t="str" cm="1">
        <f t="array" ref="Q1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91" s="39" t="str" cm="1">
        <f t="array" ref="R1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92" spans="1:18" x14ac:dyDescent="0.25">
      <c r="A192" s="1" t="s">
        <v>26</v>
      </c>
      <c r="B192" s="1">
        <v>2004</v>
      </c>
      <c r="C192" s="1" t="s">
        <v>12</v>
      </c>
      <c r="D192" s="29">
        <v>56.1</v>
      </c>
      <c r="E192" s="29">
        <v>285</v>
      </c>
      <c r="F192" s="29">
        <v>25</v>
      </c>
      <c r="G192" s="29">
        <v>1.1499999999999999</v>
      </c>
      <c r="H192" s="12">
        <v>0.75</v>
      </c>
      <c r="I192" s="12">
        <v>2.62</v>
      </c>
      <c r="J192" s="29">
        <v>2.1</v>
      </c>
      <c r="K192" s="29">
        <v>39</v>
      </c>
      <c r="L192" s="12">
        <v>0.74</v>
      </c>
      <c r="M192" s="12">
        <v>0.72</v>
      </c>
      <c r="N192" s="29">
        <v>8.9</v>
      </c>
      <c r="O192" s="108">
        <v>8.8000000000000007</v>
      </c>
      <c r="P192" s="39" t="str">
        <f>VLOOKUP(Perspectivas_Globales[[#This Row],[Country]],Tablas!$B$5:$C$138,2,FALSE)</f>
        <v>Africa</v>
      </c>
      <c r="Q192" s="39" t="str" cm="1">
        <f t="array" ref="Q1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92" s="39" t="str" cm="1">
        <f t="array" ref="R1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93" spans="1:18" x14ac:dyDescent="0.25">
      <c r="A193" s="1" t="s">
        <v>26</v>
      </c>
      <c r="B193" s="1">
        <v>2003</v>
      </c>
      <c r="C193" s="1" t="s">
        <v>12</v>
      </c>
      <c r="D193" s="29">
        <v>55.8</v>
      </c>
      <c r="E193" s="29">
        <v>285</v>
      </c>
      <c r="F193" s="29">
        <v>25</v>
      </c>
      <c r="G193" s="29">
        <v>1.35</v>
      </c>
      <c r="H193" s="12">
        <v>0.73</v>
      </c>
      <c r="I193" s="12">
        <v>2.17</v>
      </c>
      <c r="J193" s="29">
        <v>19.7</v>
      </c>
      <c r="K193" s="29">
        <v>40</v>
      </c>
      <c r="L193" s="12">
        <v>0.75</v>
      </c>
      <c r="M193" s="12">
        <v>0.73</v>
      </c>
      <c r="N193" s="29">
        <v>9.1</v>
      </c>
      <c r="O193" s="108">
        <v>9</v>
      </c>
      <c r="P193" s="39" t="str">
        <f>VLOOKUP(Perspectivas_Globales[[#This Row],[Country]],Tablas!$B$5:$C$138,2,FALSE)</f>
        <v>Africa</v>
      </c>
      <c r="Q193" s="39" t="str" cm="1">
        <f t="array" ref="Q1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93" s="39" t="str" cm="1">
        <f t="array" ref="R1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94" spans="1:18" x14ac:dyDescent="0.25">
      <c r="A194" s="1" t="s">
        <v>26</v>
      </c>
      <c r="B194" s="1">
        <v>2002</v>
      </c>
      <c r="C194" s="1" t="s">
        <v>12</v>
      </c>
      <c r="D194" s="29">
        <v>55.6</v>
      </c>
      <c r="E194" s="29">
        <v>283</v>
      </c>
      <c r="F194" s="29">
        <v>25</v>
      </c>
      <c r="G194" s="29">
        <v>1.23</v>
      </c>
      <c r="H194" s="12">
        <v>0.15</v>
      </c>
      <c r="I194" s="12">
        <v>15.88</v>
      </c>
      <c r="J194" s="29">
        <v>19.2</v>
      </c>
      <c r="K194" s="29">
        <v>40</v>
      </c>
      <c r="L194" s="12">
        <v>0.76</v>
      </c>
      <c r="M194" s="12">
        <v>0.75</v>
      </c>
      <c r="N194" s="29">
        <v>9.3000000000000007</v>
      </c>
      <c r="O194" s="108">
        <v>9.1999999999999993</v>
      </c>
      <c r="P194" s="39" t="str">
        <f>VLOOKUP(Perspectivas_Globales[[#This Row],[Country]],Tablas!$B$5:$C$138,2,FALSE)</f>
        <v>Africa</v>
      </c>
      <c r="Q194" s="39" t="str" cm="1">
        <f t="array" ref="Q1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94" s="39" t="str" cm="1">
        <f t="array" ref="R1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95" spans="1:18" x14ac:dyDescent="0.25">
      <c r="A195" s="1" t="s">
        <v>27</v>
      </c>
      <c r="B195" s="1">
        <v>2014</v>
      </c>
      <c r="C195" s="1" t="s">
        <v>12</v>
      </c>
      <c r="D195" s="29">
        <v>69.400000000000006</v>
      </c>
      <c r="E195" s="29">
        <v>216</v>
      </c>
      <c r="F195" s="29">
        <v>0</v>
      </c>
      <c r="G195" s="29">
        <v>0.01</v>
      </c>
      <c r="H195" s="12">
        <v>0.99</v>
      </c>
      <c r="I195" s="12">
        <v>0</v>
      </c>
      <c r="J195" s="29">
        <v>23.6</v>
      </c>
      <c r="K195" s="29">
        <v>1</v>
      </c>
      <c r="L195" s="12">
        <v>0.98</v>
      </c>
      <c r="M195" s="12">
        <v>0.99</v>
      </c>
      <c r="N195" s="29">
        <v>15.7</v>
      </c>
      <c r="O195" s="108">
        <v>16.2</v>
      </c>
      <c r="P195" s="39" t="str">
        <f>VLOOKUP(Perspectivas_Globales[[#This Row],[Country]],Tablas!$B$5:$C$138,2,FALSE)</f>
        <v>Asia</v>
      </c>
      <c r="Q195" s="39" t="str" cm="1">
        <f t="array" ref="Q1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95" s="39" t="str" cm="1">
        <f t="array" ref="R1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96" spans="1:18" x14ac:dyDescent="0.25">
      <c r="A196" s="1" t="s">
        <v>27</v>
      </c>
      <c r="B196" s="1">
        <v>2013</v>
      </c>
      <c r="C196" s="1" t="s">
        <v>12</v>
      </c>
      <c r="D196" s="29">
        <v>69.099999999999994</v>
      </c>
      <c r="E196" s="29">
        <v>219</v>
      </c>
      <c r="F196" s="29">
        <v>0</v>
      </c>
      <c r="G196" s="29">
        <v>0.01</v>
      </c>
      <c r="H196" s="12">
        <v>0.97</v>
      </c>
      <c r="I196" s="12">
        <v>0</v>
      </c>
      <c r="J196" s="29">
        <v>22.7</v>
      </c>
      <c r="K196" s="29">
        <v>1</v>
      </c>
      <c r="L196" s="12">
        <v>0.97</v>
      </c>
      <c r="M196" s="12">
        <v>0.97</v>
      </c>
      <c r="N196" s="29">
        <v>15.9</v>
      </c>
      <c r="O196" s="108">
        <v>16.5</v>
      </c>
      <c r="P196" s="39" t="str">
        <f>VLOOKUP(Perspectivas_Globales[[#This Row],[Country]],Tablas!$B$5:$C$138,2,FALSE)</f>
        <v>Asia</v>
      </c>
      <c r="Q196" s="39" t="str" cm="1">
        <f t="array" ref="Q1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96" s="39" t="str" cm="1">
        <f t="array" ref="R1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97" spans="1:18" x14ac:dyDescent="0.25">
      <c r="A197" s="1" t="s">
        <v>27</v>
      </c>
      <c r="B197" s="1">
        <v>2012</v>
      </c>
      <c r="C197" s="1" t="s">
        <v>12</v>
      </c>
      <c r="D197" s="29">
        <v>68.7</v>
      </c>
      <c r="E197" s="29">
        <v>223</v>
      </c>
      <c r="F197" s="29">
        <v>0</v>
      </c>
      <c r="G197" s="29">
        <v>0.01</v>
      </c>
      <c r="H197" s="12">
        <v>0.97</v>
      </c>
      <c r="I197" s="12">
        <v>0.01</v>
      </c>
      <c r="J197" s="29">
        <v>21.9</v>
      </c>
      <c r="K197" s="29">
        <v>1</v>
      </c>
      <c r="L197" s="12">
        <v>0.97</v>
      </c>
      <c r="M197" s="12">
        <v>0.97</v>
      </c>
      <c r="N197" s="29">
        <v>16.100000000000001</v>
      </c>
      <c r="O197" s="108">
        <v>16.7</v>
      </c>
      <c r="P197" s="39" t="str">
        <f>VLOOKUP(Perspectivas_Globales[[#This Row],[Country]],Tablas!$B$5:$C$138,2,FALSE)</f>
        <v>Asia</v>
      </c>
      <c r="Q197" s="39" t="str" cm="1">
        <f t="array" ref="Q1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97" s="39" t="str" cm="1">
        <f t="array" ref="R1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98" spans="1:18" x14ac:dyDescent="0.25">
      <c r="A198" s="1" t="s">
        <v>27</v>
      </c>
      <c r="B198" s="1">
        <v>2011</v>
      </c>
      <c r="C198" s="1" t="s">
        <v>12</v>
      </c>
      <c r="D198" s="29">
        <v>68.3</v>
      </c>
      <c r="E198" s="29">
        <v>225</v>
      </c>
      <c r="F198" s="29">
        <v>0</v>
      </c>
      <c r="G198" s="29">
        <v>0.23</v>
      </c>
      <c r="H198" s="12">
        <v>0.95000000000000007</v>
      </c>
      <c r="I198" s="12">
        <v>0.1</v>
      </c>
      <c r="J198" s="29">
        <v>21.1</v>
      </c>
      <c r="K198" s="29">
        <v>1</v>
      </c>
      <c r="L198" s="12">
        <v>0.95000000000000007</v>
      </c>
      <c r="M198" s="12">
        <v>0.95000000000000007</v>
      </c>
      <c r="N198" s="29">
        <v>16.3</v>
      </c>
      <c r="O198" s="108">
        <v>17</v>
      </c>
      <c r="P198" s="39" t="str">
        <f>VLOOKUP(Perspectivas_Globales[[#This Row],[Country]],Tablas!$B$5:$C$138,2,FALSE)</f>
        <v>Asia</v>
      </c>
      <c r="Q198" s="39" t="str" cm="1">
        <f t="array" ref="Q1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98" s="39" t="str" cm="1">
        <f t="array" ref="R1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99" spans="1:18" x14ac:dyDescent="0.25">
      <c r="A199" s="1" t="s">
        <v>27</v>
      </c>
      <c r="B199" s="1">
        <v>2010</v>
      </c>
      <c r="C199" s="1" t="s">
        <v>12</v>
      </c>
      <c r="D199" s="29">
        <v>67.900000000000006</v>
      </c>
      <c r="E199" s="29">
        <v>228</v>
      </c>
      <c r="F199" s="29">
        <v>1</v>
      </c>
      <c r="G199" s="29">
        <v>0.28000000000000003</v>
      </c>
      <c r="H199" s="12">
        <v>0.91</v>
      </c>
      <c r="I199" s="12">
        <v>0.21</v>
      </c>
      <c r="J199" s="29">
        <v>2.2999999999999998</v>
      </c>
      <c r="K199" s="29">
        <v>1</v>
      </c>
      <c r="L199" s="12">
        <v>0.92</v>
      </c>
      <c r="M199" s="12">
        <v>0.91</v>
      </c>
      <c r="N199" s="29">
        <v>16.600000000000001</v>
      </c>
      <c r="O199" s="108">
        <v>17.3</v>
      </c>
      <c r="P199" s="39" t="str">
        <f>VLOOKUP(Perspectivas_Globales[[#This Row],[Country]],Tablas!$B$5:$C$138,2,FALSE)</f>
        <v>Asia</v>
      </c>
      <c r="Q199" s="39" t="str" cm="1">
        <f t="array" ref="Q1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99" s="39" t="str" cm="1">
        <f t="array" ref="R1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00" spans="1:18" x14ac:dyDescent="0.25">
      <c r="A200" s="1" t="s">
        <v>27</v>
      </c>
      <c r="B200" s="1">
        <v>2009</v>
      </c>
      <c r="C200" s="1" t="s">
        <v>12</v>
      </c>
      <c r="D200" s="29">
        <v>67.400000000000006</v>
      </c>
      <c r="E200" s="29">
        <v>232</v>
      </c>
      <c r="F200" s="29">
        <v>1</v>
      </c>
      <c r="G200" s="29">
        <v>0.17</v>
      </c>
      <c r="H200" s="12">
        <v>0.93</v>
      </c>
      <c r="I200" s="12">
        <v>0.06</v>
      </c>
      <c r="J200" s="29">
        <v>19.5</v>
      </c>
      <c r="K200" s="29">
        <v>1</v>
      </c>
      <c r="L200" s="12">
        <v>0.93</v>
      </c>
      <c r="M200" s="12">
        <v>0.93</v>
      </c>
      <c r="N200" s="29">
        <v>16.8</v>
      </c>
      <c r="O200" s="108">
        <v>17.5</v>
      </c>
      <c r="P200" s="39" t="str">
        <f>VLOOKUP(Perspectivas_Globales[[#This Row],[Country]],Tablas!$B$5:$C$138,2,FALSE)</f>
        <v>Asia</v>
      </c>
      <c r="Q200" s="39" t="str" cm="1">
        <f t="array" ref="Q2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00" s="39" t="str" cm="1">
        <f t="array" ref="R2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01" spans="1:18" x14ac:dyDescent="0.25">
      <c r="A201" s="1" t="s">
        <v>27</v>
      </c>
      <c r="B201" s="1">
        <v>2008</v>
      </c>
      <c r="C201" s="1" t="s">
        <v>12</v>
      </c>
      <c r="D201" s="29">
        <v>67</v>
      </c>
      <c r="E201" s="29">
        <v>234</v>
      </c>
      <c r="F201" s="29">
        <v>1</v>
      </c>
      <c r="G201" s="29">
        <v>0.21</v>
      </c>
      <c r="H201" s="12">
        <v>0.96</v>
      </c>
      <c r="I201" s="12">
        <v>7.0000000000000007E-2</v>
      </c>
      <c r="J201" s="29">
        <v>18.8</v>
      </c>
      <c r="K201" s="29">
        <v>1</v>
      </c>
      <c r="L201" s="12">
        <v>0.96</v>
      </c>
      <c r="M201" s="12">
        <v>0.96</v>
      </c>
      <c r="N201" s="29">
        <v>17.100000000000001</v>
      </c>
      <c r="O201" s="108">
        <v>17.8</v>
      </c>
      <c r="P201" s="39" t="str">
        <f>VLOOKUP(Perspectivas_Globales[[#This Row],[Country]],Tablas!$B$5:$C$138,2,FALSE)</f>
        <v>Asia</v>
      </c>
      <c r="Q201" s="39" t="str" cm="1">
        <f t="array" ref="Q2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01" s="39" t="str" cm="1">
        <f t="array" ref="R2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02" spans="1:18" x14ac:dyDescent="0.25">
      <c r="A202" s="1" t="s">
        <v>27</v>
      </c>
      <c r="B202" s="1">
        <v>2007</v>
      </c>
      <c r="C202" s="1" t="s">
        <v>12</v>
      </c>
      <c r="D202" s="29">
        <v>66.5</v>
      </c>
      <c r="E202" s="29">
        <v>238</v>
      </c>
      <c r="F202" s="29">
        <v>1</v>
      </c>
      <c r="G202" s="29">
        <v>0.16</v>
      </c>
      <c r="H202" s="12">
        <v>0.95000000000000007</v>
      </c>
      <c r="I202" s="12">
        <v>0.11</v>
      </c>
      <c r="J202" s="29">
        <v>18</v>
      </c>
      <c r="K202" s="29">
        <v>1</v>
      </c>
      <c r="L202" s="12">
        <v>0.93</v>
      </c>
      <c r="M202" s="12">
        <v>0.95000000000000007</v>
      </c>
      <c r="N202" s="29">
        <v>17.3</v>
      </c>
      <c r="O202" s="108">
        <v>18.100000000000001</v>
      </c>
      <c r="P202" s="39" t="str">
        <f>VLOOKUP(Perspectivas_Globales[[#This Row],[Country]],Tablas!$B$5:$C$138,2,FALSE)</f>
        <v>Asia</v>
      </c>
      <c r="Q202" s="39" t="str" cm="1">
        <f t="array" ref="Q2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02" s="39" t="str" cm="1">
        <f t="array" ref="R2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03" spans="1:18" x14ac:dyDescent="0.25">
      <c r="A203" s="1" t="s">
        <v>27</v>
      </c>
      <c r="B203" s="1">
        <v>2006</v>
      </c>
      <c r="C203" s="1" t="s">
        <v>12</v>
      </c>
      <c r="D203" s="29">
        <v>65.8</v>
      </c>
      <c r="E203" s="29">
        <v>245</v>
      </c>
      <c r="F203" s="29">
        <v>1</v>
      </c>
      <c r="G203" s="29">
        <v>0.28999999999999998</v>
      </c>
      <c r="H203" s="12">
        <v>0.95000000000000007</v>
      </c>
      <c r="I203" s="12">
        <v>0.02</v>
      </c>
      <c r="J203" s="29">
        <v>17.399999999999999</v>
      </c>
      <c r="K203" s="29">
        <v>1</v>
      </c>
      <c r="L203" s="12">
        <v>0.96</v>
      </c>
      <c r="M203" s="12">
        <v>0.95000000000000007</v>
      </c>
      <c r="N203" s="29">
        <v>17.5</v>
      </c>
      <c r="O203" s="108">
        <v>18.3</v>
      </c>
      <c r="P203" s="39" t="str">
        <f>VLOOKUP(Perspectivas_Globales[[#This Row],[Country]],Tablas!$B$5:$C$138,2,FALSE)</f>
        <v>Asia</v>
      </c>
      <c r="Q203" s="39" t="str" cm="1">
        <f t="array" ref="Q2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03" s="39" t="str" cm="1">
        <f t="array" ref="R2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04" spans="1:18" x14ac:dyDescent="0.25">
      <c r="A204" s="1" t="s">
        <v>27</v>
      </c>
      <c r="B204" s="1">
        <v>2005</v>
      </c>
      <c r="C204" s="1" t="s">
        <v>12</v>
      </c>
      <c r="D204" s="29">
        <v>65</v>
      </c>
      <c r="E204" s="29">
        <v>254</v>
      </c>
      <c r="F204" s="29">
        <v>1</v>
      </c>
      <c r="G204" s="29">
        <v>0.73</v>
      </c>
      <c r="H204" s="12">
        <v>0.95000000000000007</v>
      </c>
      <c r="I204" s="12">
        <v>0.11</v>
      </c>
      <c r="J204" s="29">
        <v>16.7</v>
      </c>
      <c r="K204" s="29">
        <v>1</v>
      </c>
      <c r="L204" s="12">
        <v>0.95000000000000007</v>
      </c>
      <c r="M204" s="12">
        <v>0.95000000000000007</v>
      </c>
      <c r="N204" s="29">
        <v>17.8</v>
      </c>
      <c r="O204" s="108">
        <v>18.600000000000001</v>
      </c>
      <c r="P204" s="39" t="str">
        <f>VLOOKUP(Perspectivas_Globales[[#This Row],[Country]],Tablas!$B$5:$C$138,2,FALSE)</f>
        <v>Asia</v>
      </c>
      <c r="Q204" s="39" t="str" cm="1">
        <f t="array" ref="Q2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04" s="39" t="str" cm="1">
        <f t="array" ref="R2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05" spans="1:18" x14ac:dyDescent="0.25">
      <c r="A205" s="1" t="s">
        <v>27</v>
      </c>
      <c r="B205" s="1">
        <v>2004</v>
      </c>
      <c r="C205" s="1" t="s">
        <v>12</v>
      </c>
      <c r="D205" s="29">
        <v>64.2</v>
      </c>
      <c r="E205" s="29">
        <v>263</v>
      </c>
      <c r="F205" s="29">
        <v>1</v>
      </c>
      <c r="G205" s="29">
        <v>0.96</v>
      </c>
      <c r="H205" s="12">
        <v>0.89</v>
      </c>
      <c r="I205" s="12">
        <v>0.03</v>
      </c>
      <c r="J205" s="29">
        <v>16.100000000000001</v>
      </c>
      <c r="K205" s="29">
        <v>1</v>
      </c>
      <c r="L205" s="12">
        <v>0.09</v>
      </c>
      <c r="M205" s="12">
        <v>0.89</v>
      </c>
      <c r="N205" s="29">
        <v>18</v>
      </c>
      <c r="O205" s="108">
        <v>18.8</v>
      </c>
      <c r="P205" s="39" t="str">
        <f>VLOOKUP(Perspectivas_Globales[[#This Row],[Country]],Tablas!$B$5:$C$138,2,FALSE)</f>
        <v>Asia</v>
      </c>
      <c r="Q205" s="39" t="str" cm="1">
        <f t="array" ref="Q2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05" s="39" t="str" cm="1">
        <f t="array" ref="R2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06" spans="1:18" x14ac:dyDescent="0.25">
      <c r="A206" s="1" t="s">
        <v>27</v>
      </c>
      <c r="B206" s="1">
        <v>2003</v>
      </c>
      <c r="C206" s="1" t="s">
        <v>12</v>
      </c>
      <c r="D206" s="29">
        <v>63.3</v>
      </c>
      <c r="E206" s="29">
        <v>273</v>
      </c>
      <c r="F206" s="29">
        <v>1</v>
      </c>
      <c r="G206" s="29">
        <v>0.52</v>
      </c>
      <c r="H206" s="12">
        <v>0.95000000000000007</v>
      </c>
      <c r="I206" s="12">
        <v>0</v>
      </c>
      <c r="J206" s="29">
        <v>15.5</v>
      </c>
      <c r="K206" s="29">
        <v>1</v>
      </c>
      <c r="L206" s="12">
        <v>0.96</v>
      </c>
      <c r="M206" s="12">
        <v>0.95000000000000007</v>
      </c>
      <c r="N206" s="29">
        <v>18.3</v>
      </c>
      <c r="O206" s="108">
        <v>19.100000000000001</v>
      </c>
      <c r="P206" s="39" t="str">
        <f>VLOOKUP(Perspectivas_Globales[[#This Row],[Country]],Tablas!$B$5:$C$138,2,FALSE)</f>
        <v>Asia</v>
      </c>
      <c r="Q206" s="39" t="str" cm="1">
        <f t="array" ref="Q2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06" s="39" t="str" cm="1">
        <f t="array" ref="R2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07" spans="1:18" x14ac:dyDescent="0.25">
      <c r="A207" s="1" t="s">
        <v>27</v>
      </c>
      <c r="B207" s="1">
        <v>2002</v>
      </c>
      <c r="C207" s="1" t="s">
        <v>12</v>
      </c>
      <c r="D207" s="29">
        <v>62.5</v>
      </c>
      <c r="E207" s="29">
        <v>282</v>
      </c>
      <c r="F207" s="29">
        <v>1</v>
      </c>
      <c r="G207" s="29">
        <v>0.28999999999999998</v>
      </c>
      <c r="H207" s="12">
        <v>0.83000000000000007</v>
      </c>
      <c r="I207" s="12">
        <v>0.27</v>
      </c>
      <c r="J207" s="29">
        <v>14.9</v>
      </c>
      <c r="K207" s="29">
        <v>1</v>
      </c>
      <c r="L207" s="12">
        <v>0.89</v>
      </c>
      <c r="M207" s="12">
        <v>0.86</v>
      </c>
      <c r="N207" s="29">
        <v>18.600000000000001</v>
      </c>
      <c r="O207" s="108">
        <v>19.399999999999999</v>
      </c>
      <c r="P207" s="39" t="str">
        <f>VLOOKUP(Perspectivas_Globales[[#This Row],[Country]],Tablas!$B$5:$C$138,2,FALSE)</f>
        <v>Asia</v>
      </c>
      <c r="Q207" s="39" t="str" cm="1">
        <f t="array" ref="Q2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07" s="39" t="str" cm="1">
        <f t="array" ref="R2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08" spans="1:18" x14ac:dyDescent="0.25">
      <c r="A208" s="1" t="s">
        <v>27</v>
      </c>
      <c r="B208" s="1">
        <v>2001</v>
      </c>
      <c r="C208" s="1" t="s">
        <v>12</v>
      </c>
      <c r="D208" s="29">
        <v>61.7</v>
      </c>
      <c r="E208" s="29">
        <v>29</v>
      </c>
      <c r="F208" s="29">
        <v>1</v>
      </c>
      <c r="G208" s="29">
        <v>0.14000000000000001</v>
      </c>
      <c r="H208" s="12">
        <v>0.89</v>
      </c>
      <c r="I208" s="12">
        <v>7.5600000000000005</v>
      </c>
      <c r="J208" s="29">
        <v>14.4</v>
      </c>
      <c r="K208" s="29">
        <v>1</v>
      </c>
      <c r="L208" s="12">
        <v>0.88</v>
      </c>
      <c r="M208" s="12">
        <v>0.88</v>
      </c>
      <c r="N208" s="29">
        <v>18.899999999999999</v>
      </c>
      <c r="O208" s="108">
        <v>19.600000000000001</v>
      </c>
      <c r="P208" s="39" t="str">
        <f>VLOOKUP(Perspectivas_Globales[[#This Row],[Country]],Tablas!$B$5:$C$138,2,FALSE)</f>
        <v>Asia</v>
      </c>
      <c r="Q208" s="39" t="str" cm="1">
        <f t="array" ref="Q2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08" s="39" t="str" cm="1">
        <f t="array" ref="R2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09" spans="1:18" x14ac:dyDescent="0.25">
      <c r="A209" s="1" t="s">
        <v>27</v>
      </c>
      <c r="B209" s="1">
        <v>2000</v>
      </c>
      <c r="C209" s="1" t="s">
        <v>12</v>
      </c>
      <c r="D209" s="29">
        <v>62</v>
      </c>
      <c r="E209" s="29">
        <v>312</v>
      </c>
      <c r="F209" s="29">
        <v>1</v>
      </c>
      <c r="G209" s="29">
        <v>0.17</v>
      </c>
      <c r="H209" s="12">
        <v>0.98</v>
      </c>
      <c r="I209" s="12">
        <v>4.18</v>
      </c>
      <c r="J209" s="29">
        <v>13.9</v>
      </c>
      <c r="K209" s="29">
        <v>1</v>
      </c>
      <c r="L209" s="12">
        <v>0.98</v>
      </c>
      <c r="M209" s="12">
        <v>0.92</v>
      </c>
      <c r="N209" s="29">
        <v>19.2</v>
      </c>
      <c r="O209" s="108">
        <v>19.899999999999999</v>
      </c>
      <c r="P209" s="39" t="str">
        <f>VLOOKUP(Perspectivas_Globales[[#This Row],[Country]],Tablas!$B$5:$C$138,2,FALSE)</f>
        <v>Asia</v>
      </c>
      <c r="Q209" s="39" t="str" cm="1">
        <f t="array" ref="Q2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09" s="39" t="str" cm="1">
        <f t="array" ref="R2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10" spans="1:18" x14ac:dyDescent="0.25">
      <c r="A210" s="1" t="s">
        <v>28</v>
      </c>
      <c r="B210" s="1">
        <v>2014</v>
      </c>
      <c r="C210" s="1" t="s">
        <v>12</v>
      </c>
      <c r="D210" s="29">
        <v>77.2</v>
      </c>
      <c r="E210" s="29">
        <v>89</v>
      </c>
      <c r="F210" s="29">
        <v>0</v>
      </c>
      <c r="G210" s="29">
        <v>4.03</v>
      </c>
      <c r="H210" s="12">
        <v>0.89</v>
      </c>
      <c r="I210" s="12">
        <v>30</v>
      </c>
      <c r="J210" s="29">
        <v>55.3</v>
      </c>
      <c r="K210" s="29">
        <v>0</v>
      </c>
      <c r="L210" s="12">
        <v>0.86</v>
      </c>
      <c r="M210" s="12">
        <v>0.86</v>
      </c>
      <c r="N210" s="29">
        <v>2.4</v>
      </c>
      <c r="O210" s="108">
        <v>2.4</v>
      </c>
      <c r="P210" s="39" t="str">
        <f>VLOOKUP(Perspectivas_Globales[[#This Row],[Country]],Tablas!$B$5:$C$138,2,FALSE)</f>
        <v>Europa</v>
      </c>
      <c r="Q210" s="39" t="str" cm="1">
        <f t="array" ref="Q2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10" s="39" t="str" cm="1">
        <f t="array" ref="R2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11" spans="1:18" x14ac:dyDescent="0.25">
      <c r="A211" s="1" t="s">
        <v>28</v>
      </c>
      <c r="B211" s="1">
        <v>2013</v>
      </c>
      <c r="C211" s="1" t="s">
        <v>12</v>
      </c>
      <c r="D211" s="29">
        <v>77</v>
      </c>
      <c r="E211" s="29">
        <v>9</v>
      </c>
      <c r="F211" s="29">
        <v>0</v>
      </c>
      <c r="G211" s="29">
        <v>4.12</v>
      </c>
      <c r="H211" s="12">
        <v>0.91</v>
      </c>
      <c r="I211" s="12">
        <v>0</v>
      </c>
      <c r="J211" s="29">
        <v>54.7</v>
      </c>
      <c r="K211" s="29">
        <v>0</v>
      </c>
      <c r="L211" s="12">
        <v>0.87</v>
      </c>
      <c r="M211" s="12">
        <v>0.89</v>
      </c>
      <c r="N211" s="29">
        <v>2.4</v>
      </c>
      <c r="O211" s="108">
        <v>2.4</v>
      </c>
      <c r="P211" s="39" t="str">
        <f>VLOOKUP(Perspectivas_Globales[[#This Row],[Country]],Tablas!$B$5:$C$138,2,FALSE)</f>
        <v>Europa</v>
      </c>
      <c r="Q211" s="39" t="str" cm="1">
        <f t="array" ref="Q2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11" s="39" t="str" cm="1">
        <f t="array" ref="R2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12" spans="1:18" x14ac:dyDescent="0.25">
      <c r="A212" s="1" t="s">
        <v>28</v>
      </c>
      <c r="B212" s="1">
        <v>2012</v>
      </c>
      <c r="C212" s="1" t="s">
        <v>12</v>
      </c>
      <c r="D212" s="29">
        <v>76.8</v>
      </c>
      <c r="E212" s="29">
        <v>92</v>
      </c>
      <c r="F212" s="29">
        <v>0</v>
      </c>
      <c r="G212" s="29">
        <v>4.6100000000000003</v>
      </c>
      <c r="H212" s="12">
        <v>0.92</v>
      </c>
      <c r="I212" s="12">
        <v>0.22</v>
      </c>
      <c r="J212" s="29">
        <v>54.2</v>
      </c>
      <c r="K212" s="29">
        <v>0</v>
      </c>
      <c r="L212" s="12">
        <v>0.87</v>
      </c>
      <c r="M212" s="12">
        <v>0.92</v>
      </c>
      <c r="N212" s="29">
        <v>2.5</v>
      </c>
      <c r="O212" s="108">
        <v>2.5</v>
      </c>
      <c r="P212" s="39" t="str">
        <f>VLOOKUP(Perspectivas_Globales[[#This Row],[Country]],Tablas!$B$5:$C$138,2,FALSE)</f>
        <v>Europa</v>
      </c>
      <c r="Q212" s="39" t="str" cm="1">
        <f t="array" ref="Q2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12" s="39" t="str" cm="1">
        <f t="array" ref="R2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13" spans="1:18" x14ac:dyDescent="0.25">
      <c r="A213" s="1" t="s">
        <v>28</v>
      </c>
      <c r="B213" s="1">
        <v>2011</v>
      </c>
      <c r="C213" s="1" t="s">
        <v>12</v>
      </c>
      <c r="D213" s="29">
        <v>76.900000000000006</v>
      </c>
      <c r="E213" s="29">
        <v>92</v>
      </c>
      <c r="F213" s="29">
        <v>0</v>
      </c>
      <c r="G213" s="29">
        <v>4.6399999999999997</v>
      </c>
      <c r="H213" s="12">
        <v>0.88</v>
      </c>
      <c r="I213" s="12">
        <v>0.1</v>
      </c>
      <c r="J213" s="29">
        <v>53.7</v>
      </c>
      <c r="K213" s="29">
        <v>0</v>
      </c>
      <c r="L213" s="12">
        <v>0.89</v>
      </c>
      <c r="M213" s="12">
        <v>0.88</v>
      </c>
      <c r="N213" s="29">
        <v>2.6</v>
      </c>
      <c r="O213" s="108">
        <v>2.5</v>
      </c>
      <c r="P213" s="39" t="str">
        <f>VLOOKUP(Perspectivas_Globales[[#This Row],[Country]],Tablas!$B$5:$C$138,2,FALSE)</f>
        <v>Europa</v>
      </c>
      <c r="Q213" s="39" t="str" cm="1">
        <f t="array" ref="Q2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13" s="39" t="str" cm="1">
        <f t="array" ref="R2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14" spans="1:18" x14ac:dyDescent="0.25">
      <c r="A214" s="1" t="s">
        <v>28</v>
      </c>
      <c r="B214" s="1">
        <v>2010</v>
      </c>
      <c r="C214" s="1" t="s">
        <v>12</v>
      </c>
      <c r="D214" s="29">
        <v>76.400000000000006</v>
      </c>
      <c r="E214" s="29">
        <v>94</v>
      </c>
      <c r="F214" s="29">
        <v>0</v>
      </c>
      <c r="G214" s="29">
        <v>4.54</v>
      </c>
      <c r="H214" s="12">
        <v>0.89</v>
      </c>
      <c r="I214" s="12">
        <v>0.45</v>
      </c>
      <c r="J214" s="29">
        <v>53.1</v>
      </c>
      <c r="K214" s="29">
        <v>0</v>
      </c>
      <c r="L214" s="12">
        <v>0.09</v>
      </c>
      <c r="M214" s="12">
        <v>0.89</v>
      </c>
      <c r="N214" s="29">
        <v>2.6</v>
      </c>
      <c r="O214" s="108">
        <v>2.6</v>
      </c>
      <c r="P214" s="39" t="str">
        <f>VLOOKUP(Perspectivas_Globales[[#This Row],[Country]],Tablas!$B$5:$C$138,2,FALSE)</f>
        <v>Europa</v>
      </c>
      <c r="Q214" s="39" t="str" cm="1">
        <f t="array" ref="Q2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14" s="39" t="str" cm="1">
        <f t="array" ref="R2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15" spans="1:18" x14ac:dyDescent="0.25">
      <c r="A215" s="1" t="s">
        <v>28</v>
      </c>
      <c r="B215" s="1">
        <v>2009</v>
      </c>
      <c r="C215" s="1" t="s">
        <v>12</v>
      </c>
      <c r="D215" s="29">
        <v>76.099999999999994</v>
      </c>
      <c r="E215" s="29">
        <v>97</v>
      </c>
      <c r="F215" s="29">
        <v>0</v>
      </c>
      <c r="G215" s="29">
        <v>4.75</v>
      </c>
      <c r="H215" s="12">
        <v>0.09</v>
      </c>
      <c r="I215" s="12">
        <v>0.22</v>
      </c>
      <c r="J215" s="29">
        <v>52.6</v>
      </c>
      <c r="K215" s="29">
        <v>0</v>
      </c>
      <c r="L215" s="12">
        <v>0.09</v>
      </c>
      <c r="M215" s="12">
        <v>0.09</v>
      </c>
      <c r="N215" s="29">
        <v>2.7</v>
      </c>
      <c r="O215" s="108">
        <v>2.7</v>
      </c>
      <c r="P215" s="39" t="str">
        <f>VLOOKUP(Perspectivas_Globales[[#This Row],[Country]],Tablas!$B$5:$C$138,2,FALSE)</f>
        <v>Europa</v>
      </c>
      <c r="Q215" s="39" t="str" cm="1">
        <f t="array" ref="Q2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15" s="39" t="str" cm="1">
        <f t="array" ref="R2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16" spans="1:18" x14ac:dyDescent="0.25">
      <c r="A216" s="1" t="s">
        <v>28</v>
      </c>
      <c r="B216" s="1">
        <v>2008</v>
      </c>
      <c r="C216" s="1" t="s">
        <v>12</v>
      </c>
      <c r="D216" s="29">
        <v>76</v>
      </c>
      <c r="E216" s="29">
        <v>98</v>
      </c>
      <c r="F216" s="29">
        <v>0</v>
      </c>
      <c r="G216" s="29">
        <v>5.13</v>
      </c>
      <c r="H216" s="12">
        <v>0.88</v>
      </c>
      <c r="I216" s="12">
        <v>0.08</v>
      </c>
      <c r="J216" s="29">
        <v>52.1</v>
      </c>
      <c r="K216" s="29">
        <v>0</v>
      </c>
      <c r="L216" s="12">
        <v>0.92</v>
      </c>
      <c r="M216" s="12">
        <v>0.91</v>
      </c>
      <c r="N216" s="29">
        <v>2.8</v>
      </c>
      <c r="O216" s="108">
        <v>2.7</v>
      </c>
      <c r="P216" s="39" t="str">
        <f>VLOOKUP(Perspectivas_Globales[[#This Row],[Country]],Tablas!$B$5:$C$138,2,FALSE)</f>
        <v>Europa</v>
      </c>
      <c r="Q216" s="39" t="str" cm="1">
        <f t="array" ref="Q2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16" s="39" t="str" cm="1">
        <f t="array" ref="R2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17" spans="1:18" x14ac:dyDescent="0.25">
      <c r="A217" s="1" t="s">
        <v>28</v>
      </c>
      <c r="B217" s="1">
        <v>2007</v>
      </c>
      <c r="C217" s="1" t="s">
        <v>12</v>
      </c>
      <c r="D217" s="29">
        <v>75.400000000000006</v>
      </c>
      <c r="E217" s="29">
        <v>16</v>
      </c>
      <c r="F217" s="29">
        <v>0</v>
      </c>
      <c r="G217" s="29">
        <v>5.16</v>
      </c>
      <c r="H217" s="12">
        <v>0.94000000000000006</v>
      </c>
      <c r="I217" s="12">
        <v>1.6600000000000001</v>
      </c>
      <c r="J217" s="29">
        <v>51.5</v>
      </c>
      <c r="K217" s="29">
        <v>0</v>
      </c>
      <c r="L217" s="12">
        <v>0.95000000000000007</v>
      </c>
      <c r="M217" s="12">
        <v>0.95000000000000007</v>
      </c>
      <c r="N217" s="29">
        <v>2.8</v>
      </c>
      <c r="O217" s="108">
        <v>2.8</v>
      </c>
      <c r="P217" s="39" t="str">
        <f>VLOOKUP(Perspectivas_Globales[[#This Row],[Country]],Tablas!$B$5:$C$138,2,FALSE)</f>
        <v>Europa</v>
      </c>
      <c r="Q217" s="39" t="str" cm="1">
        <f t="array" ref="Q2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17" s="39" t="str" cm="1">
        <f t="array" ref="R2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18" spans="1:18" x14ac:dyDescent="0.25">
      <c r="A218" s="1" t="s">
        <v>28</v>
      </c>
      <c r="B218" s="1">
        <v>2006</v>
      </c>
      <c r="C218" s="1" t="s">
        <v>12</v>
      </c>
      <c r="D218" s="29">
        <v>75.7</v>
      </c>
      <c r="E218" s="29">
        <v>1</v>
      </c>
      <c r="F218" s="29">
        <v>0</v>
      </c>
      <c r="G218" s="29">
        <v>4.82</v>
      </c>
      <c r="H218" s="12">
        <v>0.09</v>
      </c>
      <c r="I218" s="12">
        <v>0.17</v>
      </c>
      <c r="J218" s="29">
        <v>51</v>
      </c>
      <c r="K218" s="29">
        <v>0</v>
      </c>
      <c r="L218" s="12">
        <v>0.91</v>
      </c>
      <c r="M218" s="12">
        <v>0.87</v>
      </c>
      <c r="N218" s="29">
        <v>2.9</v>
      </c>
      <c r="O218" s="108">
        <v>2.8</v>
      </c>
      <c r="P218" s="39" t="str">
        <f>VLOOKUP(Perspectivas_Globales[[#This Row],[Country]],Tablas!$B$5:$C$138,2,FALSE)</f>
        <v>Europa</v>
      </c>
      <c r="Q218" s="39" t="str" cm="1">
        <f t="array" ref="Q2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18" s="39" t="str" cm="1">
        <f t="array" ref="R2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19" spans="1:18" x14ac:dyDescent="0.25">
      <c r="A219" s="1" t="s">
        <v>28</v>
      </c>
      <c r="B219" s="1">
        <v>2005</v>
      </c>
      <c r="C219" s="1" t="s">
        <v>12</v>
      </c>
      <c r="D219" s="29">
        <v>75</v>
      </c>
      <c r="E219" s="29">
        <v>12</v>
      </c>
      <c r="F219" s="29">
        <v>0</v>
      </c>
      <c r="G219" s="29">
        <v>4.5599999999999996</v>
      </c>
      <c r="H219" s="12">
        <v>0.93</v>
      </c>
      <c r="I219" s="12">
        <v>0.23</v>
      </c>
      <c r="J219" s="29">
        <v>5.5</v>
      </c>
      <c r="K219" s="29">
        <v>0</v>
      </c>
      <c r="L219" s="12">
        <v>0.95000000000000007</v>
      </c>
      <c r="M219" s="12">
        <v>0.93</v>
      </c>
      <c r="N219" s="29">
        <v>2.9</v>
      </c>
      <c r="O219" s="108">
        <v>2.9</v>
      </c>
      <c r="P219" s="39" t="str">
        <f>VLOOKUP(Perspectivas_Globales[[#This Row],[Country]],Tablas!$B$5:$C$138,2,FALSE)</f>
        <v>Europa</v>
      </c>
      <c r="Q219" s="39" t="str" cm="1">
        <f t="array" ref="Q2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19" s="39" t="str" cm="1">
        <f t="array" ref="R2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20" spans="1:18" x14ac:dyDescent="0.25">
      <c r="A220" s="1" t="s">
        <v>28</v>
      </c>
      <c r="B220" s="1">
        <v>2004</v>
      </c>
      <c r="C220" s="1" t="s">
        <v>12</v>
      </c>
      <c r="D220" s="29">
        <v>75.5</v>
      </c>
      <c r="E220" s="29">
        <v>99</v>
      </c>
      <c r="F220" s="29">
        <v>0</v>
      </c>
      <c r="G220" s="29">
        <v>4.25</v>
      </c>
      <c r="H220" s="12">
        <v>0.36</v>
      </c>
      <c r="I220" s="12">
        <v>0.28000000000000003</v>
      </c>
      <c r="J220" s="29">
        <v>49.9</v>
      </c>
      <c r="K220" s="29">
        <v>0</v>
      </c>
      <c r="L220" s="12">
        <v>0.87</v>
      </c>
      <c r="M220" s="12">
        <v>0.84</v>
      </c>
      <c r="N220" s="29">
        <v>3</v>
      </c>
      <c r="O220" s="108">
        <v>3</v>
      </c>
      <c r="P220" s="39" t="str">
        <f>VLOOKUP(Perspectivas_Globales[[#This Row],[Country]],Tablas!$B$5:$C$138,2,FALSE)</f>
        <v>Europa</v>
      </c>
      <c r="Q220" s="39" t="str" cm="1">
        <f t="array" ref="Q2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20" s="39" t="str" cm="1">
        <f t="array" ref="R2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21" spans="1:18" x14ac:dyDescent="0.25">
      <c r="A221" s="1" t="s">
        <v>29</v>
      </c>
      <c r="B221" s="1">
        <v>2014</v>
      </c>
      <c r="C221" s="1" t="s">
        <v>12</v>
      </c>
      <c r="D221" s="29">
        <v>65.099999999999994</v>
      </c>
      <c r="E221" s="29">
        <v>268</v>
      </c>
      <c r="F221" s="29">
        <v>2</v>
      </c>
      <c r="G221" s="29">
        <v>0.01</v>
      </c>
      <c r="H221" s="12">
        <v>0.95000000000000007</v>
      </c>
      <c r="I221" s="12">
        <v>0.01</v>
      </c>
      <c r="J221" s="29">
        <v>37.299999999999997</v>
      </c>
      <c r="K221" s="29">
        <v>2</v>
      </c>
      <c r="L221" s="12">
        <v>0.96</v>
      </c>
      <c r="M221" s="12">
        <v>0.95000000000000007</v>
      </c>
      <c r="N221" s="29">
        <v>6.7</v>
      </c>
      <c r="O221" s="108">
        <v>6.4</v>
      </c>
      <c r="P221" s="39" t="str">
        <f>VLOOKUP(Perspectivas_Globales[[#This Row],[Country]],Tablas!$B$5:$C$138,2,FALSE)</f>
        <v>Africa</v>
      </c>
      <c r="Q221" s="39" t="str" cm="1">
        <f t="array" ref="Q2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21" s="39" t="str" cm="1">
        <f t="array" ref="R2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22" spans="1:18" x14ac:dyDescent="0.25">
      <c r="A222" s="1" t="s">
        <v>29</v>
      </c>
      <c r="B222" s="1">
        <v>2013</v>
      </c>
      <c r="C222" s="1" t="s">
        <v>12</v>
      </c>
      <c r="D222" s="29">
        <v>64.2</v>
      </c>
      <c r="E222" s="29">
        <v>286</v>
      </c>
      <c r="F222" s="29">
        <v>2</v>
      </c>
      <c r="G222" s="29">
        <v>0.01</v>
      </c>
      <c r="H222" s="12">
        <v>0.95000000000000007</v>
      </c>
      <c r="I222" s="12">
        <v>0.01</v>
      </c>
      <c r="J222" s="29">
        <v>36.799999999999997</v>
      </c>
      <c r="K222" s="29">
        <v>2</v>
      </c>
      <c r="L222" s="12">
        <v>0.96</v>
      </c>
      <c r="M222" s="12">
        <v>0.95000000000000007</v>
      </c>
      <c r="N222" s="29">
        <v>7</v>
      </c>
      <c r="O222" s="108">
        <v>6.7</v>
      </c>
      <c r="P222" s="39" t="str">
        <f>VLOOKUP(Perspectivas_Globales[[#This Row],[Country]],Tablas!$B$5:$C$138,2,FALSE)</f>
        <v>Africa</v>
      </c>
      <c r="Q222" s="39" t="str" cm="1">
        <f t="array" ref="Q2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22" s="39" t="str" cm="1">
        <f t="array" ref="R2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23" spans="1:18" x14ac:dyDescent="0.25">
      <c r="A223" s="1" t="s">
        <v>29</v>
      </c>
      <c r="B223" s="1">
        <v>2012</v>
      </c>
      <c r="C223" s="1" t="s">
        <v>12</v>
      </c>
      <c r="D223" s="29">
        <v>63.4</v>
      </c>
      <c r="E223" s="29">
        <v>3</v>
      </c>
      <c r="F223" s="29">
        <v>2</v>
      </c>
      <c r="G223" s="29">
        <v>0.01</v>
      </c>
      <c r="H223" s="12">
        <v>0.95000000000000007</v>
      </c>
      <c r="I223" s="12">
        <v>7.0000000000000007E-2</v>
      </c>
      <c r="J223" s="29">
        <v>36.200000000000003</v>
      </c>
      <c r="K223" s="29">
        <v>3</v>
      </c>
      <c r="L223" s="12">
        <v>0.96</v>
      </c>
      <c r="M223" s="12">
        <v>0.95000000000000007</v>
      </c>
      <c r="N223" s="29">
        <v>7.3</v>
      </c>
      <c r="O223" s="108">
        <v>7</v>
      </c>
      <c r="P223" s="39" t="str">
        <f>VLOOKUP(Perspectivas_Globales[[#This Row],[Country]],Tablas!$B$5:$C$138,2,FALSE)</f>
        <v>Africa</v>
      </c>
      <c r="Q223" s="39" t="str" cm="1">
        <f t="array" ref="Q2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23" s="39" t="str" cm="1">
        <f t="array" ref="R2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24" spans="1:18" x14ac:dyDescent="0.25">
      <c r="A224" s="1" t="s">
        <v>29</v>
      </c>
      <c r="B224" s="1">
        <v>2011</v>
      </c>
      <c r="C224" s="1" t="s">
        <v>12</v>
      </c>
      <c r="D224" s="29">
        <v>62.2</v>
      </c>
      <c r="E224" s="29">
        <v>325</v>
      </c>
      <c r="F224" s="29">
        <v>2</v>
      </c>
      <c r="G224" s="29">
        <v>5.76</v>
      </c>
      <c r="H224" s="12">
        <v>0.95000000000000007</v>
      </c>
      <c r="I224" s="12">
        <v>0.08</v>
      </c>
      <c r="J224" s="29">
        <v>35.700000000000003</v>
      </c>
      <c r="K224" s="29">
        <v>3</v>
      </c>
      <c r="L224" s="12">
        <v>0.96</v>
      </c>
      <c r="M224" s="12">
        <v>0.95000000000000007</v>
      </c>
      <c r="N224" s="29">
        <v>7.7</v>
      </c>
      <c r="O224" s="108">
        <v>7.4</v>
      </c>
      <c r="P224" s="39" t="str">
        <f>VLOOKUP(Perspectivas_Globales[[#This Row],[Country]],Tablas!$B$5:$C$138,2,FALSE)</f>
        <v>Africa</v>
      </c>
      <c r="Q224" s="39" t="str" cm="1">
        <f t="array" ref="Q2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24" s="39" t="str" cm="1">
        <f t="array" ref="R2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25" spans="1:18" x14ac:dyDescent="0.25">
      <c r="A225" s="1" t="s">
        <v>29</v>
      </c>
      <c r="B225" s="1">
        <v>2010</v>
      </c>
      <c r="C225" s="1" t="s">
        <v>12</v>
      </c>
      <c r="D225" s="29">
        <v>61.1</v>
      </c>
      <c r="E225" s="29">
        <v>349</v>
      </c>
      <c r="F225" s="29">
        <v>2</v>
      </c>
      <c r="G225" s="29">
        <v>5.99</v>
      </c>
      <c r="H225" s="12">
        <v>0.95000000000000007</v>
      </c>
      <c r="I225" s="12">
        <v>8.5299999999999994</v>
      </c>
      <c r="J225" s="29">
        <v>35.200000000000003</v>
      </c>
      <c r="K225" s="29">
        <v>3</v>
      </c>
      <c r="L225" s="12">
        <v>0.96</v>
      </c>
      <c r="M225" s="12">
        <v>0.95000000000000007</v>
      </c>
      <c r="N225" s="29">
        <v>8</v>
      </c>
      <c r="O225" s="108">
        <v>7.8</v>
      </c>
      <c r="P225" s="39" t="str">
        <f>VLOOKUP(Perspectivas_Globales[[#This Row],[Country]],Tablas!$B$5:$C$138,2,FALSE)</f>
        <v>Africa</v>
      </c>
      <c r="Q225" s="39" t="str" cm="1">
        <f t="array" ref="Q2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25" s="39" t="str" cm="1">
        <f t="array" ref="R2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26" spans="1:18" x14ac:dyDescent="0.25">
      <c r="A226" s="1" t="s">
        <v>29</v>
      </c>
      <c r="B226" s="1">
        <v>2009</v>
      </c>
      <c r="C226" s="1" t="s">
        <v>12</v>
      </c>
      <c r="D226" s="29">
        <v>59.2</v>
      </c>
      <c r="E226" s="29">
        <v>393</v>
      </c>
      <c r="F226" s="29">
        <v>2</v>
      </c>
      <c r="G226" s="29">
        <v>5.01</v>
      </c>
      <c r="H226" s="12">
        <v>0.94000000000000006</v>
      </c>
      <c r="I226" s="12">
        <v>1.84</v>
      </c>
      <c r="J226" s="29">
        <v>34.700000000000003</v>
      </c>
      <c r="K226" s="29">
        <v>3</v>
      </c>
      <c r="L226" s="12">
        <v>0.96</v>
      </c>
      <c r="M226" s="12">
        <v>0.96</v>
      </c>
      <c r="N226" s="29">
        <v>8.4</v>
      </c>
      <c r="O226" s="108">
        <v>8.1999999999999993</v>
      </c>
      <c r="P226" s="39" t="str">
        <f>VLOOKUP(Perspectivas_Globales[[#This Row],[Country]],Tablas!$B$5:$C$138,2,FALSE)</f>
        <v>Africa</v>
      </c>
      <c r="Q226" s="39" t="str" cm="1">
        <f t="array" ref="Q2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26" s="39" t="str" cm="1">
        <f t="array" ref="R2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27" spans="1:18" x14ac:dyDescent="0.25">
      <c r="A227" s="1" t="s">
        <v>29</v>
      </c>
      <c r="B227" s="1">
        <v>2008</v>
      </c>
      <c r="C227" s="1" t="s">
        <v>12</v>
      </c>
      <c r="D227" s="29">
        <v>57.5</v>
      </c>
      <c r="E227" s="29">
        <v>427</v>
      </c>
      <c r="F227" s="29">
        <v>2</v>
      </c>
      <c r="G227" s="29">
        <v>6.56</v>
      </c>
      <c r="H227" s="12">
        <v>0.94000000000000006</v>
      </c>
      <c r="I227" s="12">
        <v>0</v>
      </c>
      <c r="J227" s="29">
        <v>34.200000000000003</v>
      </c>
      <c r="K227" s="29">
        <v>3</v>
      </c>
      <c r="L227" s="12">
        <v>0.96</v>
      </c>
      <c r="M227" s="12">
        <v>0.96</v>
      </c>
      <c r="N227" s="29">
        <v>8.8000000000000007</v>
      </c>
      <c r="O227" s="108">
        <v>8.6</v>
      </c>
      <c r="P227" s="39" t="str">
        <f>VLOOKUP(Perspectivas_Globales[[#This Row],[Country]],Tablas!$B$5:$C$138,2,FALSE)</f>
        <v>Africa</v>
      </c>
      <c r="Q227" s="39" t="str" cm="1">
        <f t="array" ref="Q2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27" s="39" t="str" cm="1">
        <f t="array" ref="R2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28" spans="1:18" x14ac:dyDescent="0.25">
      <c r="A228" s="1" t="s">
        <v>29</v>
      </c>
      <c r="B228" s="1">
        <v>2007</v>
      </c>
      <c r="C228" s="1" t="s">
        <v>12</v>
      </c>
      <c r="D228" s="29">
        <v>56.9</v>
      </c>
      <c r="E228" s="29">
        <v>436</v>
      </c>
      <c r="F228" s="29">
        <v>2</v>
      </c>
      <c r="G228" s="29">
        <v>6.21</v>
      </c>
      <c r="H228" s="12">
        <v>0.93</v>
      </c>
      <c r="I228" s="12">
        <v>0.01</v>
      </c>
      <c r="J228" s="29">
        <v>33.700000000000003</v>
      </c>
      <c r="K228" s="29">
        <v>3</v>
      </c>
      <c r="L228" s="12">
        <v>0.96</v>
      </c>
      <c r="M228" s="12">
        <v>0.96</v>
      </c>
      <c r="N228" s="29">
        <v>9.1999999999999993</v>
      </c>
      <c r="O228" s="108">
        <v>9</v>
      </c>
      <c r="P228" s="39" t="str">
        <f>VLOOKUP(Perspectivas_Globales[[#This Row],[Country]],Tablas!$B$5:$C$138,2,FALSE)</f>
        <v>Africa</v>
      </c>
      <c r="Q228" s="39" t="str" cm="1">
        <f t="array" ref="Q2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28" s="39" t="str" cm="1">
        <f t="array" ref="R2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29" spans="1:18" x14ac:dyDescent="0.25">
      <c r="A229" s="1" t="s">
        <v>29</v>
      </c>
      <c r="B229" s="1">
        <v>2006</v>
      </c>
      <c r="C229" s="1" t="s">
        <v>12</v>
      </c>
      <c r="D229" s="29">
        <v>54.8</v>
      </c>
      <c r="E229" s="29">
        <v>491</v>
      </c>
      <c r="F229" s="29">
        <v>2</v>
      </c>
      <c r="G229" s="29">
        <v>6.45</v>
      </c>
      <c r="H229" s="12">
        <v>0.93</v>
      </c>
      <c r="I229" s="12">
        <v>0.06</v>
      </c>
      <c r="J229" s="29">
        <v>33.200000000000003</v>
      </c>
      <c r="K229" s="29">
        <v>3</v>
      </c>
      <c r="L229" s="12">
        <v>0.96</v>
      </c>
      <c r="M229" s="12">
        <v>0.96</v>
      </c>
      <c r="N229" s="29">
        <v>9.6</v>
      </c>
      <c r="O229" s="108">
        <v>9.4</v>
      </c>
      <c r="P229" s="39" t="str">
        <f>VLOOKUP(Perspectivas_Globales[[#This Row],[Country]],Tablas!$B$5:$C$138,2,FALSE)</f>
        <v>Africa</v>
      </c>
      <c r="Q229" s="39" t="str" cm="1">
        <f t="array" ref="Q2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29" s="39" t="str" cm="1">
        <f t="array" ref="R2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30" spans="1:18" x14ac:dyDescent="0.25">
      <c r="A230" s="1" t="s">
        <v>29</v>
      </c>
      <c r="B230" s="1">
        <v>2005</v>
      </c>
      <c r="C230" s="1" t="s">
        <v>12</v>
      </c>
      <c r="D230" s="29">
        <v>51.7</v>
      </c>
      <c r="E230" s="29">
        <v>566</v>
      </c>
      <c r="F230" s="29">
        <v>2</v>
      </c>
      <c r="G230" s="29">
        <v>6.37</v>
      </c>
      <c r="H230" s="12">
        <v>0.92</v>
      </c>
      <c r="I230" s="12">
        <v>0.05</v>
      </c>
      <c r="J230" s="29">
        <v>32.700000000000003</v>
      </c>
      <c r="K230" s="29">
        <v>3</v>
      </c>
      <c r="L230" s="12">
        <v>0.96</v>
      </c>
      <c r="M230" s="12">
        <v>0.96</v>
      </c>
      <c r="N230" s="29">
        <v>1</v>
      </c>
      <c r="O230" s="108">
        <v>9.9</v>
      </c>
      <c r="P230" s="39" t="str">
        <f>VLOOKUP(Perspectivas_Globales[[#This Row],[Country]],Tablas!$B$5:$C$138,2,FALSE)</f>
        <v>Africa</v>
      </c>
      <c r="Q230" s="39" t="str" cm="1">
        <f t="array" ref="Q2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30" s="39" t="str" cm="1">
        <f t="array" ref="R2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31" spans="1:18" x14ac:dyDescent="0.25">
      <c r="A231" s="1" t="s">
        <v>29</v>
      </c>
      <c r="B231" s="1">
        <v>2004</v>
      </c>
      <c r="C231" s="1" t="s">
        <v>12</v>
      </c>
      <c r="D231" s="29">
        <v>48.1</v>
      </c>
      <c r="E231" s="29">
        <v>652</v>
      </c>
      <c r="F231" s="29">
        <v>2</v>
      </c>
      <c r="G231" s="29">
        <v>4.9000000000000004</v>
      </c>
      <c r="H231" s="12">
        <v>0.91</v>
      </c>
      <c r="I231" s="12">
        <v>0.01</v>
      </c>
      <c r="J231" s="29">
        <v>32.200000000000003</v>
      </c>
      <c r="K231" s="29">
        <v>4</v>
      </c>
      <c r="L231" s="12">
        <v>0.96</v>
      </c>
      <c r="M231" s="12">
        <v>0.96</v>
      </c>
      <c r="N231" s="29">
        <v>1.5</v>
      </c>
      <c r="O231" s="108">
        <v>1.4</v>
      </c>
      <c r="P231" s="39" t="str">
        <f>VLOOKUP(Perspectivas_Globales[[#This Row],[Country]],Tablas!$B$5:$C$138,2,FALSE)</f>
        <v>Africa</v>
      </c>
      <c r="Q231" s="39" t="str" cm="1">
        <f t="array" ref="Q2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31" s="39" t="str" cm="1">
        <f t="array" ref="R2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32" spans="1:18" x14ac:dyDescent="0.25">
      <c r="A232" s="1" t="s">
        <v>29</v>
      </c>
      <c r="B232" s="1">
        <v>2003</v>
      </c>
      <c r="C232" s="1" t="s">
        <v>12</v>
      </c>
      <c r="D232" s="29">
        <v>46.4</v>
      </c>
      <c r="E232" s="29">
        <v>693</v>
      </c>
      <c r="F232" s="29">
        <v>2</v>
      </c>
      <c r="G232" s="29">
        <v>5.51</v>
      </c>
      <c r="H232" s="12">
        <v>0.09</v>
      </c>
      <c r="I232" s="12">
        <v>0.59</v>
      </c>
      <c r="J232" s="29">
        <v>31.6</v>
      </c>
      <c r="K232" s="29">
        <v>4</v>
      </c>
      <c r="L232" s="12">
        <v>0.96</v>
      </c>
      <c r="M232" s="12">
        <v>0.96</v>
      </c>
      <c r="N232" s="29">
        <v>1.9</v>
      </c>
      <c r="O232" s="108">
        <v>1.8</v>
      </c>
      <c r="P232" s="39" t="str">
        <f>VLOOKUP(Perspectivas_Globales[[#This Row],[Country]],Tablas!$B$5:$C$138,2,FALSE)</f>
        <v>Africa</v>
      </c>
      <c r="Q232" s="39" t="str" cm="1">
        <f t="array" ref="Q2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32" s="39" t="str" cm="1">
        <f t="array" ref="R2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33" spans="1:18" x14ac:dyDescent="0.25">
      <c r="A233" s="1" t="s">
        <v>29</v>
      </c>
      <c r="B233" s="1">
        <v>2002</v>
      </c>
      <c r="C233" s="1" t="s">
        <v>12</v>
      </c>
      <c r="D233" s="29">
        <v>46</v>
      </c>
      <c r="E233" s="29">
        <v>699</v>
      </c>
      <c r="F233" s="29">
        <v>2</v>
      </c>
      <c r="G233" s="29">
        <v>6.41</v>
      </c>
      <c r="H233" s="12">
        <v>0.88</v>
      </c>
      <c r="I233" s="12">
        <v>7.0000000000000007E-2</v>
      </c>
      <c r="J233" s="29">
        <v>31.1</v>
      </c>
      <c r="K233" s="29">
        <v>4</v>
      </c>
      <c r="L233" s="12">
        <v>0.97</v>
      </c>
      <c r="M233" s="12">
        <v>0.97</v>
      </c>
      <c r="N233" s="29">
        <v>11.4</v>
      </c>
      <c r="O233" s="108">
        <v>11.3</v>
      </c>
      <c r="P233" s="39" t="str">
        <f>VLOOKUP(Perspectivas_Globales[[#This Row],[Country]],Tablas!$B$5:$C$138,2,FALSE)</f>
        <v>Africa</v>
      </c>
      <c r="Q233" s="39" t="str" cm="1">
        <f t="array" ref="Q2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33" s="39" t="str" cm="1">
        <f t="array" ref="R2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34" spans="1:18" x14ac:dyDescent="0.25">
      <c r="A234" s="1" t="s">
        <v>29</v>
      </c>
      <c r="B234" s="1">
        <v>2001</v>
      </c>
      <c r="C234" s="1" t="s">
        <v>12</v>
      </c>
      <c r="D234" s="29">
        <v>46.7</v>
      </c>
      <c r="E234" s="29">
        <v>679</v>
      </c>
      <c r="F234" s="29">
        <v>2</v>
      </c>
      <c r="G234" s="29">
        <v>5.48</v>
      </c>
      <c r="H234" s="12">
        <v>0.87</v>
      </c>
      <c r="I234" s="12">
        <v>0.01</v>
      </c>
      <c r="J234" s="29">
        <v>3.5</v>
      </c>
      <c r="K234" s="29">
        <v>4</v>
      </c>
      <c r="L234" s="12">
        <v>0.97</v>
      </c>
      <c r="M234" s="12">
        <v>0.97</v>
      </c>
      <c r="N234" s="29">
        <v>11.8</v>
      </c>
      <c r="O234" s="108">
        <v>11.8</v>
      </c>
      <c r="P234" s="39" t="str">
        <f>VLOOKUP(Perspectivas_Globales[[#This Row],[Country]],Tablas!$B$5:$C$138,2,FALSE)</f>
        <v>Africa</v>
      </c>
      <c r="Q234" s="39" t="str" cm="1">
        <f t="array" ref="Q2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34" s="39" t="str" cm="1">
        <f t="array" ref="R2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35" spans="1:18" x14ac:dyDescent="0.25">
      <c r="A235" s="1" t="s">
        <v>29</v>
      </c>
      <c r="B235" s="1">
        <v>2000</v>
      </c>
      <c r="C235" s="1" t="s">
        <v>12</v>
      </c>
      <c r="D235" s="29">
        <v>47.8</v>
      </c>
      <c r="E235" s="29">
        <v>647</v>
      </c>
      <c r="F235" s="29">
        <v>2</v>
      </c>
      <c r="G235" s="29">
        <v>5.37</v>
      </c>
      <c r="H235" s="12">
        <v>0.86</v>
      </c>
      <c r="I235" s="12">
        <v>26.72</v>
      </c>
      <c r="J235" s="29">
        <v>29.9</v>
      </c>
      <c r="K235" s="29">
        <v>4</v>
      </c>
      <c r="L235" s="12">
        <v>0.97</v>
      </c>
      <c r="M235" s="12">
        <v>0.97</v>
      </c>
      <c r="N235" s="29">
        <v>12.3</v>
      </c>
      <c r="O235" s="108">
        <v>12.2</v>
      </c>
      <c r="P235" s="39" t="str">
        <f>VLOOKUP(Perspectivas_Globales[[#This Row],[Country]],Tablas!$B$5:$C$138,2,FALSE)</f>
        <v>Africa</v>
      </c>
      <c r="Q235" s="39" t="str" cm="1">
        <f t="array" ref="Q2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35" s="39" t="str" cm="1">
        <f t="array" ref="R2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36" spans="1:18" x14ac:dyDescent="0.25">
      <c r="A236" s="1" t="s">
        <v>30</v>
      </c>
      <c r="B236" s="1">
        <v>2014</v>
      </c>
      <c r="C236" s="1" t="s">
        <v>12</v>
      </c>
      <c r="D236" s="29">
        <v>74.8</v>
      </c>
      <c r="E236" s="29">
        <v>144</v>
      </c>
      <c r="F236" s="29">
        <v>44</v>
      </c>
      <c r="G236" s="29">
        <v>7.32</v>
      </c>
      <c r="H236" s="12">
        <v>0.96</v>
      </c>
      <c r="I236" s="12">
        <v>8.76</v>
      </c>
      <c r="J236" s="29">
        <v>55.3</v>
      </c>
      <c r="K236" s="29">
        <v>49</v>
      </c>
      <c r="L236" s="12">
        <v>0.96</v>
      </c>
      <c r="M236" s="12">
        <v>0.93</v>
      </c>
      <c r="N236" s="29">
        <v>2.7</v>
      </c>
      <c r="O236" s="108">
        <v>2.7</v>
      </c>
      <c r="P236" s="39" t="str">
        <f>VLOOKUP(Perspectivas_Globales[[#This Row],[Country]],Tablas!$B$5:$C$138,2,FALSE)</f>
        <v>Sudamerica</v>
      </c>
      <c r="Q236" s="39" t="str" cm="1">
        <f t="array" ref="Q2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36" s="39" t="str" cm="1">
        <f t="array" ref="R2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37" spans="1:18" x14ac:dyDescent="0.25">
      <c r="A237" s="1" t="s">
        <v>30</v>
      </c>
      <c r="B237" s="1">
        <v>2013</v>
      </c>
      <c r="C237" s="1" t="s">
        <v>12</v>
      </c>
      <c r="D237" s="29">
        <v>74.7</v>
      </c>
      <c r="E237" s="29">
        <v>146</v>
      </c>
      <c r="F237" s="29">
        <v>46</v>
      </c>
      <c r="G237" s="29">
        <v>7.24</v>
      </c>
      <c r="H237" s="12">
        <v>0.96</v>
      </c>
      <c r="I237" s="12">
        <v>2.2000000000000002</v>
      </c>
      <c r="J237" s="29">
        <v>54.5</v>
      </c>
      <c r="K237" s="29">
        <v>52</v>
      </c>
      <c r="L237" s="12">
        <v>0.96</v>
      </c>
      <c r="M237" s="12">
        <v>0.97</v>
      </c>
      <c r="N237" s="29">
        <v>2.8</v>
      </c>
      <c r="O237" s="108">
        <v>2.7</v>
      </c>
      <c r="P237" s="39" t="str">
        <f>VLOOKUP(Perspectivas_Globales[[#This Row],[Country]],Tablas!$B$5:$C$138,2,FALSE)</f>
        <v>Sudamerica</v>
      </c>
      <c r="Q237" s="39" t="str" cm="1">
        <f t="array" ref="Q2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37" s="39" t="str" cm="1">
        <f t="array" ref="R2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38" spans="1:18" x14ac:dyDescent="0.25">
      <c r="A238" s="1" t="s">
        <v>30</v>
      </c>
      <c r="B238" s="1">
        <v>2012</v>
      </c>
      <c r="C238" s="1" t="s">
        <v>12</v>
      </c>
      <c r="D238" s="29">
        <v>74.5</v>
      </c>
      <c r="E238" s="29">
        <v>148</v>
      </c>
      <c r="F238" s="29">
        <v>49</v>
      </c>
      <c r="G238" s="29">
        <v>7.55</v>
      </c>
      <c r="H238" s="12">
        <v>0.96</v>
      </c>
      <c r="I238" s="12">
        <v>0.02</v>
      </c>
      <c r="J238" s="29">
        <v>53.6</v>
      </c>
      <c r="K238" s="29">
        <v>54</v>
      </c>
      <c r="L238" s="12">
        <v>0.96</v>
      </c>
      <c r="M238" s="12">
        <v>0.95000000000000007</v>
      </c>
      <c r="N238" s="29">
        <v>2.8</v>
      </c>
      <c r="O238" s="108">
        <v>2.8</v>
      </c>
      <c r="P238" s="39" t="str">
        <f>VLOOKUP(Perspectivas_Globales[[#This Row],[Country]],Tablas!$B$5:$C$138,2,FALSE)</f>
        <v>Sudamerica</v>
      </c>
      <c r="Q238" s="39" t="str" cm="1">
        <f t="array" ref="Q2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38" s="39" t="str" cm="1">
        <f t="array" ref="R2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39" spans="1:18" x14ac:dyDescent="0.25">
      <c r="A239" s="1" t="s">
        <v>30</v>
      </c>
      <c r="B239" s="1">
        <v>2011</v>
      </c>
      <c r="C239" s="1" t="s">
        <v>12</v>
      </c>
      <c r="D239" s="29">
        <v>74.099999999999994</v>
      </c>
      <c r="E239" s="29">
        <v>152</v>
      </c>
      <c r="F239" s="29">
        <v>51</v>
      </c>
      <c r="G239" s="29">
        <v>7.58</v>
      </c>
      <c r="H239" s="12">
        <v>0.98</v>
      </c>
      <c r="I239" s="12">
        <v>0.43</v>
      </c>
      <c r="J239" s="29">
        <v>52.8</v>
      </c>
      <c r="K239" s="29">
        <v>57</v>
      </c>
      <c r="L239" s="12">
        <v>0.98</v>
      </c>
      <c r="M239" s="12">
        <v>0.99</v>
      </c>
      <c r="N239" s="29">
        <v>2.9</v>
      </c>
      <c r="O239" s="108">
        <v>2.8</v>
      </c>
      <c r="P239" s="39" t="str">
        <f>VLOOKUP(Perspectivas_Globales[[#This Row],[Country]],Tablas!$B$5:$C$138,2,FALSE)</f>
        <v>Sudamerica</v>
      </c>
      <c r="Q239" s="39" t="str" cm="1">
        <f t="array" ref="Q2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39" s="39" t="str" cm="1">
        <f t="array" ref="R2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40" spans="1:18" x14ac:dyDescent="0.25">
      <c r="A240" s="1" t="s">
        <v>30</v>
      </c>
      <c r="B240" s="1">
        <v>2010</v>
      </c>
      <c r="C240" s="1" t="s">
        <v>12</v>
      </c>
      <c r="D240" s="29">
        <v>73.8</v>
      </c>
      <c r="E240" s="29">
        <v>154</v>
      </c>
      <c r="F240" s="29">
        <v>54</v>
      </c>
      <c r="G240" s="29">
        <v>7.52</v>
      </c>
      <c r="H240" s="12">
        <v>0.96</v>
      </c>
      <c r="I240" s="12">
        <v>0.68</v>
      </c>
      <c r="J240" s="29">
        <v>52</v>
      </c>
      <c r="K240" s="29">
        <v>61</v>
      </c>
      <c r="L240" s="12">
        <v>0.99</v>
      </c>
      <c r="M240" s="12">
        <v>0.99</v>
      </c>
      <c r="N240" s="29">
        <v>2.9</v>
      </c>
      <c r="O240" s="108">
        <v>2.9</v>
      </c>
      <c r="P240" s="39" t="str">
        <f>VLOOKUP(Perspectivas_Globales[[#This Row],[Country]],Tablas!$B$5:$C$138,2,FALSE)</f>
        <v>Sudamerica</v>
      </c>
      <c r="Q240" s="39" t="str" cm="1">
        <f t="array" ref="Q2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40" s="39" t="str" cm="1">
        <f t="array" ref="R2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41" spans="1:18" x14ac:dyDescent="0.25">
      <c r="A241" s="1" t="s">
        <v>30</v>
      </c>
      <c r="B241" s="1">
        <v>2009</v>
      </c>
      <c r="C241" s="1" t="s">
        <v>12</v>
      </c>
      <c r="D241" s="29">
        <v>73.599999999999994</v>
      </c>
      <c r="E241" s="29">
        <v>157</v>
      </c>
      <c r="F241" s="29">
        <v>57</v>
      </c>
      <c r="G241" s="29">
        <v>7.33</v>
      </c>
      <c r="H241" s="12">
        <v>0.99</v>
      </c>
      <c r="I241" s="12">
        <v>0</v>
      </c>
      <c r="J241" s="29">
        <v>51.1</v>
      </c>
      <c r="K241" s="29">
        <v>64</v>
      </c>
      <c r="L241" s="12">
        <v>0.99</v>
      </c>
      <c r="M241" s="12">
        <v>0.99</v>
      </c>
      <c r="N241" s="29">
        <v>3</v>
      </c>
      <c r="O241" s="108">
        <v>2.9</v>
      </c>
      <c r="P241" s="39" t="str">
        <f>VLOOKUP(Perspectivas_Globales[[#This Row],[Country]],Tablas!$B$5:$C$138,2,FALSE)</f>
        <v>Sudamerica</v>
      </c>
      <c r="Q241" s="39" t="str" cm="1">
        <f t="array" ref="Q2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41" s="39" t="str" cm="1">
        <f t="array" ref="R2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42" spans="1:18" x14ac:dyDescent="0.25">
      <c r="A242" s="1" t="s">
        <v>30</v>
      </c>
      <c r="B242" s="1">
        <v>2008</v>
      </c>
      <c r="C242" s="1" t="s">
        <v>12</v>
      </c>
      <c r="D242" s="29">
        <v>73.400000000000006</v>
      </c>
      <c r="E242" s="29">
        <v>158</v>
      </c>
      <c r="F242" s="29">
        <v>61</v>
      </c>
      <c r="G242" s="29">
        <v>7.21</v>
      </c>
      <c r="H242" s="12">
        <v>0.96</v>
      </c>
      <c r="I242" s="12">
        <v>0</v>
      </c>
      <c r="J242" s="29">
        <v>5.3</v>
      </c>
      <c r="K242" s="29">
        <v>68</v>
      </c>
      <c r="L242" s="12">
        <v>0.99</v>
      </c>
      <c r="M242" s="12">
        <v>0.99</v>
      </c>
      <c r="N242" s="29">
        <v>3</v>
      </c>
      <c r="O242" s="108">
        <v>3</v>
      </c>
      <c r="P242" s="39" t="str">
        <f>VLOOKUP(Perspectivas_Globales[[#This Row],[Country]],Tablas!$B$5:$C$138,2,FALSE)</f>
        <v>Sudamerica</v>
      </c>
      <c r="Q242" s="39" t="str" cm="1">
        <f t="array" ref="Q2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42" s="39" t="str" cm="1">
        <f t="array" ref="R2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43" spans="1:18" x14ac:dyDescent="0.25">
      <c r="A243" s="1" t="s">
        <v>30</v>
      </c>
      <c r="B243" s="1">
        <v>2007</v>
      </c>
      <c r="C243" s="1" t="s">
        <v>12</v>
      </c>
      <c r="D243" s="29">
        <v>73.3</v>
      </c>
      <c r="E243" s="29">
        <v>159</v>
      </c>
      <c r="F243" s="29">
        <v>65</v>
      </c>
      <c r="G243" s="29">
        <v>7.19</v>
      </c>
      <c r="H243" s="12">
        <v>0.99</v>
      </c>
      <c r="I243" s="12">
        <v>0</v>
      </c>
      <c r="J243" s="29">
        <v>49.4</v>
      </c>
      <c r="K243" s="29">
        <v>73</v>
      </c>
      <c r="L243" s="12">
        <v>0.99</v>
      </c>
      <c r="M243" s="12">
        <v>0.99</v>
      </c>
      <c r="N243" s="29">
        <v>3.1</v>
      </c>
      <c r="O243" s="108">
        <v>3</v>
      </c>
      <c r="P243" s="39" t="str">
        <f>VLOOKUP(Perspectivas_Globales[[#This Row],[Country]],Tablas!$B$5:$C$138,2,FALSE)</f>
        <v>Sudamerica</v>
      </c>
      <c r="Q243" s="39" t="str" cm="1">
        <f t="array" ref="Q2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43" s="39" t="str" cm="1">
        <f t="array" ref="R2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44" spans="1:18" x14ac:dyDescent="0.25">
      <c r="A244" s="1" t="s">
        <v>30</v>
      </c>
      <c r="B244" s="1">
        <v>2006</v>
      </c>
      <c r="C244" s="1" t="s">
        <v>12</v>
      </c>
      <c r="D244" s="29">
        <v>73</v>
      </c>
      <c r="E244" s="29">
        <v>161</v>
      </c>
      <c r="F244" s="29">
        <v>70</v>
      </c>
      <c r="G244" s="29">
        <v>7.1</v>
      </c>
      <c r="H244" s="12">
        <v>0.99</v>
      </c>
      <c r="I244" s="12">
        <v>0.57000000000000006</v>
      </c>
      <c r="J244" s="29">
        <v>48.6</v>
      </c>
      <c r="K244" s="29">
        <v>79</v>
      </c>
      <c r="L244" s="12">
        <v>0.99</v>
      </c>
      <c r="M244" s="12">
        <v>0.99</v>
      </c>
      <c r="N244" s="29">
        <v>3.1</v>
      </c>
      <c r="O244" s="108">
        <v>3.1</v>
      </c>
      <c r="P244" s="39" t="str">
        <f>VLOOKUP(Perspectivas_Globales[[#This Row],[Country]],Tablas!$B$5:$C$138,2,FALSE)</f>
        <v>Sudamerica</v>
      </c>
      <c r="Q244" s="39" t="str" cm="1">
        <f t="array" ref="Q2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44" s="39" t="str" cm="1">
        <f t="array" ref="R2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45" spans="1:18" x14ac:dyDescent="0.25">
      <c r="A245" s="1" t="s">
        <v>30</v>
      </c>
      <c r="B245" s="1">
        <v>2005</v>
      </c>
      <c r="C245" s="1" t="s">
        <v>12</v>
      </c>
      <c r="D245" s="29">
        <v>72.7</v>
      </c>
      <c r="E245" s="29">
        <v>163</v>
      </c>
      <c r="F245" s="29">
        <v>75</v>
      </c>
      <c r="G245" s="29">
        <v>6.97</v>
      </c>
      <c r="H245" s="12">
        <v>0.98</v>
      </c>
      <c r="I245" s="12">
        <v>0.06</v>
      </c>
      <c r="J245" s="29">
        <v>47.8</v>
      </c>
      <c r="K245" s="29">
        <v>85</v>
      </c>
      <c r="L245" s="12">
        <v>0.99</v>
      </c>
      <c r="M245" s="12">
        <v>0.99</v>
      </c>
      <c r="N245" s="29">
        <v>3.2</v>
      </c>
      <c r="O245" s="108">
        <v>3.1</v>
      </c>
      <c r="P245" s="39" t="str">
        <f>VLOOKUP(Perspectivas_Globales[[#This Row],[Country]],Tablas!$B$5:$C$138,2,FALSE)</f>
        <v>Sudamerica</v>
      </c>
      <c r="Q245" s="39" t="str" cm="1">
        <f t="array" ref="Q2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245" s="39" t="str" cm="1">
        <f t="array" ref="R2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46" spans="1:18" x14ac:dyDescent="0.25">
      <c r="A246" s="1" t="s">
        <v>30</v>
      </c>
      <c r="B246" s="1">
        <v>2004</v>
      </c>
      <c r="C246" s="1" t="s">
        <v>12</v>
      </c>
      <c r="D246" s="29">
        <v>72</v>
      </c>
      <c r="E246" s="29">
        <v>17</v>
      </c>
      <c r="F246" s="29">
        <v>81</v>
      </c>
      <c r="G246" s="29">
        <v>6.85</v>
      </c>
      <c r="H246" s="12">
        <v>0.96</v>
      </c>
      <c r="I246" s="12">
        <v>0</v>
      </c>
      <c r="J246" s="29">
        <v>46.9</v>
      </c>
      <c r="K246" s="29">
        <v>93</v>
      </c>
      <c r="L246" s="12">
        <v>0.99</v>
      </c>
      <c r="M246" s="12">
        <v>0.99</v>
      </c>
      <c r="N246" s="29">
        <v>3.2</v>
      </c>
      <c r="O246" s="108">
        <v>3.2</v>
      </c>
      <c r="P246" s="39" t="str">
        <f>VLOOKUP(Perspectivas_Globales[[#This Row],[Country]],Tablas!$B$5:$C$138,2,FALSE)</f>
        <v>Sudamerica</v>
      </c>
      <c r="Q246" s="39" t="str" cm="1">
        <f t="array" ref="Q2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246" s="39" t="str" cm="1">
        <f t="array" ref="R2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47" spans="1:18" x14ac:dyDescent="0.25">
      <c r="A247" s="1" t="s">
        <v>30</v>
      </c>
      <c r="B247" s="1">
        <v>2003</v>
      </c>
      <c r="C247" s="1" t="s">
        <v>12</v>
      </c>
      <c r="D247" s="29">
        <v>71.8</v>
      </c>
      <c r="E247" s="29">
        <v>172</v>
      </c>
      <c r="F247" s="29">
        <v>88</v>
      </c>
      <c r="G247" s="29">
        <v>6.95</v>
      </c>
      <c r="H247" s="12">
        <v>0.97</v>
      </c>
      <c r="I247" s="12">
        <v>0.02</v>
      </c>
      <c r="J247" s="29">
        <v>46.1</v>
      </c>
      <c r="K247" s="29">
        <v>100</v>
      </c>
      <c r="L247" s="12">
        <v>0.99</v>
      </c>
      <c r="M247" s="12">
        <v>0.99</v>
      </c>
      <c r="N247" s="29">
        <v>3.3</v>
      </c>
      <c r="O247" s="108">
        <v>3.3</v>
      </c>
      <c r="P247" s="39" t="str">
        <f>VLOOKUP(Perspectivas_Globales[[#This Row],[Country]],Tablas!$B$5:$C$138,2,FALSE)</f>
        <v>Sudamerica</v>
      </c>
      <c r="Q247" s="39" t="str" cm="1">
        <f t="array" ref="Q2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247" s="39" t="str" cm="1">
        <f t="array" ref="R2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48" spans="1:18" x14ac:dyDescent="0.25">
      <c r="A248" s="1" t="s">
        <v>30</v>
      </c>
      <c r="B248" s="1">
        <v>2002</v>
      </c>
      <c r="C248" s="1" t="s">
        <v>12</v>
      </c>
      <c r="D248" s="29">
        <v>71.400000000000006</v>
      </c>
      <c r="E248" s="29">
        <v>176</v>
      </c>
      <c r="F248" s="29">
        <v>95</v>
      </c>
      <c r="G248" s="29">
        <v>7</v>
      </c>
      <c r="H248" s="12">
        <v>0.92</v>
      </c>
      <c r="I248" s="12">
        <v>0.01</v>
      </c>
      <c r="J248" s="29">
        <v>45.3</v>
      </c>
      <c r="K248" s="29">
        <v>109</v>
      </c>
      <c r="L248" s="12">
        <v>0.99</v>
      </c>
      <c r="M248" s="12">
        <v>0.99</v>
      </c>
      <c r="N248" s="29">
        <v>3.3</v>
      </c>
      <c r="O248" s="108">
        <v>3.3</v>
      </c>
      <c r="P248" s="39" t="str">
        <f>VLOOKUP(Perspectivas_Globales[[#This Row],[Country]],Tablas!$B$5:$C$138,2,FALSE)</f>
        <v>Sudamerica</v>
      </c>
      <c r="Q248" s="39" t="str" cm="1">
        <f t="array" ref="Q2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248" s="39" t="str" cm="1">
        <f t="array" ref="R2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49" spans="1:18" x14ac:dyDescent="0.25">
      <c r="A249" s="1" t="s">
        <v>30</v>
      </c>
      <c r="B249" s="1">
        <v>2001</v>
      </c>
      <c r="C249" s="1" t="s">
        <v>12</v>
      </c>
      <c r="D249" s="29">
        <v>71</v>
      </c>
      <c r="E249" s="29">
        <v>179</v>
      </c>
      <c r="F249" s="29">
        <v>103</v>
      </c>
      <c r="G249" s="29">
        <v>7.13</v>
      </c>
      <c r="H249" s="12">
        <v>0.91</v>
      </c>
      <c r="I249" s="12">
        <v>0.01</v>
      </c>
      <c r="J249" s="29">
        <v>44.5</v>
      </c>
      <c r="K249" s="29">
        <v>118</v>
      </c>
      <c r="L249" s="12">
        <v>0.99</v>
      </c>
      <c r="M249" s="12">
        <v>0.98</v>
      </c>
      <c r="N249" s="29">
        <v>3.4</v>
      </c>
      <c r="O249" s="108">
        <v>3.4</v>
      </c>
      <c r="P249" s="39" t="str">
        <f>VLOOKUP(Perspectivas_Globales[[#This Row],[Country]],Tablas!$B$5:$C$138,2,FALSE)</f>
        <v>Sudamerica</v>
      </c>
      <c r="Q249" s="39" t="str" cm="1">
        <f t="array" ref="Q2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249" s="39" t="str" cm="1">
        <f t="array" ref="R2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50" spans="1:18" x14ac:dyDescent="0.25">
      <c r="A250" s="1" t="s">
        <v>30</v>
      </c>
      <c r="B250" s="1">
        <v>2000</v>
      </c>
      <c r="C250" s="1" t="s">
        <v>12</v>
      </c>
      <c r="D250" s="29">
        <v>75</v>
      </c>
      <c r="E250" s="29">
        <v>183</v>
      </c>
      <c r="F250" s="29">
        <v>111</v>
      </c>
      <c r="G250" s="29">
        <v>7.26</v>
      </c>
      <c r="H250" s="12">
        <v>0.94000000000000006</v>
      </c>
      <c r="I250" s="12">
        <v>0.36</v>
      </c>
      <c r="J250" s="29">
        <v>43.7</v>
      </c>
      <c r="K250" s="29">
        <v>127</v>
      </c>
      <c r="L250" s="12">
        <v>0.99</v>
      </c>
      <c r="M250" s="12">
        <v>0.98</v>
      </c>
      <c r="N250" s="29">
        <v>3.4</v>
      </c>
      <c r="O250" s="108">
        <v>3.4</v>
      </c>
      <c r="P250" s="39" t="str">
        <f>VLOOKUP(Perspectivas_Globales[[#This Row],[Country]],Tablas!$B$5:$C$138,2,FALSE)</f>
        <v>Sudamerica</v>
      </c>
      <c r="Q250" s="39" t="str" cm="1">
        <f t="array" ref="Q2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250" s="39" t="str" cm="1">
        <f t="array" ref="R2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51" spans="1:18" x14ac:dyDescent="0.25">
      <c r="A251" s="1" t="s">
        <v>31</v>
      </c>
      <c r="B251" s="1">
        <v>2014</v>
      </c>
      <c r="C251" s="1" t="s">
        <v>19</v>
      </c>
      <c r="D251" s="29">
        <v>74.3</v>
      </c>
      <c r="E251" s="29">
        <v>138</v>
      </c>
      <c r="F251" s="29">
        <v>1</v>
      </c>
      <c r="G251" s="29">
        <v>12.03</v>
      </c>
      <c r="H251" s="12">
        <v>0.95000000000000007</v>
      </c>
      <c r="I251" s="12">
        <v>0</v>
      </c>
      <c r="J251" s="29">
        <v>65.099999999999994</v>
      </c>
      <c r="K251" s="29">
        <v>1</v>
      </c>
      <c r="L251" s="12">
        <v>0.88</v>
      </c>
      <c r="M251" s="12">
        <v>0.88</v>
      </c>
      <c r="N251" s="29">
        <v>1.9</v>
      </c>
      <c r="O251" s="108">
        <v>1.9</v>
      </c>
      <c r="P251" s="39" t="str">
        <f>VLOOKUP(Perspectivas_Globales[[#This Row],[Country]],Tablas!$B$5:$C$138,2,FALSE)</f>
        <v>Europa</v>
      </c>
      <c r="Q251" s="39" t="str" cm="1">
        <f t="array" ref="Q2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51" s="39" t="str" cm="1">
        <f t="array" ref="R2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52" spans="1:18" x14ac:dyDescent="0.25">
      <c r="A252" s="1" t="s">
        <v>31</v>
      </c>
      <c r="B252" s="1">
        <v>2013</v>
      </c>
      <c r="C252" s="1" t="s">
        <v>19</v>
      </c>
      <c r="D252" s="29">
        <v>74.099999999999994</v>
      </c>
      <c r="E252" s="29">
        <v>14</v>
      </c>
      <c r="F252" s="29">
        <v>1</v>
      </c>
      <c r="G252" s="29">
        <v>12.06</v>
      </c>
      <c r="H252" s="12">
        <v>0.95000000000000007</v>
      </c>
      <c r="I252" s="12">
        <v>0.14000000000000001</v>
      </c>
      <c r="J252" s="29">
        <v>64.5</v>
      </c>
      <c r="K252" s="29">
        <v>1</v>
      </c>
      <c r="L252" s="12">
        <v>0.95000000000000007</v>
      </c>
      <c r="M252" s="12">
        <v>0.95000000000000007</v>
      </c>
      <c r="N252" s="29">
        <v>1.9</v>
      </c>
      <c r="O252" s="108">
        <v>1.9</v>
      </c>
      <c r="P252" s="39" t="str">
        <f>VLOOKUP(Perspectivas_Globales[[#This Row],[Country]],Tablas!$B$5:$C$138,2,FALSE)</f>
        <v>Europa</v>
      </c>
      <c r="Q252" s="39" t="str" cm="1">
        <f t="array" ref="Q2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52" s="39" t="str" cm="1">
        <f t="array" ref="R2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53" spans="1:18" x14ac:dyDescent="0.25">
      <c r="A253" s="1" t="s">
        <v>31</v>
      </c>
      <c r="B253" s="1">
        <v>2012</v>
      </c>
      <c r="C253" s="1" t="s">
        <v>19</v>
      </c>
      <c r="D253" s="29">
        <v>73.900000000000006</v>
      </c>
      <c r="E253" s="29">
        <v>139</v>
      </c>
      <c r="F253" s="29">
        <v>1</v>
      </c>
      <c r="G253" s="29">
        <v>10.99</v>
      </c>
      <c r="H253" s="12">
        <v>0.95000000000000007</v>
      </c>
      <c r="I253" s="12">
        <v>0.01</v>
      </c>
      <c r="J253" s="29">
        <v>63.9</v>
      </c>
      <c r="K253" s="29">
        <v>1</v>
      </c>
      <c r="L253" s="12">
        <v>0.95000000000000007</v>
      </c>
      <c r="M253" s="12">
        <v>0.95000000000000007</v>
      </c>
      <c r="N253" s="29">
        <v>1.9</v>
      </c>
      <c r="O253" s="108">
        <v>1.9</v>
      </c>
      <c r="P253" s="39" t="str">
        <f>VLOOKUP(Perspectivas_Globales[[#This Row],[Country]],Tablas!$B$5:$C$138,2,FALSE)</f>
        <v>Europa</v>
      </c>
      <c r="Q253" s="39" t="str" cm="1">
        <f t="array" ref="Q2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53" s="39" t="str" cm="1">
        <f t="array" ref="R2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54" spans="1:18" x14ac:dyDescent="0.25">
      <c r="A254" s="1" t="s">
        <v>31</v>
      </c>
      <c r="B254" s="1">
        <v>2011</v>
      </c>
      <c r="C254" s="1" t="s">
        <v>19</v>
      </c>
      <c r="D254" s="29">
        <v>73.7</v>
      </c>
      <c r="E254" s="29">
        <v>144</v>
      </c>
      <c r="F254" s="29">
        <v>1</v>
      </c>
      <c r="G254" s="29">
        <v>10.67</v>
      </c>
      <c r="H254" s="12">
        <v>0.96</v>
      </c>
      <c r="I254" s="12">
        <v>1.57</v>
      </c>
      <c r="J254" s="29">
        <v>63.3</v>
      </c>
      <c r="K254" s="29">
        <v>1</v>
      </c>
      <c r="L254" s="12">
        <v>0.95000000000000007</v>
      </c>
      <c r="M254" s="12">
        <v>0.95000000000000007</v>
      </c>
      <c r="N254" s="29">
        <v>2</v>
      </c>
      <c r="O254" s="108">
        <v>2</v>
      </c>
      <c r="P254" s="39" t="str">
        <f>VLOOKUP(Perspectivas_Globales[[#This Row],[Country]],Tablas!$B$5:$C$138,2,FALSE)</f>
        <v>Europa</v>
      </c>
      <c r="Q254" s="39" t="str" cm="1">
        <f t="array" ref="Q2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54" s="39" t="str" cm="1">
        <f t="array" ref="R2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55" spans="1:18" x14ac:dyDescent="0.25">
      <c r="A255" s="1" t="s">
        <v>31</v>
      </c>
      <c r="B255" s="1">
        <v>2010</v>
      </c>
      <c r="C255" s="1" t="s">
        <v>19</v>
      </c>
      <c r="D255" s="29">
        <v>73.400000000000006</v>
      </c>
      <c r="E255" s="29">
        <v>147</v>
      </c>
      <c r="F255" s="29">
        <v>1</v>
      </c>
      <c r="G255" s="29">
        <v>10.8</v>
      </c>
      <c r="H255" s="12">
        <v>0.95000000000000007</v>
      </c>
      <c r="I255" s="12">
        <v>220.04</v>
      </c>
      <c r="J255" s="29">
        <v>62.7</v>
      </c>
      <c r="K255" s="29">
        <v>1</v>
      </c>
      <c r="L255" s="12">
        <v>0.94000000000000006</v>
      </c>
      <c r="M255" s="12">
        <v>0.94000000000000006</v>
      </c>
      <c r="N255" s="29">
        <v>2</v>
      </c>
      <c r="O255" s="108">
        <v>2</v>
      </c>
      <c r="P255" s="39" t="str">
        <f>VLOOKUP(Perspectivas_Globales[[#This Row],[Country]],Tablas!$B$5:$C$138,2,FALSE)</f>
        <v>Europa</v>
      </c>
      <c r="Q255" s="39" t="str" cm="1">
        <f t="array" ref="Q2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55" s="39" t="str" cm="1">
        <f t="array" ref="R2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56" spans="1:18" x14ac:dyDescent="0.25">
      <c r="A256" s="1" t="s">
        <v>31</v>
      </c>
      <c r="B256" s="1">
        <v>2009</v>
      </c>
      <c r="C256" s="1" t="s">
        <v>19</v>
      </c>
      <c r="D256" s="29">
        <v>73.2</v>
      </c>
      <c r="E256" s="29">
        <v>152</v>
      </c>
      <c r="F256" s="29">
        <v>1</v>
      </c>
      <c r="G256" s="29">
        <v>10.93</v>
      </c>
      <c r="H256" s="12">
        <v>0.96</v>
      </c>
      <c r="I256" s="12">
        <v>22.490000000000002</v>
      </c>
      <c r="J256" s="29">
        <v>62.1</v>
      </c>
      <c r="K256" s="29">
        <v>1</v>
      </c>
      <c r="L256" s="12">
        <v>0.94000000000000006</v>
      </c>
      <c r="M256" s="12">
        <v>0.94000000000000006</v>
      </c>
      <c r="N256" s="29">
        <v>2</v>
      </c>
      <c r="O256" s="108">
        <v>2.1</v>
      </c>
      <c r="P256" s="39" t="str">
        <f>VLOOKUP(Perspectivas_Globales[[#This Row],[Country]],Tablas!$B$5:$C$138,2,FALSE)</f>
        <v>Europa</v>
      </c>
      <c r="Q256" s="39" t="str" cm="1">
        <f t="array" ref="Q2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56" s="39" t="str" cm="1">
        <f t="array" ref="R2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57" spans="1:18" x14ac:dyDescent="0.25">
      <c r="A257" s="1" t="s">
        <v>31</v>
      </c>
      <c r="B257" s="1">
        <v>2008</v>
      </c>
      <c r="C257" s="1" t="s">
        <v>19</v>
      </c>
      <c r="D257" s="29">
        <v>72.900000000000006</v>
      </c>
      <c r="E257" s="29">
        <v>155</v>
      </c>
      <c r="F257" s="29">
        <v>1</v>
      </c>
      <c r="G257" s="29">
        <v>10.98</v>
      </c>
      <c r="H257" s="12">
        <v>0.96</v>
      </c>
      <c r="I257" s="12">
        <v>0.01</v>
      </c>
      <c r="J257" s="29">
        <v>61.5</v>
      </c>
      <c r="K257" s="29">
        <v>1</v>
      </c>
      <c r="L257" s="12">
        <v>0.96</v>
      </c>
      <c r="M257" s="12">
        <v>0.95000000000000007</v>
      </c>
      <c r="N257" s="29">
        <v>2.1</v>
      </c>
      <c r="O257" s="108">
        <v>2.1</v>
      </c>
      <c r="P257" s="39" t="str">
        <f>VLOOKUP(Perspectivas_Globales[[#This Row],[Country]],Tablas!$B$5:$C$138,2,FALSE)</f>
        <v>Europa</v>
      </c>
      <c r="Q257" s="39" t="str" cm="1">
        <f t="array" ref="Q2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57" s="39" t="str" cm="1">
        <f t="array" ref="R2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58" spans="1:18" x14ac:dyDescent="0.25">
      <c r="A258" s="1" t="s">
        <v>31</v>
      </c>
      <c r="B258" s="1">
        <v>2007</v>
      </c>
      <c r="C258" s="1" t="s">
        <v>19</v>
      </c>
      <c r="D258" s="29">
        <v>72.599999999999994</v>
      </c>
      <c r="E258" s="29">
        <v>157</v>
      </c>
      <c r="F258" s="29">
        <v>1</v>
      </c>
      <c r="G258" s="29">
        <v>10.89</v>
      </c>
      <c r="H258" s="12">
        <v>0.95000000000000007</v>
      </c>
      <c r="I258" s="12">
        <v>0.01</v>
      </c>
      <c r="J258" s="29">
        <v>6.9</v>
      </c>
      <c r="K258" s="29">
        <v>1</v>
      </c>
      <c r="L258" s="12">
        <v>0.95000000000000007</v>
      </c>
      <c r="M258" s="12">
        <v>0.95000000000000007</v>
      </c>
      <c r="N258" s="29">
        <v>2.1</v>
      </c>
      <c r="O258" s="108">
        <v>2.2000000000000002</v>
      </c>
      <c r="P258" s="39" t="str">
        <f>VLOOKUP(Perspectivas_Globales[[#This Row],[Country]],Tablas!$B$5:$C$138,2,FALSE)</f>
        <v>Europa</v>
      </c>
      <c r="Q258" s="39" t="str" cm="1">
        <f t="array" ref="Q2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58" s="39" t="str" cm="1">
        <f t="array" ref="R2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59" spans="1:18" x14ac:dyDescent="0.25">
      <c r="A259" s="1" t="s">
        <v>31</v>
      </c>
      <c r="B259" s="1">
        <v>2006</v>
      </c>
      <c r="C259" s="1" t="s">
        <v>19</v>
      </c>
      <c r="D259" s="29">
        <v>72.2</v>
      </c>
      <c r="E259" s="29">
        <v>161</v>
      </c>
      <c r="F259" s="29">
        <v>1</v>
      </c>
      <c r="G259" s="29">
        <v>10.39</v>
      </c>
      <c r="H259" s="12">
        <v>0.96</v>
      </c>
      <c r="I259" s="12">
        <v>0.01</v>
      </c>
      <c r="J259" s="29">
        <v>6.3</v>
      </c>
      <c r="K259" s="29">
        <v>1</v>
      </c>
      <c r="L259" s="12">
        <v>0.96</v>
      </c>
      <c r="M259" s="12">
        <v>0.95000000000000007</v>
      </c>
      <c r="N259" s="29">
        <v>2.2000000000000002</v>
      </c>
      <c r="O259" s="108">
        <v>2.2000000000000002</v>
      </c>
      <c r="P259" s="39" t="str">
        <f>VLOOKUP(Perspectivas_Globales[[#This Row],[Country]],Tablas!$B$5:$C$138,2,FALSE)</f>
        <v>Europa</v>
      </c>
      <c r="Q259" s="39" t="str" cm="1">
        <f t="array" ref="Q2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59" s="39" t="str" cm="1">
        <f t="array" ref="R2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60" spans="1:18" x14ac:dyDescent="0.25">
      <c r="A260" s="1" t="s">
        <v>31</v>
      </c>
      <c r="B260" s="1">
        <v>2005</v>
      </c>
      <c r="C260" s="1" t="s">
        <v>19</v>
      </c>
      <c r="D260" s="29">
        <v>72.099999999999994</v>
      </c>
      <c r="E260" s="29">
        <v>16</v>
      </c>
      <c r="F260" s="29">
        <v>1</v>
      </c>
      <c r="G260" s="29">
        <v>10.48</v>
      </c>
      <c r="H260" s="12">
        <v>0.96</v>
      </c>
      <c r="I260" s="12">
        <v>0.03</v>
      </c>
      <c r="J260" s="29">
        <v>59.7</v>
      </c>
      <c r="K260" s="29">
        <v>1</v>
      </c>
      <c r="L260" s="12">
        <v>0.97</v>
      </c>
      <c r="M260" s="12">
        <v>0.96</v>
      </c>
      <c r="N260" s="29">
        <v>2.2000000000000002</v>
      </c>
      <c r="O260" s="108">
        <v>2.2999999999999998</v>
      </c>
      <c r="P260" s="39" t="str">
        <f>VLOOKUP(Perspectivas_Globales[[#This Row],[Country]],Tablas!$B$5:$C$138,2,FALSE)</f>
        <v>Europa</v>
      </c>
      <c r="Q260" s="39" t="str" cm="1">
        <f t="array" ref="Q2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60" s="39" t="str" cm="1">
        <f t="array" ref="R2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61" spans="1:18" x14ac:dyDescent="0.25">
      <c r="A261" s="1" t="s">
        <v>31</v>
      </c>
      <c r="B261" s="1">
        <v>2004</v>
      </c>
      <c r="C261" s="1" t="s">
        <v>19</v>
      </c>
      <c r="D261" s="29">
        <v>72.2</v>
      </c>
      <c r="E261" s="29">
        <v>157</v>
      </c>
      <c r="F261" s="29">
        <v>1</v>
      </c>
      <c r="G261" s="29">
        <v>10.96</v>
      </c>
      <c r="H261" s="12">
        <v>0.94000000000000006</v>
      </c>
      <c r="I261" s="12">
        <v>0</v>
      </c>
      <c r="J261" s="29">
        <v>59.1</v>
      </c>
      <c r="K261" s="29">
        <v>1</v>
      </c>
      <c r="L261" s="12">
        <v>0.94000000000000006</v>
      </c>
      <c r="M261" s="12">
        <v>0.95000000000000007</v>
      </c>
      <c r="N261" s="29">
        <v>2.2999999999999998</v>
      </c>
      <c r="O261" s="108">
        <v>2.2999999999999998</v>
      </c>
      <c r="P261" s="39" t="str">
        <f>VLOOKUP(Perspectivas_Globales[[#This Row],[Country]],Tablas!$B$5:$C$138,2,FALSE)</f>
        <v>Europa</v>
      </c>
      <c r="Q261" s="39" t="str" cm="1">
        <f t="array" ref="Q2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61" s="39" t="str" cm="1">
        <f t="array" ref="R2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62" spans="1:18" x14ac:dyDescent="0.25">
      <c r="A262" s="1" t="s">
        <v>31</v>
      </c>
      <c r="B262" s="1">
        <v>2003</v>
      </c>
      <c r="C262" s="1" t="s">
        <v>19</v>
      </c>
      <c r="D262" s="29">
        <v>72</v>
      </c>
      <c r="E262" s="29">
        <v>155</v>
      </c>
      <c r="F262" s="29">
        <v>1</v>
      </c>
      <c r="G262" s="29">
        <v>11.19</v>
      </c>
      <c r="H262" s="12">
        <v>0.96</v>
      </c>
      <c r="I262" s="12">
        <v>0</v>
      </c>
      <c r="J262" s="29">
        <v>58.6</v>
      </c>
      <c r="K262" s="29">
        <v>1</v>
      </c>
      <c r="L262" s="12">
        <v>0.96</v>
      </c>
      <c r="M262" s="12">
        <v>0.96</v>
      </c>
      <c r="N262" s="29">
        <v>2.2999999999999998</v>
      </c>
      <c r="O262" s="108">
        <v>2.4</v>
      </c>
      <c r="P262" s="39" t="str">
        <f>VLOOKUP(Perspectivas_Globales[[#This Row],[Country]],Tablas!$B$5:$C$138,2,FALSE)</f>
        <v>Europa</v>
      </c>
      <c r="Q262" s="39" t="str" cm="1">
        <f t="array" ref="Q2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62" s="39" t="str" cm="1">
        <f t="array" ref="R2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63" spans="1:18" x14ac:dyDescent="0.25">
      <c r="A263" s="1" t="s">
        <v>31</v>
      </c>
      <c r="B263" s="1">
        <v>2002</v>
      </c>
      <c r="C263" s="1" t="s">
        <v>19</v>
      </c>
      <c r="D263" s="29">
        <v>71.8</v>
      </c>
      <c r="E263" s="29">
        <v>157</v>
      </c>
      <c r="F263" s="29">
        <v>1</v>
      </c>
      <c r="G263" s="29">
        <v>10.199999999999999</v>
      </c>
      <c r="H263" s="12">
        <v>0.88</v>
      </c>
      <c r="I263" s="12">
        <v>0</v>
      </c>
      <c r="J263" s="29">
        <v>58.1</v>
      </c>
      <c r="K263" s="29">
        <v>1</v>
      </c>
      <c r="L263" s="12">
        <v>0.94000000000000006</v>
      </c>
      <c r="M263" s="12">
        <v>0.93</v>
      </c>
      <c r="N263" s="29">
        <v>2.4</v>
      </c>
      <c r="O263" s="108">
        <v>2.4</v>
      </c>
      <c r="P263" s="39" t="str">
        <f>VLOOKUP(Perspectivas_Globales[[#This Row],[Country]],Tablas!$B$5:$C$138,2,FALSE)</f>
        <v>Europa</v>
      </c>
      <c r="Q263" s="39" t="str" cm="1">
        <f t="array" ref="Q2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63" s="39" t="str" cm="1">
        <f t="array" ref="R2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64" spans="1:18" x14ac:dyDescent="0.25">
      <c r="A264" s="1" t="s">
        <v>31</v>
      </c>
      <c r="B264" s="1">
        <v>2001</v>
      </c>
      <c r="C264" s="1" t="s">
        <v>19</v>
      </c>
      <c r="D264" s="29">
        <v>71.599999999999994</v>
      </c>
      <c r="E264" s="29">
        <v>16</v>
      </c>
      <c r="F264" s="29">
        <v>1</v>
      </c>
      <c r="G264" s="29">
        <v>10.72</v>
      </c>
      <c r="H264" s="12">
        <v>0.93</v>
      </c>
      <c r="I264" s="12">
        <v>0.08</v>
      </c>
      <c r="J264" s="29">
        <v>57.5</v>
      </c>
      <c r="K264" s="29">
        <v>1</v>
      </c>
      <c r="L264" s="12">
        <v>0.94000000000000006</v>
      </c>
      <c r="M264" s="12">
        <v>0.94000000000000006</v>
      </c>
      <c r="N264" s="29">
        <v>2.4</v>
      </c>
      <c r="O264" s="108">
        <v>2.5</v>
      </c>
      <c r="P264" s="39" t="str">
        <f>VLOOKUP(Perspectivas_Globales[[#This Row],[Country]],Tablas!$B$5:$C$138,2,FALSE)</f>
        <v>Europa</v>
      </c>
      <c r="Q264" s="39" t="str" cm="1">
        <f t="array" ref="Q2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64" s="39" t="str" cm="1">
        <f t="array" ref="R2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65" spans="1:18" x14ac:dyDescent="0.25">
      <c r="A265" s="1" t="s">
        <v>31</v>
      </c>
      <c r="B265" s="1">
        <v>2000</v>
      </c>
      <c r="C265" s="1" t="s">
        <v>19</v>
      </c>
      <c r="D265" s="29">
        <v>71.099999999999994</v>
      </c>
      <c r="E265" s="29">
        <v>163</v>
      </c>
      <c r="F265" s="29">
        <v>1</v>
      </c>
      <c r="G265" s="29">
        <v>9.69</v>
      </c>
      <c r="H265" s="12">
        <v>0.94000000000000006</v>
      </c>
      <c r="I265" s="12">
        <v>0.46</v>
      </c>
      <c r="J265" s="29">
        <v>57</v>
      </c>
      <c r="K265" s="29">
        <v>1</v>
      </c>
      <c r="L265" s="12">
        <v>0.94000000000000006</v>
      </c>
      <c r="M265" s="12">
        <v>0.93</v>
      </c>
      <c r="N265" s="29">
        <v>2.5</v>
      </c>
      <c r="O265" s="108">
        <v>2.5</v>
      </c>
      <c r="P265" s="39" t="str">
        <f>VLOOKUP(Perspectivas_Globales[[#This Row],[Country]],Tablas!$B$5:$C$138,2,FALSE)</f>
        <v>Europa</v>
      </c>
      <c r="Q265" s="39" t="str" cm="1">
        <f t="array" ref="Q2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65" s="39" t="str" cm="1">
        <f t="array" ref="R2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66" spans="1:18" x14ac:dyDescent="0.25">
      <c r="A266" s="1" t="s">
        <v>32</v>
      </c>
      <c r="B266" s="1">
        <v>2014</v>
      </c>
      <c r="C266" s="1" t="s">
        <v>12</v>
      </c>
      <c r="D266" s="29">
        <v>59.3</v>
      </c>
      <c r="E266" s="29">
        <v>268</v>
      </c>
      <c r="F266" s="29">
        <v>39</v>
      </c>
      <c r="G266" s="29">
        <v>0.01</v>
      </c>
      <c r="H266" s="12">
        <v>0.91</v>
      </c>
      <c r="I266" s="12">
        <v>3.43</v>
      </c>
      <c r="J266" s="29">
        <v>18.8</v>
      </c>
      <c r="K266" s="29">
        <v>63</v>
      </c>
      <c r="L266" s="12">
        <v>0.91</v>
      </c>
      <c r="M266" s="12">
        <v>0.91</v>
      </c>
      <c r="N266" s="29">
        <v>8.1999999999999993</v>
      </c>
      <c r="O266" s="108">
        <v>7.7</v>
      </c>
      <c r="P266" s="39" t="str">
        <f>VLOOKUP(Perspectivas_Globales[[#This Row],[Country]],Tablas!$B$5:$C$138,2,FALSE)</f>
        <v>Africa</v>
      </c>
      <c r="Q266" s="39" t="str" cm="1">
        <f t="array" ref="Q2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66" s="39" t="str" cm="1">
        <f t="array" ref="R2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67" spans="1:18" x14ac:dyDescent="0.25">
      <c r="A267" s="1" t="s">
        <v>32</v>
      </c>
      <c r="B267" s="1">
        <v>2013</v>
      </c>
      <c r="C267" s="1" t="s">
        <v>12</v>
      </c>
      <c r="D267" s="29">
        <v>59</v>
      </c>
      <c r="E267" s="29">
        <v>27</v>
      </c>
      <c r="F267" s="29">
        <v>40</v>
      </c>
      <c r="G267" s="29">
        <v>4.6399999999999997</v>
      </c>
      <c r="H267" s="12">
        <v>0.88</v>
      </c>
      <c r="I267" s="12">
        <v>3.75</v>
      </c>
      <c r="J267" s="29">
        <v>18.2</v>
      </c>
      <c r="K267" s="29">
        <v>66</v>
      </c>
      <c r="L267" s="12">
        <v>0.89</v>
      </c>
      <c r="M267" s="12">
        <v>0.88</v>
      </c>
      <c r="N267" s="29">
        <v>8.4</v>
      </c>
      <c r="O267" s="108">
        <v>7.9</v>
      </c>
      <c r="P267" s="39" t="str">
        <f>VLOOKUP(Perspectivas_Globales[[#This Row],[Country]],Tablas!$B$5:$C$138,2,FALSE)</f>
        <v>Africa</v>
      </c>
      <c r="Q267" s="39" t="str" cm="1">
        <f t="array" ref="Q2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67" s="39" t="str" cm="1">
        <f t="array" ref="R2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68" spans="1:18" x14ac:dyDescent="0.25">
      <c r="A268" s="1" t="s">
        <v>32</v>
      </c>
      <c r="B268" s="1">
        <v>2012</v>
      </c>
      <c r="C268" s="1" t="s">
        <v>12</v>
      </c>
      <c r="D268" s="29">
        <v>58.6</v>
      </c>
      <c r="E268" s="29">
        <v>271</v>
      </c>
      <c r="F268" s="29">
        <v>41</v>
      </c>
      <c r="G268" s="29">
        <v>4.75</v>
      </c>
      <c r="H268" s="12">
        <v>0.09</v>
      </c>
      <c r="I268" s="12">
        <v>73.62</v>
      </c>
      <c r="J268" s="29">
        <v>17.7</v>
      </c>
      <c r="K268" s="29">
        <v>68</v>
      </c>
      <c r="L268" s="12">
        <v>0.09</v>
      </c>
      <c r="M268" s="12">
        <v>0.09</v>
      </c>
      <c r="N268" s="29">
        <v>8.6</v>
      </c>
      <c r="O268" s="108">
        <v>8.1</v>
      </c>
      <c r="P268" s="39" t="str">
        <f>VLOOKUP(Perspectivas_Globales[[#This Row],[Country]],Tablas!$B$5:$C$138,2,FALSE)</f>
        <v>Africa</v>
      </c>
      <c r="Q268" s="39" t="str" cm="1">
        <f t="array" ref="Q2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68" s="39" t="str" cm="1">
        <f t="array" ref="R2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69" spans="1:18" x14ac:dyDescent="0.25">
      <c r="A269" s="1" t="s">
        <v>32</v>
      </c>
      <c r="B269" s="1">
        <v>2011</v>
      </c>
      <c r="C269" s="1" t="s">
        <v>12</v>
      </c>
      <c r="D269" s="29">
        <v>58.1</v>
      </c>
      <c r="E269" s="29">
        <v>275</v>
      </c>
      <c r="F269" s="29">
        <v>42</v>
      </c>
      <c r="G269" s="29">
        <v>4.51</v>
      </c>
      <c r="H269" s="12">
        <v>0.91</v>
      </c>
      <c r="I269" s="12">
        <v>8.6</v>
      </c>
      <c r="J269" s="29">
        <v>17.100000000000001</v>
      </c>
      <c r="K269" s="29">
        <v>71</v>
      </c>
      <c r="L269" s="12">
        <v>0.09</v>
      </c>
      <c r="M269" s="12">
        <v>0.91</v>
      </c>
      <c r="N269" s="29">
        <v>8.8000000000000007</v>
      </c>
      <c r="O269" s="108">
        <v>8.4</v>
      </c>
      <c r="P269" s="39" t="str">
        <f>VLOOKUP(Perspectivas_Globales[[#This Row],[Country]],Tablas!$B$5:$C$138,2,FALSE)</f>
        <v>Africa</v>
      </c>
      <c r="Q269" s="39" t="str" cm="1">
        <f t="array" ref="Q2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69" s="39" t="str" cm="1">
        <f t="array" ref="R2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70" spans="1:18" x14ac:dyDescent="0.25">
      <c r="A270" s="1" t="s">
        <v>32</v>
      </c>
      <c r="B270" s="1">
        <v>2010</v>
      </c>
      <c r="C270" s="1" t="s">
        <v>12</v>
      </c>
      <c r="D270" s="29">
        <v>57.5</v>
      </c>
      <c r="E270" s="29">
        <v>279</v>
      </c>
      <c r="F270" s="29">
        <v>43</v>
      </c>
      <c r="G270" s="29">
        <v>4.55</v>
      </c>
      <c r="H270" s="12">
        <v>0.91</v>
      </c>
      <c r="I270" s="12">
        <v>25.11</v>
      </c>
      <c r="J270" s="29">
        <v>16.600000000000001</v>
      </c>
      <c r="K270" s="29">
        <v>74</v>
      </c>
      <c r="L270" s="12">
        <v>0.09</v>
      </c>
      <c r="M270" s="12">
        <v>0.91</v>
      </c>
      <c r="N270" s="29">
        <v>9</v>
      </c>
      <c r="O270" s="108">
        <v>8.6</v>
      </c>
      <c r="P270" s="39" t="str">
        <f>VLOOKUP(Perspectivas_Globales[[#This Row],[Country]],Tablas!$B$5:$C$138,2,FALSE)</f>
        <v>Africa</v>
      </c>
      <c r="Q270" s="39" t="str" cm="1">
        <f t="array" ref="Q2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70" s="39" t="str" cm="1">
        <f t="array" ref="R2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71" spans="1:18" x14ac:dyDescent="0.25">
      <c r="A271" s="1" t="s">
        <v>32</v>
      </c>
      <c r="B271" s="1">
        <v>2009</v>
      </c>
      <c r="C271" s="1" t="s">
        <v>12</v>
      </c>
      <c r="D271" s="29">
        <v>56.9</v>
      </c>
      <c r="E271" s="29">
        <v>283</v>
      </c>
      <c r="F271" s="29">
        <v>44</v>
      </c>
      <c r="G271" s="29">
        <v>4.55</v>
      </c>
      <c r="H271" s="12">
        <v>0.92</v>
      </c>
      <c r="I271" s="12">
        <v>541.18000000000006</v>
      </c>
      <c r="J271" s="29">
        <v>16.100000000000001</v>
      </c>
      <c r="K271" s="29">
        <v>77</v>
      </c>
      <c r="L271" s="12">
        <v>0.91</v>
      </c>
      <c r="M271" s="12">
        <v>0.92</v>
      </c>
      <c r="N271" s="29">
        <v>9.3000000000000007</v>
      </c>
      <c r="O271" s="108">
        <v>8.8000000000000007</v>
      </c>
      <c r="P271" s="39" t="str">
        <f>VLOOKUP(Perspectivas_Globales[[#This Row],[Country]],Tablas!$B$5:$C$138,2,FALSE)</f>
        <v>Africa</v>
      </c>
      <c r="Q271" s="39" t="str" cm="1">
        <f t="array" ref="Q2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71" s="39" t="str" cm="1">
        <f t="array" ref="R2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72" spans="1:18" x14ac:dyDescent="0.25">
      <c r="A272" s="1" t="s">
        <v>32</v>
      </c>
      <c r="B272" s="1">
        <v>2008</v>
      </c>
      <c r="C272" s="1" t="s">
        <v>12</v>
      </c>
      <c r="D272" s="29">
        <v>56.1</v>
      </c>
      <c r="E272" s="29">
        <v>288</v>
      </c>
      <c r="F272" s="29">
        <v>45</v>
      </c>
      <c r="G272" s="29">
        <v>4.5</v>
      </c>
      <c r="H272" s="12">
        <v>0.93</v>
      </c>
      <c r="I272" s="12">
        <v>3.95</v>
      </c>
      <c r="J272" s="29">
        <v>15.6</v>
      </c>
      <c r="K272" s="29">
        <v>80</v>
      </c>
      <c r="L272" s="12">
        <v>0.92</v>
      </c>
      <c r="M272" s="12">
        <v>0.93</v>
      </c>
      <c r="N272" s="29">
        <v>9.5</v>
      </c>
      <c r="O272" s="108">
        <v>9.1</v>
      </c>
      <c r="P272" s="39" t="str">
        <f>VLOOKUP(Perspectivas_Globales[[#This Row],[Country]],Tablas!$B$5:$C$138,2,FALSE)</f>
        <v>Africa</v>
      </c>
      <c r="Q272" s="39" t="str" cm="1">
        <f t="array" ref="Q2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72" s="39" t="str" cm="1">
        <f t="array" ref="R2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73" spans="1:18" x14ac:dyDescent="0.25">
      <c r="A273" s="1" t="s">
        <v>32</v>
      </c>
      <c r="B273" s="1">
        <v>2007</v>
      </c>
      <c r="C273" s="1" t="s">
        <v>12</v>
      </c>
      <c r="D273" s="29">
        <v>55.3</v>
      </c>
      <c r="E273" s="29">
        <v>293</v>
      </c>
      <c r="F273" s="29">
        <v>46</v>
      </c>
      <c r="G273" s="29">
        <v>4.58</v>
      </c>
      <c r="H273" s="12">
        <v>0.89</v>
      </c>
      <c r="I273" s="12">
        <v>0.12</v>
      </c>
      <c r="J273" s="29">
        <v>15.1</v>
      </c>
      <c r="K273" s="29">
        <v>83</v>
      </c>
      <c r="L273" s="12">
        <v>0.93</v>
      </c>
      <c r="M273" s="12">
        <v>0.89</v>
      </c>
      <c r="N273" s="29">
        <v>9.8000000000000007</v>
      </c>
      <c r="O273" s="108">
        <v>9.3000000000000007</v>
      </c>
      <c r="P273" s="39" t="str">
        <f>VLOOKUP(Perspectivas_Globales[[#This Row],[Country]],Tablas!$B$5:$C$138,2,FALSE)</f>
        <v>Africa</v>
      </c>
      <c r="Q273" s="39" t="str" cm="1">
        <f t="array" ref="Q2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273" s="39" t="str" cm="1">
        <f t="array" ref="R2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74" spans="1:18" x14ac:dyDescent="0.25">
      <c r="A274" s="1" t="s">
        <v>32</v>
      </c>
      <c r="B274" s="1">
        <v>2006</v>
      </c>
      <c r="C274" s="1" t="s">
        <v>12</v>
      </c>
      <c r="D274" s="29">
        <v>54.3</v>
      </c>
      <c r="E274" s="29">
        <v>32</v>
      </c>
      <c r="F274" s="29">
        <v>47</v>
      </c>
      <c r="G274" s="29">
        <v>4.7300000000000004</v>
      </c>
      <c r="H274" s="12">
        <v>0.76</v>
      </c>
      <c r="I274" s="12">
        <v>1.25</v>
      </c>
      <c r="J274" s="29">
        <v>14.6</v>
      </c>
      <c r="K274" s="29">
        <v>86</v>
      </c>
      <c r="L274" s="12">
        <v>0.94000000000000006</v>
      </c>
      <c r="M274" s="12">
        <v>0.86</v>
      </c>
      <c r="N274" s="29">
        <v>1</v>
      </c>
      <c r="O274" s="108">
        <v>9.6</v>
      </c>
      <c r="P274" s="39" t="str">
        <f>VLOOKUP(Perspectivas_Globales[[#This Row],[Country]],Tablas!$B$5:$C$138,2,FALSE)</f>
        <v>Africa</v>
      </c>
      <c r="Q274" s="39" t="str" cm="1">
        <f t="array" ref="Q2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274" s="39" t="str" cm="1">
        <f t="array" ref="R2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75" spans="1:18" x14ac:dyDescent="0.25">
      <c r="A275" s="1" t="s">
        <v>33</v>
      </c>
      <c r="B275" s="1">
        <v>2014</v>
      </c>
      <c r="C275" s="1" t="s">
        <v>12</v>
      </c>
      <c r="D275" s="29">
        <v>59.1</v>
      </c>
      <c r="E275" s="29">
        <v>297</v>
      </c>
      <c r="F275" s="29">
        <v>22</v>
      </c>
      <c r="G275" s="29">
        <v>0.01</v>
      </c>
      <c r="H275" s="12">
        <v>0.95000000000000007</v>
      </c>
      <c r="I275" s="12">
        <v>0</v>
      </c>
      <c r="J275" s="29">
        <v>18.2</v>
      </c>
      <c r="K275" s="29">
        <v>32</v>
      </c>
      <c r="L275" s="12">
        <v>0.95000000000000007</v>
      </c>
      <c r="M275" s="12">
        <v>0.95000000000000007</v>
      </c>
      <c r="N275" s="29">
        <v>7.4</v>
      </c>
      <c r="O275" s="108">
        <v>7.3</v>
      </c>
      <c r="P275" s="39" t="str">
        <f>VLOOKUP(Perspectivas_Globales[[#This Row],[Country]],Tablas!$B$5:$C$138,2,FALSE)</f>
        <v>Africa</v>
      </c>
      <c r="Q275" s="39" t="str" cm="1">
        <f t="array" ref="Q2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75" s="39" t="str" cm="1">
        <f t="array" ref="R2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76" spans="1:18" x14ac:dyDescent="0.25">
      <c r="A276" s="1" t="s">
        <v>33</v>
      </c>
      <c r="B276" s="1">
        <v>2013</v>
      </c>
      <c r="C276" s="1" t="s">
        <v>12</v>
      </c>
      <c r="D276" s="29">
        <v>58.6</v>
      </c>
      <c r="E276" s="29">
        <v>33</v>
      </c>
      <c r="F276" s="29">
        <v>22</v>
      </c>
      <c r="G276" s="29">
        <v>0.01</v>
      </c>
      <c r="H276" s="12">
        <v>0.96</v>
      </c>
      <c r="I276" s="12">
        <v>0</v>
      </c>
      <c r="J276" s="29">
        <v>17.600000000000001</v>
      </c>
      <c r="K276" s="29">
        <v>32</v>
      </c>
      <c r="L276" s="12">
        <v>0.96</v>
      </c>
      <c r="M276" s="12">
        <v>0.96</v>
      </c>
      <c r="N276" s="29">
        <v>7.4</v>
      </c>
      <c r="O276" s="108">
        <v>7.4</v>
      </c>
      <c r="P276" s="39" t="str">
        <f>VLOOKUP(Perspectivas_Globales[[#This Row],[Country]],Tablas!$B$5:$C$138,2,FALSE)</f>
        <v>Africa</v>
      </c>
      <c r="Q276" s="39" t="str" cm="1">
        <f t="array" ref="Q2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76" s="39" t="str" cm="1">
        <f t="array" ref="R2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77" spans="1:18" x14ac:dyDescent="0.25">
      <c r="A277" s="1" t="s">
        <v>33</v>
      </c>
      <c r="B277" s="1">
        <v>2012</v>
      </c>
      <c r="C277" s="1" t="s">
        <v>12</v>
      </c>
      <c r="D277" s="29">
        <v>58</v>
      </c>
      <c r="E277" s="29">
        <v>312</v>
      </c>
      <c r="F277" s="29">
        <v>22</v>
      </c>
      <c r="G277" s="29">
        <v>0.01</v>
      </c>
      <c r="H277" s="12">
        <v>0.96</v>
      </c>
      <c r="I277" s="12">
        <v>0.49</v>
      </c>
      <c r="J277" s="29">
        <v>17.100000000000001</v>
      </c>
      <c r="K277" s="29">
        <v>33</v>
      </c>
      <c r="L277" s="12">
        <v>0.96</v>
      </c>
      <c r="M277" s="12">
        <v>0.96</v>
      </c>
      <c r="N277" s="29">
        <v>7.5</v>
      </c>
      <c r="O277" s="108">
        <v>7.5</v>
      </c>
      <c r="P277" s="39" t="str">
        <f>VLOOKUP(Perspectivas_Globales[[#This Row],[Country]],Tablas!$B$5:$C$138,2,FALSE)</f>
        <v>Africa</v>
      </c>
      <c r="Q277" s="39" t="str" cm="1">
        <f t="array" ref="Q2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77" s="39" t="str" cm="1">
        <f t="array" ref="R2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78" spans="1:18" x14ac:dyDescent="0.25">
      <c r="A278" s="1" t="s">
        <v>33</v>
      </c>
      <c r="B278" s="1">
        <v>2011</v>
      </c>
      <c r="C278" s="1" t="s">
        <v>12</v>
      </c>
      <c r="D278" s="29">
        <v>57.4</v>
      </c>
      <c r="E278" s="29">
        <v>321</v>
      </c>
      <c r="F278" s="29">
        <v>22</v>
      </c>
      <c r="G278" s="29">
        <v>4.16</v>
      </c>
      <c r="H278" s="12">
        <v>0.96</v>
      </c>
      <c r="I278" s="12">
        <v>1.29</v>
      </c>
      <c r="J278" s="29">
        <v>16.600000000000001</v>
      </c>
      <c r="K278" s="29">
        <v>33</v>
      </c>
      <c r="L278" s="12">
        <v>0.95000000000000007</v>
      </c>
      <c r="M278" s="12">
        <v>0.96</v>
      </c>
      <c r="N278" s="29">
        <v>7.6</v>
      </c>
      <c r="O278" s="108">
        <v>7.6</v>
      </c>
      <c r="P278" s="39" t="str">
        <f>VLOOKUP(Perspectivas_Globales[[#This Row],[Country]],Tablas!$B$5:$C$138,2,FALSE)</f>
        <v>Africa</v>
      </c>
      <c r="Q278" s="39" t="str" cm="1">
        <f t="array" ref="Q2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78" s="39" t="str" cm="1">
        <f t="array" ref="R2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79" spans="1:18" x14ac:dyDescent="0.25">
      <c r="A279" s="1" t="s">
        <v>33</v>
      </c>
      <c r="B279" s="1">
        <v>2010</v>
      </c>
      <c r="C279" s="1" t="s">
        <v>12</v>
      </c>
      <c r="D279" s="29">
        <v>56.8</v>
      </c>
      <c r="E279" s="29">
        <v>33</v>
      </c>
      <c r="F279" s="29">
        <v>23</v>
      </c>
      <c r="G279" s="29">
        <v>4.16</v>
      </c>
      <c r="H279" s="12">
        <v>0.96</v>
      </c>
      <c r="I279" s="12">
        <v>4.95</v>
      </c>
      <c r="J279" s="29">
        <v>16.100000000000001</v>
      </c>
      <c r="K279" s="29">
        <v>34</v>
      </c>
      <c r="L279" s="12">
        <v>0.94000000000000006</v>
      </c>
      <c r="M279" s="12">
        <v>0.96</v>
      </c>
      <c r="N279" s="29">
        <v>7.7</v>
      </c>
      <c r="O279" s="108">
        <v>7.7</v>
      </c>
      <c r="P279" s="39" t="str">
        <f>VLOOKUP(Perspectivas_Globales[[#This Row],[Country]],Tablas!$B$5:$C$138,2,FALSE)</f>
        <v>Africa</v>
      </c>
      <c r="Q279" s="39" t="str" cm="1">
        <f t="array" ref="Q2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79" s="39" t="str" cm="1">
        <f t="array" ref="R2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80" spans="1:18" x14ac:dyDescent="0.25">
      <c r="A280" s="1" t="s">
        <v>33</v>
      </c>
      <c r="B280" s="1">
        <v>2009</v>
      </c>
      <c r="C280" s="1" t="s">
        <v>12</v>
      </c>
      <c r="D280" s="29">
        <v>56.2</v>
      </c>
      <c r="E280" s="29">
        <v>338</v>
      </c>
      <c r="F280" s="29">
        <v>23</v>
      </c>
      <c r="G280" s="29">
        <v>4.05</v>
      </c>
      <c r="H280" s="12">
        <v>0.94000000000000006</v>
      </c>
      <c r="I280" s="12">
        <v>3.0500000000000003</v>
      </c>
      <c r="J280" s="29">
        <v>15.7</v>
      </c>
      <c r="K280" s="29">
        <v>34</v>
      </c>
      <c r="L280" s="12">
        <v>0.96</v>
      </c>
      <c r="M280" s="12">
        <v>0.94000000000000006</v>
      </c>
      <c r="N280" s="29">
        <v>7.8</v>
      </c>
      <c r="O280" s="108">
        <v>7.8</v>
      </c>
      <c r="P280" s="39" t="str">
        <f>VLOOKUP(Perspectivas_Globales[[#This Row],[Country]],Tablas!$B$5:$C$138,2,FALSE)</f>
        <v>Africa</v>
      </c>
      <c r="Q280" s="39" t="str" cm="1">
        <f t="array" ref="Q2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80" s="39" t="str" cm="1">
        <f t="array" ref="R2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81" spans="1:18" x14ac:dyDescent="0.25">
      <c r="A281" s="1" t="s">
        <v>33</v>
      </c>
      <c r="B281" s="1">
        <v>2008</v>
      </c>
      <c r="C281" s="1" t="s">
        <v>12</v>
      </c>
      <c r="D281" s="29">
        <v>55.3</v>
      </c>
      <c r="E281" s="29">
        <v>35</v>
      </c>
      <c r="F281" s="29">
        <v>23</v>
      </c>
      <c r="G281" s="29">
        <v>4.33</v>
      </c>
      <c r="H281" s="12">
        <v>0.92</v>
      </c>
      <c r="I281" s="12">
        <v>1.73</v>
      </c>
      <c r="J281" s="29">
        <v>15.2</v>
      </c>
      <c r="K281" s="29">
        <v>35</v>
      </c>
      <c r="L281" s="12">
        <v>0.89</v>
      </c>
      <c r="M281" s="12">
        <v>0.92</v>
      </c>
      <c r="N281" s="29">
        <v>7.9</v>
      </c>
      <c r="O281" s="108">
        <v>7.9</v>
      </c>
      <c r="P281" s="39" t="str">
        <f>VLOOKUP(Perspectivas_Globales[[#This Row],[Country]],Tablas!$B$5:$C$138,2,FALSE)</f>
        <v>Africa</v>
      </c>
      <c r="Q281" s="39" t="str" cm="1">
        <f t="array" ref="Q2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81" s="39" t="str" cm="1">
        <f t="array" ref="R2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82" spans="1:18" x14ac:dyDescent="0.25">
      <c r="A282" s="1" t="s">
        <v>33</v>
      </c>
      <c r="B282" s="1">
        <v>2007</v>
      </c>
      <c r="C282" s="1" t="s">
        <v>12</v>
      </c>
      <c r="D282" s="29">
        <v>54.8</v>
      </c>
      <c r="E282" s="29">
        <v>355</v>
      </c>
      <c r="F282" s="29">
        <v>24</v>
      </c>
      <c r="G282" s="29">
        <v>4.54</v>
      </c>
      <c r="H282" s="12">
        <v>0.99</v>
      </c>
      <c r="I282" s="12">
        <v>0.43</v>
      </c>
      <c r="J282" s="29">
        <v>14.8</v>
      </c>
      <c r="K282" s="29">
        <v>36</v>
      </c>
      <c r="L282" s="12">
        <v>0.93</v>
      </c>
      <c r="M282" s="12">
        <v>0.99</v>
      </c>
      <c r="N282" s="29">
        <v>8</v>
      </c>
      <c r="O282" s="108">
        <v>8</v>
      </c>
      <c r="P282" s="39" t="str">
        <f>VLOOKUP(Perspectivas_Globales[[#This Row],[Country]],Tablas!$B$5:$C$138,2,FALSE)</f>
        <v>Africa</v>
      </c>
      <c r="Q282" s="39" t="str" cm="1">
        <f t="array" ref="Q2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82" s="39" t="str" cm="1">
        <f t="array" ref="R2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83" spans="1:18" x14ac:dyDescent="0.25">
      <c r="A283" s="1" t="s">
        <v>33</v>
      </c>
      <c r="B283" s="1">
        <v>2006</v>
      </c>
      <c r="C283" s="1" t="s">
        <v>12</v>
      </c>
      <c r="D283" s="29">
        <v>54.1</v>
      </c>
      <c r="E283" s="29">
        <v>361</v>
      </c>
      <c r="F283" s="29">
        <v>24</v>
      </c>
      <c r="G283" s="29">
        <v>4.5</v>
      </c>
      <c r="H283" s="12">
        <v>0.92</v>
      </c>
      <c r="I283" s="12">
        <v>7.84</v>
      </c>
      <c r="J283" s="29">
        <v>14.5</v>
      </c>
      <c r="K283" s="29">
        <v>36</v>
      </c>
      <c r="L283" s="12">
        <v>0.88</v>
      </c>
      <c r="M283" s="12">
        <v>0.92</v>
      </c>
      <c r="N283" s="29">
        <v>8.1</v>
      </c>
      <c r="O283" s="108">
        <v>8.1999999999999993</v>
      </c>
      <c r="P283" s="39" t="str">
        <f>VLOOKUP(Perspectivas_Globales[[#This Row],[Country]],Tablas!$B$5:$C$138,2,FALSE)</f>
        <v>Africa</v>
      </c>
      <c r="Q283" s="39" t="str" cm="1">
        <f t="array" ref="Q2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83" s="39" t="str" cm="1">
        <f t="array" ref="R2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84" spans="1:18" x14ac:dyDescent="0.25">
      <c r="A284" s="1" t="s">
        <v>33</v>
      </c>
      <c r="B284" s="1">
        <v>2005</v>
      </c>
      <c r="C284" s="1" t="s">
        <v>12</v>
      </c>
      <c r="D284" s="29">
        <v>53.4</v>
      </c>
      <c r="E284" s="29">
        <v>369</v>
      </c>
      <c r="F284" s="29">
        <v>24</v>
      </c>
      <c r="G284" s="29">
        <v>5.54</v>
      </c>
      <c r="H284" s="12">
        <v>0.87</v>
      </c>
      <c r="I284" s="12">
        <v>0</v>
      </c>
      <c r="J284" s="29">
        <v>14.1</v>
      </c>
      <c r="K284" s="29">
        <v>37</v>
      </c>
      <c r="L284" s="12">
        <v>0.82000000000000006</v>
      </c>
      <c r="M284" s="12">
        <v>0.87</v>
      </c>
      <c r="N284" s="29">
        <v>8.1999999999999993</v>
      </c>
      <c r="O284" s="108">
        <v>8.3000000000000007</v>
      </c>
      <c r="P284" s="39" t="str">
        <f>VLOOKUP(Perspectivas_Globales[[#This Row],[Country]],Tablas!$B$5:$C$138,2,FALSE)</f>
        <v>Africa</v>
      </c>
      <c r="Q284" s="39" t="str" cm="1">
        <f t="array" ref="Q2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84" s="39" t="str" cm="1">
        <f t="array" ref="R2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85" spans="1:18" x14ac:dyDescent="0.25">
      <c r="A285" s="1" t="s">
        <v>33</v>
      </c>
      <c r="B285" s="1">
        <v>2004</v>
      </c>
      <c r="C285" s="1" t="s">
        <v>12</v>
      </c>
      <c r="D285" s="29">
        <v>52.6</v>
      </c>
      <c r="E285" s="29">
        <v>378</v>
      </c>
      <c r="F285" s="29">
        <v>24</v>
      </c>
      <c r="G285" s="29">
        <v>5.72</v>
      </c>
      <c r="H285" s="12">
        <v>0.83000000000000007</v>
      </c>
      <c r="I285" s="12">
        <v>0.02</v>
      </c>
      <c r="J285" s="29">
        <v>13.8</v>
      </c>
      <c r="K285" s="29">
        <v>38</v>
      </c>
      <c r="L285" s="12">
        <v>0.76</v>
      </c>
      <c r="M285" s="12">
        <v>0.83000000000000007</v>
      </c>
      <c r="N285" s="29">
        <v>8.4</v>
      </c>
      <c r="O285" s="108">
        <v>8.4</v>
      </c>
      <c r="P285" s="39" t="str">
        <f>VLOOKUP(Perspectivas_Globales[[#This Row],[Country]],Tablas!$B$5:$C$138,2,FALSE)</f>
        <v>Africa</v>
      </c>
      <c r="Q285" s="39" t="str" cm="1">
        <f t="array" ref="Q2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285" s="39" t="str" cm="1">
        <f t="array" ref="R2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286" spans="1:18" x14ac:dyDescent="0.25">
      <c r="A286" s="1" t="s">
        <v>34</v>
      </c>
      <c r="B286" s="1">
        <v>2014</v>
      </c>
      <c r="C286" s="1" t="s">
        <v>12</v>
      </c>
      <c r="D286" s="29">
        <v>73</v>
      </c>
      <c r="E286" s="29">
        <v>117</v>
      </c>
      <c r="F286" s="29">
        <v>0</v>
      </c>
      <c r="G286" s="29">
        <v>0.01</v>
      </c>
      <c r="H286" s="12">
        <v>0.97</v>
      </c>
      <c r="I286" s="12">
        <v>0</v>
      </c>
      <c r="J286" s="29">
        <v>3.5</v>
      </c>
      <c r="K286" s="29">
        <v>0</v>
      </c>
      <c r="L286" s="12">
        <v>0.95000000000000007</v>
      </c>
      <c r="M286" s="12">
        <v>0.95000000000000007</v>
      </c>
      <c r="N286" s="29">
        <v>6.8</v>
      </c>
      <c r="O286" s="108">
        <v>6.7</v>
      </c>
      <c r="P286" s="39" t="str">
        <f>VLOOKUP(Perspectivas_Globales[[#This Row],[Country]],Tablas!$B$5:$C$138,2,FALSE)</f>
        <v>Africa</v>
      </c>
      <c r="Q286" s="39" t="str" cm="1">
        <f t="array" ref="Q2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86" s="39" t="str" cm="1">
        <f t="array" ref="R2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87" spans="1:18" x14ac:dyDescent="0.25">
      <c r="A287" s="1" t="s">
        <v>34</v>
      </c>
      <c r="B287" s="1">
        <v>2013</v>
      </c>
      <c r="C287" s="1" t="s">
        <v>12</v>
      </c>
      <c r="D287" s="29">
        <v>72.8</v>
      </c>
      <c r="E287" s="29">
        <v>12</v>
      </c>
      <c r="F287" s="29">
        <v>0</v>
      </c>
      <c r="G287" s="29">
        <v>0.01</v>
      </c>
      <c r="H287" s="12">
        <v>0.94000000000000006</v>
      </c>
      <c r="I287" s="12">
        <v>0</v>
      </c>
      <c r="J287" s="29">
        <v>29.7</v>
      </c>
      <c r="K287" s="29">
        <v>0</v>
      </c>
      <c r="L287" s="12">
        <v>0.93</v>
      </c>
      <c r="M287" s="12">
        <v>0.93</v>
      </c>
      <c r="N287" s="29">
        <v>6.9</v>
      </c>
      <c r="O287" s="108">
        <v>6.9</v>
      </c>
      <c r="P287" s="39" t="str">
        <f>VLOOKUP(Perspectivas_Globales[[#This Row],[Country]],Tablas!$B$5:$C$138,2,FALSE)</f>
        <v>Africa</v>
      </c>
      <c r="Q287" s="39" t="str" cm="1">
        <f t="array" ref="Q2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87" s="39" t="str" cm="1">
        <f t="array" ref="R2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88" spans="1:18" x14ac:dyDescent="0.25">
      <c r="A288" s="1" t="s">
        <v>34</v>
      </c>
      <c r="B288" s="1">
        <v>2012</v>
      </c>
      <c r="C288" s="1" t="s">
        <v>12</v>
      </c>
      <c r="D288" s="29">
        <v>72.7</v>
      </c>
      <c r="E288" s="29">
        <v>121</v>
      </c>
      <c r="F288" s="29">
        <v>0</v>
      </c>
      <c r="G288" s="29">
        <v>0.01</v>
      </c>
      <c r="H288" s="12">
        <v>0.94000000000000006</v>
      </c>
      <c r="I288" s="12">
        <v>0</v>
      </c>
      <c r="J288" s="29">
        <v>29</v>
      </c>
      <c r="K288" s="29">
        <v>0</v>
      </c>
      <c r="L288" s="12">
        <v>0.94000000000000006</v>
      </c>
      <c r="M288" s="12">
        <v>0.94000000000000006</v>
      </c>
      <c r="N288" s="29">
        <v>7.1</v>
      </c>
      <c r="O288" s="108">
        <v>7.1</v>
      </c>
      <c r="P288" s="39" t="str">
        <f>VLOOKUP(Perspectivas_Globales[[#This Row],[Country]],Tablas!$B$5:$C$138,2,FALSE)</f>
        <v>Africa</v>
      </c>
      <c r="Q288" s="39" t="str" cm="1">
        <f t="array" ref="Q2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88" s="39" t="str" cm="1">
        <f t="array" ref="R2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89" spans="1:18" x14ac:dyDescent="0.25">
      <c r="A289" s="1" t="s">
        <v>34</v>
      </c>
      <c r="B289" s="1">
        <v>2011</v>
      </c>
      <c r="C289" s="1" t="s">
        <v>12</v>
      </c>
      <c r="D289" s="29">
        <v>72.599999999999994</v>
      </c>
      <c r="E289" s="29">
        <v>122</v>
      </c>
      <c r="F289" s="29">
        <v>0</v>
      </c>
      <c r="G289" s="29">
        <v>5.07</v>
      </c>
      <c r="H289" s="12">
        <v>0.09</v>
      </c>
      <c r="I289" s="12">
        <v>0</v>
      </c>
      <c r="J289" s="29">
        <v>28.2</v>
      </c>
      <c r="K289" s="29">
        <v>0</v>
      </c>
      <c r="L289" s="12">
        <v>0.09</v>
      </c>
      <c r="M289" s="12">
        <v>0.09</v>
      </c>
      <c r="N289" s="29">
        <v>7.3</v>
      </c>
      <c r="O289" s="108">
        <v>7.2</v>
      </c>
      <c r="P289" s="39" t="str">
        <f>VLOOKUP(Perspectivas_Globales[[#This Row],[Country]],Tablas!$B$5:$C$138,2,FALSE)</f>
        <v>Africa</v>
      </c>
      <c r="Q289" s="39" t="str" cm="1">
        <f t="array" ref="Q2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89" s="39" t="str" cm="1">
        <f t="array" ref="R2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90" spans="1:18" x14ac:dyDescent="0.25">
      <c r="A290" s="1" t="s">
        <v>34</v>
      </c>
      <c r="B290" s="1">
        <v>2010</v>
      </c>
      <c r="C290" s="1" t="s">
        <v>12</v>
      </c>
      <c r="D290" s="29">
        <v>72.5</v>
      </c>
      <c r="E290" s="29">
        <v>123</v>
      </c>
      <c r="F290" s="29">
        <v>0</v>
      </c>
      <c r="G290" s="29">
        <v>4.75</v>
      </c>
      <c r="H290" s="12">
        <v>0.98</v>
      </c>
      <c r="I290" s="12">
        <v>0</v>
      </c>
      <c r="J290" s="29">
        <v>27.5</v>
      </c>
      <c r="K290" s="29">
        <v>0</v>
      </c>
      <c r="L290" s="12">
        <v>0.99</v>
      </c>
      <c r="M290" s="12">
        <v>0.99</v>
      </c>
      <c r="N290" s="29">
        <v>7.4</v>
      </c>
      <c r="O290" s="108">
        <v>7.4</v>
      </c>
      <c r="P290" s="39" t="str">
        <f>VLOOKUP(Perspectivas_Globales[[#This Row],[Country]],Tablas!$B$5:$C$138,2,FALSE)</f>
        <v>Africa</v>
      </c>
      <c r="Q290" s="39" t="str" cm="1">
        <f t="array" ref="Q2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90" s="39" t="str" cm="1">
        <f t="array" ref="R2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91" spans="1:18" x14ac:dyDescent="0.25">
      <c r="A291" s="1" t="s">
        <v>34</v>
      </c>
      <c r="B291" s="1">
        <v>2009</v>
      </c>
      <c r="C291" s="1" t="s">
        <v>12</v>
      </c>
      <c r="D291" s="29">
        <v>72.400000000000006</v>
      </c>
      <c r="E291" s="29">
        <v>124</v>
      </c>
      <c r="F291" s="29">
        <v>0</v>
      </c>
      <c r="G291" s="29">
        <v>4.45</v>
      </c>
      <c r="H291" s="12">
        <v>0.98</v>
      </c>
      <c r="I291" s="12">
        <v>0</v>
      </c>
      <c r="J291" s="29">
        <v>26.8</v>
      </c>
      <c r="K291" s="29">
        <v>0</v>
      </c>
      <c r="L291" s="12">
        <v>0.99</v>
      </c>
      <c r="M291" s="12">
        <v>0.99</v>
      </c>
      <c r="N291" s="29">
        <v>7.6</v>
      </c>
      <c r="O291" s="108">
        <v>7.6</v>
      </c>
      <c r="P291" s="39" t="str">
        <f>VLOOKUP(Perspectivas_Globales[[#This Row],[Country]],Tablas!$B$5:$C$138,2,FALSE)</f>
        <v>Africa</v>
      </c>
      <c r="Q291" s="39" t="str" cm="1">
        <f t="array" ref="Q2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91" s="39" t="str" cm="1">
        <f t="array" ref="R2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92" spans="1:18" x14ac:dyDescent="0.25">
      <c r="A292" s="1" t="s">
        <v>34</v>
      </c>
      <c r="B292" s="1">
        <v>2008</v>
      </c>
      <c r="C292" s="1" t="s">
        <v>12</v>
      </c>
      <c r="D292" s="29">
        <v>72.400000000000006</v>
      </c>
      <c r="E292" s="29">
        <v>124</v>
      </c>
      <c r="F292" s="29">
        <v>0</v>
      </c>
      <c r="G292" s="29">
        <v>4.16</v>
      </c>
      <c r="H292" s="12">
        <v>0.98</v>
      </c>
      <c r="I292" s="12">
        <v>0</v>
      </c>
      <c r="J292" s="29">
        <v>26.2</v>
      </c>
      <c r="K292" s="29">
        <v>0</v>
      </c>
      <c r="L292" s="12">
        <v>0.99</v>
      </c>
      <c r="M292" s="12">
        <v>0.99</v>
      </c>
      <c r="N292" s="29">
        <v>7.8</v>
      </c>
      <c r="O292" s="108">
        <v>7.8</v>
      </c>
      <c r="P292" s="39" t="str">
        <f>VLOOKUP(Perspectivas_Globales[[#This Row],[Country]],Tablas!$B$5:$C$138,2,FALSE)</f>
        <v>Africa</v>
      </c>
      <c r="Q292" s="39" t="str" cm="1">
        <f t="array" ref="Q2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92" s="39" t="str" cm="1">
        <f t="array" ref="R2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93" spans="1:18" x14ac:dyDescent="0.25">
      <c r="A293" s="1" t="s">
        <v>34</v>
      </c>
      <c r="B293" s="1">
        <v>2007</v>
      </c>
      <c r="C293" s="1" t="s">
        <v>12</v>
      </c>
      <c r="D293" s="29">
        <v>72.3</v>
      </c>
      <c r="E293" s="29">
        <v>126</v>
      </c>
      <c r="F293" s="29">
        <v>0</v>
      </c>
      <c r="G293" s="29">
        <v>5.28</v>
      </c>
      <c r="H293" s="12">
        <v>0.96</v>
      </c>
      <c r="I293" s="12">
        <v>0</v>
      </c>
      <c r="J293" s="29">
        <v>25.5</v>
      </c>
      <c r="K293" s="29">
        <v>0</v>
      </c>
      <c r="L293" s="12">
        <v>0.98</v>
      </c>
      <c r="M293" s="12">
        <v>0.98</v>
      </c>
      <c r="N293" s="29">
        <v>8.1</v>
      </c>
      <c r="O293" s="108">
        <v>8</v>
      </c>
      <c r="P293" s="39" t="str">
        <f>VLOOKUP(Perspectivas_Globales[[#This Row],[Country]],Tablas!$B$5:$C$138,2,FALSE)</f>
        <v>Africa</v>
      </c>
      <c r="Q293" s="39" t="str" cm="1">
        <f t="array" ref="Q2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93" s="39" t="str" cm="1">
        <f t="array" ref="R2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94" spans="1:18" x14ac:dyDescent="0.25">
      <c r="A294" s="1" t="s">
        <v>34</v>
      </c>
      <c r="B294" s="1">
        <v>2006</v>
      </c>
      <c r="C294" s="1" t="s">
        <v>12</v>
      </c>
      <c r="D294" s="29">
        <v>72.099999999999994</v>
      </c>
      <c r="E294" s="29">
        <v>129</v>
      </c>
      <c r="F294" s="29">
        <v>0</v>
      </c>
      <c r="G294" s="29">
        <v>4.25</v>
      </c>
      <c r="H294" s="12">
        <v>0.95000000000000007</v>
      </c>
      <c r="I294" s="12">
        <v>0</v>
      </c>
      <c r="J294" s="29">
        <v>24.9</v>
      </c>
      <c r="K294" s="29">
        <v>0</v>
      </c>
      <c r="L294" s="12">
        <v>0.97</v>
      </c>
      <c r="M294" s="12">
        <v>0.96</v>
      </c>
      <c r="N294" s="29">
        <v>8.3000000000000007</v>
      </c>
      <c r="O294" s="108">
        <v>8.3000000000000007</v>
      </c>
      <c r="P294" s="39" t="str">
        <f>VLOOKUP(Perspectivas_Globales[[#This Row],[Country]],Tablas!$B$5:$C$138,2,FALSE)</f>
        <v>Africa</v>
      </c>
      <c r="Q294" s="39" t="str" cm="1">
        <f t="array" ref="Q2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94" s="39" t="str" cm="1">
        <f t="array" ref="R2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95" spans="1:18" x14ac:dyDescent="0.25">
      <c r="A295" s="1" t="s">
        <v>34</v>
      </c>
      <c r="B295" s="1">
        <v>2005</v>
      </c>
      <c r="C295" s="1" t="s">
        <v>12</v>
      </c>
      <c r="D295" s="29">
        <v>71.8</v>
      </c>
      <c r="E295" s="29">
        <v>134</v>
      </c>
      <c r="F295" s="29">
        <v>0</v>
      </c>
      <c r="G295" s="29">
        <v>4.26</v>
      </c>
      <c r="H295" s="12">
        <v>0.93</v>
      </c>
      <c r="I295" s="12">
        <v>0</v>
      </c>
      <c r="J295" s="29">
        <v>24.3</v>
      </c>
      <c r="K295" s="29">
        <v>0</v>
      </c>
      <c r="L295" s="12">
        <v>0.95000000000000007</v>
      </c>
      <c r="M295" s="12">
        <v>0.95000000000000007</v>
      </c>
      <c r="N295" s="29">
        <v>8.5</v>
      </c>
      <c r="O295" s="108">
        <v>8.5</v>
      </c>
      <c r="P295" s="39" t="str">
        <f>VLOOKUP(Perspectivas_Globales[[#This Row],[Country]],Tablas!$B$5:$C$138,2,FALSE)</f>
        <v>Africa</v>
      </c>
      <c r="Q295" s="39" t="str" cm="1">
        <f t="array" ref="Q2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95" s="39" t="str" cm="1">
        <f t="array" ref="R2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96" spans="1:18" x14ac:dyDescent="0.25">
      <c r="A296" s="1" t="s">
        <v>34</v>
      </c>
      <c r="B296" s="1">
        <v>2004</v>
      </c>
      <c r="C296" s="1" t="s">
        <v>12</v>
      </c>
      <c r="D296" s="29">
        <v>71.400000000000006</v>
      </c>
      <c r="E296" s="29">
        <v>14</v>
      </c>
      <c r="F296" s="29">
        <v>0</v>
      </c>
      <c r="G296" s="29">
        <v>4.1900000000000004</v>
      </c>
      <c r="H296" s="12">
        <v>0.91</v>
      </c>
      <c r="I296" s="12">
        <v>0</v>
      </c>
      <c r="J296" s="29">
        <v>23.7</v>
      </c>
      <c r="K296" s="29">
        <v>0</v>
      </c>
      <c r="L296" s="12">
        <v>0.94000000000000006</v>
      </c>
      <c r="M296" s="12">
        <v>0.93</v>
      </c>
      <c r="N296" s="29">
        <v>8.6999999999999993</v>
      </c>
      <c r="O296" s="108">
        <v>8.6999999999999993</v>
      </c>
      <c r="P296" s="39" t="str">
        <f>VLOOKUP(Perspectivas_Globales[[#This Row],[Country]],Tablas!$B$5:$C$138,2,FALSE)</f>
        <v>Africa</v>
      </c>
      <c r="Q296" s="39" t="str" cm="1">
        <f t="array" ref="Q2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96" s="39" t="str" cm="1">
        <f t="array" ref="R2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97" spans="1:18" x14ac:dyDescent="0.25">
      <c r="A297" s="1" t="s">
        <v>34</v>
      </c>
      <c r="B297" s="1">
        <v>2003</v>
      </c>
      <c r="C297" s="1" t="s">
        <v>12</v>
      </c>
      <c r="D297" s="29">
        <v>71.099999999999994</v>
      </c>
      <c r="E297" s="29">
        <v>144</v>
      </c>
      <c r="F297" s="29">
        <v>0</v>
      </c>
      <c r="G297" s="29">
        <v>4.16</v>
      </c>
      <c r="H297" s="12">
        <v>0.66</v>
      </c>
      <c r="I297" s="12">
        <v>0</v>
      </c>
      <c r="J297" s="29">
        <v>23.2</v>
      </c>
      <c r="K297" s="29">
        <v>0</v>
      </c>
      <c r="L297" s="12">
        <v>0.93</v>
      </c>
      <c r="M297" s="12">
        <v>0.92</v>
      </c>
      <c r="N297" s="29">
        <v>8.9</v>
      </c>
      <c r="O297" s="108">
        <v>8.9</v>
      </c>
      <c r="P297" s="39" t="str">
        <f>VLOOKUP(Perspectivas_Globales[[#This Row],[Country]],Tablas!$B$5:$C$138,2,FALSE)</f>
        <v>Africa</v>
      </c>
      <c r="Q297" s="39" t="str" cm="1">
        <f t="array" ref="Q2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97" s="39" t="str" cm="1">
        <f t="array" ref="R2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98" spans="1:18" x14ac:dyDescent="0.25">
      <c r="A298" s="1" t="s">
        <v>34</v>
      </c>
      <c r="B298" s="1">
        <v>2002</v>
      </c>
      <c r="C298" s="1" t="s">
        <v>12</v>
      </c>
      <c r="D298" s="29">
        <v>77</v>
      </c>
      <c r="E298" s="29">
        <v>148</v>
      </c>
      <c r="F298" s="29">
        <v>0</v>
      </c>
      <c r="G298" s="29">
        <v>3.82</v>
      </c>
      <c r="H298" s="12">
        <v>0.04</v>
      </c>
      <c r="I298" s="12">
        <v>0</v>
      </c>
      <c r="J298" s="29">
        <v>22.6</v>
      </c>
      <c r="K298" s="29">
        <v>0</v>
      </c>
      <c r="L298" s="12">
        <v>0.92</v>
      </c>
      <c r="M298" s="12">
        <v>0.91</v>
      </c>
      <c r="N298" s="29">
        <v>9.1999999999999993</v>
      </c>
      <c r="O298" s="108">
        <v>9.1</v>
      </c>
      <c r="P298" s="39" t="str">
        <f>VLOOKUP(Perspectivas_Globales[[#This Row],[Country]],Tablas!$B$5:$C$138,2,FALSE)</f>
        <v>Africa</v>
      </c>
      <c r="Q298" s="39" t="str" cm="1">
        <f t="array" ref="Q2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98" s="39" t="str" cm="1">
        <f t="array" ref="R2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299" spans="1:18" x14ac:dyDescent="0.25">
      <c r="A299" s="1" t="s">
        <v>35</v>
      </c>
      <c r="B299" s="1">
        <v>2014</v>
      </c>
      <c r="C299" s="1" t="s">
        <v>12</v>
      </c>
      <c r="D299" s="29">
        <v>68.3</v>
      </c>
      <c r="E299" s="29">
        <v>179</v>
      </c>
      <c r="F299" s="29">
        <v>11</v>
      </c>
      <c r="G299" s="29">
        <v>0.01</v>
      </c>
      <c r="H299" s="12">
        <v>0.88</v>
      </c>
      <c r="I299" s="12">
        <v>0</v>
      </c>
      <c r="J299" s="29">
        <v>18.899999999999999</v>
      </c>
      <c r="K299" s="29">
        <v>12</v>
      </c>
      <c r="L299" s="12">
        <v>0.87</v>
      </c>
      <c r="M299" s="12">
        <v>0.88</v>
      </c>
      <c r="N299" s="29">
        <v>1.9</v>
      </c>
      <c r="O299" s="108">
        <v>11</v>
      </c>
      <c r="P299" s="39" t="str">
        <f>VLOOKUP(Perspectivas_Globales[[#This Row],[Country]],Tablas!$B$5:$C$138,2,FALSE)</f>
        <v>Asia</v>
      </c>
      <c r="Q299" s="39" t="str" cm="1">
        <f t="array" ref="Q2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299" s="39" t="str" cm="1">
        <f t="array" ref="R2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00" spans="1:18" x14ac:dyDescent="0.25">
      <c r="A300" s="1" t="s">
        <v>35</v>
      </c>
      <c r="B300" s="1">
        <v>2013</v>
      </c>
      <c r="C300" s="1" t="s">
        <v>12</v>
      </c>
      <c r="D300" s="29">
        <v>67.8</v>
      </c>
      <c r="E300" s="29">
        <v>183</v>
      </c>
      <c r="F300" s="29">
        <v>11</v>
      </c>
      <c r="G300" s="29">
        <v>0.01</v>
      </c>
      <c r="H300" s="12">
        <v>0.83000000000000007</v>
      </c>
      <c r="I300" s="12">
        <v>0</v>
      </c>
      <c r="J300" s="29">
        <v>18.2</v>
      </c>
      <c r="K300" s="29">
        <v>13</v>
      </c>
      <c r="L300" s="12">
        <v>0.66</v>
      </c>
      <c r="M300" s="12">
        <v>0.83000000000000007</v>
      </c>
      <c r="N300" s="29">
        <v>11</v>
      </c>
      <c r="O300" s="108">
        <v>11.1</v>
      </c>
      <c r="P300" s="39" t="str">
        <f>VLOOKUP(Perspectivas_Globales[[#This Row],[Country]],Tablas!$B$5:$C$138,2,FALSE)</f>
        <v>Asia</v>
      </c>
      <c r="Q300" s="39" t="str" cm="1">
        <f t="array" ref="Q3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00" s="39" t="str" cm="1">
        <f t="array" ref="R3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01" spans="1:18" x14ac:dyDescent="0.25">
      <c r="A301" s="1" t="s">
        <v>35</v>
      </c>
      <c r="B301" s="1">
        <v>2012</v>
      </c>
      <c r="C301" s="1" t="s">
        <v>12</v>
      </c>
      <c r="D301" s="29">
        <v>67.400000000000006</v>
      </c>
      <c r="E301" s="29">
        <v>186</v>
      </c>
      <c r="F301" s="29">
        <v>12</v>
      </c>
      <c r="G301" s="29">
        <v>0.01</v>
      </c>
      <c r="H301" s="12">
        <v>0.86</v>
      </c>
      <c r="I301" s="12">
        <v>0.15</v>
      </c>
      <c r="J301" s="29">
        <v>17.600000000000001</v>
      </c>
      <c r="K301" s="29">
        <v>14</v>
      </c>
      <c r="L301" s="12">
        <v>0.84</v>
      </c>
      <c r="M301" s="12">
        <v>0.86</v>
      </c>
      <c r="N301" s="29">
        <v>11</v>
      </c>
      <c r="O301" s="108">
        <v>11.2</v>
      </c>
      <c r="P301" s="39" t="str">
        <f>VLOOKUP(Perspectivas_Globales[[#This Row],[Country]],Tablas!$B$5:$C$138,2,FALSE)</f>
        <v>Asia</v>
      </c>
      <c r="Q301" s="39" t="str" cm="1">
        <f t="array" ref="Q3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01" s="39" t="str" cm="1">
        <f t="array" ref="R3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02" spans="1:18" x14ac:dyDescent="0.25">
      <c r="A302" s="1" t="s">
        <v>35</v>
      </c>
      <c r="B302" s="1">
        <v>2011</v>
      </c>
      <c r="C302" s="1" t="s">
        <v>12</v>
      </c>
      <c r="D302" s="29">
        <v>67</v>
      </c>
      <c r="E302" s="29">
        <v>19</v>
      </c>
      <c r="F302" s="29">
        <v>13</v>
      </c>
      <c r="G302" s="29">
        <v>2.12</v>
      </c>
      <c r="H302" s="12">
        <v>0.88</v>
      </c>
      <c r="I302" s="12">
        <v>7.22</v>
      </c>
      <c r="J302" s="29">
        <v>17</v>
      </c>
      <c r="K302" s="29">
        <v>15</v>
      </c>
      <c r="L302" s="12">
        <v>0.87</v>
      </c>
      <c r="M302" s="12">
        <v>0.88</v>
      </c>
      <c r="N302" s="29">
        <v>11</v>
      </c>
      <c r="O302" s="108">
        <v>11.2</v>
      </c>
      <c r="P302" s="39" t="str">
        <f>VLOOKUP(Perspectivas_Globales[[#This Row],[Country]],Tablas!$B$5:$C$138,2,FALSE)</f>
        <v>Asia</v>
      </c>
      <c r="Q302" s="39" t="str" cm="1">
        <f t="array" ref="Q3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02" s="39" t="str" cm="1">
        <f t="array" ref="R3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03" spans="1:18" x14ac:dyDescent="0.25">
      <c r="A303" s="1" t="s">
        <v>35</v>
      </c>
      <c r="B303" s="1">
        <v>2010</v>
      </c>
      <c r="C303" s="1" t="s">
        <v>12</v>
      </c>
      <c r="D303" s="29">
        <v>66.599999999999994</v>
      </c>
      <c r="E303" s="29">
        <v>192</v>
      </c>
      <c r="F303" s="29">
        <v>14</v>
      </c>
      <c r="G303" s="29">
        <v>2.2000000000000002</v>
      </c>
      <c r="H303" s="12">
        <v>0.89</v>
      </c>
      <c r="I303" s="12">
        <v>11.56</v>
      </c>
      <c r="J303" s="29">
        <v>16.399999999999999</v>
      </c>
      <c r="K303" s="29">
        <v>16</v>
      </c>
      <c r="L303" s="12">
        <v>0.88</v>
      </c>
      <c r="M303" s="12">
        <v>0.89</v>
      </c>
      <c r="N303" s="29">
        <v>11</v>
      </c>
      <c r="O303" s="108">
        <v>11.3</v>
      </c>
      <c r="P303" s="39" t="str">
        <f>VLOOKUP(Perspectivas_Globales[[#This Row],[Country]],Tablas!$B$5:$C$138,2,FALSE)</f>
        <v>Asia</v>
      </c>
      <c r="Q303" s="39" t="str" cm="1">
        <f t="array" ref="Q3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03" s="39" t="str" cm="1">
        <f t="array" ref="R3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04" spans="1:18" x14ac:dyDescent="0.25">
      <c r="A304" s="1" t="s">
        <v>35</v>
      </c>
      <c r="B304" s="1">
        <v>2009</v>
      </c>
      <c r="C304" s="1" t="s">
        <v>12</v>
      </c>
      <c r="D304" s="29">
        <v>66.099999999999994</v>
      </c>
      <c r="E304" s="29">
        <v>195</v>
      </c>
      <c r="F304" s="29">
        <v>15</v>
      </c>
      <c r="G304" s="29">
        <v>2.13</v>
      </c>
      <c r="H304" s="12">
        <v>0.92</v>
      </c>
      <c r="I304" s="12">
        <v>47.79</v>
      </c>
      <c r="J304" s="29">
        <v>15.9</v>
      </c>
      <c r="K304" s="29">
        <v>17</v>
      </c>
      <c r="L304" s="12">
        <v>0.95000000000000007</v>
      </c>
      <c r="M304" s="12">
        <v>0.94000000000000006</v>
      </c>
      <c r="N304" s="29">
        <v>11.1</v>
      </c>
      <c r="O304" s="108">
        <v>11.4</v>
      </c>
      <c r="P304" s="39" t="str">
        <f>VLOOKUP(Perspectivas_Globales[[#This Row],[Country]],Tablas!$B$5:$C$138,2,FALSE)</f>
        <v>Asia</v>
      </c>
      <c r="Q304" s="39" t="str" cm="1">
        <f t="array" ref="Q3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04" s="39" t="str" cm="1">
        <f t="array" ref="R3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05" spans="1:18" x14ac:dyDescent="0.25">
      <c r="A305" s="1" t="s">
        <v>35</v>
      </c>
      <c r="B305" s="1">
        <v>2008</v>
      </c>
      <c r="C305" s="1" t="s">
        <v>12</v>
      </c>
      <c r="D305" s="29">
        <v>65.599999999999994</v>
      </c>
      <c r="E305" s="29">
        <v>199</v>
      </c>
      <c r="F305" s="29">
        <v>16</v>
      </c>
      <c r="G305" s="29">
        <v>2.2400000000000002</v>
      </c>
      <c r="H305" s="12">
        <v>0.91</v>
      </c>
      <c r="I305" s="12">
        <v>42.11</v>
      </c>
      <c r="J305" s="29">
        <v>15.3</v>
      </c>
      <c r="K305" s="29">
        <v>18</v>
      </c>
      <c r="L305" s="12">
        <v>0.91</v>
      </c>
      <c r="M305" s="12">
        <v>0.91</v>
      </c>
      <c r="N305" s="29">
        <v>11.2</v>
      </c>
      <c r="O305" s="108">
        <v>11.4</v>
      </c>
      <c r="P305" s="39" t="str">
        <f>VLOOKUP(Perspectivas_Globales[[#This Row],[Country]],Tablas!$B$5:$C$138,2,FALSE)</f>
        <v>Asia</v>
      </c>
      <c r="Q305" s="39" t="str" cm="1">
        <f t="array" ref="Q3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05" s="39" t="str" cm="1">
        <f t="array" ref="R3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06" spans="1:18" x14ac:dyDescent="0.25">
      <c r="A306" s="1" t="s">
        <v>35</v>
      </c>
      <c r="B306" s="1">
        <v>2007</v>
      </c>
      <c r="C306" s="1" t="s">
        <v>12</v>
      </c>
      <c r="D306" s="29">
        <v>65</v>
      </c>
      <c r="E306" s="29">
        <v>24</v>
      </c>
      <c r="F306" s="29">
        <v>16</v>
      </c>
      <c r="G306" s="29">
        <v>2.08</v>
      </c>
      <c r="H306" s="12">
        <v>0.82000000000000006</v>
      </c>
      <c r="I306" s="12">
        <v>3.94</v>
      </c>
      <c r="J306" s="29">
        <v>14.8</v>
      </c>
      <c r="K306" s="29">
        <v>20</v>
      </c>
      <c r="L306" s="12">
        <v>0.82000000000000006</v>
      </c>
      <c r="M306" s="12">
        <v>0.82000000000000006</v>
      </c>
      <c r="N306" s="29">
        <v>11.3</v>
      </c>
      <c r="O306" s="108">
        <v>11.5</v>
      </c>
      <c r="P306" s="39" t="str">
        <f>VLOOKUP(Perspectivas_Globales[[#This Row],[Country]],Tablas!$B$5:$C$138,2,FALSE)</f>
        <v>Asia</v>
      </c>
      <c r="Q306" s="39" t="str" cm="1">
        <f t="array" ref="Q3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06" s="39" t="str" cm="1">
        <f t="array" ref="R3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07" spans="1:18" x14ac:dyDescent="0.25">
      <c r="A307" s="1" t="s">
        <v>35</v>
      </c>
      <c r="B307" s="1">
        <v>2006</v>
      </c>
      <c r="C307" s="1" t="s">
        <v>12</v>
      </c>
      <c r="D307" s="29">
        <v>64.099999999999994</v>
      </c>
      <c r="E307" s="29">
        <v>216</v>
      </c>
      <c r="F307" s="29">
        <v>17</v>
      </c>
      <c r="G307" s="29">
        <v>2.0299999999999998</v>
      </c>
      <c r="H307" s="12">
        <v>0.08</v>
      </c>
      <c r="I307" s="12">
        <v>1.8800000000000001</v>
      </c>
      <c r="J307" s="29">
        <v>14.3</v>
      </c>
      <c r="K307" s="29">
        <v>21</v>
      </c>
      <c r="L307" s="12">
        <v>0.08</v>
      </c>
      <c r="M307" s="12">
        <v>0.08</v>
      </c>
      <c r="N307" s="29">
        <v>11.4</v>
      </c>
      <c r="O307" s="108">
        <v>11.6</v>
      </c>
      <c r="P307" s="39" t="str">
        <f>VLOOKUP(Perspectivas_Globales[[#This Row],[Country]],Tablas!$B$5:$C$138,2,FALSE)</f>
        <v>Asia</v>
      </c>
      <c r="Q307" s="39" t="str" cm="1">
        <f t="array" ref="Q3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07" s="39" t="str" cm="1">
        <f t="array" ref="R3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08" spans="1:18" x14ac:dyDescent="0.25">
      <c r="A308" s="1" t="s">
        <v>36</v>
      </c>
      <c r="B308" s="1">
        <v>2014</v>
      </c>
      <c r="C308" s="1" t="s">
        <v>12</v>
      </c>
      <c r="D308" s="29">
        <v>56.7</v>
      </c>
      <c r="E308" s="29">
        <v>366</v>
      </c>
      <c r="F308" s="29">
        <v>47</v>
      </c>
      <c r="G308" s="29">
        <v>0.01</v>
      </c>
      <c r="H308" s="12">
        <v>0.87</v>
      </c>
      <c r="I308" s="12">
        <v>8.31</v>
      </c>
      <c r="J308" s="29">
        <v>28.4</v>
      </c>
      <c r="K308" s="29">
        <v>71</v>
      </c>
      <c r="L308" s="12">
        <v>0.86</v>
      </c>
      <c r="M308" s="12">
        <v>0.87</v>
      </c>
      <c r="N308" s="29">
        <v>5.7</v>
      </c>
      <c r="O308" s="108">
        <v>5.7</v>
      </c>
      <c r="P308" s="39" t="str">
        <f>VLOOKUP(Perspectivas_Globales[[#This Row],[Country]],Tablas!$B$5:$C$138,2,FALSE)</f>
        <v>Africa</v>
      </c>
      <c r="Q308" s="39" t="str" cm="1">
        <f t="array" ref="Q3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08" s="39" t="str" cm="1">
        <f t="array" ref="R3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09" spans="1:18" x14ac:dyDescent="0.25">
      <c r="A309" s="1" t="s">
        <v>36</v>
      </c>
      <c r="B309" s="1">
        <v>2013</v>
      </c>
      <c r="C309" s="1" t="s">
        <v>12</v>
      </c>
      <c r="D309" s="29">
        <v>56.4</v>
      </c>
      <c r="E309" s="29">
        <v>364</v>
      </c>
      <c r="F309" s="29">
        <v>48</v>
      </c>
      <c r="G309" s="29">
        <v>0.01</v>
      </c>
      <c r="H309" s="12">
        <v>0.89</v>
      </c>
      <c r="I309" s="12">
        <v>7.6000000000000005</v>
      </c>
      <c r="J309" s="29">
        <v>27.8</v>
      </c>
      <c r="K309" s="29">
        <v>73</v>
      </c>
      <c r="L309" s="12">
        <v>0.88</v>
      </c>
      <c r="M309" s="12">
        <v>0.89</v>
      </c>
      <c r="N309" s="29">
        <v>5.8</v>
      </c>
      <c r="O309" s="108">
        <v>5.8</v>
      </c>
      <c r="P309" s="39" t="str">
        <f>VLOOKUP(Perspectivas_Globales[[#This Row],[Country]],Tablas!$B$5:$C$138,2,FALSE)</f>
        <v>Africa</v>
      </c>
      <c r="Q309" s="39" t="str" cm="1">
        <f t="array" ref="Q3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09" s="39" t="str" cm="1">
        <f t="array" ref="R3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10" spans="1:18" x14ac:dyDescent="0.25">
      <c r="A310" s="1" t="s">
        <v>36</v>
      </c>
      <c r="B310" s="1">
        <v>2012</v>
      </c>
      <c r="C310" s="1" t="s">
        <v>12</v>
      </c>
      <c r="D310" s="29">
        <v>55.9</v>
      </c>
      <c r="E310" s="29">
        <v>369</v>
      </c>
      <c r="F310" s="29">
        <v>50</v>
      </c>
      <c r="G310" s="29">
        <v>0.01</v>
      </c>
      <c r="H310" s="12">
        <v>0.85</v>
      </c>
      <c r="I310" s="12">
        <v>6.09</v>
      </c>
      <c r="J310" s="29">
        <v>27.2</v>
      </c>
      <c r="K310" s="29">
        <v>76</v>
      </c>
      <c r="L310" s="12">
        <v>0.85</v>
      </c>
      <c r="M310" s="12">
        <v>0.85</v>
      </c>
      <c r="N310" s="29">
        <v>5.9</v>
      </c>
      <c r="O310" s="108">
        <v>5.9</v>
      </c>
      <c r="P310" s="39" t="str">
        <f>VLOOKUP(Perspectivas_Globales[[#This Row],[Country]],Tablas!$B$5:$C$138,2,FALSE)</f>
        <v>Africa</v>
      </c>
      <c r="Q310" s="39" t="str" cm="1">
        <f t="array" ref="Q3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10" s="39" t="str" cm="1">
        <f t="array" ref="R3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11" spans="1:18" x14ac:dyDescent="0.25">
      <c r="A311" s="1" t="s">
        <v>36</v>
      </c>
      <c r="B311" s="1">
        <v>2011</v>
      </c>
      <c r="C311" s="1" t="s">
        <v>12</v>
      </c>
      <c r="D311" s="29">
        <v>55.6</v>
      </c>
      <c r="E311" s="29">
        <v>371</v>
      </c>
      <c r="F311" s="29">
        <v>51</v>
      </c>
      <c r="G311" s="29">
        <v>6.19</v>
      </c>
      <c r="H311" s="12">
        <v>0.82000000000000006</v>
      </c>
      <c r="I311" s="12">
        <v>5.04</v>
      </c>
      <c r="J311" s="29">
        <v>26.6</v>
      </c>
      <c r="K311" s="29">
        <v>79</v>
      </c>
      <c r="L311" s="12">
        <v>0.08</v>
      </c>
      <c r="M311" s="12">
        <v>0.82000000000000006</v>
      </c>
      <c r="N311" s="29">
        <v>6</v>
      </c>
      <c r="O311" s="108">
        <v>6</v>
      </c>
      <c r="P311" s="39" t="str">
        <f>VLOOKUP(Perspectivas_Globales[[#This Row],[Country]],Tablas!$B$5:$C$138,2,FALSE)</f>
        <v>Africa</v>
      </c>
      <c r="Q311" s="39" t="str" cm="1">
        <f t="array" ref="Q3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11" s="39" t="str" cm="1">
        <f t="array" ref="R3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12" spans="1:18" x14ac:dyDescent="0.25">
      <c r="A312" s="1" t="s">
        <v>36</v>
      </c>
      <c r="B312" s="1">
        <v>2010</v>
      </c>
      <c r="C312" s="1" t="s">
        <v>12</v>
      </c>
      <c r="D312" s="29">
        <v>55.3</v>
      </c>
      <c r="E312" s="29">
        <v>37</v>
      </c>
      <c r="F312" s="29">
        <v>53</v>
      </c>
      <c r="G312" s="29">
        <v>6.15</v>
      </c>
      <c r="H312" s="12">
        <v>0.84</v>
      </c>
      <c r="I312" s="12">
        <v>2.4</v>
      </c>
      <c r="J312" s="29">
        <v>26</v>
      </c>
      <c r="K312" s="29">
        <v>82</v>
      </c>
      <c r="L312" s="12">
        <v>0.83000000000000007</v>
      </c>
      <c r="M312" s="12">
        <v>0.84</v>
      </c>
      <c r="N312" s="29">
        <v>6.1</v>
      </c>
      <c r="O312" s="108">
        <v>6.2</v>
      </c>
      <c r="P312" s="39" t="str">
        <f>VLOOKUP(Perspectivas_Globales[[#This Row],[Country]],Tablas!$B$5:$C$138,2,FALSE)</f>
        <v>Africa</v>
      </c>
      <c r="Q312" s="39" t="str" cm="1">
        <f t="array" ref="Q3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12" s="39" t="str" cm="1">
        <f t="array" ref="R3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13" spans="1:18" x14ac:dyDescent="0.25">
      <c r="A313" s="1" t="s">
        <v>36</v>
      </c>
      <c r="B313" s="1">
        <v>2009</v>
      </c>
      <c r="C313" s="1" t="s">
        <v>12</v>
      </c>
      <c r="D313" s="29">
        <v>54.8</v>
      </c>
      <c r="E313" s="29">
        <v>373</v>
      </c>
      <c r="F313" s="29">
        <v>54</v>
      </c>
      <c r="G313" s="29">
        <v>5.89</v>
      </c>
      <c r="H313" s="12">
        <v>0.08</v>
      </c>
      <c r="I313" s="12">
        <v>2.5100000000000002</v>
      </c>
      <c r="J313" s="29">
        <v>25.4</v>
      </c>
      <c r="K313" s="29">
        <v>85</v>
      </c>
      <c r="L313" s="12">
        <v>0.79</v>
      </c>
      <c r="M313" s="12">
        <v>0.08</v>
      </c>
      <c r="N313" s="29">
        <v>6.3</v>
      </c>
      <c r="O313" s="108">
        <v>6.3</v>
      </c>
      <c r="P313" s="39" t="str">
        <f>VLOOKUP(Perspectivas_Globales[[#This Row],[Country]],Tablas!$B$5:$C$138,2,FALSE)</f>
        <v>Africa</v>
      </c>
      <c r="Q313" s="39" t="str" cm="1">
        <f t="array" ref="Q3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13" s="39" t="str" cm="1">
        <f t="array" ref="R3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14" spans="1:18" x14ac:dyDescent="0.25">
      <c r="A314" s="1" t="s">
        <v>36</v>
      </c>
      <c r="B314" s="1">
        <v>2008</v>
      </c>
      <c r="C314" s="1" t="s">
        <v>12</v>
      </c>
      <c r="D314" s="29">
        <v>54.2</v>
      </c>
      <c r="E314" s="29">
        <v>382</v>
      </c>
      <c r="F314" s="29">
        <v>56</v>
      </c>
      <c r="G314" s="29">
        <v>5.9</v>
      </c>
      <c r="H314" s="12">
        <v>0.84</v>
      </c>
      <c r="I314" s="12">
        <v>4.95</v>
      </c>
      <c r="J314" s="29">
        <v>24.9</v>
      </c>
      <c r="K314" s="29">
        <v>87</v>
      </c>
      <c r="L314" s="12">
        <v>0.82000000000000006</v>
      </c>
      <c r="M314" s="12">
        <v>0.84</v>
      </c>
      <c r="N314" s="29">
        <v>6.4</v>
      </c>
      <c r="O314" s="108">
        <v>6.5</v>
      </c>
      <c r="P314" s="39" t="str">
        <f>VLOOKUP(Perspectivas_Globales[[#This Row],[Country]],Tablas!$B$5:$C$138,2,FALSE)</f>
        <v>Africa</v>
      </c>
      <c r="Q314" s="39" t="str" cm="1">
        <f t="array" ref="Q3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14" s="39" t="str" cm="1">
        <f t="array" ref="R3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15" spans="1:18" x14ac:dyDescent="0.25">
      <c r="A315" s="1" t="s">
        <v>36</v>
      </c>
      <c r="B315" s="1">
        <v>2007</v>
      </c>
      <c r="C315" s="1" t="s">
        <v>12</v>
      </c>
      <c r="D315" s="29">
        <v>53.6</v>
      </c>
      <c r="E315" s="29">
        <v>395</v>
      </c>
      <c r="F315" s="29">
        <v>57</v>
      </c>
      <c r="G315" s="29">
        <v>5.44</v>
      </c>
      <c r="H315" s="12">
        <v>0.82000000000000006</v>
      </c>
      <c r="I315" s="12">
        <v>1</v>
      </c>
      <c r="J315" s="29">
        <v>24.4</v>
      </c>
      <c r="K315" s="29">
        <v>89</v>
      </c>
      <c r="L315" s="12">
        <v>0.81</v>
      </c>
      <c r="M315" s="12">
        <v>0.82000000000000006</v>
      </c>
      <c r="N315" s="29">
        <v>6.6</v>
      </c>
      <c r="O315" s="108">
        <v>6.6</v>
      </c>
      <c r="P315" s="39" t="str">
        <f>VLOOKUP(Perspectivas_Globales[[#This Row],[Country]],Tablas!$B$5:$C$138,2,FALSE)</f>
        <v>Africa</v>
      </c>
      <c r="Q315" s="39" t="str" cm="1">
        <f t="array" ref="Q3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15" s="39" t="str" cm="1">
        <f t="array" ref="R3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16" spans="1:18" x14ac:dyDescent="0.25">
      <c r="A316" s="1" t="s">
        <v>36</v>
      </c>
      <c r="B316" s="1">
        <v>2006</v>
      </c>
      <c r="C316" s="1" t="s">
        <v>12</v>
      </c>
      <c r="D316" s="29">
        <v>53.3</v>
      </c>
      <c r="E316" s="29">
        <v>394</v>
      </c>
      <c r="F316" s="29">
        <v>58</v>
      </c>
      <c r="G316" s="29">
        <v>5.22</v>
      </c>
      <c r="H316" s="12">
        <v>0.81</v>
      </c>
      <c r="I316" s="12">
        <v>1.96</v>
      </c>
      <c r="J316" s="29">
        <v>23.8</v>
      </c>
      <c r="K316" s="29">
        <v>91</v>
      </c>
      <c r="L316" s="12">
        <v>0.78</v>
      </c>
      <c r="M316" s="12">
        <v>0.81</v>
      </c>
      <c r="N316" s="29">
        <v>6.7</v>
      </c>
      <c r="O316" s="108">
        <v>6.8</v>
      </c>
      <c r="P316" s="39" t="str">
        <f>VLOOKUP(Perspectivas_Globales[[#This Row],[Country]],Tablas!$B$5:$C$138,2,FALSE)</f>
        <v>Africa</v>
      </c>
      <c r="Q316" s="39" t="str" cm="1">
        <f t="array" ref="Q3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16" s="39" t="str" cm="1">
        <f t="array" ref="R3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17" spans="1:18" x14ac:dyDescent="0.25">
      <c r="A317" s="1" t="s">
        <v>36</v>
      </c>
      <c r="B317" s="1">
        <v>2005</v>
      </c>
      <c r="C317" s="1" t="s">
        <v>12</v>
      </c>
      <c r="D317" s="29">
        <v>52.8</v>
      </c>
      <c r="E317" s="29">
        <v>4</v>
      </c>
      <c r="F317" s="29">
        <v>58</v>
      </c>
      <c r="G317" s="29">
        <v>5.03</v>
      </c>
      <c r="H317" s="12">
        <v>0.79</v>
      </c>
      <c r="I317" s="12">
        <v>6.05</v>
      </c>
      <c r="J317" s="29">
        <v>23.3</v>
      </c>
      <c r="K317" s="29">
        <v>93</v>
      </c>
      <c r="L317" s="12">
        <v>0.79</v>
      </c>
      <c r="M317" s="12">
        <v>0.08</v>
      </c>
      <c r="N317" s="29">
        <v>6.9</v>
      </c>
      <c r="O317" s="108">
        <v>7</v>
      </c>
      <c r="P317" s="39" t="str">
        <f>VLOOKUP(Perspectivas_Globales[[#This Row],[Country]],Tablas!$B$5:$C$138,2,FALSE)</f>
        <v>Africa</v>
      </c>
      <c r="Q317" s="39" t="str" cm="1">
        <f t="array" ref="Q3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17" s="39" t="str" cm="1">
        <f t="array" ref="R3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18" spans="1:18" x14ac:dyDescent="0.25">
      <c r="A318" s="1" t="s">
        <v>37</v>
      </c>
      <c r="B318" s="1">
        <v>2014</v>
      </c>
      <c r="C318" s="1" t="s">
        <v>12</v>
      </c>
      <c r="D318" s="29">
        <v>82</v>
      </c>
      <c r="E318" s="29">
        <v>65</v>
      </c>
      <c r="F318" s="29">
        <v>2</v>
      </c>
      <c r="G318" s="29">
        <v>8.1</v>
      </c>
      <c r="H318" s="12">
        <v>0.55000000000000004</v>
      </c>
      <c r="I318" s="12">
        <v>4.18</v>
      </c>
      <c r="J318" s="29">
        <v>66.400000000000006</v>
      </c>
      <c r="K318" s="29">
        <v>2</v>
      </c>
      <c r="L318" s="12">
        <v>0.91</v>
      </c>
      <c r="M318" s="12">
        <v>0.91</v>
      </c>
      <c r="N318" s="29">
        <v>0.5</v>
      </c>
      <c r="O318" s="108">
        <v>0.5</v>
      </c>
      <c r="P318" s="39" t="str">
        <f>VLOOKUP(Perspectivas_Globales[[#This Row],[Country]],Tablas!$B$5:$C$138,2,FALSE)</f>
        <v>America del Norte</v>
      </c>
      <c r="Q318" s="39" t="str" cm="1">
        <f t="array" ref="Q3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18" s="39" t="str" cm="1">
        <f t="array" ref="R3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19" spans="1:18" x14ac:dyDescent="0.25">
      <c r="A319" s="1" t="s">
        <v>37</v>
      </c>
      <c r="B319" s="1">
        <v>2013</v>
      </c>
      <c r="C319" s="1" t="s">
        <v>12</v>
      </c>
      <c r="D319" s="29">
        <v>81.8</v>
      </c>
      <c r="E319" s="29">
        <v>67</v>
      </c>
      <c r="F319" s="29">
        <v>2</v>
      </c>
      <c r="G319" s="29">
        <v>8.1999999999999993</v>
      </c>
      <c r="H319" s="12">
        <v>0.55000000000000004</v>
      </c>
      <c r="I319" s="12">
        <v>0.83000000000000007</v>
      </c>
      <c r="J319" s="29">
        <v>65.8</v>
      </c>
      <c r="K319" s="29">
        <v>2</v>
      </c>
      <c r="L319" s="12">
        <v>0.91</v>
      </c>
      <c r="M319" s="12">
        <v>0.91</v>
      </c>
      <c r="N319" s="29">
        <v>0.5</v>
      </c>
      <c r="O319" s="108">
        <v>0.5</v>
      </c>
      <c r="P319" s="39" t="str">
        <f>VLOOKUP(Perspectivas_Globales[[#This Row],[Country]],Tablas!$B$5:$C$138,2,FALSE)</f>
        <v>America del Norte</v>
      </c>
      <c r="Q319" s="39" t="str" cm="1">
        <f t="array" ref="Q3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19" s="39" t="str" cm="1">
        <f t="array" ref="R3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20" spans="1:18" x14ac:dyDescent="0.25">
      <c r="A320" s="1" t="s">
        <v>37</v>
      </c>
      <c r="B320" s="1">
        <v>2012</v>
      </c>
      <c r="C320" s="1" t="s">
        <v>12</v>
      </c>
      <c r="D320" s="29">
        <v>81.599999999999994</v>
      </c>
      <c r="E320" s="29">
        <v>68</v>
      </c>
      <c r="F320" s="29">
        <v>2</v>
      </c>
      <c r="G320" s="29">
        <v>8.3000000000000007</v>
      </c>
      <c r="H320" s="12">
        <v>7.0000000000000007E-2</v>
      </c>
      <c r="I320" s="12">
        <v>0.1</v>
      </c>
      <c r="J320" s="29">
        <v>65.3</v>
      </c>
      <c r="K320" s="29">
        <v>2</v>
      </c>
      <c r="L320" s="12">
        <v>0.99</v>
      </c>
      <c r="M320" s="12">
        <v>0.95000000000000007</v>
      </c>
      <c r="N320" s="29">
        <v>0.5</v>
      </c>
      <c r="O320" s="108">
        <v>0.5</v>
      </c>
      <c r="P320" s="39" t="str">
        <f>VLOOKUP(Perspectivas_Globales[[#This Row],[Country]],Tablas!$B$5:$C$138,2,FALSE)</f>
        <v>America del Norte</v>
      </c>
      <c r="Q320" s="39" t="str" cm="1">
        <f t="array" ref="Q3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20" s="39" t="str" cm="1">
        <f t="array" ref="R3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21" spans="1:18" x14ac:dyDescent="0.25">
      <c r="A321" s="1" t="s">
        <v>37</v>
      </c>
      <c r="B321" s="1">
        <v>2011</v>
      </c>
      <c r="C321" s="1" t="s">
        <v>12</v>
      </c>
      <c r="D321" s="29">
        <v>81.5</v>
      </c>
      <c r="E321" s="29">
        <v>68</v>
      </c>
      <c r="F321" s="29">
        <v>2</v>
      </c>
      <c r="G321" s="29">
        <v>8.1999999999999993</v>
      </c>
      <c r="H321" s="12">
        <v>7.0000000000000007E-2</v>
      </c>
      <c r="I321" s="12">
        <v>8.0299999999999994</v>
      </c>
      <c r="J321" s="29">
        <v>64.7</v>
      </c>
      <c r="K321" s="29">
        <v>2</v>
      </c>
      <c r="L321" s="12">
        <v>0.87</v>
      </c>
      <c r="M321" s="12">
        <v>0.87</v>
      </c>
      <c r="N321" s="29">
        <v>0.5</v>
      </c>
      <c r="O321" s="108">
        <v>0.5</v>
      </c>
      <c r="P321" s="39" t="str">
        <f>VLOOKUP(Perspectivas_Globales[[#This Row],[Country]],Tablas!$B$5:$C$138,2,FALSE)</f>
        <v>America del Norte</v>
      </c>
      <c r="Q321" s="39" t="str" cm="1">
        <f t="array" ref="Q3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21" s="39" t="str" cm="1">
        <f t="array" ref="R3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22" spans="1:18" x14ac:dyDescent="0.25">
      <c r="A322" s="1" t="s">
        <v>37</v>
      </c>
      <c r="B322" s="1">
        <v>2010</v>
      </c>
      <c r="C322" s="1" t="s">
        <v>12</v>
      </c>
      <c r="D322" s="29">
        <v>81.2</v>
      </c>
      <c r="E322" s="29">
        <v>7</v>
      </c>
      <c r="F322" s="29">
        <v>2</v>
      </c>
      <c r="G322" s="29">
        <v>8.4</v>
      </c>
      <c r="H322" s="12">
        <v>0.56000000000000005</v>
      </c>
      <c r="I322" s="12">
        <v>0.99</v>
      </c>
      <c r="J322" s="29">
        <v>64.099999999999994</v>
      </c>
      <c r="K322" s="29">
        <v>2</v>
      </c>
      <c r="L322" s="12">
        <v>0.88</v>
      </c>
      <c r="M322" s="12">
        <v>0.89</v>
      </c>
      <c r="N322" s="29">
        <v>0.5</v>
      </c>
      <c r="O322" s="108">
        <v>0.4</v>
      </c>
      <c r="P322" s="39" t="str">
        <f>VLOOKUP(Perspectivas_Globales[[#This Row],[Country]],Tablas!$B$5:$C$138,2,FALSE)</f>
        <v>America del Norte</v>
      </c>
      <c r="Q322" s="39" t="str" cm="1">
        <f t="array" ref="Q3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22" s="39" t="str" cm="1">
        <f t="array" ref="R3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23" spans="1:18" x14ac:dyDescent="0.25">
      <c r="A323" s="1" t="s">
        <v>37</v>
      </c>
      <c r="B323" s="1">
        <v>2009</v>
      </c>
      <c r="C323" s="1" t="s">
        <v>12</v>
      </c>
      <c r="D323" s="29">
        <v>81</v>
      </c>
      <c r="E323" s="29">
        <v>72</v>
      </c>
      <c r="F323" s="29">
        <v>2</v>
      </c>
      <c r="G323" s="29">
        <v>8.4</v>
      </c>
      <c r="H323" s="12">
        <v>0.42</v>
      </c>
      <c r="I323" s="12">
        <v>0.14000000000000001</v>
      </c>
      <c r="J323" s="29">
        <v>63.6</v>
      </c>
      <c r="K323" s="29">
        <v>2</v>
      </c>
      <c r="L323" s="12">
        <v>0.89</v>
      </c>
      <c r="M323" s="12">
        <v>0.91</v>
      </c>
      <c r="N323" s="29">
        <v>0.5</v>
      </c>
      <c r="O323" s="108">
        <v>0.4</v>
      </c>
      <c r="P323" s="39" t="str">
        <f>VLOOKUP(Perspectivas_Globales[[#This Row],[Country]],Tablas!$B$5:$C$138,2,FALSE)</f>
        <v>America del Norte</v>
      </c>
      <c r="Q323" s="39" t="str" cm="1">
        <f t="array" ref="Q3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23" s="39" t="str" cm="1">
        <f t="array" ref="R3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24" spans="1:18" x14ac:dyDescent="0.25">
      <c r="A324" s="1" t="s">
        <v>37</v>
      </c>
      <c r="B324" s="1">
        <v>2008</v>
      </c>
      <c r="C324" s="1" t="s">
        <v>12</v>
      </c>
      <c r="D324" s="29">
        <v>87</v>
      </c>
      <c r="E324" s="29">
        <v>74</v>
      </c>
      <c r="F324" s="29">
        <v>2</v>
      </c>
      <c r="G324" s="29">
        <v>8.3000000000000007</v>
      </c>
      <c r="H324" s="12">
        <v>0.28000000000000003</v>
      </c>
      <c r="I324" s="12">
        <v>0.62</v>
      </c>
      <c r="J324" s="29">
        <v>63</v>
      </c>
      <c r="K324" s="29">
        <v>2</v>
      </c>
      <c r="L324" s="12">
        <v>0.89</v>
      </c>
      <c r="M324" s="12">
        <v>0.92</v>
      </c>
      <c r="N324" s="29">
        <v>0.5</v>
      </c>
      <c r="O324" s="108">
        <v>0.4</v>
      </c>
      <c r="P324" s="39" t="str">
        <f>VLOOKUP(Perspectivas_Globales[[#This Row],[Country]],Tablas!$B$5:$C$138,2,FALSE)</f>
        <v>America del Norte</v>
      </c>
      <c r="Q324" s="39" t="str" cm="1">
        <f t="array" ref="Q3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24" s="39" t="str" cm="1">
        <f t="array" ref="R3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25" spans="1:18" x14ac:dyDescent="0.25">
      <c r="A325" s="1" t="s">
        <v>37</v>
      </c>
      <c r="B325" s="1">
        <v>2007</v>
      </c>
      <c r="C325" s="1" t="s">
        <v>12</v>
      </c>
      <c r="D325" s="29">
        <v>85</v>
      </c>
      <c r="E325" s="29">
        <v>74</v>
      </c>
      <c r="F325" s="29">
        <v>2</v>
      </c>
      <c r="G325" s="29">
        <v>8.3000000000000007</v>
      </c>
      <c r="H325" s="12">
        <v>0.14000000000000001</v>
      </c>
      <c r="I325" s="12">
        <v>1.01</v>
      </c>
      <c r="J325" s="29">
        <v>62.5</v>
      </c>
      <c r="K325" s="29">
        <v>2</v>
      </c>
      <c r="L325" s="12">
        <v>0.09</v>
      </c>
      <c r="M325" s="12">
        <v>0.94000000000000006</v>
      </c>
      <c r="N325" s="29">
        <v>0.5</v>
      </c>
      <c r="O325" s="108">
        <v>0.4</v>
      </c>
      <c r="P325" s="39" t="str">
        <f>VLOOKUP(Perspectivas_Globales[[#This Row],[Country]],Tablas!$B$5:$C$138,2,FALSE)</f>
        <v>America del Norte</v>
      </c>
      <c r="Q325" s="39" t="str" cm="1">
        <f t="array" ref="Q3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25" s="39" t="str" cm="1">
        <f t="array" ref="R3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26" spans="1:18" x14ac:dyDescent="0.25">
      <c r="A326" s="1" t="s">
        <v>37</v>
      </c>
      <c r="B326" s="1">
        <v>2006</v>
      </c>
      <c r="C326" s="1" t="s">
        <v>12</v>
      </c>
      <c r="D326" s="29">
        <v>85</v>
      </c>
      <c r="E326" s="29">
        <v>75</v>
      </c>
      <c r="F326" s="29">
        <v>2</v>
      </c>
      <c r="G326" s="29">
        <v>8.1999999999999993</v>
      </c>
      <c r="H326" s="12">
        <v>0.14000000000000001</v>
      </c>
      <c r="I326" s="12">
        <v>0.13</v>
      </c>
      <c r="J326" s="29">
        <v>61.9</v>
      </c>
      <c r="K326" s="29">
        <v>2</v>
      </c>
      <c r="L326" s="12">
        <v>0.95000000000000007</v>
      </c>
      <c r="M326" s="12">
        <v>0.95000000000000007</v>
      </c>
      <c r="N326" s="29">
        <v>0.5</v>
      </c>
      <c r="O326" s="108">
        <v>0.4</v>
      </c>
      <c r="P326" s="39" t="str">
        <f>VLOOKUP(Perspectivas_Globales[[#This Row],[Country]],Tablas!$B$5:$C$138,2,FALSE)</f>
        <v>America del Norte</v>
      </c>
      <c r="Q326" s="39" t="str" cm="1">
        <f t="array" ref="Q3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26" s="39" t="str" cm="1">
        <f t="array" ref="R3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27" spans="1:18" x14ac:dyDescent="0.25">
      <c r="A327" s="1" t="s">
        <v>37</v>
      </c>
      <c r="B327" s="1">
        <v>2005</v>
      </c>
      <c r="C327" s="1" t="s">
        <v>12</v>
      </c>
      <c r="D327" s="29">
        <v>81</v>
      </c>
      <c r="E327" s="29">
        <v>76</v>
      </c>
      <c r="F327" s="29">
        <v>2</v>
      </c>
      <c r="G327" s="29">
        <v>8</v>
      </c>
      <c r="H327" s="12">
        <v>0.14000000000000001</v>
      </c>
      <c r="I327" s="12">
        <v>0.06</v>
      </c>
      <c r="J327" s="29">
        <v>61.3</v>
      </c>
      <c r="K327" s="29">
        <v>2</v>
      </c>
      <c r="L327" s="12">
        <v>0.93</v>
      </c>
      <c r="M327" s="12">
        <v>0.93</v>
      </c>
      <c r="N327" s="29">
        <v>0.5</v>
      </c>
      <c r="O327" s="108">
        <v>0.4</v>
      </c>
      <c r="P327" s="39" t="str">
        <f>VLOOKUP(Perspectivas_Globales[[#This Row],[Country]],Tablas!$B$5:$C$138,2,FALSE)</f>
        <v>America del Norte</v>
      </c>
      <c r="Q327" s="39" t="str" cm="1">
        <f t="array" ref="Q3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27" s="39" t="str" cm="1">
        <f t="array" ref="R3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28" spans="1:18" x14ac:dyDescent="0.25">
      <c r="A328" s="1" t="s">
        <v>37</v>
      </c>
      <c r="B328" s="1">
        <v>2004</v>
      </c>
      <c r="C328" s="1" t="s">
        <v>12</v>
      </c>
      <c r="D328" s="29">
        <v>80</v>
      </c>
      <c r="E328" s="29">
        <v>77</v>
      </c>
      <c r="F328" s="29">
        <v>2</v>
      </c>
      <c r="G328" s="29">
        <v>7.8</v>
      </c>
      <c r="H328" s="12">
        <v>0.14000000000000001</v>
      </c>
      <c r="I328" s="12">
        <v>7.0000000000000007E-2</v>
      </c>
      <c r="J328" s="29">
        <v>6.6</v>
      </c>
      <c r="K328" s="29">
        <v>2</v>
      </c>
      <c r="L328" s="12">
        <v>0.91</v>
      </c>
      <c r="M328" s="12">
        <v>0.91</v>
      </c>
      <c r="N328" s="29">
        <v>0.5</v>
      </c>
      <c r="O328" s="108">
        <v>0.4</v>
      </c>
      <c r="P328" s="39" t="str">
        <f>VLOOKUP(Perspectivas_Globales[[#This Row],[Country]],Tablas!$B$5:$C$138,2,FALSE)</f>
        <v>America del Norte</v>
      </c>
      <c r="Q328" s="39" t="str" cm="1">
        <f t="array" ref="Q3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28" s="39" t="str" cm="1">
        <f t="array" ref="R3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29" spans="1:18" x14ac:dyDescent="0.25">
      <c r="A329" s="1" t="s">
        <v>37</v>
      </c>
      <c r="B329" s="1">
        <v>2003</v>
      </c>
      <c r="C329" s="1" t="s">
        <v>12</v>
      </c>
      <c r="D329" s="29">
        <v>79.7</v>
      </c>
      <c r="E329" s="29">
        <v>78</v>
      </c>
      <c r="F329" s="29">
        <v>2</v>
      </c>
      <c r="G329" s="29">
        <v>7.7</v>
      </c>
      <c r="H329" s="12">
        <v>0.14000000000000001</v>
      </c>
      <c r="I329" s="12">
        <v>0.15</v>
      </c>
      <c r="J329" s="29">
        <v>6</v>
      </c>
      <c r="K329" s="29">
        <v>2</v>
      </c>
      <c r="L329" s="12">
        <v>0.88</v>
      </c>
      <c r="M329" s="12">
        <v>0.91</v>
      </c>
      <c r="N329" s="29">
        <v>0.5</v>
      </c>
      <c r="O329" s="108">
        <v>0.4</v>
      </c>
      <c r="P329" s="39" t="str">
        <f>VLOOKUP(Perspectivas_Globales[[#This Row],[Country]],Tablas!$B$5:$C$138,2,FALSE)</f>
        <v>America del Norte</v>
      </c>
      <c r="Q329" s="39" t="str" cm="1">
        <f t="array" ref="Q3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29" s="39" t="str" cm="1">
        <f t="array" ref="R3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30" spans="1:18" x14ac:dyDescent="0.25">
      <c r="A330" s="1" t="s">
        <v>38</v>
      </c>
      <c r="B330" s="1">
        <v>2014</v>
      </c>
      <c r="C330" s="1" t="s">
        <v>12</v>
      </c>
      <c r="D330" s="29">
        <v>58</v>
      </c>
      <c r="E330" s="29">
        <v>437</v>
      </c>
      <c r="F330" s="29">
        <v>15</v>
      </c>
      <c r="G330" s="29">
        <v>0.01</v>
      </c>
      <c r="H330" s="12">
        <v>0.47000000000000003</v>
      </c>
      <c r="I330" s="12">
        <v>2.1</v>
      </c>
      <c r="J330" s="29">
        <v>22.1</v>
      </c>
      <c r="K330" s="29">
        <v>22</v>
      </c>
      <c r="L330" s="12">
        <v>0.47000000000000003</v>
      </c>
      <c r="M330" s="12">
        <v>0.47000000000000003</v>
      </c>
      <c r="N330" s="29">
        <v>8.4</v>
      </c>
      <c r="O330" s="108">
        <v>8.3000000000000007</v>
      </c>
      <c r="P330" s="39" t="str">
        <f>VLOOKUP(Perspectivas_Globales[[#This Row],[Country]],Tablas!$B$5:$C$138,2,FALSE)</f>
        <v>Africa</v>
      </c>
      <c r="Q330" s="39" t="str" cm="1">
        <f t="array" ref="Q3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30" s="39" t="str" cm="1">
        <f t="array" ref="R3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31" spans="1:18" x14ac:dyDescent="0.25">
      <c r="A331" s="1" t="s">
        <v>38</v>
      </c>
      <c r="B331" s="1">
        <v>2013</v>
      </c>
      <c r="C331" s="1" t="s">
        <v>12</v>
      </c>
      <c r="D331" s="29">
        <v>49.9</v>
      </c>
      <c r="E331" s="29">
        <v>451</v>
      </c>
      <c r="F331" s="29">
        <v>16</v>
      </c>
      <c r="G331" s="29">
        <v>0.01</v>
      </c>
      <c r="H331" s="12">
        <v>0.23</v>
      </c>
      <c r="I331" s="12">
        <v>5.96</v>
      </c>
      <c r="J331" s="29">
        <v>21.6</v>
      </c>
      <c r="K331" s="29">
        <v>23</v>
      </c>
      <c r="L331" s="12">
        <v>0.23</v>
      </c>
      <c r="M331" s="12">
        <v>0.23</v>
      </c>
      <c r="N331" s="29">
        <v>8.5</v>
      </c>
      <c r="O331" s="108">
        <v>8.5</v>
      </c>
      <c r="P331" s="39" t="str">
        <f>VLOOKUP(Perspectivas_Globales[[#This Row],[Country]],Tablas!$B$5:$C$138,2,FALSE)</f>
        <v>Africa</v>
      </c>
      <c r="Q331" s="39" t="str" cm="1">
        <f t="array" ref="Q3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31" s="39" t="str" cm="1">
        <f t="array" ref="R3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32" spans="1:18" x14ac:dyDescent="0.25">
      <c r="A332" s="1" t="s">
        <v>38</v>
      </c>
      <c r="B332" s="1">
        <v>2012</v>
      </c>
      <c r="C332" s="1" t="s">
        <v>12</v>
      </c>
      <c r="D332" s="29">
        <v>53</v>
      </c>
      <c r="E332" s="29">
        <v>439</v>
      </c>
      <c r="F332" s="29">
        <v>16</v>
      </c>
      <c r="G332" s="29">
        <v>0.01</v>
      </c>
      <c r="H332" s="12">
        <v>0.47000000000000003</v>
      </c>
      <c r="I332" s="12">
        <v>1.41</v>
      </c>
      <c r="J332" s="29">
        <v>21.2</v>
      </c>
      <c r="K332" s="29">
        <v>23</v>
      </c>
      <c r="L332" s="12">
        <v>0.47000000000000003</v>
      </c>
      <c r="M332" s="12">
        <v>0.47000000000000003</v>
      </c>
      <c r="N332" s="29">
        <v>8.6999999999999993</v>
      </c>
      <c r="O332" s="108">
        <v>8.6</v>
      </c>
      <c r="P332" s="39" t="str">
        <f>VLOOKUP(Perspectivas_Globales[[#This Row],[Country]],Tablas!$B$5:$C$138,2,FALSE)</f>
        <v>Africa</v>
      </c>
      <c r="Q332" s="39" t="str" cm="1">
        <f t="array" ref="Q3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32" s="39" t="str" cm="1">
        <f t="array" ref="R3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33" spans="1:18" x14ac:dyDescent="0.25">
      <c r="A333" s="1" t="s">
        <v>38</v>
      </c>
      <c r="B333" s="1">
        <v>2011</v>
      </c>
      <c r="C333" s="1" t="s">
        <v>12</v>
      </c>
      <c r="D333" s="29">
        <v>49.8</v>
      </c>
      <c r="E333" s="29">
        <v>443</v>
      </c>
      <c r="F333" s="29">
        <v>16</v>
      </c>
      <c r="G333" s="29">
        <v>1.66</v>
      </c>
      <c r="H333" s="12">
        <v>0.47000000000000003</v>
      </c>
      <c r="I333" s="12">
        <v>6.79</v>
      </c>
      <c r="J333" s="29">
        <v>2.7</v>
      </c>
      <c r="K333" s="29">
        <v>24</v>
      </c>
      <c r="L333" s="12">
        <v>0.47000000000000003</v>
      </c>
      <c r="M333" s="12">
        <v>0.47000000000000003</v>
      </c>
      <c r="N333" s="29">
        <v>8.8000000000000007</v>
      </c>
      <c r="O333" s="108">
        <v>8.8000000000000007</v>
      </c>
      <c r="P333" s="39" t="str">
        <f>VLOOKUP(Perspectivas_Globales[[#This Row],[Country]],Tablas!$B$5:$C$138,2,FALSE)</f>
        <v>Africa</v>
      </c>
      <c r="Q333" s="39" t="str" cm="1">
        <f t="array" ref="Q3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33" s="39" t="str" cm="1">
        <f t="array" ref="R3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34" spans="1:18" x14ac:dyDescent="0.25">
      <c r="A334" s="1" t="s">
        <v>38</v>
      </c>
      <c r="B334" s="1">
        <v>2010</v>
      </c>
      <c r="C334" s="1" t="s">
        <v>12</v>
      </c>
      <c r="D334" s="29">
        <v>49.2</v>
      </c>
      <c r="E334" s="29">
        <v>446</v>
      </c>
      <c r="F334" s="29">
        <v>17</v>
      </c>
      <c r="G334" s="29">
        <v>1.67</v>
      </c>
      <c r="H334" s="12">
        <v>0.45</v>
      </c>
      <c r="I334" s="12">
        <v>0.02</v>
      </c>
      <c r="J334" s="29">
        <v>2.2000000000000002</v>
      </c>
      <c r="K334" s="29">
        <v>24</v>
      </c>
      <c r="L334" s="12">
        <v>0.46</v>
      </c>
      <c r="M334" s="12">
        <v>0.45</v>
      </c>
      <c r="N334" s="29">
        <v>9</v>
      </c>
      <c r="O334" s="108">
        <v>8.9</v>
      </c>
      <c r="P334" s="39" t="str">
        <f>VLOOKUP(Perspectivas_Globales[[#This Row],[Country]],Tablas!$B$5:$C$138,2,FALSE)</f>
        <v>Africa</v>
      </c>
      <c r="Q334" s="39" t="str" cm="1">
        <f t="array" ref="Q3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34" s="39" t="str" cm="1">
        <f t="array" ref="R3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35" spans="1:18" x14ac:dyDescent="0.25">
      <c r="A335" s="1" t="s">
        <v>38</v>
      </c>
      <c r="B335" s="1">
        <v>2009</v>
      </c>
      <c r="C335" s="1" t="s">
        <v>12</v>
      </c>
      <c r="D335" s="29">
        <v>48.6</v>
      </c>
      <c r="E335" s="29">
        <v>453</v>
      </c>
      <c r="F335" s="29">
        <v>17</v>
      </c>
      <c r="G335" s="29">
        <v>1.56</v>
      </c>
      <c r="H335" s="12">
        <v>0.42</v>
      </c>
      <c r="I335" s="12">
        <v>0.11</v>
      </c>
      <c r="J335" s="29">
        <v>19.8</v>
      </c>
      <c r="K335" s="29">
        <v>25</v>
      </c>
      <c r="L335" s="12">
        <v>0.45</v>
      </c>
      <c r="M335" s="12">
        <v>0.42</v>
      </c>
      <c r="N335" s="29">
        <v>9.1</v>
      </c>
      <c r="O335" s="108">
        <v>9.1</v>
      </c>
      <c r="P335" s="39" t="str">
        <f>VLOOKUP(Perspectivas_Globales[[#This Row],[Country]],Tablas!$B$5:$C$138,2,FALSE)</f>
        <v>Africa</v>
      </c>
      <c r="Q335" s="39" t="str" cm="1">
        <f t="array" ref="Q3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35" s="39" t="str" cm="1">
        <f t="array" ref="R3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36" spans="1:18" x14ac:dyDescent="0.25">
      <c r="A336" s="1" t="s">
        <v>39</v>
      </c>
      <c r="B336" s="1">
        <v>2014</v>
      </c>
      <c r="C336" s="1" t="s">
        <v>12</v>
      </c>
      <c r="D336" s="29">
        <v>52.6</v>
      </c>
      <c r="E336" s="29">
        <v>362</v>
      </c>
      <c r="F336" s="29">
        <v>46</v>
      </c>
      <c r="G336" s="29">
        <v>0.01</v>
      </c>
      <c r="H336" s="12">
        <v>0.37</v>
      </c>
      <c r="I336" s="12">
        <v>12.75</v>
      </c>
      <c r="J336" s="29">
        <v>18.7</v>
      </c>
      <c r="K336" s="29">
        <v>78</v>
      </c>
      <c r="L336" s="12">
        <v>0.44</v>
      </c>
      <c r="M336" s="12">
        <v>0.37</v>
      </c>
      <c r="N336" s="29">
        <v>8.6999999999999993</v>
      </c>
      <c r="O336" s="108">
        <v>8.5</v>
      </c>
      <c r="P336" s="39" t="str">
        <f>VLOOKUP(Perspectivas_Globales[[#This Row],[Country]],Tablas!$B$5:$C$138,2,FALSE)</f>
        <v>Africa</v>
      </c>
      <c r="Q336" s="39" t="str" cm="1">
        <f t="array" ref="Q3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36" s="39" t="str" cm="1">
        <f t="array" ref="R3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37" spans="1:18" x14ac:dyDescent="0.25">
      <c r="A337" s="1" t="s">
        <v>39</v>
      </c>
      <c r="B337" s="1">
        <v>2013</v>
      </c>
      <c r="C337" s="1" t="s">
        <v>12</v>
      </c>
      <c r="D337" s="29">
        <v>52.2</v>
      </c>
      <c r="E337" s="29">
        <v>366</v>
      </c>
      <c r="F337" s="29">
        <v>46</v>
      </c>
      <c r="G337" s="29">
        <v>0.64</v>
      </c>
      <c r="H337" s="12">
        <v>0.39</v>
      </c>
      <c r="I337" s="12">
        <v>2.2600000000000002</v>
      </c>
      <c r="J337" s="29">
        <v>18.2</v>
      </c>
      <c r="K337" s="29">
        <v>78</v>
      </c>
      <c r="L337" s="12">
        <v>0.46</v>
      </c>
      <c r="M337" s="12">
        <v>0.39</v>
      </c>
      <c r="N337" s="29">
        <v>8.8000000000000007</v>
      </c>
      <c r="O337" s="108">
        <v>8.6999999999999993</v>
      </c>
      <c r="P337" s="39" t="str">
        <f>VLOOKUP(Perspectivas_Globales[[#This Row],[Country]],Tablas!$B$5:$C$138,2,FALSE)</f>
        <v>Africa</v>
      </c>
      <c r="Q337" s="39" t="str" cm="1">
        <f t="array" ref="Q3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37" s="39" t="str" cm="1">
        <f t="array" ref="R3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38" spans="1:18" x14ac:dyDescent="0.25">
      <c r="A338" s="1" t="s">
        <v>39</v>
      </c>
      <c r="B338" s="1">
        <v>2012</v>
      </c>
      <c r="C338" s="1" t="s">
        <v>12</v>
      </c>
      <c r="D338" s="29">
        <v>51.8</v>
      </c>
      <c r="E338" s="29">
        <v>367</v>
      </c>
      <c r="F338" s="29">
        <v>46</v>
      </c>
      <c r="G338" s="29">
        <v>0.62</v>
      </c>
      <c r="H338" s="12">
        <v>0.04</v>
      </c>
      <c r="I338" s="12">
        <v>1.2</v>
      </c>
      <c r="J338" s="29">
        <v>17.899999999999999</v>
      </c>
      <c r="K338" s="29">
        <v>79</v>
      </c>
      <c r="L338" s="12">
        <v>0.51</v>
      </c>
      <c r="M338" s="12">
        <v>0.04</v>
      </c>
      <c r="N338" s="29">
        <v>9</v>
      </c>
      <c r="O338" s="108">
        <v>8.9</v>
      </c>
      <c r="P338" s="39" t="str">
        <f>VLOOKUP(Perspectivas_Globales[[#This Row],[Country]],Tablas!$B$5:$C$138,2,FALSE)</f>
        <v>Africa</v>
      </c>
      <c r="Q338" s="39" t="str" cm="1">
        <f t="array" ref="Q3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38" s="39" t="str" cm="1">
        <f t="array" ref="R3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39" spans="1:18" x14ac:dyDescent="0.25">
      <c r="A339" s="1" t="s">
        <v>39</v>
      </c>
      <c r="B339" s="1">
        <v>2011</v>
      </c>
      <c r="C339" s="1" t="s">
        <v>12</v>
      </c>
      <c r="D339" s="29">
        <v>51.6</v>
      </c>
      <c r="E339" s="29">
        <v>365</v>
      </c>
      <c r="F339" s="29">
        <v>46</v>
      </c>
      <c r="G339" s="29">
        <v>0.56000000000000005</v>
      </c>
      <c r="H339" s="12">
        <v>0.33</v>
      </c>
      <c r="I339" s="12">
        <v>86.5</v>
      </c>
      <c r="J339" s="29">
        <v>17.5</v>
      </c>
      <c r="K339" s="29">
        <v>79</v>
      </c>
      <c r="L339" s="12">
        <v>0.04</v>
      </c>
      <c r="M339" s="12">
        <v>0.33</v>
      </c>
      <c r="N339" s="29">
        <v>9.1999999999999993</v>
      </c>
      <c r="O339" s="108">
        <v>9.1</v>
      </c>
      <c r="P339" s="39" t="str">
        <f>VLOOKUP(Perspectivas_Globales[[#This Row],[Country]],Tablas!$B$5:$C$138,2,FALSE)</f>
        <v>Africa</v>
      </c>
      <c r="Q339" s="39" t="str" cm="1">
        <f t="array" ref="Q3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39" s="39" t="str" cm="1">
        <f t="array" ref="R3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40" spans="1:18" x14ac:dyDescent="0.25">
      <c r="A340" s="1" t="s">
        <v>39</v>
      </c>
      <c r="B340" s="1">
        <v>2010</v>
      </c>
      <c r="C340" s="1" t="s">
        <v>12</v>
      </c>
      <c r="D340" s="29">
        <v>51.2</v>
      </c>
      <c r="E340" s="29">
        <v>364</v>
      </c>
      <c r="F340" s="29">
        <v>46</v>
      </c>
      <c r="G340" s="29">
        <v>0.5</v>
      </c>
      <c r="H340" s="12">
        <v>0.39</v>
      </c>
      <c r="I340" s="12">
        <v>1.94</v>
      </c>
      <c r="J340" s="29">
        <v>17.100000000000001</v>
      </c>
      <c r="K340" s="29">
        <v>80</v>
      </c>
      <c r="L340" s="12">
        <v>0.43</v>
      </c>
      <c r="M340" s="12">
        <v>0.39</v>
      </c>
      <c r="N340" s="29">
        <v>9.4</v>
      </c>
      <c r="O340" s="108">
        <v>9.3000000000000007</v>
      </c>
      <c r="P340" s="39" t="str">
        <f>VLOOKUP(Perspectivas_Globales[[#This Row],[Country]],Tablas!$B$5:$C$138,2,FALSE)</f>
        <v>Africa</v>
      </c>
      <c r="Q340" s="39" t="str" cm="1">
        <f t="array" ref="Q3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40" s="39" t="str" cm="1">
        <f t="array" ref="R3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41" spans="1:18" x14ac:dyDescent="0.25">
      <c r="A341" s="1" t="s">
        <v>39</v>
      </c>
      <c r="B341" s="1">
        <v>2009</v>
      </c>
      <c r="C341" s="1" t="s">
        <v>12</v>
      </c>
      <c r="D341" s="29">
        <v>57</v>
      </c>
      <c r="E341" s="29">
        <v>37</v>
      </c>
      <c r="F341" s="29">
        <v>46</v>
      </c>
      <c r="G341" s="29">
        <v>0.47</v>
      </c>
      <c r="H341" s="12">
        <v>0.24</v>
      </c>
      <c r="I341" s="12">
        <v>1.6500000000000001</v>
      </c>
      <c r="J341" s="29">
        <v>16.7</v>
      </c>
      <c r="K341" s="29">
        <v>80</v>
      </c>
      <c r="L341" s="12">
        <v>0.32</v>
      </c>
      <c r="M341" s="12">
        <v>0.24</v>
      </c>
      <c r="N341" s="29">
        <v>9.6</v>
      </c>
      <c r="O341" s="108">
        <v>9.5</v>
      </c>
      <c r="P341" s="39" t="str">
        <f>VLOOKUP(Perspectivas_Globales[[#This Row],[Country]],Tablas!$B$5:$C$138,2,FALSE)</f>
        <v>Africa</v>
      </c>
      <c r="Q341" s="39" t="str" cm="1">
        <f t="array" ref="Q3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41" s="39" t="str" cm="1">
        <f t="array" ref="R3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42" spans="1:18" x14ac:dyDescent="0.25">
      <c r="A342" s="1" t="s">
        <v>39</v>
      </c>
      <c r="B342" s="1">
        <v>2008</v>
      </c>
      <c r="C342" s="1" t="s">
        <v>12</v>
      </c>
      <c r="D342" s="29">
        <v>49.6</v>
      </c>
      <c r="E342" s="29">
        <v>394</v>
      </c>
      <c r="F342" s="29">
        <v>46</v>
      </c>
      <c r="G342" s="29">
        <v>0.45</v>
      </c>
      <c r="H342" s="12">
        <v>0.17</v>
      </c>
      <c r="I342" s="12">
        <v>0.63</v>
      </c>
      <c r="J342" s="29">
        <v>16.399999999999999</v>
      </c>
      <c r="K342" s="29">
        <v>80</v>
      </c>
      <c r="L342" s="12">
        <v>0.03</v>
      </c>
      <c r="M342" s="12">
        <v>0.19</v>
      </c>
      <c r="N342" s="29">
        <v>9.8000000000000007</v>
      </c>
      <c r="O342" s="108">
        <v>9.6999999999999993</v>
      </c>
      <c r="P342" s="39" t="str">
        <f>VLOOKUP(Perspectivas_Globales[[#This Row],[Country]],Tablas!$B$5:$C$138,2,FALSE)</f>
        <v>Africa</v>
      </c>
      <c r="Q342" s="39" t="str" cm="1">
        <f t="array" ref="Q3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42" s="39" t="str" cm="1">
        <f t="array" ref="R3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43" spans="1:18" x14ac:dyDescent="0.25">
      <c r="A343" s="1" t="s">
        <v>40</v>
      </c>
      <c r="B343" s="1">
        <v>2014</v>
      </c>
      <c r="C343" s="1" t="s">
        <v>12</v>
      </c>
      <c r="D343" s="29">
        <v>83</v>
      </c>
      <c r="E343" s="29">
        <v>83</v>
      </c>
      <c r="F343" s="29">
        <v>2</v>
      </c>
      <c r="G343" s="29">
        <v>7.16</v>
      </c>
      <c r="H343" s="12">
        <v>0.95000000000000007</v>
      </c>
      <c r="I343" s="12">
        <v>0</v>
      </c>
      <c r="J343" s="29">
        <v>63.1</v>
      </c>
      <c r="K343" s="29">
        <v>2</v>
      </c>
      <c r="L343" s="12">
        <v>0.95000000000000007</v>
      </c>
      <c r="M343" s="12">
        <v>0.95000000000000007</v>
      </c>
      <c r="N343" s="29">
        <v>0.8</v>
      </c>
      <c r="O343" s="108">
        <v>0.8</v>
      </c>
      <c r="P343" s="39" t="str">
        <f>VLOOKUP(Perspectivas_Globales[[#This Row],[Country]],Tablas!$B$5:$C$138,2,FALSE)</f>
        <v>Sudamerica</v>
      </c>
      <c r="Q343" s="39" t="str" cm="1">
        <f t="array" ref="Q3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43" s="39" t="str" cm="1">
        <f t="array" ref="R3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44" spans="1:18" x14ac:dyDescent="0.25">
      <c r="A344" s="1" t="s">
        <v>40</v>
      </c>
      <c r="B344" s="1">
        <v>2013</v>
      </c>
      <c r="C344" s="1" t="s">
        <v>12</v>
      </c>
      <c r="D344" s="29">
        <v>81</v>
      </c>
      <c r="E344" s="29">
        <v>84</v>
      </c>
      <c r="F344" s="29">
        <v>2</v>
      </c>
      <c r="G344" s="29">
        <v>7.2</v>
      </c>
      <c r="H344" s="12">
        <v>0.09</v>
      </c>
      <c r="I344" s="12">
        <v>0</v>
      </c>
      <c r="J344" s="29">
        <v>62.5</v>
      </c>
      <c r="K344" s="29">
        <v>2</v>
      </c>
      <c r="L344" s="12">
        <v>0.09</v>
      </c>
      <c r="M344" s="12">
        <v>0.91</v>
      </c>
      <c r="N344" s="29">
        <v>0.8</v>
      </c>
      <c r="O344" s="108">
        <v>0.8</v>
      </c>
      <c r="P344" s="39" t="str">
        <f>VLOOKUP(Perspectivas_Globales[[#This Row],[Country]],Tablas!$B$5:$C$138,2,FALSE)</f>
        <v>Sudamerica</v>
      </c>
      <c r="Q344" s="39" t="str" cm="1">
        <f t="array" ref="Q3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44" s="39" t="str" cm="1">
        <f t="array" ref="R3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45" spans="1:18" x14ac:dyDescent="0.25">
      <c r="A345" s="1" t="s">
        <v>40</v>
      </c>
      <c r="B345" s="1">
        <v>2012</v>
      </c>
      <c r="C345" s="1" t="s">
        <v>12</v>
      </c>
      <c r="D345" s="29">
        <v>79.900000000000006</v>
      </c>
      <c r="E345" s="29">
        <v>84</v>
      </c>
      <c r="F345" s="29">
        <v>2</v>
      </c>
      <c r="G345" s="29">
        <v>6.76</v>
      </c>
      <c r="H345" s="12">
        <v>0.09</v>
      </c>
      <c r="I345" s="12">
        <v>0</v>
      </c>
      <c r="J345" s="29">
        <v>61.8</v>
      </c>
      <c r="K345" s="29">
        <v>2</v>
      </c>
      <c r="L345" s="12">
        <v>0.09</v>
      </c>
      <c r="M345" s="12">
        <v>0.09</v>
      </c>
      <c r="N345" s="29">
        <v>0.8</v>
      </c>
      <c r="O345" s="108">
        <v>0.8</v>
      </c>
      <c r="P345" s="39" t="str">
        <f>VLOOKUP(Perspectivas_Globales[[#This Row],[Country]],Tablas!$B$5:$C$138,2,FALSE)</f>
        <v>Sudamerica</v>
      </c>
      <c r="Q345" s="39" t="str" cm="1">
        <f t="array" ref="Q3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45" s="39" t="str" cm="1">
        <f t="array" ref="R3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46" spans="1:18" x14ac:dyDescent="0.25">
      <c r="A346" s="1" t="s">
        <v>40</v>
      </c>
      <c r="B346" s="1">
        <v>2011</v>
      </c>
      <c r="C346" s="1" t="s">
        <v>12</v>
      </c>
      <c r="D346" s="29">
        <v>79.8</v>
      </c>
      <c r="E346" s="29">
        <v>86</v>
      </c>
      <c r="F346" s="29">
        <v>2</v>
      </c>
      <c r="G346" s="29">
        <v>7.26</v>
      </c>
      <c r="H346" s="12">
        <v>0.94000000000000006</v>
      </c>
      <c r="I346" s="12">
        <v>0.06</v>
      </c>
      <c r="J346" s="29">
        <v>61.2</v>
      </c>
      <c r="K346" s="29">
        <v>2</v>
      </c>
      <c r="L346" s="12">
        <v>0.93</v>
      </c>
      <c r="M346" s="12">
        <v>0.94000000000000006</v>
      </c>
      <c r="N346" s="29">
        <v>0.8</v>
      </c>
      <c r="O346" s="108">
        <v>0.8</v>
      </c>
      <c r="P346" s="39" t="str">
        <f>VLOOKUP(Perspectivas_Globales[[#This Row],[Country]],Tablas!$B$5:$C$138,2,FALSE)</f>
        <v>Sudamerica</v>
      </c>
      <c r="Q346" s="39" t="str" cm="1">
        <f t="array" ref="Q3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46" s="39" t="str" cm="1">
        <f t="array" ref="R3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47" spans="1:18" x14ac:dyDescent="0.25">
      <c r="A347" s="1" t="s">
        <v>40</v>
      </c>
      <c r="B347" s="1">
        <v>2010</v>
      </c>
      <c r="C347" s="1" t="s">
        <v>12</v>
      </c>
      <c r="D347" s="29">
        <v>79.099999999999994</v>
      </c>
      <c r="E347" s="29">
        <v>89</v>
      </c>
      <c r="F347" s="29">
        <v>2</v>
      </c>
      <c r="G347" s="29">
        <v>7.93</v>
      </c>
      <c r="H347" s="12">
        <v>0.92</v>
      </c>
      <c r="I347" s="12">
        <v>0</v>
      </c>
      <c r="J347" s="29">
        <v>6.6</v>
      </c>
      <c r="K347" s="29">
        <v>2</v>
      </c>
      <c r="L347" s="12">
        <v>0.92</v>
      </c>
      <c r="M347" s="12">
        <v>0.92</v>
      </c>
      <c r="N347" s="29">
        <v>0.8</v>
      </c>
      <c r="O347" s="108">
        <v>0.9</v>
      </c>
      <c r="P347" s="39" t="str">
        <f>VLOOKUP(Perspectivas_Globales[[#This Row],[Country]],Tablas!$B$5:$C$138,2,FALSE)</f>
        <v>Sudamerica</v>
      </c>
      <c r="Q347" s="39" t="str" cm="1">
        <f t="array" ref="Q3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47" s="39" t="str" cm="1">
        <f t="array" ref="R3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48" spans="1:18" x14ac:dyDescent="0.25">
      <c r="A348" s="1" t="s">
        <v>40</v>
      </c>
      <c r="B348" s="1">
        <v>2009</v>
      </c>
      <c r="C348" s="1" t="s">
        <v>12</v>
      </c>
      <c r="D348" s="29">
        <v>79.3</v>
      </c>
      <c r="E348" s="29">
        <v>91</v>
      </c>
      <c r="F348" s="29">
        <v>2</v>
      </c>
      <c r="G348" s="29">
        <v>7.67</v>
      </c>
      <c r="H348" s="12">
        <v>0.94000000000000006</v>
      </c>
      <c r="I348" s="12">
        <v>0.01</v>
      </c>
      <c r="J348" s="29">
        <v>59.9</v>
      </c>
      <c r="K348" s="29">
        <v>2</v>
      </c>
      <c r="L348" s="12">
        <v>0.94000000000000006</v>
      </c>
      <c r="M348" s="12">
        <v>0.94000000000000006</v>
      </c>
      <c r="N348" s="29">
        <v>0.8</v>
      </c>
      <c r="O348" s="108">
        <v>0.9</v>
      </c>
      <c r="P348" s="39" t="str">
        <f>VLOOKUP(Perspectivas_Globales[[#This Row],[Country]],Tablas!$B$5:$C$138,2,FALSE)</f>
        <v>Sudamerica</v>
      </c>
      <c r="Q348" s="39" t="str" cm="1">
        <f t="array" ref="Q3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48" s="39" t="str" cm="1">
        <f t="array" ref="R3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49" spans="1:18" x14ac:dyDescent="0.25">
      <c r="A349" s="1" t="s">
        <v>40</v>
      </c>
      <c r="B349" s="1">
        <v>2008</v>
      </c>
      <c r="C349" s="1" t="s">
        <v>12</v>
      </c>
      <c r="D349" s="29">
        <v>79.599999999999994</v>
      </c>
      <c r="E349" s="29">
        <v>88</v>
      </c>
      <c r="F349" s="29">
        <v>2</v>
      </c>
      <c r="G349" s="29">
        <v>7.31</v>
      </c>
      <c r="H349" s="12">
        <v>0.95000000000000007</v>
      </c>
      <c r="I349" s="12">
        <v>0</v>
      </c>
      <c r="J349" s="29">
        <v>59.3</v>
      </c>
      <c r="K349" s="29">
        <v>2</v>
      </c>
      <c r="L349" s="12">
        <v>0.95000000000000007</v>
      </c>
      <c r="M349" s="12">
        <v>0.95000000000000007</v>
      </c>
      <c r="N349" s="29">
        <v>0.9</v>
      </c>
      <c r="O349" s="108">
        <v>0.9</v>
      </c>
      <c r="P349" s="39" t="str">
        <f>VLOOKUP(Perspectivas_Globales[[#This Row],[Country]],Tablas!$B$5:$C$138,2,FALSE)</f>
        <v>Sudamerica</v>
      </c>
      <c r="Q349" s="39" t="str" cm="1">
        <f t="array" ref="Q3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49" s="39" t="str" cm="1">
        <f t="array" ref="R3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50" spans="1:18" x14ac:dyDescent="0.25">
      <c r="A350" s="1" t="s">
        <v>40</v>
      </c>
      <c r="B350" s="1">
        <v>2007</v>
      </c>
      <c r="C350" s="1" t="s">
        <v>12</v>
      </c>
      <c r="D350" s="29">
        <v>78.900000000000006</v>
      </c>
      <c r="E350" s="29">
        <v>9</v>
      </c>
      <c r="F350" s="29">
        <v>2</v>
      </c>
      <c r="G350" s="29">
        <v>7.39</v>
      </c>
      <c r="H350" s="12">
        <v>0.92</v>
      </c>
      <c r="I350" s="12">
        <v>0</v>
      </c>
      <c r="J350" s="29">
        <v>58.7</v>
      </c>
      <c r="K350" s="29">
        <v>2</v>
      </c>
      <c r="L350" s="12">
        <v>0.95000000000000007</v>
      </c>
      <c r="M350" s="12">
        <v>0.96</v>
      </c>
      <c r="N350" s="29">
        <v>0.9</v>
      </c>
      <c r="O350" s="108">
        <v>0.9</v>
      </c>
      <c r="P350" s="39" t="str">
        <f>VLOOKUP(Perspectivas_Globales[[#This Row],[Country]],Tablas!$B$5:$C$138,2,FALSE)</f>
        <v>Sudamerica</v>
      </c>
      <c r="Q350" s="39" t="str" cm="1">
        <f t="array" ref="Q3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50" s="39" t="str" cm="1">
        <f t="array" ref="R3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51" spans="1:18" x14ac:dyDescent="0.25">
      <c r="A351" s="1" t="s">
        <v>40</v>
      </c>
      <c r="B351" s="1">
        <v>2006</v>
      </c>
      <c r="C351" s="1" t="s">
        <v>12</v>
      </c>
      <c r="D351" s="29">
        <v>78.900000000000006</v>
      </c>
      <c r="E351" s="29">
        <v>91</v>
      </c>
      <c r="F351" s="29">
        <v>2</v>
      </c>
      <c r="G351" s="29">
        <v>7.33</v>
      </c>
      <c r="H351" s="12">
        <v>0.95000000000000007</v>
      </c>
      <c r="I351" s="12">
        <v>0</v>
      </c>
      <c r="J351" s="29">
        <v>58.1</v>
      </c>
      <c r="K351" s="29">
        <v>2</v>
      </c>
      <c r="L351" s="12">
        <v>0.94000000000000006</v>
      </c>
      <c r="M351" s="12">
        <v>0.94000000000000006</v>
      </c>
      <c r="N351" s="29">
        <v>0.9</v>
      </c>
      <c r="O351" s="108">
        <v>0.9</v>
      </c>
      <c r="P351" s="39" t="str">
        <f>VLOOKUP(Perspectivas_Globales[[#This Row],[Country]],Tablas!$B$5:$C$138,2,FALSE)</f>
        <v>Sudamerica</v>
      </c>
      <c r="Q351" s="39" t="str" cm="1">
        <f t="array" ref="Q3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51" s="39" t="str" cm="1">
        <f t="array" ref="R3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52" spans="1:18" x14ac:dyDescent="0.25">
      <c r="A352" s="1" t="s">
        <v>41</v>
      </c>
      <c r="B352" s="1">
        <v>2014</v>
      </c>
      <c r="C352" s="1" t="s">
        <v>12</v>
      </c>
      <c r="D352" s="29">
        <v>75.8</v>
      </c>
      <c r="E352" s="29">
        <v>86</v>
      </c>
      <c r="F352" s="29">
        <v>171</v>
      </c>
      <c r="G352" s="29">
        <v>5.78</v>
      </c>
      <c r="H352" s="12">
        <v>0.99</v>
      </c>
      <c r="I352" s="12">
        <v>526.28</v>
      </c>
      <c r="J352" s="29">
        <v>31.9</v>
      </c>
      <c r="K352" s="29">
        <v>198</v>
      </c>
      <c r="L352" s="12">
        <v>0.99</v>
      </c>
      <c r="M352" s="12">
        <v>0.99</v>
      </c>
      <c r="N352" s="29">
        <v>3.7</v>
      </c>
      <c r="O352" s="108">
        <v>3</v>
      </c>
      <c r="P352" s="39" t="str">
        <f>VLOOKUP(Perspectivas_Globales[[#This Row],[Country]],Tablas!$B$5:$C$138,2,FALSE)</f>
        <v>Asia</v>
      </c>
      <c r="Q352" s="39" t="str" cm="1">
        <f t="array" ref="Q3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52" s="39" t="str" cm="1">
        <f t="array" ref="R3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53" spans="1:18" x14ac:dyDescent="0.25">
      <c r="A353" s="1" t="s">
        <v>41</v>
      </c>
      <c r="B353" s="1">
        <v>2013</v>
      </c>
      <c r="C353" s="1" t="s">
        <v>12</v>
      </c>
      <c r="D353" s="29">
        <v>75.599999999999994</v>
      </c>
      <c r="E353" s="29">
        <v>88</v>
      </c>
      <c r="F353" s="29">
        <v>185</v>
      </c>
      <c r="G353" s="29">
        <v>5.79</v>
      </c>
      <c r="H353" s="12">
        <v>0.99</v>
      </c>
      <c r="I353" s="12">
        <v>268.83</v>
      </c>
      <c r="J353" s="29">
        <v>3.9</v>
      </c>
      <c r="K353" s="29">
        <v>216</v>
      </c>
      <c r="L353" s="12">
        <v>0.99</v>
      </c>
      <c r="M353" s="12">
        <v>0.99</v>
      </c>
      <c r="N353" s="29">
        <v>3.8</v>
      </c>
      <c r="O353" s="108">
        <v>3.2</v>
      </c>
      <c r="P353" s="39" t="str">
        <f>VLOOKUP(Perspectivas_Globales[[#This Row],[Country]],Tablas!$B$5:$C$138,2,FALSE)</f>
        <v>Asia</v>
      </c>
      <c r="Q353" s="39" t="str" cm="1">
        <f t="array" ref="Q3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53" s="39" t="str" cm="1">
        <f t="array" ref="R3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54" spans="1:18" x14ac:dyDescent="0.25">
      <c r="A354" s="1" t="s">
        <v>41</v>
      </c>
      <c r="B354" s="1">
        <v>2012</v>
      </c>
      <c r="C354" s="1" t="s">
        <v>12</v>
      </c>
      <c r="D354" s="29">
        <v>75.400000000000006</v>
      </c>
      <c r="E354" s="29">
        <v>89</v>
      </c>
      <c r="F354" s="29">
        <v>201</v>
      </c>
      <c r="G354" s="29">
        <v>5.74</v>
      </c>
      <c r="H354" s="12">
        <v>0.99</v>
      </c>
      <c r="I354" s="12">
        <v>61.83</v>
      </c>
      <c r="J354" s="29">
        <v>3</v>
      </c>
      <c r="K354" s="29">
        <v>233</v>
      </c>
      <c r="L354" s="12">
        <v>0.99</v>
      </c>
      <c r="M354" s="12">
        <v>0.99</v>
      </c>
      <c r="N354" s="29">
        <v>3.9</v>
      </c>
      <c r="O354" s="108">
        <v>3.3</v>
      </c>
      <c r="P354" s="39" t="str">
        <f>VLOOKUP(Perspectivas_Globales[[#This Row],[Country]],Tablas!$B$5:$C$138,2,FALSE)</f>
        <v>Asia</v>
      </c>
      <c r="Q354" s="39" t="str" cm="1">
        <f t="array" ref="Q3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54" s="39" t="str" cm="1">
        <f t="array" ref="R3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55" spans="1:18" x14ac:dyDescent="0.25">
      <c r="A355" s="1" t="s">
        <v>41</v>
      </c>
      <c r="B355" s="1">
        <v>2011</v>
      </c>
      <c r="C355" s="1" t="s">
        <v>12</v>
      </c>
      <c r="D355" s="29">
        <v>75.2</v>
      </c>
      <c r="E355" s="29">
        <v>91</v>
      </c>
      <c r="F355" s="29">
        <v>215</v>
      </c>
      <c r="G355" s="29">
        <v>5.63</v>
      </c>
      <c r="H355" s="12">
        <v>0.99</v>
      </c>
      <c r="I355" s="12">
        <v>99.43</v>
      </c>
      <c r="J355" s="29">
        <v>29</v>
      </c>
      <c r="K355" s="29">
        <v>251</v>
      </c>
      <c r="L355" s="12">
        <v>0.99</v>
      </c>
      <c r="M355" s="12">
        <v>0.99</v>
      </c>
      <c r="N355" s="29">
        <v>4.0999999999999996</v>
      </c>
      <c r="O355" s="108">
        <v>3.5</v>
      </c>
      <c r="P355" s="39" t="str">
        <f>VLOOKUP(Perspectivas_Globales[[#This Row],[Country]],Tablas!$B$5:$C$138,2,FALSE)</f>
        <v>Asia</v>
      </c>
      <c r="Q355" s="39" t="str" cm="1">
        <f t="array" ref="Q3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55" s="39" t="str" cm="1">
        <f t="array" ref="R3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56" spans="1:18" x14ac:dyDescent="0.25">
      <c r="A356" s="1" t="s">
        <v>41</v>
      </c>
      <c r="B356" s="1">
        <v>2010</v>
      </c>
      <c r="C356" s="1" t="s">
        <v>12</v>
      </c>
      <c r="D356" s="29">
        <v>75</v>
      </c>
      <c r="E356" s="29">
        <v>92</v>
      </c>
      <c r="F356" s="29">
        <v>231</v>
      </c>
      <c r="G356" s="29">
        <v>5.75</v>
      </c>
      <c r="H356" s="12">
        <v>0.99</v>
      </c>
      <c r="I356" s="12">
        <v>381.59000000000003</v>
      </c>
      <c r="J356" s="29">
        <v>28.1</v>
      </c>
      <c r="K356" s="29">
        <v>268</v>
      </c>
      <c r="L356" s="12">
        <v>0.99</v>
      </c>
      <c r="M356" s="12">
        <v>0.99</v>
      </c>
      <c r="N356" s="29">
        <v>4.2</v>
      </c>
      <c r="O356" s="108">
        <v>3.6</v>
      </c>
      <c r="P356" s="39" t="str">
        <f>VLOOKUP(Perspectivas_Globales[[#This Row],[Country]],Tablas!$B$5:$C$138,2,FALSE)</f>
        <v>Asia</v>
      </c>
      <c r="Q356" s="39" t="str" cm="1">
        <f t="array" ref="Q3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56" s="39" t="str" cm="1">
        <f t="array" ref="R3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57" spans="1:18" x14ac:dyDescent="0.25">
      <c r="A357" s="1" t="s">
        <v>41</v>
      </c>
      <c r="B357" s="1">
        <v>2009</v>
      </c>
      <c r="C357" s="1" t="s">
        <v>12</v>
      </c>
      <c r="D357" s="29">
        <v>74.900000000000006</v>
      </c>
      <c r="E357" s="29">
        <v>93</v>
      </c>
      <c r="F357" s="29">
        <v>248</v>
      </c>
      <c r="G357" s="29">
        <v>4.88</v>
      </c>
      <c r="H357" s="12">
        <v>0.99</v>
      </c>
      <c r="I357" s="12">
        <v>524.61</v>
      </c>
      <c r="J357" s="29">
        <v>27.3</v>
      </c>
      <c r="K357" s="29">
        <v>288</v>
      </c>
      <c r="L357" s="12">
        <v>0.99</v>
      </c>
      <c r="M357" s="12">
        <v>0.99</v>
      </c>
      <c r="N357" s="29">
        <v>4.4000000000000004</v>
      </c>
      <c r="O357" s="108">
        <v>3.8</v>
      </c>
      <c r="P357" s="39" t="str">
        <f>VLOOKUP(Perspectivas_Globales[[#This Row],[Country]],Tablas!$B$5:$C$138,2,FALSE)</f>
        <v>Asia</v>
      </c>
      <c r="Q357" s="39" t="str" cm="1">
        <f t="array" ref="Q3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57" s="39" t="str" cm="1">
        <f t="array" ref="R3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58" spans="1:18" x14ac:dyDescent="0.25">
      <c r="A358" s="1" t="s">
        <v>41</v>
      </c>
      <c r="B358" s="1">
        <v>2008</v>
      </c>
      <c r="C358" s="1" t="s">
        <v>12</v>
      </c>
      <c r="D358" s="29">
        <v>74.5</v>
      </c>
      <c r="E358" s="29">
        <v>97</v>
      </c>
      <c r="F358" s="29">
        <v>266</v>
      </c>
      <c r="G358" s="29">
        <v>4.2699999999999996</v>
      </c>
      <c r="H358" s="12">
        <v>0.95000000000000007</v>
      </c>
      <c r="I358" s="12">
        <v>1314.41</v>
      </c>
      <c r="J358" s="29">
        <v>26.5</v>
      </c>
      <c r="K358" s="29">
        <v>308</v>
      </c>
      <c r="L358" s="12">
        <v>0.99</v>
      </c>
      <c r="M358" s="12">
        <v>0.97</v>
      </c>
      <c r="N358" s="29">
        <v>4.5</v>
      </c>
      <c r="O358" s="108">
        <v>4</v>
      </c>
      <c r="P358" s="39" t="str">
        <f>VLOOKUP(Perspectivas_Globales[[#This Row],[Country]],Tablas!$B$5:$C$138,2,FALSE)</f>
        <v>Asia</v>
      </c>
      <c r="Q358" s="39" t="str" cm="1">
        <f t="array" ref="Q3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58" s="39" t="str" cm="1">
        <f t="array" ref="R3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59" spans="1:18" x14ac:dyDescent="0.25">
      <c r="A359" s="1" t="s">
        <v>41</v>
      </c>
      <c r="B359" s="1">
        <v>2007</v>
      </c>
      <c r="C359" s="1" t="s">
        <v>12</v>
      </c>
      <c r="D359" s="29">
        <v>74.400000000000006</v>
      </c>
      <c r="E359" s="29">
        <v>96</v>
      </c>
      <c r="F359" s="29">
        <v>285</v>
      </c>
      <c r="G359" s="29">
        <v>3.88</v>
      </c>
      <c r="H359" s="12">
        <v>0.92</v>
      </c>
      <c r="I359" s="12">
        <v>1090.23</v>
      </c>
      <c r="J359" s="29">
        <v>25.7</v>
      </c>
      <c r="K359" s="29">
        <v>332</v>
      </c>
      <c r="L359" s="12">
        <v>0.94000000000000006</v>
      </c>
      <c r="M359" s="12">
        <v>0.93</v>
      </c>
      <c r="N359" s="29">
        <v>4.7</v>
      </c>
      <c r="O359" s="108">
        <v>4.0999999999999996</v>
      </c>
      <c r="P359" s="39" t="str">
        <f>VLOOKUP(Perspectivas_Globales[[#This Row],[Country]],Tablas!$B$5:$C$138,2,FALSE)</f>
        <v>Asia</v>
      </c>
      <c r="Q359" s="39" t="str" cm="1">
        <f t="array" ref="Q3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59" s="39" t="str" cm="1">
        <f t="array" ref="R3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60" spans="1:18" x14ac:dyDescent="0.25">
      <c r="A360" s="1" t="s">
        <v>41</v>
      </c>
      <c r="B360" s="1">
        <v>2006</v>
      </c>
      <c r="C360" s="1" t="s">
        <v>12</v>
      </c>
      <c r="D360" s="29">
        <v>74.2</v>
      </c>
      <c r="E360" s="29">
        <v>98</v>
      </c>
      <c r="F360" s="29">
        <v>307</v>
      </c>
      <c r="G360" s="29">
        <v>3.28</v>
      </c>
      <c r="H360" s="12">
        <v>0.91</v>
      </c>
      <c r="I360" s="12">
        <v>996.02</v>
      </c>
      <c r="J360" s="29">
        <v>24.9</v>
      </c>
      <c r="K360" s="29">
        <v>360</v>
      </c>
      <c r="L360" s="12">
        <v>0.94000000000000006</v>
      </c>
      <c r="M360" s="12">
        <v>0.93</v>
      </c>
      <c r="N360" s="29">
        <v>4.8</v>
      </c>
      <c r="O360" s="108">
        <v>4.3</v>
      </c>
      <c r="P360" s="39" t="str">
        <f>VLOOKUP(Perspectivas_Globales[[#This Row],[Country]],Tablas!$B$5:$C$138,2,FALSE)</f>
        <v>Asia</v>
      </c>
      <c r="Q360" s="39" t="str" cm="1">
        <f t="array" ref="Q3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60" s="39" t="str" cm="1">
        <f t="array" ref="R3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61" spans="1:18" x14ac:dyDescent="0.25">
      <c r="A361" s="1" t="s">
        <v>41</v>
      </c>
      <c r="B361" s="1">
        <v>2005</v>
      </c>
      <c r="C361" s="1" t="s">
        <v>12</v>
      </c>
      <c r="D361" s="29">
        <v>73.900000000000006</v>
      </c>
      <c r="E361" s="29">
        <v>99</v>
      </c>
      <c r="F361" s="29">
        <v>332</v>
      </c>
      <c r="G361" s="29">
        <v>2.92</v>
      </c>
      <c r="H361" s="12">
        <v>0.84</v>
      </c>
      <c r="I361" s="12">
        <v>1242.19</v>
      </c>
      <c r="J361" s="29">
        <v>24.1</v>
      </c>
      <c r="K361" s="29">
        <v>392</v>
      </c>
      <c r="L361" s="12">
        <v>0.87</v>
      </c>
      <c r="M361" s="12">
        <v>0.87</v>
      </c>
      <c r="N361" s="29">
        <v>5</v>
      </c>
      <c r="O361" s="108">
        <v>4.4000000000000004</v>
      </c>
      <c r="P361" s="39" t="str">
        <f>VLOOKUP(Perspectivas_Globales[[#This Row],[Country]],Tablas!$B$5:$C$138,2,FALSE)</f>
        <v>Asia</v>
      </c>
      <c r="Q361" s="39" t="str" cm="1">
        <f t="array" ref="Q3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61" s="39" t="str" cm="1">
        <f t="array" ref="R3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62" spans="1:18" x14ac:dyDescent="0.25">
      <c r="A362" s="1" t="s">
        <v>41</v>
      </c>
      <c r="B362" s="1">
        <v>2004</v>
      </c>
      <c r="C362" s="1" t="s">
        <v>12</v>
      </c>
      <c r="D362" s="29">
        <v>73.5</v>
      </c>
      <c r="E362" s="29">
        <v>11</v>
      </c>
      <c r="F362" s="29">
        <v>360</v>
      </c>
      <c r="G362" s="29">
        <v>3.04</v>
      </c>
      <c r="H362" s="12">
        <v>0.79</v>
      </c>
      <c r="I362" s="12">
        <v>705.49</v>
      </c>
      <c r="J362" s="29">
        <v>23.4</v>
      </c>
      <c r="K362" s="29">
        <v>427</v>
      </c>
      <c r="L362" s="12">
        <v>0.87</v>
      </c>
      <c r="M362" s="12">
        <v>0.87</v>
      </c>
      <c r="N362" s="29">
        <v>5.0999999999999996</v>
      </c>
      <c r="O362" s="108">
        <v>4.5999999999999996</v>
      </c>
      <c r="P362" s="39" t="str">
        <f>VLOOKUP(Perspectivas_Globales[[#This Row],[Country]],Tablas!$B$5:$C$138,2,FALSE)</f>
        <v>Asia</v>
      </c>
      <c r="Q362" s="39" t="str" cm="1">
        <f t="array" ref="Q3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62" s="39" t="str" cm="1">
        <f t="array" ref="R3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63" spans="1:18" x14ac:dyDescent="0.25">
      <c r="A363" s="1" t="s">
        <v>41</v>
      </c>
      <c r="B363" s="1">
        <v>2003</v>
      </c>
      <c r="C363" s="1" t="s">
        <v>12</v>
      </c>
      <c r="D363" s="29">
        <v>73.099999999999994</v>
      </c>
      <c r="E363" s="29">
        <v>13</v>
      </c>
      <c r="F363" s="29">
        <v>391</v>
      </c>
      <c r="G363" s="29">
        <v>2.96</v>
      </c>
      <c r="H363" s="12">
        <v>0.75</v>
      </c>
      <c r="I363" s="12">
        <v>718.79</v>
      </c>
      <c r="J363" s="29">
        <v>22.6</v>
      </c>
      <c r="K363" s="29">
        <v>467</v>
      </c>
      <c r="L363" s="12">
        <v>0.87</v>
      </c>
      <c r="M363" s="12">
        <v>0.86</v>
      </c>
      <c r="N363" s="29">
        <v>5.3</v>
      </c>
      <c r="O363" s="108">
        <v>4.7</v>
      </c>
      <c r="P363" s="39" t="str">
        <f>VLOOKUP(Perspectivas_Globales[[#This Row],[Country]],Tablas!$B$5:$C$138,2,FALSE)</f>
        <v>Asia</v>
      </c>
      <c r="Q363" s="39" t="str" cm="1">
        <f t="array" ref="Q3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63" s="39" t="str" cm="1">
        <f t="array" ref="R3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64" spans="1:18" x14ac:dyDescent="0.25">
      <c r="A364" s="1" t="s">
        <v>41</v>
      </c>
      <c r="B364" s="1">
        <v>2002</v>
      </c>
      <c r="C364" s="1" t="s">
        <v>12</v>
      </c>
      <c r="D364" s="29">
        <v>72.7</v>
      </c>
      <c r="E364" s="29">
        <v>16</v>
      </c>
      <c r="F364" s="29">
        <v>422</v>
      </c>
      <c r="G364" s="29">
        <v>2.91</v>
      </c>
      <c r="H364" s="12">
        <v>7.0000000000000007E-2</v>
      </c>
      <c r="I364" s="12">
        <v>583.41</v>
      </c>
      <c r="J364" s="29">
        <v>21.9</v>
      </c>
      <c r="K364" s="29">
        <v>511</v>
      </c>
      <c r="L364" s="12">
        <v>0.86</v>
      </c>
      <c r="M364" s="12">
        <v>0.86</v>
      </c>
      <c r="N364" s="29">
        <v>5.5</v>
      </c>
      <c r="O364" s="108">
        <v>4.9000000000000004</v>
      </c>
      <c r="P364" s="39" t="str">
        <f>VLOOKUP(Perspectivas_Globales[[#This Row],[Country]],Tablas!$B$5:$C$138,2,FALSE)</f>
        <v>Asia</v>
      </c>
      <c r="Q364" s="39" t="str" cm="1">
        <f t="array" ref="Q3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64" s="39" t="str" cm="1">
        <f t="array" ref="R3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65" spans="1:18" x14ac:dyDescent="0.25">
      <c r="A365" s="1" t="s">
        <v>41</v>
      </c>
      <c r="B365" s="1">
        <v>2001</v>
      </c>
      <c r="C365" s="1" t="s">
        <v>12</v>
      </c>
      <c r="D365" s="29">
        <v>72.2</v>
      </c>
      <c r="E365" s="29">
        <v>11</v>
      </c>
      <c r="F365" s="29">
        <v>457</v>
      </c>
      <c r="G365" s="29">
        <v>2.84</v>
      </c>
      <c r="H365" s="12">
        <v>0.65</v>
      </c>
      <c r="I365" s="12">
        <v>889.62</v>
      </c>
      <c r="J365" s="29">
        <v>21.2</v>
      </c>
      <c r="K365" s="29">
        <v>558</v>
      </c>
      <c r="L365" s="12">
        <v>0.86</v>
      </c>
      <c r="M365" s="12">
        <v>0.86</v>
      </c>
      <c r="N365" s="29">
        <v>5.7</v>
      </c>
      <c r="O365" s="108">
        <v>5</v>
      </c>
      <c r="P365" s="39" t="str">
        <f>VLOOKUP(Perspectivas_Globales[[#This Row],[Country]],Tablas!$B$5:$C$138,2,FALSE)</f>
        <v>Asia</v>
      </c>
      <c r="Q365" s="39" t="str" cm="1">
        <f t="array" ref="Q3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65" s="39" t="str" cm="1">
        <f t="array" ref="R3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66" spans="1:18" x14ac:dyDescent="0.25">
      <c r="A366" s="1" t="s">
        <v>41</v>
      </c>
      <c r="B366" s="1">
        <v>2000</v>
      </c>
      <c r="C366" s="1" t="s">
        <v>12</v>
      </c>
      <c r="D366" s="29">
        <v>71.7</v>
      </c>
      <c r="E366" s="29">
        <v>115</v>
      </c>
      <c r="F366" s="29">
        <v>490</v>
      </c>
      <c r="G366" s="29">
        <v>3.06</v>
      </c>
      <c r="H366" s="12">
        <v>0.06</v>
      </c>
      <c r="I366" s="12">
        <v>710.93000000000006</v>
      </c>
      <c r="J366" s="29">
        <v>2.5</v>
      </c>
      <c r="K366" s="29">
        <v>608</v>
      </c>
      <c r="L366" s="12">
        <v>0.86</v>
      </c>
      <c r="M366" s="12">
        <v>0.85</v>
      </c>
      <c r="N366" s="29">
        <v>5.9</v>
      </c>
      <c r="O366" s="108">
        <v>5.0999999999999996</v>
      </c>
      <c r="P366" s="39" t="str">
        <f>VLOOKUP(Perspectivas_Globales[[#This Row],[Country]],Tablas!$B$5:$C$138,2,FALSE)</f>
        <v>Asia</v>
      </c>
      <c r="Q366" s="39" t="str" cm="1">
        <f t="array" ref="Q3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366" s="39" t="str" cm="1">
        <f t="array" ref="R3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67" spans="1:18" x14ac:dyDescent="0.25">
      <c r="A367" s="1" t="s">
        <v>42</v>
      </c>
      <c r="B367" s="1">
        <v>2014</v>
      </c>
      <c r="C367" s="1" t="s">
        <v>12</v>
      </c>
      <c r="D367" s="29">
        <v>74.599999999999994</v>
      </c>
      <c r="E367" s="29">
        <v>144</v>
      </c>
      <c r="F367" s="29">
        <v>11</v>
      </c>
      <c r="G367" s="29">
        <v>4.38</v>
      </c>
      <c r="H367" s="12">
        <v>0.09</v>
      </c>
      <c r="I367" s="12">
        <v>0</v>
      </c>
      <c r="J367" s="29">
        <v>57.2</v>
      </c>
      <c r="K367" s="29">
        <v>12</v>
      </c>
      <c r="L367" s="12">
        <v>0.09</v>
      </c>
      <c r="M367" s="12">
        <v>0.09</v>
      </c>
      <c r="N367" s="29">
        <v>2.1</v>
      </c>
      <c r="O367" s="108">
        <v>1.9</v>
      </c>
      <c r="P367" s="39" t="str">
        <f>VLOOKUP(Perspectivas_Globales[[#This Row],[Country]],Tablas!$B$5:$C$138,2,FALSE)</f>
        <v>Sudamerica</v>
      </c>
      <c r="Q367" s="39" t="str" cm="1">
        <f t="array" ref="Q3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67" s="39" t="str" cm="1">
        <f t="array" ref="R3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68" spans="1:18" x14ac:dyDescent="0.25">
      <c r="A368" s="1" t="s">
        <v>42</v>
      </c>
      <c r="B368" s="1">
        <v>2013</v>
      </c>
      <c r="C368" s="1" t="s">
        <v>12</v>
      </c>
      <c r="D368" s="29">
        <v>74.400000000000006</v>
      </c>
      <c r="E368" s="29">
        <v>145</v>
      </c>
      <c r="F368" s="29">
        <v>11</v>
      </c>
      <c r="G368" s="29">
        <v>4.41</v>
      </c>
      <c r="H368" s="12">
        <v>0.91</v>
      </c>
      <c r="I368" s="12">
        <v>0.01</v>
      </c>
      <c r="J368" s="29">
        <v>56.4</v>
      </c>
      <c r="K368" s="29">
        <v>13</v>
      </c>
      <c r="L368" s="12">
        <v>0.91</v>
      </c>
      <c r="M368" s="12">
        <v>0.91</v>
      </c>
      <c r="N368" s="29">
        <v>2.1</v>
      </c>
      <c r="O368" s="108">
        <v>1.9</v>
      </c>
      <c r="P368" s="39" t="str">
        <f>VLOOKUP(Perspectivas_Globales[[#This Row],[Country]],Tablas!$B$5:$C$138,2,FALSE)</f>
        <v>Sudamerica</v>
      </c>
      <c r="Q368" s="39" t="str" cm="1">
        <f t="array" ref="Q3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68" s="39" t="str" cm="1">
        <f t="array" ref="R3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69" spans="1:18" x14ac:dyDescent="0.25">
      <c r="A369" s="1" t="s">
        <v>42</v>
      </c>
      <c r="B369" s="1">
        <v>2012</v>
      </c>
      <c r="C369" s="1" t="s">
        <v>12</v>
      </c>
      <c r="D369" s="29">
        <v>74.3</v>
      </c>
      <c r="E369" s="29">
        <v>143</v>
      </c>
      <c r="F369" s="29">
        <v>11</v>
      </c>
      <c r="G369" s="29">
        <v>4.4400000000000004</v>
      </c>
      <c r="H369" s="12">
        <v>0.92</v>
      </c>
      <c r="I369" s="12">
        <v>0.01</v>
      </c>
      <c r="J369" s="29">
        <v>55.7</v>
      </c>
      <c r="K369" s="29">
        <v>13</v>
      </c>
      <c r="L369" s="12">
        <v>0.91</v>
      </c>
      <c r="M369" s="12">
        <v>0.91</v>
      </c>
      <c r="N369" s="29">
        <v>2.1</v>
      </c>
      <c r="O369" s="108">
        <v>1.9</v>
      </c>
      <c r="P369" s="39" t="str">
        <f>VLOOKUP(Perspectivas_Globales[[#This Row],[Country]],Tablas!$B$5:$C$138,2,FALSE)</f>
        <v>Sudamerica</v>
      </c>
      <c r="Q369" s="39" t="str" cm="1">
        <f t="array" ref="Q3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69" s="39" t="str" cm="1">
        <f t="array" ref="R3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70" spans="1:18" x14ac:dyDescent="0.25">
      <c r="A370" s="1" t="s">
        <v>42</v>
      </c>
      <c r="B370" s="1">
        <v>2011</v>
      </c>
      <c r="C370" s="1" t="s">
        <v>12</v>
      </c>
      <c r="D370" s="29">
        <v>74.2</v>
      </c>
      <c r="E370" s="29">
        <v>144</v>
      </c>
      <c r="F370" s="29">
        <v>12</v>
      </c>
      <c r="G370" s="29">
        <v>4.37</v>
      </c>
      <c r="H370" s="12">
        <v>0.85</v>
      </c>
      <c r="I370" s="12">
        <v>0.06</v>
      </c>
      <c r="J370" s="29">
        <v>55</v>
      </c>
      <c r="K370" s="29">
        <v>14</v>
      </c>
      <c r="L370" s="12">
        <v>0.85</v>
      </c>
      <c r="M370" s="12">
        <v>0.85</v>
      </c>
      <c r="N370" s="29">
        <v>2.2000000000000002</v>
      </c>
      <c r="O370" s="108">
        <v>2</v>
      </c>
      <c r="P370" s="39" t="str">
        <f>VLOOKUP(Perspectivas_Globales[[#This Row],[Country]],Tablas!$B$5:$C$138,2,FALSE)</f>
        <v>Sudamerica</v>
      </c>
      <c r="Q370" s="39" t="str" cm="1">
        <f t="array" ref="Q3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70" s="39" t="str" cm="1">
        <f t="array" ref="R3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71" spans="1:18" x14ac:dyDescent="0.25">
      <c r="A371" s="1" t="s">
        <v>42</v>
      </c>
      <c r="B371" s="1">
        <v>2010</v>
      </c>
      <c r="C371" s="1" t="s">
        <v>12</v>
      </c>
      <c r="D371" s="29">
        <v>73.599999999999994</v>
      </c>
      <c r="E371" s="29">
        <v>15</v>
      </c>
      <c r="F371" s="29">
        <v>12</v>
      </c>
      <c r="G371" s="29">
        <v>4.28</v>
      </c>
      <c r="H371" s="12">
        <v>0.88</v>
      </c>
      <c r="I371" s="12">
        <v>0</v>
      </c>
      <c r="J371" s="29">
        <v>54.2</v>
      </c>
      <c r="K371" s="29">
        <v>15</v>
      </c>
      <c r="L371" s="12">
        <v>0.88</v>
      </c>
      <c r="M371" s="12">
        <v>0.88</v>
      </c>
      <c r="N371" s="29">
        <v>2.2000000000000002</v>
      </c>
      <c r="O371" s="108">
        <v>2</v>
      </c>
      <c r="P371" s="39" t="str">
        <f>VLOOKUP(Perspectivas_Globales[[#This Row],[Country]],Tablas!$B$5:$C$138,2,FALSE)</f>
        <v>Sudamerica</v>
      </c>
      <c r="Q371" s="39" t="str" cm="1">
        <f t="array" ref="Q3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71" s="39" t="str" cm="1">
        <f t="array" ref="R3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72" spans="1:18" x14ac:dyDescent="0.25">
      <c r="A372" s="1" t="s">
        <v>42</v>
      </c>
      <c r="B372" s="1">
        <v>2009</v>
      </c>
      <c r="C372" s="1" t="s">
        <v>12</v>
      </c>
      <c r="D372" s="29">
        <v>73.599999999999994</v>
      </c>
      <c r="E372" s="29">
        <v>15</v>
      </c>
      <c r="F372" s="29">
        <v>13</v>
      </c>
      <c r="G372" s="29">
        <v>4.34</v>
      </c>
      <c r="H372" s="12">
        <v>0.92</v>
      </c>
      <c r="I372" s="12">
        <v>0</v>
      </c>
      <c r="J372" s="29">
        <v>53.5</v>
      </c>
      <c r="K372" s="29">
        <v>15</v>
      </c>
      <c r="L372" s="12">
        <v>0.92</v>
      </c>
      <c r="M372" s="12">
        <v>0.92</v>
      </c>
      <c r="N372" s="29">
        <v>2.2000000000000002</v>
      </c>
      <c r="O372" s="108">
        <v>2</v>
      </c>
      <c r="P372" s="39" t="str">
        <f>VLOOKUP(Perspectivas_Globales[[#This Row],[Country]],Tablas!$B$5:$C$138,2,FALSE)</f>
        <v>Sudamerica</v>
      </c>
      <c r="Q372" s="39" t="str" cm="1">
        <f t="array" ref="Q3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72" s="39" t="str" cm="1">
        <f t="array" ref="R3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73" spans="1:18" x14ac:dyDescent="0.25">
      <c r="A373" s="1" t="s">
        <v>42</v>
      </c>
      <c r="B373" s="1">
        <v>2008</v>
      </c>
      <c r="C373" s="1" t="s">
        <v>12</v>
      </c>
      <c r="D373" s="29">
        <v>73.5</v>
      </c>
      <c r="E373" s="29">
        <v>146</v>
      </c>
      <c r="F373" s="29">
        <v>14</v>
      </c>
      <c r="G373" s="29">
        <v>4.45</v>
      </c>
      <c r="H373" s="12">
        <v>0.92</v>
      </c>
      <c r="I373" s="12">
        <v>0</v>
      </c>
      <c r="J373" s="29">
        <v>52.8</v>
      </c>
      <c r="K373" s="29">
        <v>16</v>
      </c>
      <c r="L373" s="12">
        <v>0.92</v>
      </c>
      <c r="M373" s="12">
        <v>0.92</v>
      </c>
      <c r="N373" s="29">
        <v>2.2999999999999998</v>
      </c>
      <c r="O373" s="108">
        <v>2</v>
      </c>
      <c r="P373" s="39" t="str">
        <f>VLOOKUP(Perspectivas_Globales[[#This Row],[Country]],Tablas!$B$5:$C$138,2,FALSE)</f>
        <v>Sudamerica</v>
      </c>
      <c r="Q373" s="39" t="str" cm="1">
        <f t="array" ref="Q3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73" s="39" t="str" cm="1">
        <f t="array" ref="R3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74" spans="1:18" x14ac:dyDescent="0.25">
      <c r="A374" s="1" t="s">
        <v>42</v>
      </c>
      <c r="B374" s="1">
        <v>2007</v>
      </c>
      <c r="C374" s="1" t="s">
        <v>12</v>
      </c>
      <c r="D374" s="29">
        <v>73.5</v>
      </c>
      <c r="E374" s="29">
        <v>144</v>
      </c>
      <c r="F374" s="29">
        <v>14</v>
      </c>
      <c r="G374" s="29">
        <v>4.66</v>
      </c>
      <c r="H374" s="12">
        <v>0.93</v>
      </c>
      <c r="I374" s="12">
        <v>0</v>
      </c>
      <c r="J374" s="29">
        <v>52</v>
      </c>
      <c r="K374" s="29">
        <v>17</v>
      </c>
      <c r="L374" s="12">
        <v>0.93</v>
      </c>
      <c r="M374" s="12">
        <v>0.93</v>
      </c>
      <c r="N374" s="29">
        <v>2.2999999999999998</v>
      </c>
      <c r="O374" s="108">
        <v>2.1</v>
      </c>
      <c r="P374" s="39" t="str">
        <f>VLOOKUP(Perspectivas_Globales[[#This Row],[Country]],Tablas!$B$5:$C$138,2,FALSE)</f>
        <v>Sudamerica</v>
      </c>
      <c r="Q374" s="39" t="str" cm="1">
        <f t="array" ref="Q3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74" s="39" t="str" cm="1">
        <f t="array" ref="R3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75" spans="1:18" x14ac:dyDescent="0.25">
      <c r="A375" s="1" t="s">
        <v>42</v>
      </c>
      <c r="B375" s="1">
        <v>2006</v>
      </c>
      <c r="C375" s="1" t="s">
        <v>12</v>
      </c>
      <c r="D375" s="29">
        <v>73.099999999999994</v>
      </c>
      <c r="E375" s="29">
        <v>147</v>
      </c>
      <c r="F375" s="29">
        <v>15</v>
      </c>
      <c r="G375" s="29">
        <v>4.53</v>
      </c>
      <c r="H375" s="12">
        <v>0.93</v>
      </c>
      <c r="I375" s="12">
        <v>0</v>
      </c>
      <c r="J375" s="29">
        <v>51.3</v>
      </c>
      <c r="K375" s="29">
        <v>17</v>
      </c>
      <c r="L375" s="12">
        <v>0.94000000000000006</v>
      </c>
      <c r="M375" s="12">
        <v>0.93</v>
      </c>
      <c r="N375" s="29">
        <v>2.2999999999999998</v>
      </c>
      <c r="O375" s="108">
        <v>2.1</v>
      </c>
      <c r="P375" s="39" t="str">
        <f>VLOOKUP(Perspectivas_Globales[[#This Row],[Country]],Tablas!$B$5:$C$138,2,FALSE)</f>
        <v>Sudamerica</v>
      </c>
      <c r="Q375" s="39" t="str" cm="1">
        <f t="array" ref="Q3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75" s="39" t="str" cm="1">
        <f t="array" ref="R3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76" spans="1:18" x14ac:dyDescent="0.25">
      <c r="A376" s="1" t="s">
        <v>42</v>
      </c>
      <c r="B376" s="1">
        <v>2005</v>
      </c>
      <c r="C376" s="1" t="s">
        <v>12</v>
      </c>
      <c r="D376" s="29">
        <v>73.099999999999994</v>
      </c>
      <c r="E376" s="29">
        <v>144</v>
      </c>
      <c r="F376" s="29">
        <v>15</v>
      </c>
      <c r="G376" s="29">
        <v>4.38</v>
      </c>
      <c r="H376" s="12">
        <v>0.93</v>
      </c>
      <c r="I376" s="12">
        <v>0</v>
      </c>
      <c r="J376" s="29">
        <v>5.5</v>
      </c>
      <c r="K376" s="29">
        <v>18</v>
      </c>
      <c r="L376" s="12">
        <v>0.93</v>
      </c>
      <c r="M376" s="12">
        <v>0.93</v>
      </c>
      <c r="N376" s="29">
        <v>2.4</v>
      </c>
      <c r="O376" s="108">
        <v>2.1</v>
      </c>
      <c r="P376" s="39" t="str">
        <f>VLOOKUP(Perspectivas_Globales[[#This Row],[Country]],Tablas!$B$5:$C$138,2,FALSE)</f>
        <v>Sudamerica</v>
      </c>
      <c r="Q376" s="39" t="str" cm="1">
        <f t="array" ref="Q3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76" s="39" t="str" cm="1">
        <f t="array" ref="R3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77" spans="1:18" x14ac:dyDescent="0.25">
      <c r="A377" s="1" t="s">
        <v>42</v>
      </c>
      <c r="B377" s="1">
        <v>2004</v>
      </c>
      <c r="C377" s="1" t="s">
        <v>12</v>
      </c>
      <c r="D377" s="29">
        <v>72.8</v>
      </c>
      <c r="E377" s="29">
        <v>148</v>
      </c>
      <c r="F377" s="29">
        <v>16</v>
      </c>
      <c r="G377" s="29">
        <v>4.26</v>
      </c>
      <c r="H377" s="12">
        <v>0.89</v>
      </c>
      <c r="I377" s="12">
        <v>0</v>
      </c>
      <c r="J377" s="29">
        <v>49.8</v>
      </c>
      <c r="K377" s="29">
        <v>19</v>
      </c>
      <c r="L377" s="12">
        <v>0.89</v>
      </c>
      <c r="M377" s="12">
        <v>0.89</v>
      </c>
      <c r="N377" s="29">
        <v>2.4</v>
      </c>
      <c r="O377" s="108">
        <v>2.2000000000000002</v>
      </c>
      <c r="P377" s="39" t="str">
        <f>VLOOKUP(Perspectivas_Globales[[#This Row],[Country]],Tablas!$B$5:$C$138,2,FALSE)</f>
        <v>Sudamerica</v>
      </c>
      <c r="Q377" s="39" t="str" cm="1">
        <f t="array" ref="Q3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77" s="39" t="str" cm="1">
        <f t="array" ref="R3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78" spans="1:18" x14ac:dyDescent="0.25">
      <c r="A378" s="1" t="s">
        <v>42</v>
      </c>
      <c r="B378" s="1">
        <v>2003</v>
      </c>
      <c r="C378" s="1" t="s">
        <v>12</v>
      </c>
      <c r="D378" s="29">
        <v>72.400000000000006</v>
      </c>
      <c r="E378" s="29">
        <v>15</v>
      </c>
      <c r="F378" s="29">
        <v>16</v>
      </c>
      <c r="G378" s="29">
        <v>4.25</v>
      </c>
      <c r="H378" s="12">
        <v>0.92</v>
      </c>
      <c r="I378" s="12">
        <v>0</v>
      </c>
      <c r="J378" s="29">
        <v>49</v>
      </c>
      <c r="K378" s="29">
        <v>19</v>
      </c>
      <c r="L378" s="12">
        <v>0.92</v>
      </c>
      <c r="M378" s="12">
        <v>0.92</v>
      </c>
      <c r="N378" s="29">
        <v>2.5</v>
      </c>
      <c r="O378" s="108">
        <v>2.2000000000000002</v>
      </c>
      <c r="P378" s="39" t="str">
        <f>VLOOKUP(Perspectivas_Globales[[#This Row],[Country]],Tablas!$B$5:$C$138,2,FALSE)</f>
        <v>Sudamerica</v>
      </c>
      <c r="Q378" s="39" t="str" cm="1">
        <f t="array" ref="Q3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78" s="39" t="str" cm="1">
        <f t="array" ref="R3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79" spans="1:18" x14ac:dyDescent="0.25">
      <c r="A379" s="1" t="s">
        <v>42</v>
      </c>
      <c r="B379" s="1">
        <v>2002</v>
      </c>
      <c r="C379" s="1" t="s">
        <v>12</v>
      </c>
      <c r="D379" s="29">
        <v>71.8</v>
      </c>
      <c r="E379" s="29">
        <v>163</v>
      </c>
      <c r="F379" s="29">
        <v>17</v>
      </c>
      <c r="G379" s="29">
        <v>4.45</v>
      </c>
      <c r="H379" s="12">
        <v>0.78</v>
      </c>
      <c r="I379" s="12">
        <v>1.3900000000000001</v>
      </c>
      <c r="J379" s="29">
        <v>48.2</v>
      </c>
      <c r="K379" s="29">
        <v>20</v>
      </c>
      <c r="L379" s="12">
        <v>0.83000000000000007</v>
      </c>
      <c r="M379" s="12">
        <v>0.81</v>
      </c>
      <c r="N379" s="29">
        <v>2.5</v>
      </c>
      <c r="O379" s="108">
        <v>2.2999999999999998</v>
      </c>
      <c r="P379" s="39" t="str">
        <f>VLOOKUP(Perspectivas_Globales[[#This Row],[Country]],Tablas!$B$5:$C$138,2,FALSE)</f>
        <v>Sudamerica</v>
      </c>
      <c r="Q379" s="39" t="str" cm="1">
        <f t="array" ref="Q3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79" s="39" t="str" cm="1">
        <f t="array" ref="R3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80" spans="1:18" x14ac:dyDescent="0.25">
      <c r="A380" s="1" t="s">
        <v>42</v>
      </c>
      <c r="B380" s="1">
        <v>2001</v>
      </c>
      <c r="C380" s="1" t="s">
        <v>12</v>
      </c>
      <c r="D380" s="29">
        <v>71.5</v>
      </c>
      <c r="E380" s="29">
        <v>165</v>
      </c>
      <c r="F380" s="29">
        <v>17</v>
      </c>
      <c r="G380" s="29">
        <v>4.43</v>
      </c>
      <c r="H380" s="12">
        <v>0.08</v>
      </c>
      <c r="I380" s="12">
        <v>0.03</v>
      </c>
      <c r="J380" s="29">
        <v>47.5</v>
      </c>
      <c r="K380" s="29">
        <v>21</v>
      </c>
      <c r="L380" s="12">
        <v>0.83000000000000007</v>
      </c>
      <c r="M380" s="12">
        <v>0.08</v>
      </c>
      <c r="N380" s="29">
        <v>2.5</v>
      </c>
      <c r="O380" s="108">
        <v>2.2999999999999998</v>
      </c>
      <c r="P380" s="39" t="str">
        <f>VLOOKUP(Perspectivas_Globales[[#This Row],[Country]],Tablas!$B$5:$C$138,2,FALSE)</f>
        <v>Sudamerica</v>
      </c>
      <c r="Q380" s="39" t="str" cm="1">
        <f t="array" ref="Q3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80" s="39" t="str" cm="1">
        <f t="array" ref="R3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81" spans="1:18" x14ac:dyDescent="0.25">
      <c r="A381" s="1" t="s">
        <v>42</v>
      </c>
      <c r="B381" s="1">
        <v>2000</v>
      </c>
      <c r="C381" s="1" t="s">
        <v>12</v>
      </c>
      <c r="D381" s="29">
        <v>71.400000000000006</v>
      </c>
      <c r="E381" s="29">
        <v>167</v>
      </c>
      <c r="F381" s="29">
        <v>18</v>
      </c>
      <c r="G381" s="29">
        <v>4.66</v>
      </c>
      <c r="H381" s="12">
        <v>0.78</v>
      </c>
      <c r="I381" s="12">
        <v>0.01</v>
      </c>
      <c r="J381" s="29">
        <v>46.7</v>
      </c>
      <c r="K381" s="29">
        <v>21</v>
      </c>
      <c r="L381" s="12">
        <v>0.82000000000000006</v>
      </c>
      <c r="M381" s="12">
        <v>0.79</v>
      </c>
      <c r="N381" s="29">
        <v>2.6</v>
      </c>
      <c r="O381" s="108">
        <v>2.2999999999999998</v>
      </c>
      <c r="P381" s="39" t="str">
        <f>VLOOKUP(Perspectivas_Globales[[#This Row],[Country]],Tablas!$B$5:$C$138,2,FALSE)</f>
        <v>Sudamerica</v>
      </c>
      <c r="Q381" s="39" t="str" cm="1">
        <f t="array" ref="Q3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381" s="39" t="str" cm="1">
        <f t="array" ref="R3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82" spans="1:18" x14ac:dyDescent="0.25">
      <c r="A382" s="1" t="s">
        <v>43</v>
      </c>
      <c r="B382" s="1">
        <v>2014</v>
      </c>
      <c r="C382" s="1" t="s">
        <v>12</v>
      </c>
      <c r="D382" s="29">
        <v>63.2</v>
      </c>
      <c r="E382" s="29">
        <v>23</v>
      </c>
      <c r="F382" s="29">
        <v>1</v>
      </c>
      <c r="G382" s="29">
        <v>0.01</v>
      </c>
      <c r="H382" s="12">
        <v>0.88</v>
      </c>
      <c r="I382" s="12">
        <v>0</v>
      </c>
      <c r="J382" s="29">
        <v>23.7</v>
      </c>
      <c r="K382" s="29">
        <v>2</v>
      </c>
      <c r="L382" s="12">
        <v>0.87</v>
      </c>
      <c r="M382" s="12">
        <v>0.87</v>
      </c>
      <c r="N382" s="29">
        <v>6.8</v>
      </c>
      <c r="O382" s="108">
        <v>6.6</v>
      </c>
      <c r="P382" s="39" t="str">
        <f>VLOOKUP(Perspectivas_Globales[[#This Row],[Country]],Tablas!$B$5:$C$138,2,FALSE)</f>
        <v>Africa</v>
      </c>
      <c r="Q382" s="39" t="str" cm="1">
        <f t="array" ref="Q3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82" s="39" t="str" cm="1">
        <f t="array" ref="R3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83" spans="1:18" x14ac:dyDescent="0.25">
      <c r="A383" s="1" t="s">
        <v>43</v>
      </c>
      <c r="B383" s="1">
        <v>2013</v>
      </c>
      <c r="C383" s="1" t="s">
        <v>12</v>
      </c>
      <c r="D383" s="29">
        <v>62.9</v>
      </c>
      <c r="E383" s="29">
        <v>233</v>
      </c>
      <c r="F383" s="29">
        <v>1</v>
      </c>
      <c r="G383" s="29">
        <v>0.01</v>
      </c>
      <c r="H383" s="12">
        <v>0.88</v>
      </c>
      <c r="I383" s="12">
        <v>0</v>
      </c>
      <c r="J383" s="29">
        <v>23.2</v>
      </c>
      <c r="K383" s="29">
        <v>2</v>
      </c>
      <c r="L383" s="12">
        <v>0.85</v>
      </c>
      <c r="M383" s="12">
        <v>0.87</v>
      </c>
      <c r="N383" s="29">
        <v>6.8</v>
      </c>
      <c r="O383" s="108">
        <v>6.6</v>
      </c>
      <c r="P383" s="39" t="str">
        <f>VLOOKUP(Perspectivas_Globales[[#This Row],[Country]],Tablas!$B$5:$C$138,2,FALSE)</f>
        <v>Africa</v>
      </c>
      <c r="Q383" s="39" t="str" cm="1">
        <f t="array" ref="Q3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83" s="39" t="str" cm="1">
        <f t="array" ref="R3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84" spans="1:18" x14ac:dyDescent="0.25">
      <c r="A384" s="1" t="s">
        <v>43</v>
      </c>
      <c r="B384" s="1">
        <v>2012</v>
      </c>
      <c r="C384" s="1" t="s">
        <v>12</v>
      </c>
      <c r="D384" s="29">
        <v>62.5</v>
      </c>
      <c r="E384" s="29">
        <v>237</v>
      </c>
      <c r="F384" s="29">
        <v>2</v>
      </c>
      <c r="G384" s="29">
        <v>0.01</v>
      </c>
      <c r="H384" s="12">
        <v>0.89</v>
      </c>
      <c r="I384" s="12">
        <v>0.01</v>
      </c>
      <c r="J384" s="29">
        <v>22.6</v>
      </c>
      <c r="K384" s="29">
        <v>2</v>
      </c>
      <c r="L384" s="12">
        <v>0.85</v>
      </c>
      <c r="M384" s="12">
        <v>0.86</v>
      </c>
      <c r="N384" s="29">
        <v>6.9</v>
      </c>
      <c r="O384" s="108">
        <v>6.7</v>
      </c>
      <c r="P384" s="39" t="str">
        <f>VLOOKUP(Perspectivas_Globales[[#This Row],[Country]],Tablas!$B$5:$C$138,2,FALSE)</f>
        <v>Africa</v>
      </c>
      <c r="Q384" s="39" t="str" cm="1">
        <f t="array" ref="Q3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84" s="39" t="str" cm="1">
        <f t="array" ref="R3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85" spans="1:18" x14ac:dyDescent="0.25">
      <c r="A385" s="1" t="s">
        <v>43</v>
      </c>
      <c r="B385" s="1">
        <v>2011</v>
      </c>
      <c r="C385" s="1" t="s">
        <v>12</v>
      </c>
      <c r="D385" s="29">
        <v>62.2</v>
      </c>
      <c r="E385" s="29">
        <v>241</v>
      </c>
      <c r="F385" s="29">
        <v>2</v>
      </c>
      <c r="G385" s="29">
        <v>0.12</v>
      </c>
      <c r="H385" s="12">
        <v>0.83000000000000007</v>
      </c>
      <c r="I385" s="12">
        <v>0.03</v>
      </c>
      <c r="J385" s="29">
        <v>22.1</v>
      </c>
      <c r="K385" s="29">
        <v>2</v>
      </c>
      <c r="L385" s="12">
        <v>0.85</v>
      </c>
      <c r="M385" s="12">
        <v>0.83000000000000007</v>
      </c>
      <c r="N385" s="29">
        <v>7</v>
      </c>
      <c r="O385" s="108">
        <v>6.8</v>
      </c>
      <c r="P385" s="39" t="str">
        <f>VLOOKUP(Perspectivas_Globales[[#This Row],[Country]],Tablas!$B$5:$C$138,2,FALSE)</f>
        <v>Africa</v>
      </c>
      <c r="Q385" s="39" t="str" cm="1">
        <f t="array" ref="Q3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85" s="39" t="str" cm="1">
        <f t="array" ref="R3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86" spans="1:18" x14ac:dyDescent="0.25">
      <c r="A386" s="1" t="s">
        <v>43</v>
      </c>
      <c r="B386" s="1">
        <v>2010</v>
      </c>
      <c r="C386" s="1" t="s">
        <v>12</v>
      </c>
      <c r="D386" s="29">
        <v>61.8</v>
      </c>
      <c r="E386" s="29">
        <v>246</v>
      </c>
      <c r="F386" s="29">
        <v>2</v>
      </c>
      <c r="G386" s="29">
        <v>0.15</v>
      </c>
      <c r="H386" s="12">
        <v>0.74</v>
      </c>
      <c r="I386" s="12">
        <v>0</v>
      </c>
      <c r="J386" s="29">
        <v>21.6</v>
      </c>
      <c r="K386" s="29">
        <v>2</v>
      </c>
      <c r="L386" s="12">
        <v>0.82000000000000006</v>
      </c>
      <c r="M386" s="12">
        <v>0.74</v>
      </c>
      <c r="N386" s="29">
        <v>7.1</v>
      </c>
      <c r="O386" s="108">
        <v>6.9</v>
      </c>
      <c r="P386" s="39" t="str">
        <f>VLOOKUP(Perspectivas_Globales[[#This Row],[Country]],Tablas!$B$5:$C$138,2,FALSE)</f>
        <v>Africa</v>
      </c>
      <c r="Q386" s="39" t="str" cm="1">
        <f t="array" ref="Q3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86" s="39" t="str" cm="1">
        <f t="array" ref="R3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87" spans="1:18" x14ac:dyDescent="0.25">
      <c r="A387" s="1" t="s">
        <v>43</v>
      </c>
      <c r="B387" s="1">
        <v>2009</v>
      </c>
      <c r="C387" s="1" t="s">
        <v>12</v>
      </c>
      <c r="D387" s="29">
        <v>61.3</v>
      </c>
      <c r="E387" s="29">
        <v>251</v>
      </c>
      <c r="F387" s="29">
        <v>2</v>
      </c>
      <c r="G387" s="29">
        <v>0.17</v>
      </c>
      <c r="H387" s="12">
        <v>0.83000000000000007</v>
      </c>
      <c r="I387" s="12">
        <v>0.01</v>
      </c>
      <c r="J387" s="29">
        <v>21.1</v>
      </c>
      <c r="K387" s="29">
        <v>2</v>
      </c>
      <c r="L387" s="12">
        <v>0.84</v>
      </c>
      <c r="M387" s="12">
        <v>0.83000000000000007</v>
      </c>
      <c r="N387" s="29">
        <v>7.2</v>
      </c>
      <c r="O387" s="108">
        <v>7</v>
      </c>
      <c r="P387" s="39" t="str">
        <f>VLOOKUP(Perspectivas_Globales[[#This Row],[Country]],Tablas!$B$5:$C$138,2,FALSE)</f>
        <v>Africa</v>
      </c>
      <c r="Q387" s="39" t="str" cm="1">
        <f t="array" ref="Q3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87" s="39" t="str" cm="1">
        <f t="array" ref="R3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88" spans="1:18" x14ac:dyDescent="0.25">
      <c r="A388" s="1" t="s">
        <v>43</v>
      </c>
      <c r="B388" s="1">
        <v>2008</v>
      </c>
      <c r="C388" s="1" t="s">
        <v>12</v>
      </c>
      <c r="D388" s="29">
        <v>61</v>
      </c>
      <c r="E388" s="29">
        <v>255</v>
      </c>
      <c r="F388" s="29">
        <v>2</v>
      </c>
      <c r="G388" s="29">
        <v>0.12</v>
      </c>
      <c r="H388" s="12">
        <v>0.81</v>
      </c>
      <c r="I388" s="12">
        <v>0</v>
      </c>
      <c r="J388" s="29">
        <v>2.6</v>
      </c>
      <c r="K388" s="29">
        <v>2</v>
      </c>
      <c r="L388" s="12">
        <v>0.81</v>
      </c>
      <c r="M388" s="12">
        <v>0.81</v>
      </c>
      <c r="N388" s="29">
        <v>7.2</v>
      </c>
      <c r="O388" s="108">
        <v>7.1</v>
      </c>
      <c r="P388" s="39" t="str">
        <f>VLOOKUP(Perspectivas_Globales[[#This Row],[Country]],Tablas!$B$5:$C$138,2,FALSE)</f>
        <v>Africa</v>
      </c>
      <c r="Q388" s="39" t="str" cm="1">
        <f t="array" ref="Q3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88" s="39" t="str" cm="1">
        <f t="array" ref="R3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89" spans="1:18" x14ac:dyDescent="0.25">
      <c r="A389" s="1" t="s">
        <v>43</v>
      </c>
      <c r="B389" s="1">
        <v>2007</v>
      </c>
      <c r="C389" s="1" t="s">
        <v>12</v>
      </c>
      <c r="D389" s="29">
        <v>66</v>
      </c>
      <c r="E389" s="29">
        <v>259</v>
      </c>
      <c r="F389" s="29">
        <v>2</v>
      </c>
      <c r="G389" s="29">
        <v>0.16</v>
      </c>
      <c r="H389" s="12">
        <v>0.75</v>
      </c>
      <c r="I389" s="12">
        <v>0</v>
      </c>
      <c r="J389" s="29">
        <v>2.1</v>
      </c>
      <c r="K389" s="29">
        <v>2</v>
      </c>
      <c r="L389" s="12">
        <v>0.75</v>
      </c>
      <c r="M389" s="12">
        <v>0.75</v>
      </c>
      <c r="N389" s="29">
        <v>7.3</v>
      </c>
      <c r="O389" s="108">
        <v>7.2</v>
      </c>
      <c r="P389" s="39" t="str">
        <f>VLOOKUP(Perspectivas_Globales[[#This Row],[Country]],Tablas!$B$5:$C$138,2,FALSE)</f>
        <v>Africa</v>
      </c>
      <c r="Q389" s="39" t="str" cm="1">
        <f t="array" ref="Q3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89" s="39" t="str" cm="1">
        <f t="array" ref="R3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90" spans="1:18" x14ac:dyDescent="0.25">
      <c r="A390" s="1" t="s">
        <v>43</v>
      </c>
      <c r="B390" s="1">
        <v>2006</v>
      </c>
      <c r="C390" s="1" t="s">
        <v>12</v>
      </c>
      <c r="D390" s="29">
        <v>63</v>
      </c>
      <c r="E390" s="29">
        <v>262</v>
      </c>
      <c r="F390" s="29">
        <v>2</v>
      </c>
      <c r="G390" s="29">
        <v>0.25</v>
      </c>
      <c r="H390" s="12">
        <v>0.69000000000000006</v>
      </c>
      <c r="I390" s="12">
        <v>0.85</v>
      </c>
      <c r="J390" s="29">
        <v>19.600000000000001</v>
      </c>
      <c r="K390" s="29">
        <v>2</v>
      </c>
      <c r="L390" s="12">
        <v>0.69000000000000006</v>
      </c>
      <c r="M390" s="12">
        <v>0.69000000000000006</v>
      </c>
      <c r="N390" s="29">
        <v>7.4</v>
      </c>
      <c r="O390" s="108">
        <v>7.3</v>
      </c>
      <c r="P390" s="39" t="str">
        <f>VLOOKUP(Perspectivas_Globales[[#This Row],[Country]],Tablas!$B$5:$C$138,2,FALSE)</f>
        <v>Africa</v>
      </c>
      <c r="Q390" s="39" t="str" cm="1">
        <f t="array" ref="Q3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90" s="39" t="str" cm="1">
        <f t="array" ref="R3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91" spans="1:18" x14ac:dyDescent="0.25">
      <c r="A391" s="1" t="s">
        <v>43</v>
      </c>
      <c r="B391" s="1">
        <v>2005</v>
      </c>
      <c r="C391" s="1" t="s">
        <v>12</v>
      </c>
      <c r="D391" s="29">
        <v>60</v>
      </c>
      <c r="E391" s="29">
        <v>266</v>
      </c>
      <c r="F391" s="29">
        <v>2</v>
      </c>
      <c r="G391" s="29">
        <v>0.24</v>
      </c>
      <c r="H391" s="12">
        <v>0.68</v>
      </c>
      <c r="I391" s="12">
        <v>9.120000000000001</v>
      </c>
      <c r="J391" s="29">
        <v>19.2</v>
      </c>
      <c r="K391" s="29">
        <v>2</v>
      </c>
      <c r="L391" s="12">
        <v>0.67</v>
      </c>
      <c r="M391" s="12">
        <v>0.68</v>
      </c>
      <c r="N391" s="29">
        <v>7.5</v>
      </c>
      <c r="O391" s="108">
        <v>7.4</v>
      </c>
      <c r="P391" s="39" t="str">
        <f>VLOOKUP(Perspectivas_Globales[[#This Row],[Country]],Tablas!$B$5:$C$138,2,FALSE)</f>
        <v>Africa</v>
      </c>
      <c r="Q391" s="39" t="str" cm="1">
        <f t="array" ref="Q3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91" s="39" t="str" cm="1">
        <f t="array" ref="R3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92" spans="1:18" x14ac:dyDescent="0.25">
      <c r="A392" s="1" t="s">
        <v>43</v>
      </c>
      <c r="B392" s="1">
        <v>2004</v>
      </c>
      <c r="C392" s="1" t="s">
        <v>12</v>
      </c>
      <c r="D392" s="29">
        <v>59.8</v>
      </c>
      <c r="E392" s="29">
        <v>269</v>
      </c>
      <c r="F392" s="29">
        <v>2</v>
      </c>
      <c r="G392" s="29">
        <v>0.27</v>
      </c>
      <c r="H392" s="12">
        <v>0.77</v>
      </c>
      <c r="I392" s="12">
        <v>0</v>
      </c>
      <c r="J392" s="29">
        <v>18.8</v>
      </c>
      <c r="K392" s="29">
        <v>2</v>
      </c>
      <c r="L392" s="12">
        <v>0.73</v>
      </c>
      <c r="M392" s="12">
        <v>0.76</v>
      </c>
      <c r="N392" s="29">
        <v>7.5</v>
      </c>
      <c r="O392" s="108">
        <v>7.5</v>
      </c>
      <c r="P392" s="39" t="str">
        <f>VLOOKUP(Perspectivas_Globales[[#This Row],[Country]],Tablas!$B$5:$C$138,2,FALSE)</f>
        <v>Africa</v>
      </c>
      <c r="Q392" s="39" t="str" cm="1">
        <f t="array" ref="Q3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92" s="39" t="str" cm="1">
        <f t="array" ref="R3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93" spans="1:18" x14ac:dyDescent="0.25">
      <c r="A393" s="1" t="s">
        <v>43</v>
      </c>
      <c r="B393" s="1">
        <v>2003</v>
      </c>
      <c r="C393" s="1" t="s">
        <v>12</v>
      </c>
      <c r="D393" s="29">
        <v>59.6</v>
      </c>
      <c r="E393" s="29">
        <v>271</v>
      </c>
      <c r="F393" s="29">
        <v>2</v>
      </c>
      <c r="G393" s="29">
        <v>0.26</v>
      </c>
      <c r="H393" s="12">
        <v>0.28000000000000003</v>
      </c>
      <c r="I393" s="12">
        <v>0</v>
      </c>
      <c r="J393" s="29">
        <v>18.399999999999999</v>
      </c>
      <c r="K393" s="29">
        <v>2</v>
      </c>
      <c r="L393" s="12">
        <v>0.08</v>
      </c>
      <c r="M393" s="12">
        <v>0.08</v>
      </c>
      <c r="N393" s="29">
        <v>7.6</v>
      </c>
      <c r="O393" s="108">
        <v>7.6</v>
      </c>
      <c r="P393" s="39" t="str">
        <f>VLOOKUP(Perspectivas_Globales[[#This Row],[Country]],Tablas!$B$5:$C$138,2,FALSE)</f>
        <v>Africa</v>
      </c>
      <c r="Q393" s="39" t="str" cm="1">
        <f t="array" ref="Q3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93" s="39" t="str" cm="1">
        <f t="array" ref="R3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394" spans="1:18" x14ac:dyDescent="0.25">
      <c r="A394" s="1" t="s">
        <v>44</v>
      </c>
      <c r="B394" s="1">
        <v>2014</v>
      </c>
      <c r="C394" s="1" t="s">
        <v>12</v>
      </c>
      <c r="D394" s="29">
        <v>79.5</v>
      </c>
      <c r="E394" s="29">
        <v>96</v>
      </c>
      <c r="F394" s="29">
        <v>1</v>
      </c>
      <c r="G394" s="29">
        <v>3.45</v>
      </c>
      <c r="H394" s="12">
        <v>0.91</v>
      </c>
      <c r="I394" s="12">
        <v>0.01</v>
      </c>
      <c r="J394" s="29">
        <v>59.5</v>
      </c>
      <c r="K394" s="29">
        <v>1</v>
      </c>
      <c r="L394" s="12">
        <v>0.91</v>
      </c>
      <c r="M394" s="12">
        <v>0.91</v>
      </c>
      <c r="N394" s="29">
        <v>1.7</v>
      </c>
      <c r="O394" s="108">
        <v>1.7</v>
      </c>
      <c r="P394" s="39" t="str">
        <f>VLOOKUP(Perspectivas_Globales[[#This Row],[Country]],Tablas!$B$5:$C$138,2,FALSE)</f>
        <v>America Central</v>
      </c>
      <c r="Q394" s="39" t="str" cm="1">
        <f t="array" ref="Q3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94" s="39" t="str" cm="1">
        <f t="array" ref="R3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95" spans="1:18" x14ac:dyDescent="0.25">
      <c r="A395" s="1" t="s">
        <v>44</v>
      </c>
      <c r="B395" s="1">
        <v>2013</v>
      </c>
      <c r="C395" s="1" t="s">
        <v>12</v>
      </c>
      <c r="D395" s="29">
        <v>79.400000000000006</v>
      </c>
      <c r="E395" s="29">
        <v>96</v>
      </c>
      <c r="F395" s="29">
        <v>1</v>
      </c>
      <c r="G395" s="29">
        <v>3.42</v>
      </c>
      <c r="H395" s="12">
        <v>0.94000000000000006</v>
      </c>
      <c r="I395" s="12">
        <v>0</v>
      </c>
      <c r="J395" s="29">
        <v>58.5</v>
      </c>
      <c r="K395" s="29">
        <v>1</v>
      </c>
      <c r="L395" s="12">
        <v>0.95000000000000007</v>
      </c>
      <c r="M395" s="12">
        <v>0.95000000000000007</v>
      </c>
      <c r="N395" s="29">
        <v>1.7</v>
      </c>
      <c r="O395" s="108">
        <v>1.7</v>
      </c>
      <c r="P395" s="39" t="str">
        <f>VLOOKUP(Perspectivas_Globales[[#This Row],[Country]],Tablas!$B$5:$C$138,2,FALSE)</f>
        <v>America Central</v>
      </c>
      <c r="Q395" s="39" t="str" cm="1">
        <f t="array" ref="Q3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95" s="39" t="str" cm="1">
        <f t="array" ref="R3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96" spans="1:18" x14ac:dyDescent="0.25">
      <c r="A396" s="1" t="s">
        <v>44</v>
      </c>
      <c r="B396" s="1">
        <v>2012</v>
      </c>
      <c r="C396" s="1" t="s">
        <v>12</v>
      </c>
      <c r="D396" s="29">
        <v>79.2</v>
      </c>
      <c r="E396" s="29">
        <v>97</v>
      </c>
      <c r="F396" s="29">
        <v>1</v>
      </c>
      <c r="G396" s="29">
        <v>3.34</v>
      </c>
      <c r="H396" s="12">
        <v>0.91</v>
      </c>
      <c r="I396" s="12">
        <v>0</v>
      </c>
      <c r="J396" s="29">
        <v>57.5</v>
      </c>
      <c r="K396" s="29">
        <v>1</v>
      </c>
      <c r="L396" s="12">
        <v>0.09</v>
      </c>
      <c r="M396" s="12">
        <v>0.91</v>
      </c>
      <c r="N396" s="29">
        <v>1.8</v>
      </c>
      <c r="O396" s="108">
        <v>1.7</v>
      </c>
      <c r="P396" s="39" t="str">
        <f>VLOOKUP(Perspectivas_Globales[[#This Row],[Country]],Tablas!$B$5:$C$138,2,FALSE)</f>
        <v>America Central</v>
      </c>
      <c r="Q396" s="39" t="str" cm="1">
        <f t="array" ref="Q3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96" s="39" t="str" cm="1">
        <f t="array" ref="R3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97" spans="1:18" x14ac:dyDescent="0.25">
      <c r="A397" s="1" t="s">
        <v>44</v>
      </c>
      <c r="B397" s="1">
        <v>2011</v>
      </c>
      <c r="C397" s="1" t="s">
        <v>12</v>
      </c>
      <c r="D397" s="29">
        <v>79</v>
      </c>
      <c r="E397" s="29">
        <v>98</v>
      </c>
      <c r="F397" s="29">
        <v>1</v>
      </c>
      <c r="G397" s="29">
        <v>3.41</v>
      </c>
      <c r="H397" s="12">
        <v>0.84</v>
      </c>
      <c r="I397" s="12">
        <v>0</v>
      </c>
      <c r="J397" s="29">
        <v>56.5</v>
      </c>
      <c r="K397" s="29">
        <v>1</v>
      </c>
      <c r="L397" s="12">
        <v>0.82000000000000006</v>
      </c>
      <c r="M397" s="12">
        <v>0.85</v>
      </c>
      <c r="N397" s="29">
        <v>1.8</v>
      </c>
      <c r="O397" s="108">
        <v>1.7</v>
      </c>
      <c r="P397" s="39" t="str">
        <f>VLOOKUP(Perspectivas_Globales[[#This Row],[Country]],Tablas!$B$5:$C$138,2,FALSE)</f>
        <v>America Central</v>
      </c>
      <c r="Q397" s="39" t="str" cm="1">
        <f t="array" ref="Q3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97" s="39" t="str" cm="1">
        <f t="array" ref="R3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98" spans="1:18" x14ac:dyDescent="0.25">
      <c r="A398" s="1" t="s">
        <v>44</v>
      </c>
      <c r="B398" s="1">
        <v>2010</v>
      </c>
      <c r="C398" s="1" t="s">
        <v>12</v>
      </c>
      <c r="D398" s="29">
        <v>78.099999999999994</v>
      </c>
      <c r="E398" s="29">
        <v>16</v>
      </c>
      <c r="F398" s="29">
        <v>1</v>
      </c>
      <c r="G398" s="29">
        <v>3.58</v>
      </c>
      <c r="H398" s="12">
        <v>0.89</v>
      </c>
      <c r="I398" s="12">
        <v>0</v>
      </c>
      <c r="J398" s="29">
        <v>55.5</v>
      </c>
      <c r="K398" s="29">
        <v>1</v>
      </c>
      <c r="L398" s="12">
        <v>0.93</v>
      </c>
      <c r="M398" s="12">
        <v>0.88</v>
      </c>
      <c r="N398" s="29">
        <v>1.8</v>
      </c>
      <c r="O398" s="108">
        <v>1.8</v>
      </c>
      <c r="P398" s="39" t="str">
        <f>VLOOKUP(Perspectivas_Globales[[#This Row],[Country]],Tablas!$B$5:$C$138,2,FALSE)</f>
        <v>America Central</v>
      </c>
      <c r="Q398" s="39" t="str" cm="1">
        <f t="array" ref="Q3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98" s="39" t="str" cm="1">
        <f t="array" ref="R3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399" spans="1:18" x14ac:dyDescent="0.25">
      <c r="A399" s="1" t="s">
        <v>44</v>
      </c>
      <c r="B399" s="1">
        <v>2009</v>
      </c>
      <c r="C399" s="1" t="s">
        <v>12</v>
      </c>
      <c r="D399" s="29">
        <v>79.2</v>
      </c>
      <c r="E399" s="29">
        <v>96</v>
      </c>
      <c r="F399" s="29">
        <v>1</v>
      </c>
      <c r="G399" s="29">
        <v>4.07</v>
      </c>
      <c r="H399" s="12">
        <v>0.87</v>
      </c>
      <c r="I399" s="12">
        <v>0</v>
      </c>
      <c r="J399" s="29">
        <v>54.4</v>
      </c>
      <c r="K399" s="29">
        <v>1</v>
      </c>
      <c r="L399" s="12">
        <v>0.08</v>
      </c>
      <c r="M399" s="12">
        <v>0.86</v>
      </c>
      <c r="N399" s="29">
        <v>1.9</v>
      </c>
      <c r="O399" s="108">
        <v>1.8</v>
      </c>
      <c r="P399" s="39" t="str">
        <f>VLOOKUP(Perspectivas_Globales[[#This Row],[Country]],Tablas!$B$5:$C$138,2,FALSE)</f>
        <v>America Central</v>
      </c>
      <c r="Q399" s="39" t="str" cm="1">
        <f t="array" ref="Q3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399" s="39" t="str" cm="1">
        <f t="array" ref="R3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00" spans="1:18" x14ac:dyDescent="0.25">
      <c r="A400" s="1" t="s">
        <v>44</v>
      </c>
      <c r="B400" s="1">
        <v>2008</v>
      </c>
      <c r="C400" s="1" t="s">
        <v>12</v>
      </c>
      <c r="D400" s="29">
        <v>78.900000000000006</v>
      </c>
      <c r="E400" s="29">
        <v>99</v>
      </c>
      <c r="F400" s="29">
        <v>1</v>
      </c>
      <c r="G400" s="29">
        <v>4.22</v>
      </c>
      <c r="H400" s="12">
        <v>0.89</v>
      </c>
      <c r="I400" s="12">
        <v>0</v>
      </c>
      <c r="J400" s="29">
        <v>53.4</v>
      </c>
      <c r="K400" s="29">
        <v>1</v>
      </c>
      <c r="L400" s="12">
        <v>0.89</v>
      </c>
      <c r="M400" s="12">
        <v>0.09</v>
      </c>
      <c r="N400" s="29">
        <v>1.9</v>
      </c>
      <c r="O400" s="108">
        <v>1.8</v>
      </c>
      <c r="P400" s="39" t="str">
        <f>VLOOKUP(Perspectivas_Globales[[#This Row],[Country]],Tablas!$B$5:$C$138,2,FALSE)</f>
        <v>America Central</v>
      </c>
      <c r="Q400" s="39" t="str" cm="1">
        <f t="array" ref="Q4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00" s="39" t="str" cm="1">
        <f t="array" ref="R4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01" spans="1:18" x14ac:dyDescent="0.25">
      <c r="A401" s="1" t="s">
        <v>44</v>
      </c>
      <c r="B401" s="1">
        <v>2007</v>
      </c>
      <c r="C401" s="1" t="s">
        <v>12</v>
      </c>
      <c r="D401" s="29">
        <v>78.900000000000006</v>
      </c>
      <c r="E401" s="29">
        <v>93</v>
      </c>
      <c r="F401" s="29">
        <v>1</v>
      </c>
      <c r="G401" s="29">
        <v>4.2</v>
      </c>
      <c r="H401" s="12">
        <v>0.89</v>
      </c>
      <c r="I401" s="12">
        <v>0</v>
      </c>
      <c r="J401" s="29">
        <v>52.4</v>
      </c>
      <c r="K401" s="29">
        <v>1</v>
      </c>
      <c r="L401" s="12">
        <v>0.89</v>
      </c>
      <c r="M401" s="12">
        <v>0.89</v>
      </c>
      <c r="N401" s="29">
        <v>1.9</v>
      </c>
      <c r="O401" s="108">
        <v>1.9</v>
      </c>
      <c r="P401" s="39" t="str">
        <f>VLOOKUP(Perspectivas_Globales[[#This Row],[Country]],Tablas!$B$5:$C$138,2,FALSE)</f>
        <v>America Central</v>
      </c>
      <c r="Q401" s="39" t="str" cm="1">
        <f t="array" ref="Q4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01" s="39" t="str" cm="1">
        <f t="array" ref="R4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02" spans="1:18" x14ac:dyDescent="0.25">
      <c r="A402" s="1" t="s">
        <v>44</v>
      </c>
      <c r="B402" s="1">
        <v>2006</v>
      </c>
      <c r="C402" s="1" t="s">
        <v>12</v>
      </c>
      <c r="D402" s="29">
        <v>78</v>
      </c>
      <c r="E402" s="29">
        <v>16</v>
      </c>
      <c r="F402" s="29">
        <v>1</v>
      </c>
      <c r="G402" s="29">
        <v>4.1500000000000004</v>
      </c>
      <c r="H402" s="12">
        <v>0.88</v>
      </c>
      <c r="I402" s="12">
        <v>0</v>
      </c>
      <c r="J402" s="29">
        <v>51.4</v>
      </c>
      <c r="K402" s="29">
        <v>1</v>
      </c>
      <c r="L402" s="12">
        <v>0.89</v>
      </c>
      <c r="M402" s="12">
        <v>0.89</v>
      </c>
      <c r="N402" s="29">
        <v>2</v>
      </c>
      <c r="O402" s="108">
        <v>1.9</v>
      </c>
      <c r="P402" s="39" t="str">
        <f>VLOOKUP(Perspectivas_Globales[[#This Row],[Country]],Tablas!$B$5:$C$138,2,FALSE)</f>
        <v>America Central</v>
      </c>
      <c r="Q402" s="39" t="str" cm="1">
        <f t="array" ref="Q4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02" s="39" t="str" cm="1">
        <f t="array" ref="R4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03" spans="1:18" x14ac:dyDescent="0.25">
      <c r="A403" s="1" t="s">
        <v>44</v>
      </c>
      <c r="B403" s="1">
        <v>2005</v>
      </c>
      <c r="C403" s="1" t="s">
        <v>12</v>
      </c>
      <c r="D403" s="29">
        <v>78.599999999999994</v>
      </c>
      <c r="E403" s="29">
        <v>97</v>
      </c>
      <c r="F403" s="29">
        <v>1</v>
      </c>
      <c r="G403" s="29">
        <v>4.0999999999999996</v>
      </c>
      <c r="H403" s="12">
        <v>0.09</v>
      </c>
      <c r="I403" s="12">
        <v>0.01</v>
      </c>
      <c r="J403" s="29">
        <v>5.3</v>
      </c>
      <c r="K403" s="29">
        <v>1</v>
      </c>
      <c r="L403" s="12">
        <v>0.91</v>
      </c>
      <c r="M403" s="12">
        <v>0.91</v>
      </c>
      <c r="N403" s="29">
        <v>2</v>
      </c>
      <c r="O403" s="108">
        <v>2</v>
      </c>
      <c r="P403" s="39" t="str">
        <f>VLOOKUP(Perspectivas_Globales[[#This Row],[Country]],Tablas!$B$5:$C$138,2,FALSE)</f>
        <v>America Central</v>
      </c>
      <c r="Q403" s="39" t="str" cm="1">
        <f t="array" ref="Q4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03" s="39" t="str" cm="1">
        <f t="array" ref="R4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04" spans="1:18" x14ac:dyDescent="0.25">
      <c r="A404" s="1" t="s">
        <v>44</v>
      </c>
      <c r="B404" s="1">
        <v>2004</v>
      </c>
      <c r="C404" s="1" t="s">
        <v>12</v>
      </c>
      <c r="D404" s="29">
        <v>77.7</v>
      </c>
      <c r="E404" s="29">
        <v>12</v>
      </c>
      <c r="F404" s="29">
        <v>1</v>
      </c>
      <c r="G404" s="29">
        <v>4.09</v>
      </c>
      <c r="H404" s="12">
        <v>0.89</v>
      </c>
      <c r="I404" s="12">
        <v>0</v>
      </c>
      <c r="J404" s="29">
        <v>49.3</v>
      </c>
      <c r="K404" s="29">
        <v>1</v>
      </c>
      <c r="L404" s="12">
        <v>0.09</v>
      </c>
      <c r="M404" s="12">
        <v>0.09</v>
      </c>
      <c r="N404" s="29">
        <v>2.1</v>
      </c>
      <c r="O404" s="108">
        <v>2</v>
      </c>
      <c r="P404" s="39" t="str">
        <f>VLOOKUP(Perspectivas_Globales[[#This Row],[Country]],Tablas!$B$5:$C$138,2,FALSE)</f>
        <v>America Central</v>
      </c>
      <c r="Q404" s="39" t="str" cm="1">
        <f t="array" ref="Q4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04" s="39" t="str" cm="1">
        <f t="array" ref="R4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05" spans="1:18" x14ac:dyDescent="0.25">
      <c r="A405" s="1" t="s">
        <v>44</v>
      </c>
      <c r="B405" s="1">
        <v>2003</v>
      </c>
      <c r="C405" s="1" t="s">
        <v>12</v>
      </c>
      <c r="D405" s="29">
        <v>78</v>
      </c>
      <c r="E405" s="29">
        <v>1</v>
      </c>
      <c r="F405" s="29">
        <v>1</v>
      </c>
      <c r="G405" s="29">
        <v>4.04</v>
      </c>
      <c r="H405" s="12">
        <v>0.86</v>
      </c>
      <c r="I405" s="12">
        <v>0.01</v>
      </c>
      <c r="J405" s="29">
        <v>48.3</v>
      </c>
      <c r="K405" s="29">
        <v>1</v>
      </c>
      <c r="L405" s="12">
        <v>0.88</v>
      </c>
      <c r="M405" s="12">
        <v>0.88</v>
      </c>
      <c r="N405" s="29">
        <v>2.2000000000000002</v>
      </c>
      <c r="O405" s="108">
        <v>2.1</v>
      </c>
      <c r="P405" s="39" t="str">
        <f>VLOOKUP(Perspectivas_Globales[[#This Row],[Country]],Tablas!$B$5:$C$138,2,FALSE)</f>
        <v>America Central</v>
      </c>
      <c r="Q405" s="39" t="str" cm="1">
        <f t="array" ref="Q4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05" s="39" t="str" cm="1">
        <f t="array" ref="R4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06" spans="1:18" x14ac:dyDescent="0.25">
      <c r="A406" s="1" t="s">
        <v>44</v>
      </c>
      <c r="B406" s="1">
        <v>2002</v>
      </c>
      <c r="C406" s="1" t="s">
        <v>12</v>
      </c>
      <c r="D406" s="29">
        <v>78.3</v>
      </c>
      <c r="E406" s="29">
        <v>99</v>
      </c>
      <c r="F406" s="29">
        <v>1</v>
      </c>
      <c r="G406" s="29">
        <v>4.17</v>
      </c>
      <c r="H406" s="12">
        <v>0.94000000000000006</v>
      </c>
      <c r="I406" s="12">
        <v>0</v>
      </c>
      <c r="J406" s="29">
        <v>47.3</v>
      </c>
      <c r="K406" s="29">
        <v>1</v>
      </c>
      <c r="L406" s="12">
        <v>0.94000000000000006</v>
      </c>
      <c r="M406" s="12">
        <v>0.94000000000000006</v>
      </c>
      <c r="N406" s="29">
        <v>2.2000000000000002</v>
      </c>
      <c r="O406" s="108">
        <v>2.2000000000000002</v>
      </c>
      <c r="P406" s="39" t="str">
        <f>VLOOKUP(Perspectivas_Globales[[#This Row],[Country]],Tablas!$B$5:$C$138,2,FALSE)</f>
        <v>America Central</v>
      </c>
      <c r="Q406" s="39" t="str" cm="1">
        <f t="array" ref="Q4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06" s="39" t="str" cm="1">
        <f t="array" ref="R4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07" spans="1:18" x14ac:dyDescent="0.25">
      <c r="A407" s="1" t="s">
        <v>44</v>
      </c>
      <c r="B407" s="1">
        <v>2001</v>
      </c>
      <c r="C407" s="1" t="s">
        <v>12</v>
      </c>
      <c r="D407" s="29">
        <v>77.5</v>
      </c>
      <c r="E407" s="29">
        <v>1</v>
      </c>
      <c r="F407" s="29">
        <v>1</v>
      </c>
      <c r="G407" s="29">
        <v>4.29</v>
      </c>
      <c r="H407" s="12">
        <v>0.08</v>
      </c>
      <c r="I407" s="12">
        <v>0</v>
      </c>
      <c r="J407" s="29">
        <v>46.4</v>
      </c>
      <c r="K407" s="29">
        <v>1</v>
      </c>
      <c r="L407" s="12">
        <v>0.92</v>
      </c>
      <c r="M407" s="12">
        <v>0.91</v>
      </c>
      <c r="N407" s="29">
        <v>2.2999999999999998</v>
      </c>
      <c r="O407" s="108">
        <v>2.2000000000000002</v>
      </c>
      <c r="P407" s="39" t="str">
        <f>VLOOKUP(Perspectivas_Globales[[#This Row],[Country]],Tablas!$B$5:$C$138,2,FALSE)</f>
        <v>America Central</v>
      </c>
      <c r="Q407" s="39" t="str" cm="1">
        <f t="array" ref="Q4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07" s="39" t="str" cm="1">
        <f t="array" ref="R4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08" spans="1:18" x14ac:dyDescent="0.25">
      <c r="A408" s="1" t="s">
        <v>44</v>
      </c>
      <c r="B408" s="1">
        <v>2000</v>
      </c>
      <c r="C408" s="1" t="s">
        <v>12</v>
      </c>
      <c r="D408" s="29">
        <v>77.599999999999994</v>
      </c>
      <c r="E408" s="29">
        <v>98</v>
      </c>
      <c r="F408" s="29">
        <v>1</v>
      </c>
      <c r="G408" s="29">
        <v>4.34</v>
      </c>
      <c r="H408" s="12">
        <v>0.89</v>
      </c>
      <c r="I408" s="12">
        <v>0</v>
      </c>
      <c r="J408" s="29">
        <v>45.4</v>
      </c>
      <c r="K408" s="29">
        <v>1</v>
      </c>
      <c r="L408" s="12">
        <v>0.08</v>
      </c>
      <c r="M408" s="12">
        <v>0.88</v>
      </c>
      <c r="N408" s="29">
        <v>2.4</v>
      </c>
      <c r="O408" s="108">
        <v>2.2999999999999998</v>
      </c>
      <c r="P408" s="39" t="str">
        <f>VLOOKUP(Perspectivas_Globales[[#This Row],[Country]],Tablas!$B$5:$C$138,2,FALSE)</f>
        <v>America Central</v>
      </c>
      <c r="Q408" s="39" t="str" cm="1">
        <f t="array" ref="Q4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08" s="39" t="str" cm="1">
        <f t="array" ref="R4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09" spans="1:18" x14ac:dyDescent="0.25">
      <c r="A409" s="1" t="s">
        <v>45</v>
      </c>
      <c r="B409" s="1">
        <v>2014</v>
      </c>
      <c r="C409" s="1" t="s">
        <v>19</v>
      </c>
      <c r="D409" s="29">
        <v>77.8</v>
      </c>
      <c r="E409" s="29">
        <v>97</v>
      </c>
      <c r="F409" s="29">
        <v>0</v>
      </c>
      <c r="G409" s="29">
        <v>12.14</v>
      </c>
      <c r="H409" s="12">
        <v>0.95000000000000007</v>
      </c>
      <c r="I409" s="12">
        <v>0</v>
      </c>
      <c r="J409" s="29">
        <v>63.1</v>
      </c>
      <c r="K409" s="29">
        <v>0</v>
      </c>
      <c r="L409" s="12">
        <v>0.95000000000000007</v>
      </c>
      <c r="M409" s="12">
        <v>0.95000000000000007</v>
      </c>
      <c r="N409" s="29">
        <v>1.5</v>
      </c>
      <c r="O409" s="108">
        <v>1.5</v>
      </c>
      <c r="P409" s="39" t="str">
        <f>VLOOKUP(Perspectivas_Globales[[#This Row],[Country]],Tablas!$B$5:$C$138,2,FALSE)</f>
        <v>Europa</v>
      </c>
      <c r="Q409" s="39" t="str" cm="1">
        <f t="array" ref="Q4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09" s="39" t="str" cm="1">
        <f t="array" ref="R4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10" spans="1:18" x14ac:dyDescent="0.25">
      <c r="A410" s="1" t="s">
        <v>45</v>
      </c>
      <c r="B410" s="1">
        <v>2013</v>
      </c>
      <c r="C410" s="1" t="s">
        <v>19</v>
      </c>
      <c r="D410" s="29">
        <v>77.7</v>
      </c>
      <c r="E410" s="29">
        <v>97</v>
      </c>
      <c r="F410" s="29">
        <v>0</v>
      </c>
      <c r="G410" s="29">
        <v>12.39</v>
      </c>
      <c r="H410" s="12">
        <v>0.96</v>
      </c>
      <c r="I410" s="12">
        <v>0</v>
      </c>
      <c r="J410" s="29">
        <v>62.5</v>
      </c>
      <c r="K410" s="29">
        <v>0</v>
      </c>
      <c r="L410" s="12">
        <v>0.96</v>
      </c>
      <c r="M410" s="12">
        <v>0.96</v>
      </c>
      <c r="N410" s="29">
        <v>1.5</v>
      </c>
      <c r="O410" s="108">
        <v>1.5</v>
      </c>
      <c r="P410" s="39" t="str">
        <f>VLOOKUP(Perspectivas_Globales[[#This Row],[Country]],Tablas!$B$5:$C$138,2,FALSE)</f>
        <v>Europa</v>
      </c>
      <c r="Q410" s="39" t="str" cm="1">
        <f t="array" ref="Q4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10" s="39" t="str" cm="1">
        <f t="array" ref="R4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11" spans="1:18" x14ac:dyDescent="0.25">
      <c r="A411" s="1" t="s">
        <v>45</v>
      </c>
      <c r="B411" s="1">
        <v>2012</v>
      </c>
      <c r="C411" s="1" t="s">
        <v>19</v>
      </c>
      <c r="D411" s="29">
        <v>77.099999999999994</v>
      </c>
      <c r="E411" s="29">
        <v>14</v>
      </c>
      <c r="F411" s="29">
        <v>0</v>
      </c>
      <c r="G411" s="29">
        <v>11.49</v>
      </c>
      <c r="H411" s="12">
        <v>0.98</v>
      </c>
      <c r="I411" s="12">
        <v>0.02</v>
      </c>
      <c r="J411" s="29">
        <v>61.9</v>
      </c>
      <c r="K411" s="29">
        <v>0</v>
      </c>
      <c r="L411" s="12">
        <v>0.96</v>
      </c>
      <c r="M411" s="12">
        <v>0.96</v>
      </c>
      <c r="N411" s="29">
        <v>1.5</v>
      </c>
      <c r="O411" s="108">
        <v>1.5</v>
      </c>
      <c r="P411" s="39" t="str">
        <f>VLOOKUP(Perspectivas_Globales[[#This Row],[Country]],Tablas!$B$5:$C$138,2,FALSE)</f>
        <v>Europa</v>
      </c>
      <c r="Q411" s="39" t="str" cm="1">
        <f t="array" ref="Q4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11" s="39" t="str" cm="1">
        <f t="array" ref="R4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12" spans="1:18" x14ac:dyDescent="0.25">
      <c r="A412" s="1" t="s">
        <v>45</v>
      </c>
      <c r="B412" s="1">
        <v>2011</v>
      </c>
      <c r="C412" s="1" t="s">
        <v>19</v>
      </c>
      <c r="D412" s="29">
        <v>77</v>
      </c>
      <c r="E412" s="29">
        <v>14</v>
      </c>
      <c r="F412" s="29">
        <v>0</v>
      </c>
      <c r="G412" s="29">
        <v>12.19</v>
      </c>
      <c r="H412" s="12">
        <v>0.97</v>
      </c>
      <c r="I412" s="12">
        <v>0.12</v>
      </c>
      <c r="J412" s="29">
        <v>61.3</v>
      </c>
      <c r="K412" s="29">
        <v>0</v>
      </c>
      <c r="L412" s="12">
        <v>0.96</v>
      </c>
      <c r="M412" s="12">
        <v>0.96</v>
      </c>
      <c r="N412" s="29">
        <v>1.6</v>
      </c>
      <c r="O412" s="108">
        <v>1.5</v>
      </c>
      <c r="P412" s="39" t="str">
        <f>VLOOKUP(Perspectivas_Globales[[#This Row],[Country]],Tablas!$B$5:$C$138,2,FALSE)</f>
        <v>Europa</v>
      </c>
      <c r="Q412" s="39" t="str" cm="1">
        <f t="array" ref="Q4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12" s="39" t="str" cm="1">
        <f t="array" ref="R4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13" spans="1:18" x14ac:dyDescent="0.25">
      <c r="A413" s="1" t="s">
        <v>45</v>
      </c>
      <c r="B413" s="1">
        <v>2010</v>
      </c>
      <c r="C413" s="1" t="s">
        <v>19</v>
      </c>
      <c r="D413" s="29">
        <v>76.599999999999994</v>
      </c>
      <c r="E413" s="29">
        <v>16</v>
      </c>
      <c r="F413" s="29">
        <v>0</v>
      </c>
      <c r="G413" s="29">
        <v>12.1</v>
      </c>
      <c r="H413" s="12">
        <v>0.97</v>
      </c>
      <c r="I413" s="12">
        <v>7.0000000000000007E-2</v>
      </c>
      <c r="J413" s="29">
        <v>6.6</v>
      </c>
      <c r="K413" s="29">
        <v>0</v>
      </c>
      <c r="L413" s="12">
        <v>0.97</v>
      </c>
      <c r="M413" s="12">
        <v>0.97</v>
      </c>
      <c r="N413" s="29">
        <v>1.6</v>
      </c>
      <c r="O413" s="108">
        <v>1.6</v>
      </c>
      <c r="P413" s="39" t="str">
        <f>VLOOKUP(Perspectivas_Globales[[#This Row],[Country]],Tablas!$B$5:$C$138,2,FALSE)</f>
        <v>Europa</v>
      </c>
      <c r="Q413" s="39" t="str" cm="1">
        <f t="array" ref="Q4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13" s="39" t="str" cm="1">
        <f t="array" ref="R4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14" spans="1:18" x14ac:dyDescent="0.25">
      <c r="A414" s="1" t="s">
        <v>45</v>
      </c>
      <c r="B414" s="1">
        <v>2009</v>
      </c>
      <c r="C414" s="1" t="s">
        <v>19</v>
      </c>
      <c r="D414" s="29">
        <v>76.3</v>
      </c>
      <c r="E414" s="29">
        <v>19</v>
      </c>
      <c r="F414" s="29">
        <v>0</v>
      </c>
      <c r="G414" s="29">
        <v>12.21</v>
      </c>
      <c r="H414" s="12">
        <v>0.97</v>
      </c>
      <c r="I414" s="12">
        <v>0.02</v>
      </c>
      <c r="J414" s="29">
        <v>6</v>
      </c>
      <c r="K414" s="29">
        <v>0</v>
      </c>
      <c r="L414" s="12">
        <v>0.96</v>
      </c>
      <c r="M414" s="12">
        <v>0.96</v>
      </c>
      <c r="N414" s="29">
        <v>1.7</v>
      </c>
      <c r="O414" s="108">
        <v>1.6</v>
      </c>
      <c r="P414" s="39" t="str">
        <f>VLOOKUP(Perspectivas_Globales[[#This Row],[Country]],Tablas!$B$5:$C$138,2,FALSE)</f>
        <v>Europa</v>
      </c>
      <c r="Q414" s="39" t="str" cm="1">
        <f t="array" ref="Q4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14" s="39" t="str" cm="1">
        <f t="array" ref="R4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15" spans="1:18" x14ac:dyDescent="0.25">
      <c r="A415" s="1" t="s">
        <v>45</v>
      </c>
      <c r="B415" s="1">
        <v>2008</v>
      </c>
      <c r="C415" s="1" t="s">
        <v>19</v>
      </c>
      <c r="D415" s="29">
        <v>76</v>
      </c>
      <c r="E415" s="29">
        <v>116</v>
      </c>
      <c r="F415" s="29">
        <v>0</v>
      </c>
      <c r="G415" s="29">
        <v>12.06</v>
      </c>
      <c r="H415" s="12">
        <v>0.97</v>
      </c>
      <c r="I415" s="12">
        <v>0.51</v>
      </c>
      <c r="J415" s="29">
        <v>59.4</v>
      </c>
      <c r="K415" s="29">
        <v>0</v>
      </c>
      <c r="L415" s="12">
        <v>0.96</v>
      </c>
      <c r="M415" s="12">
        <v>0.96</v>
      </c>
      <c r="N415" s="29">
        <v>1.7</v>
      </c>
      <c r="O415" s="108">
        <v>1.7</v>
      </c>
      <c r="P415" s="39" t="str">
        <f>VLOOKUP(Perspectivas_Globales[[#This Row],[Country]],Tablas!$B$5:$C$138,2,FALSE)</f>
        <v>Europa</v>
      </c>
      <c r="Q415" s="39" t="str" cm="1">
        <f t="array" ref="Q4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15" s="39" t="str" cm="1">
        <f t="array" ref="R4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16" spans="1:18" x14ac:dyDescent="0.25">
      <c r="A416" s="1" t="s">
        <v>45</v>
      </c>
      <c r="B416" s="1">
        <v>2007</v>
      </c>
      <c r="C416" s="1" t="s">
        <v>19</v>
      </c>
      <c r="D416" s="29">
        <v>75.8</v>
      </c>
      <c r="E416" s="29">
        <v>114</v>
      </c>
      <c r="F416" s="29">
        <v>0</v>
      </c>
      <c r="G416" s="29">
        <v>12.56</v>
      </c>
      <c r="H416" s="12">
        <v>0.95000000000000007</v>
      </c>
      <c r="I416" s="12">
        <v>0</v>
      </c>
      <c r="J416" s="29">
        <v>58.7</v>
      </c>
      <c r="K416" s="29">
        <v>0</v>
      </c>
      <c r="L416" s="12">
        <v>0.96</v>
      </c>
      <c r="M416" s="12">
        <v>0.96</v>
      </c>
      <c r="N416" s="29">
        <v>1.8</v>
      </c>
      <c r="O416" s="108">
        <v>1.7</v>
      </c>
      <c r="P416" s="39" t="str">
        <f>VLOOKUP(Perspectivas_Globales[[#This Row],[Country]],Tablas!$B$5:$C$138,2,FALSE)</f>
        <v>Europa</v>
      </c>
      <c r="Q416" s="39" t="str" cm="1">
        <f t="array" ref="Q4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16" s="39" t="str" cm="1">
        <f t="array" ref="R4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17" spans="1:18" x14ac:dyDescent="0.25">
      <c r="A417" s="1" t="s">
        <v>46</v>
      </c>
      <c r="B417" s="1">
        <v>2014</v>
      </c>
      <c r="C417" s="1" t="s">
        <v>19</v>
      </c>
      <c r="D417" s="29">
        <v>83</v>
      </c>
      <c r="E417" s="29">
        <v>53</v>
      </c>
      <c r="F417" s="29">
        <v>0</v>
      </c>
      <c r="G417" s="29">
        <v>0.01</v>
      </c>
      <c r="H417" s="12">
        <v>0.96</v>
      </c>
      <c r="I417" s="12">
        <v>0.1</v>
      </c>
      <c r="J417" s="29">
        <v>59.8</v>
      </c>
      <c r="K417" s="29">
        <v>0</v>
      </c>
      <c r="L417" s="12">
        <v>0.99</v>
      </c>
      <c r="M417" s="12">
        <v>0.99</v>
      </c>
      <c r="N417" s="29">
        <v>0.9</v>
      </c>
      <c r="O417" s="108">
        <v>1</v>
      </c>
      <c r="P417" s="39" t="str">
        <f>VLOOKUP(Perspectivas_Globales[[#This Row],[Country]],Tablas!$B$5:$C$138,2,FALSE)</f>
        <v>Europa</v>
      </c>
      <c r="Q417" s="39" t="str" cm="1">
        <f t="array" ref="Q4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17" s="39" t="str" cm="1">
        <f t="array" ref="R4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18" spans="1:18" x14ac:dyDescent="0.25">
      <c r="A418" s="1" t="s">
        <v>46</v>
      </c>
      <c r="B418" s="1">
        <v>2013</v>
      </c>
      <c r="C418" s="1" t="s">
        <v>19</v>
      </c>
      <c r="D418" s="29">
        <v>81</v>
      </c>
      <c r="E418" s="29">
        <v>54</v>
      </c>
      <c r="F418" s="29">
        <v>0</v>
      </c>
      <c r="G418" s="29">
        <v>9.0399999999999991</v>
      </c>
      <c r="H418" s="12">
        <v>0.96</v>
      </c>
      <c r="I418" s="12">
        <v>0</v>
      </c>
      <c r="J418" s="29">
        <v>59.2</v>
      </c>
      <c r="K418" s="29">
        <v>0</v>
      </c>
      <c r="L418" s="12">
        <v>0.99</v>
      </c>
      <c r="M418" s="12">
        <v>0.99</v>
      </c>
      <c r="N418" s="29">
        <v>0.9</v>
      </c>
      <c r="O418" s="108">
        <v>1</v>
      </c>
      <c r="P418" s="39" t="str">
        <f>VLOOKUP(Perspectivas_Globales[[#This Row],[Country]],Tablas!$B$5:$C$138,2,FALSE)</f>
        <v>Europa</v>
      </c>
      <c r="Q418" s="39" t="str" cm="1">
        <f t="array" ref="Q4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18" s="39" t="str" cm="1">
        <f t="array" ref="R4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19" spans="1:18" x14ac:dyDescent="0.25">
      <c r="A419" s="1" t="s">
        <v>46</v>
      </c>
      <c r="B419" s="1">
        <v>2012</v>
      </c>
      <c r="C419" s="1" t="s">
        <v>19</v>
      </c>
      <c r="D419" s="29">
        <v>80</v>
      </c>
      <c r="E419" s="29">
        <v>56</v>
      </c>
      <c r="F419" s="29">
        <v>0</v>
      </c>
      <c r="G419" s="29">
        <v>10.55</v>
      </c>
      <c r="H419" s="12">
        <v>0.96</v>
      </c>
      <c r="I419" s="12">
        <v>0.01</v>
      </c>
      <c r="J419" s="29">
        <v>58.7</v>
      </c>
      <c r="K419" s="29">
        <v>0</v>
      </c>
      <c r="L419" s="12">
        <v>0.99</v>
      </c>
      <c r="M419" s="12">
        <v>0.99</v>
      </c>
      <c r="N419" s="29">
        <v>0.9</v>
      </c>
      <c r="O419" s="108">
        <v>1</v>
      </c>
      <c r="P419" s="39" t="str">
        <f>VLOOKUP(Perspectivas_Globales[[#This Row],[Country]],Tablas!$B$5:$C$138,2,FALSE)</f>
        <v>Europa</v>
      </c>
      <c r="Q419" s="39" t="str" cm="1">
        <f t="array" ref="Q4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19" s="39" t="str" cm="1">
        <f t="array" ref="R4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20" spans="1:18" x14ac:dyDescent="0.25">
      <c r="A420" s="1" t="s">
        <v>46</v>
      </c>
      <c r="B420" s="1">
        <v>2011</v>
      </c>
      <c r="C420" s="1" t="s">
        <v>19</v>
      </c>
      <c r="D420" s="29">
        <v>79.7</v>
      </c>
      <c r="E420" s="29">
        <v>57</v>
      </c>
      <c r="F420" s="29">
        <v>0</v>
      </c>
      <c r="G420" s="29">
        <v>10.69</v>
      </c>
      <c r="H420" s="12">
        <v>0.96</v>
      </c>
      <c r="I420" s="12">
        <v>0</v>
      </c>
      <c r="J420" s="29">
        <v>58.3</v>
      </c>
      <c r="K420" s="29">
        <v>0</v>
      </c>
      <c r="L420" s="12">
        <v>0.99</v>
      </c>
      <c r="M420" s="12">
        <v>0.99</v>
      </c>
      <c r="N420" s="29">
        <v>0.9</v>
      </c>
      <c r="O420" s="108">
        <v>1</v>
      </c>
      <c r="P420" s="39" t="str">
        <f>VLOOKUP(Perspectivas_Globales[[#This Row],[Country]],Tablas!$B$5:$C$138,2,FALSE)</f>
        <v>Europa</v>
      </c>
      <c r="Q420" s="39" t="str" cm="1">
        <f t="array" ref="Q4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20" s="39" t="str" cm="1">
        <f t="array" ref="R4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21" spans="1:18" x14ac:dyDescent="0.25">
      <c r="A421" s="1" t="s">
        <v>46</v>
      </c>
      <c r="B421" s="1">
        <v>2010</v>
      </c>
      <c r="C421" s="1" t="s">
        <v>19</v>
      </c>
      <c r="D421" s="29">
        <v>79.5</v>
      </c>
      <c r="E421" s="29">
        <v>59</v>
      </c>
      <c r="F421" s="29">
        <v>0</v>
      </c>
      <c r="G421" s="29">
        <v>11.32</v>
      </c>
      <c r="H421" s="12">
        <v>0.96</v>
      </c>
      <c r="I421" s="12">
        <v>0.18</v>
      </c>
      <c r="J421" s="29">
        <v>57.8</v>
      </c>
      <c r="K421" s="29">
        <v>0</v>
      </c>
      <c r="L421" s="12">
        <v>0.99</v>
      </c>
      <c r="M421" s="12">
        <v>0.99</v>
      </c>
      <c r="N421" s="29">
        <v>0.9</v>
      </c>
      <c r="O421" s="108">
        <v>1</v>
      </c>
      <c r="P421" s="39" t="str">
        <f>VLOOKUP(Perspectivas_Globales[[#This Row],[Country]],Tablas!$B$5:$C$138,2,FALSE)</f>
        <v>Europa</v>
      </c>
      <c r="Q421" s="39" t="str" cm="1">
        <f t="array" ref="Q4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21" s="39" t="str" cm="1">
        <f t="array" ref="R4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22" spans="1:18" x14ac:dyDescent="0.25">
      <c r="A422" s="1" t="s">
        <v>46</v>
      </c>
      <c r="B422" s="1">
        <v>2009</v>
      </c>
      <c r="C422" s="1" t="s">
        <v>19</v>
      </c>
      <c r="D422" s="29">
        <v>79.3</v>
      </c>
      <c r="E422" s="29">
        <v>6</v>
      </c>
      <c r="F422" s="29">
        <v>0</v>
      </c>
      <c r="G422" s="29">
        <v>10.8</v>
      </c>
      <c r="H422" s="12">
        <v>0.96</v>
      </c>
      <c r="I422" s="12">
        <v>0</v>
      </c>
      <c r="J422" s="29">
        <v>57.3</v>
      </c>
      <c r="K422" s="29">
        <v>0</v>
      </c>
      <c r="L422" s="12">
        <v>0.99</v>
      </c>
      <c r="M422" s="12">
        <v>0.99</v>
      </c>
      <c r="N422" s="29">
        <v>0.9</v>
      </c>
      <c r="O422" s="108">
        <v>1</v>
      </c>
      <c r="P422" s="39" t="str">
        <f>VLOOKUP(Perspectivas_Globales[[#This Row],[Country]],Tablas!$B$5:$C$138,2,FALSE)</f>
        <v>Europa</v>
      </c>
      <c r="Q422" s="39" t="str" cm="1">
        <f t="array" ref="Q4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22" s="39" t="str" cm="1">
        <f t="array" ref="R4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23" spans="1:18" x14ac:dyDescent="0.25">
      <c r="A423" s="1" t="s">
        <v>46</v>
      </c>
      <c r="B423" s="1">
        <v>2008</v>
      </c>
      <c r="C423" s="1" t="s">
        <v>19</v>
      </c>
      <c r="D423" s="29">
        <v>79.099999999999994</v>
      </c>
      <c r="E423" s="29">
        <v>62</v>
      </c>
      <c r="F423" s="29">
        <v>0</v>
      </c>
      <c r="G423" s="29">
        <v>12.01</v>
      </c>
      <c r="H423" s="12">
        <v>0.93</v>
      </c>
      <c r="I423" s="12">
        <v>0.01</v>
      </c>
      <c r="J423" s="29">
        <v>56.8</v>
      </c>
      <c r="K423" s="29">
        <v>0</v>
      </c>
      <c r="L423" s="12">
        <v>0.97</v>
      </c>
      <c r="M423" s="12">
        <v>0.97</v>
      </c>
      <c r="N423" s="29">
        <v>0.9</v>
      </c>
      <c r="O423" s="108">
        <v>1</v>
      </c>
      <c r="P423" s="39" t="str">
        <f>VLOOKUP(Perspectivas_Globales[[#This Row],[Country]],Tablas!$B$5:$C$138,2,FALSE)</f>
        <v>Europa</v>
      </c>
      <c r="Q423" s="39" t="str" cm="1">
        <f t="array" ref="Q4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23" s="39" t="str" cm="1">
        <f t="array" ref="R4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24" spans="1:18" x14ac:dyDescent="0.25">
      <c r="A424" s="1" t="s">
        <v>46</v>
      </c>
      <c r="B424" s="1">
        <v>2007</v>
      </c>
      <c r="C424" s="1" t="s">
        <v>19</v>
      </c>
      <c r="D424" s="29">
        <v>78.900000000000006</v>
      </c>
      <c r="E424" s="29">
        <v>63</v>
      </c>
      <c r="F424" s="29">
        <v>0</v>
      </c>
      <c r="G424" s="29">
        <v>11.56</v>
      </c>
      <c r="H424" s="12">
        <v>0.93</v>
      </c>
      <c r="I424" s="12">
        <v>0</v>
      </c>
      <c r="J424" s="29">
        <v>56.3</v>
      </c>
      <c r="K424" s="29">
        <v>0</v>
      </c>
      <c r="L424" s="12">
        <v>0.97</v>
      </c>
      <c r="M424" s="12">
        <v>0.97</v>
      </c>
      <c r="N424" s="29">
        <v>0.9</v>
      </c>
      <c r="O424" s="108">
        <v>1</v>
      </c>
      <c r="P424" s="39" t="str">
        <f>VLOOKUP(Perspectivas_Globales[[#This Row],[Country]],Tablas!$B$5:$C$138,2,FALSE)</f>
        <v>Europa</v>
      </c>
      <c r="Q424" s="39" t="str" cm="1">
        <f t="array" ref="Q4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24" s="39" t="str" cm="1">
        <f t="array" ref="R4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25" spans="1:18" x14ac:dyDescent="0.25">
      <c r="A425" s="1" t="s">
        <v>46</v>
      </c>
      <c r="B425" s="1">
        <v>2006</v>
      </c>
      <c r="C425" s="1" t="s">
        <v>19</v>
      </c>
      <c r="D425" s="29">
        <v>78.8</v>
      </c>
      <c r="E425" s="29">
        <v>64</v>
      </c>
      <c r="F425" s="29">
        <v>0</v>
      </c>
      <c r="G425" s="29">
        <v>11.47</v>
      </c>
      <c r="H425" s="12">
        <v>0.93</v>
      </c>
      <c r="I425" s="12">
        <v>0</v>
      </c>
      <c r="J425" s="29">
        <v>55.8</v>
      </c>
      <c r="K425" s="29">
        <v>0</v>
      </c>
      <c r="L425" s="12">
        <v>0.97</v>
      </c>
      <c r="M425" s="12">
        <v>0.97</v>
      </c>
      <c r="N425" s="29">
        <v>0.9</v>
      </c>
      <c r="O425" s="108">
        <v>1</v>
      </c>
      <c r="P425" s="39" t="str">
        <f>VLOOKUP(Perspectivas_Globales[[#This Row],[Country]],Tablas!$B$5:$C$138,2,FALSE)</f>
        <v>Europa</v>
      </c>
      <c r="Q425" s="39" t="str" cm="1">
        <f t="array" ref="Q4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25" s="39" t="str" cm="1">
        <f t="array" ref="R4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26" spans="1:18" x14ac:dyDescent="0.25">
      <c r="A426" s="1" t="s">
        <v>46</v>
      </c>
      <c r="B426" s="1">
        <v>2005</v>
      </c>
      <c r="C426" s="1" t="s">
        <v>19</v>
      </c>
      <c r="D426" s="29">
        <v>78.7</v>
      </c>
      <c r="E426" s="29">
        <v>65</v>
      </c>
      <c r="F426" s="29">
        <v>0</v>
      </c>
      <c r="G426" s="29">
        <v>11.41</v>
      </c>
      <c r="H426" s="12">
        <v>0.88</v>
      </c>
      <c r="I426" s="12">
        <v>0.01</v>
      </c>
      <c r="J426" s="29">
        <v>55.3</v>
      </c>
      <c r="K426" s="29">
        <v>0</v>
      </c>
      <c r="L426" s="12">
        <v>0.98</v>
      </c>
      <c r="M426" s="12">
        <v>0.98</v>
      </c>
      <c r="N426" s="29">
        <v>0.9</v>
      </c>
      <c r="O426" s="108">
        <v>1</v>
      </c>
      <c r="P426" s="39" t="str">
        <f>VLOOKUP(Perspectivas_Globales[[#This Row],[Country]],Tablas!$B$5:$C$138,2,FALSE)</f>
        <v>Europa</v>
      </c>
      <c r="Q426" s="39" t="str" cm="1">
        <f t="array" ref="Q4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26" s="39" t="str" cm="1">
        <f t="array" ref="R4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27" spans="1:18" x14ac:dyDescent="0.25">
      <c r="A427" s="1" t="s">
        <v>46</v>
      </c>
      <c r="B427" s="1">
        <v>2004</v>
      </c>
      <c r="C427" s="1" t="s">
        <v>19</v>
      </c>
      <c r="D427" s="29">
        <v>78.599999999999994</v>
      </c>
      <c r="E427" s="29">
        <v>65</v>
      </c>
      <c r="F427" s="29">
        <v>0</v>
      </c>
      <c r="G427" s="29">
        <v>13.03</v>
      </c>
      <c r="H427" s="12">
        <v>0.88</v>
      </c>
      <c r="I427" s="12">
        <v>0</v>
      </c>
      <c r="J427" s="29">
        <v>54.8</v>
      </c>
      <c r="K427" s="29">
        <v>0</v>
      </c>
      <c r="L427" s="12">
        <v>0.98</v>
      </c>
      <c r="M427" s="12">
        <v>0.98</v>
      </c>
      <c r="N427" s="29">
        <v>0.9</v>
      </c>
      <c r="O427" s="108">
        <v>1</v>
      </c>
      <c r="P427" s="39" t="str">
        <f>VLOOKUP(Perspectivas_Globales[[#This Row],[Country]],Tablas!$B$5:$C$138,2,FALSE)</f>
        <v>Europa</v>
      </c>
      <c r="Q427" s="39" t="str" cm="1">
        <f t="array" ref="Q4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27" s="39" t="str" cm="1">
        <f t="array" ref="R4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28" spans="1:18" x14ac:dyDescent="0.25">
      <c r="A428" s="1" t="s">
        <v>46</v>
      </c>
      <c r="B428" s="1">
        <v>2003</v>
      </c>
      <c r="C428" s="1" t="s">
        <v>19</v>
      </c>
      <c r="D428" s="29">
        <v>78.5</v>
      </c>
      <c r="E428" s="29">
        <v>66</v>
      </c>
      <c r="F428" s="29">
        <v>0</v>
      </c>
      <c r="G428" s="29">
        <v>10.62</v>
      </c>
      <c r="H428" s="12">
        <v>0.88</v>
      </c>
      <c r="I428" s="12">
        <v>0</v>
      </c>
      <c r="J428" s="29">
        <v>54.3</v>
      </c>
      <c r="K428" s="29">
        <v>0</v>
      </c>
      <c r="L428" s="12">
        <v>0.98</v>
      </c>
      <c r="M428" s="12">
        <v>0.98</v>
      </c>
      <c r="N428" s="29">
        <v>0.9</v>
      </c>
      <c r="O428" s="108">
        <v>1</v>
      </c>
      <c r="P428" s="39" t="str">
        <f>VLOOKUP(Perspectivas_Globales[[#This Row],[Country]],Tablas!$B$5:$C$138,2,FALSE)</f>
        <v>Europa</v>
      </c>
      <c r="Q428" s="39" t="str" cm="1">
        <f t="array" ref="Q4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28" s="39" t="str" cm="1">
        <f t="array" ref="R4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29" spans="1:18" x14ac:dyDescent="0.25">
      <c r="A429" s="1" t="s">
        <v>46</v>
      </c>
      <c r="B429" s="1">
        <v>2002</v>
      </c>
      <c r="C429" s="1" t="s">
        <v>19</v>
      </c>
      <c r="D429" s="29">
        <v>78.400000000000006</v>
      </c>
      <c r="E429" s="29">
        <v>68</v>
      </c>
      <c r="F429" s="29">
        <v>0</v>
      </c>
      <c r="G429" s="29">
        <v>11.68</v>
      </c>
      <c r="H429" s="12">
        <v>0.88</v>
      </c>
      <c r="I429" s="12">
        <v>0</v>
      </c>
      <c r="J429" s="29">
        <v>53.8</v>
      </c>
      <c r="K429" s="29">
        <v>0</v>
      </c>
      <c r="L429" s="12">
        <v>0.98</v>
      </c>
      <c r="M429" s="12">
        <v>0.98</v>
      </c>
      <c r="N429" s="29">
        <v>0.9</v>
      </c>
      <c r="O429" s="108">
        <v>1</v>
      </c>
      <c r="P429" s="39" t="str">
        <f>VLOOKUP(Perspectivas_Globales[[#This Row],[Country]],Tablas!$B$5:$C$138,2,FALSE)</f>
        <v>Europa</v>
      </c>
      <c r="Q429" s="39" t="str" cm="1">
        <f t="array" ref="Q4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29" s="39" t="str" cm="1">
        <f t="array" ref="R4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30" spans="1:18" x14ac:dyDescent="0.25">
      <c r="A430" s="1" t="s">
        <v>46</v>
      </c>
      <c r="B430" s="1">
        <v>2001</v>
      </c>
      <c r="C430" s="1" t="s">
        <v>19</v>
      </c>
      <c r="D430" s="29">
        <v>78.2</v>
      </c>
      <c r="E430" s="29">
        <v>69</v>
      </c>
      <c r="F430" s="29">
        <v>0</v>
      </c>
      <c r="G430" s="29">
        <v>10.16</v>
      </c>
      <c r="H430" s="12">
        <v>0.89</v>
      </c>
      <c r="I430" s="12">
        <v>0</v>
      </c>
      <c r="J430" s="29">
        <v>53.3</v>
      </c>
      <c r="K430" s="29">
        <v>0</v>
      </c>
      <c r="L430" s="12">
        <v>0.97</v>
      </c>
      <c r="M430" s="12">
        <v>0.97</v>
      </c>
      <c r="N430" s="29">
        <v>0.9</v>
      </c>
      <c r="O430" s="108">
        <v>1</v>
      </c>
      <c r="P430" s="39" t="str">
        <f>VLOOKUP(Perspectivas_Globales[[#This Row],[Country]],Tablas!$B$5:$C$138,2,FALSE)</f>
        <v>Europa</v>
      </c>
      <c r="Q430" s="39" t="str" cm="1">
        <f t="array" ref="Q4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30" s="39" t="str" cm="1">
        <f t="array" ref="R4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31" spans="1:18" x14ac:dyDescent="0.25">
      <c r="A431" s="1" t="s">
        <v>46</v>
      </c>
      <c r="B431" s="1">
        <v>2000</v>
      </c>
      <c r="C431" s="1" t="s">
        <v>19</v>
      </c>
      <c r="D431" s="29">
        <v>78.099999999999994</v>
      </c>
      <c r="E431" s="29">
        <v>7</v>
      </c>
      <c r="F431" s="29">
        <v>0</v>
      </c>
      <c r="G431" s="29">
        <v>9.56</v>
      </c>
      <c r="H431" s="12">
        <v>0.89</v>
      </c>
      <c r="I431" s="12">
        <v>0</v>
      </c>
      <c r="J431" s="29">
        <v>52.8</v>
      </c>
      <c r="K431" s="29">
        <v>0</v>
      </c>
      <c r="L431" s="12">
        <v>0.97</v>
      </c>
      <c r="M431" s="12">
        <v>0.97</v>
      </c>
      <c r="N431" s="29">
        <v>0.9</v>
      </c>
      <c r="O431" s="108">
        <v>1</v>
      </c>
      <c r="P431" s="39" t="str">
        <f>VLOOKUP(Perspectivas_Globales[[#This Row],[Country]],Tablas!$B$5:$C$138,2,FALSE)</f>
        <v>Europa</v>
      </c>
      <c r="Q431" s="39" t="str" cm="1">
        <f t="array" ref="Q4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31" s="39" t="str" cm="1">
        <f t="array" ref="R4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32" spans="1:18" x14ac:dyDescent="0.25">
      <c r="A432" s="1" t="s">
        <v>47</v>
      </c>
      <c r="B432" s="1">
        <v>2014</v>
      </c>
      <c r="C432" s="1" t="s">
        <v>12</v>
      </c>
      <c r="D432" s="29">
        <v>63</v>
      </c>
      <c r="E432" s="29">
        <v>252</v>
      </c>
      <c r="F432" s="29">
        <v>1</v>
      </c>
      <c r="G432" s="29">
        <v>0.38</v>
      </c>
      <c r="H432" s="12">
        <v>0.78</v>
      </c>
      <c r="I432" s="12">
        <v>0</v>
      </c>
      <c r="J432" s="29">
        <v>34.4</v>
      </c>
      <c r="K432" s="29">
        <v>1</v>
      </c>
      <c r="L432" s="12">
        <v>0.78</v>
      </c>
      <c r="M432" s="12">
        <v>0.78</v>
      </c>
      <c r="N432" s="29">
        <v>5.6</v>
      </c>
      <c r="O432" s="108">
        <v>5.4</v>
      </c>
      <c r="P432" s="39" t="str">
        <f>VLOOKUP(Perspectivas_Globales[[#This Row],[Country]],Tablas!$B$5:$C$138,2,FALSE)</f>
        <v>Africa</v>
      </c>
      <c r="Q432" s="39" t="str" cm="1">
        <f t="array" ref="Q4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32" s="39" t="str" cm="1">
        <f t="array" ref="R4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33" spans="1:18" x14ac:dyDescent="0.25">
      <c r="A433" s="1" t="s">
        <v>47</v>
      </c>
      <c r="B433" s="1">
        <v>2013</v>
      </c>
      <c r="C433" s="1" t="s">
        <v>12</v>
      </c>
      <c r="D433" s="29">
        <v>62.7</v>
      </c>
      <c r="E433" s="29">
        <v>256</v>
      </c>
      <c r="F433" s="29">
        <v>1</v>
      </c>
      <c r="G433" s="29">
        <v>0.53</v>
      </c>
      <c r="H433" s="12">
        <v>0.82000000000000006</v>
      </c>
      <c r="I433" s="12">
        <v>0.28000000000000003</v>
      </c>
      <c r="J433" s="29">
        <v>33.799999999999997</v>
      </c>
      <c r="K433" s="29">
        <v>2</v>
      </c>
      <c r="L433" s="12">
        <v>0.82000000000000006</v>
      </c>
      <c r="M433" s="12">
        <v>0.82000000000000006</v>
      </c>
      <c r="N433" s="29">
        <v>5.6</v>
      </c>
      <c r="O433" s="108">
        <v>5.4</v>
      </c>
      <c r="P433" s="39" t="str">
        <f>VLOOKUP(Perspectivas_Globales[[#This Row],[Country]],Tablas!$B$5:$C$138,2,FALSE)</f>
        <v>Africa</v>
      </c>
      <c r="Q433" s="39" t="str" cm="1">
        <f t="array" ref="Q4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33" s="39" t="str" cm="1">
        <f t="array" ref="R4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34" spans="1:18" x14ac:dyDescent="0.25">
      <c r="A434" s="1" t="s">
        <v>47</v>
      </c>
      <c r="B434" s="1">
        <v>2012</v>
      </c>
      <c r="C434" s="1" t="s">
        <v>12</v>
      </c>
      <c r="D434" s="29">
        <v>62.2</v>
      </c>
      <c r="E434" s="29">
        <v>263</v>
      </c>
      <c r="F434" s="29">
        <v>1</v>
      </c>
      <c r="G434" s="29">
        <v>0.52</v>
      </c>
      <c r="H434" s="12">
        <v>0.81</v>
      </c>
      <c r="I434" s="12">
        <v>7.09</v>
      </c>
      <c r="J434" s="29">
        <v>33.200000000000003</v>
      </c>
      <c r="K434" s="29">
        <v>2</v>
      </c>
      <c r="L434" s="12">
        <v>0.81</v>
      </c>
      <c r="M434" s="12">
        <v>0.81</v>
      </c>
      <c r="N434" s="29">
        <v>5.6</v>
      </c>
      <c r="O434" s="108">
        <v>5.5</v>
      </c>
      <c r="P434" s="39" t="str">
        <f>VLOOKUP(Perspectivas_Globales[[#This Row],[Country]],Tablas!$B$5:$C$138,2,FALSE)</f>
        <v>Africa</v>
      </c>
      <c r="Q434" s="39" t="str" cm="1">
        <f t="array" ref="Q4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34" s="39" t="str" cm="1">
        <f t="array" ref="R4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35" spans="1:18" x14ac:dyDescent="0.25">
      <c r="A435" s="1" t="s">
        <v>47</v>
      </c>
      <c r="B435" s="1">
        <v>2011</v>
      </c>
      <c r="C435" s="1" t="s">
        <v>12</v>
      </c>
      <c r="D435" s="29">
        <v>61.8</v>
      </c>
      <c r="E435" s="29">
        <v>268</v>
      </c>
      <c r="F435" s="29">
        <v>1</v>
      </c>
      <c r="G435" s="29">
        <v>0.39</v>
      </c>
      <c r="H435" s="12">
        <v>0.87</v>
      </c>
      <c r="I435" s="12">
        <v>0.49</v>
      </c>
      <c r="J435" s="29">
        <v>32.700000000000003</v>
      </c>
      <c r="K435" s="29">
        <v>2</v>
      </c>
      <c r="L435" s="12">
        <v>0.87</v>
      </c>
      <c r="M435" s="12">
        <v>0.87</v>
      </c>
      <c r="N435" s="29">
        <v>5.6</v>
      </c>
      <c r="O435" s="108">
        <v>5.5</v>
      </c>
      <c r="P435" s="39" t="str">
        <f>VLOOKUP(Perspectivas_Globales[[#This Row],[Country]],Tablas!$B$5:$C$138,2,FALSE)</f>
        <v>Africa</v>
      </c>
      <c r="Q435" s="39" t="str" cm="1">
        <f t="array" ref="Q4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35" s="39" t="str" cm="1">
        <f t="array" ref="R4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36" spans="1:18" x14ac:dyDescent="0.25">
      <c r="A436" s="1" t="s">
        <v>47</v>
      </c>
      <c r="B436" s="1">
        <v>2010</v>
      </c>
      <c r="C436" s="1" t="s">
        <v>12</v>
      </c>
      <c r="D436" s="29">
        <v>61.3</v>
      </c>
      <c r="E436" s="29">
        <v>273</v>
      </c>
      <c r="F436" s="29">
        <v>1</v>
      </c>
      <c r="G436" s="29">
        <v>0.44</v>
      </c>
      <c r="H436" s="12">
        <v>0.88</v>
      </c>
      <c r="I436" s="12">
        <v>7.0000000000000007E-2</v>
      </c>
      <c r="J436" s="29">
        <v>32.200000000000003</v>
      </c>
      <c r="K436" s="29">
        <v>2</v>
      </c>
      <c r="L436" s="12">
        <v>0.88</v>
      </c>
      <c r="M436" s="12">
        <v>0.88</v>
      </c>
      <c r="N436" s="29">
        <v>5.6</v>
      </c>
      <c r="O436" s="108">
        <v>5.6</v>
      </c>
      <c r="P436" s="39" t="str">
        <f>VLOOKUP(Perspectivas_Globales[[#This Row],[Country]],Tablas!$B$5:$C$138,2,FALSE)</f>
        <v>Africa</v>
      </c>
      <c r="Q436" s="39" t="str" cm="1">
        <f t="array" ref="Q4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36" s="39" t="str" cm="1">
        <f t="array" ref="R4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37" spans="1:18" x14ac:dyDescent="0.25">
      <c r="A437" s="1" t="s">
        <v>47</v>
      </c>
      <c r="B437" s="1">
        <v>2009</v>
      </c>
      <c r="C437" s="1" t="s">
        <v>12</v>
      </c>
      <c r="D437" s="29">
        <v>69</v>
      </c>
      <c r="E437" s="29">
        <v>279</v>
      </c>
      <c r="F437" s="29">
        <v>1</v>
      </c>
      <c r="G437" s="29">
        <v>0.49</v>
      </c>
      <c r="H437" s="12">
        <v>0.89</v>
      </c>
      <c r="I437" s="12">
        <v>0.48</v>
      </c>
      <c r="J437" s="29">
        <v>31.7</v>
      </c>
      <c r="K437" s="29">
        <v>2</v>
      </c>
      <c r="L437" s="12">
        <v>0.89</v>
      </c>
      <c r="M437" s="12">
        <v>0.89</v>
      </c>
      <c r="N437" s="29">
        <v>5.7</v>
      </c>
      <c r="O437" s="108">
        <v>5.6</v>
      </c>
      <c r="P437" s="39" t="str">
        <f>VLOOKUP(Perspectivas_Globales[[#This Row],[Country]],Tablas!$B$5:$C$138,2,FALSE)</f>
        <v>Africa</v>
      </c>
      <c r="Q437" s="39" t="str" cm="1">
        <f t="array" ref="Q4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37" s="39" t="str" cm="1">
        <f t="array" ref="R4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38" spans="1:18" x14ac:dyDescent="0.25">
      <c r="A438" s="1" t="s">
        <v>47</v>
      </c>
      <c r="B438" s="1">
        <v>2008</v>
      </c>
      <c r="C438" s="1" t="s">
        <v>12</v>
      </c>
      <c r="D438" s="29">
        <v>62</v>
      </c>
      <c r="E438" s="29">
        <v>289</v>
      </c>
      <c r="F438" s="29">
        <v>1</v>
      </c>
      <c r="G438" s="29">
        <v>0.49</v>
      </c>
      <c r="H438" s="12">
        <v>0.88</v>
      </c>
      <c r="I438" s="12">
        <v>1.43</v>
      </c>
      <c r="J438" s="29">
        <v>31.3</v>
      </c>
      <c r="K438" s="29">
        <v>2</v>
      </c>
      <c r="L438" s="12">
        <v>0.89</v>
      </c>
      <c r="M438" s="12">
        <v>0.89</v>
      </c>
      <c r="N438" s="29">
        <v>5.7</v>
      </c>
      <c r="O438" s="108">
        <v>5.6</v>
      </c>
      <c r="P438" s="39" t="str">
        <f>VLOOKUP(Perspectivas_Globales[[#This Row],[Country]],Tablas!$B$5:$C$138,2,FALSE)</f>
        <v>Africa</v>
      </c>
      <c r="Q438" s="39" t="str" cm="1">
        <f t="array" ref="Q4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38" s="39" t="str" cm="1">
        <f t="array" ref="R4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39" spans="1:18" x14ac:dyDescent="0.25">
      <c r="A439" s="1" t="s">
        <v>47</v>
      </c>
      <c r="B439" s="1">
        <v>2007</v>
      </c>
      <c r="C439" s="1" t="s">
        <v>12</v>
      </c>
      <c r="D439" s="29">
        <v>59.8</v>
      </c>
      <c r="E439" s="29">
        <v>296</v>
      </c>
      <c r="F439" s="29">
        <v>1</v>
      </c>
      <c r="G439" s="29">
        <v>0.45</v>
      </c>
      <c r="H439" s="12">
        <v>0.25</v>
      </c>
      <c r="I439" s="12">
        <v>0.24</v>
      </c>
      <c r="J439" s="29">
        <v>3.9</v>
      </c>
      <c r="K439" s="29">
        <v>2</v>
      </c>
      <c r="L439" s="12">
        <v>0.88</v>
      </c>
      <c r="M439" s="12">
        <v>0.88</v>
      </c>
      <c r="N439" s="29">
        <v>5.8</v>
      </c>
      <c r="O439" s="108">
        <v>5.7</v>
      </c>
      <c r="P439" s="39" t="str">
        <f>VLOOKUP(Perspectivas_Globales[[#This Row],[Country]],Tablas!$B$5:$C$138,2,FALSE)</f>
        <v>Africa</v>
      </c>
      <c r="Q439" s="39" t="str" cm="1">
        <f t="array" ref="Q4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39" s="39" t="str" cm="1">
        <f t="array" ref="R4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40" spans="1:18" x14ac:dyDescent="0.25">
      <c r="A440" s="1" t="s">
        <v>48</v>
      </c>
      <c r="B440" s="1">
        <v>2014</v>
      </c>
      <c r="C440" s="1" t="s">
        <v>12</v>
      </c>
      <c r="D440" s="29">
        <v>73.599999999999994</v>
      </c>
      <c r="E440" s="29">
        <v>154</v>
      </c>
      <c r="F440" s="29">
        <v>6</v>
      </c>
      <c r="G440" s="29">
        <v>5.92</v>
      </c>
      <c r="H440" s="12">
        <v>0.89</v>
      </c>
      <c r="I440" s="12">
        <v>0</v>
      </c>
      <c r="J440" s="29">
        <v>57.9</v>
      </c>
      <c r="K440" s="29">
        <v>7</v>
      </c>
      <c r="L440" s="12">
        <v>0.09</v>
      </c>
      <c r="M440" s="12">
        <v>0.91</v>
      </c>
      <c r="N440" s="29">
        <v>3.3</v>
      </c>
      <c r="O440" s="108">
        <v>3.2</v>
      </c>
      <c r="P440" s="39" t="str">
        <f>VLOOKUP(Perspectivas_Globales[[#This Row],[Country]],Tablas!$B$5:$C$138,2,FALSE)</f>
        <v>America Central</v>
      </c>
      <c r="Q440" s="39" t="str" cm="1">
        <f t="array" ref="Q4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40" s="39" t="str" cm="1">
        <f t="array" ref="R4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41" spans="1:18" x14ac:dyDescent="0.25">
      <c r="A441" s="1" t="s">
        <v>48</v>
      </c>
      <c r="B441" s="1">
        <v>2013</v>
      </c>
      <c r="C441" s="1" t="s">
        <v>12</v>
      </c>
      <c r="D441" s="29">
        <v>73.400000000000006</v>
      </c>
      <c r="E441" s="29">
        <v>157</v>
      </c>
      <c r="F441" s="29">
        <v>6</v>
      </c>
      <c r="G441" s="29">
        <v>5.93</v>
      </c>
      <c r="H441" s="12">
        <v>0.08</v>
      </c>
      <c r="I441" s="12">
        <v>0</v>
      </c>
      <c r="J441" s="29">
        <v>56.8</v>
      </c>
      <c r="K441" s="29">
        <v>7</v>
      </c>
      <c r="L441" s="12">
        <v>0.82000000000000006</v>
      </c>
      <c r="M441" s="12">
        <v>0.83000000000000007</v>
      </c>
      <c r="N441" s="29">
        <v>3.3</v>
      </c>
      <c r="O441" s="108">
        <v>3.2</v>
      </c>
      <c r="P441" s="39" t="str">
        <f>VLOOKUP(Perspectivas_Globales[[#This Row],[Country]],Tablas!$B$5:$C$138,2,FALSE)</f>
        <v>America Central</v>
      </c>
      <c r="Q441" s="39" t="str" cm="1">
        <f t="array" ref="Q4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41" s="39" t="str" cm="1">
        <f t="array" ref="R4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42" spans="1:18" x14ac:dyDescent="0.25">
      <c r="A442" s="1" t="s">
        <v>48</v>
      </c>
      <c r="B442" s="1">
        <v>2012</v>
      </c>
      <c r="C442" s="1" t="s">
        <v>12</v>
      </c>
      <c r="D442" s="29">
        <v>72.099999999999994</v>
      </c>
      <c r="E442" s="29">
        <v>174</v>
      </c>
      <c r="F442" s="29">
        <v>6</v>
      </c>
      <c r="G442" s="29">
        <v>5.93</v>
      </c>
      <c r="H442" s="12">
        <v>0.74</v>
      </c>
      <c r="I442" s="12">
        <v>0</v>
      </c>
      <c r="J442" s="29">
        <v>55.8</v>
      </c>
      <c r="K442" s="29">
        <v>7</v>
      </c>
      <c r="L442" s="12">
        <v>0.85</v>
      </c>
      <c r="M442" s="12">
        <v>0.85</v>
      </c>
      <c r="N442" s="29">
        <v>3.3</v>
      </c>
      <c r="O442" s="108">
        <v>3.2</v>
      </c>
      <c r="P442" s="39" t="str">
        <f>VLOOKUP(Perspectivas_Globales[[#This Row],[Country]],Tablas!$B$5:$C$138,2,FALSE)</f>
        <v>America Central</v>
      </c>
      <c r="Q442" s="39" t="str" cm="1">
        <f t="array" ref="Q4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42" s="39" t="str" cm="1">
        <f t="array" ref="R4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43" spans="1:18" x14ac:dyDescent="0.25">
      <c r="A443" s="1" t="s">
        <v>48</v>
      </c>
      <c r="B443" s="1">
        <v>2011</v>
      </c>
      <c r="C443" s="1" t="s">
        <v>12</v>
      </c>
      <c r="D443" s="29">
        <v>73.099999999999994</v>
      </c>
      <c r="E443" s="29">
        <v>16</v>
      </c>
      <c r="F443" s="29">
        <v>6</v>
      </c>
      <c r="G443" s="29">
        <v>5.91</v>
      </c>
      <c r="H443" s="12">
        <v>0.08</v>
      </c>
      <c r="I443" s="12">
        <v>0.02</v>
      </c>
      <c r="J443" s="29">
        <v>54.7</v>
      </c>
      <c r="K443" s="29">
        <v>7</v>
      </c>
      <c r="L443" s="12">
        <v>0.84</v>
      </c>
      <c r="M443" s="12">
        <v>0.84</v>
      </c>
      <c r="N443" s="29">
        <v>3.3</v>
      </c>
      <c r="O443" s="108">
        <v>3.2</v>
      </c>
      <c r="P443" s="39" t="str">
        <f>VLOOKUP(Perspectivas_Globales[[#This Row],[Country]],Tablas!$B$5:$C$138,2,FALSE)</f>
        <v>America Central</v>
      </c>
      <c r="Q443" s="39" t="str" cm="1">
        <f t="array" ref="Q4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43" s="39" t="str" cm="1">
        <f t="array" ref="R4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44" spans="1:18" x14ac:dyDescent="0.25">
      <c r="A444" s="1" t="s">
        <v>48</v>
      </c>
      <c r="B444" s="1">
        <v>2010</v>
      </c>
      <c r="C444" s="1" t="s">
        <v>12</v>
      </c>
      <c r="D444" s="29">
        <v>72.7</v>
      </c>
      <c r="E444" s="29">
        <v>166</v>
      </c>
      <c r="F444" s="29">
        <v>6</v>
      </c>
      <c r="G444" s="29">
        <v>6.02</v>
      </c>
      <c r="H444" s="12">
        <v>0.83000000000000007</v>
      </c>
      <c r="I444" s="12">
        <v>0</v>
      </c>
      <c r="J444" s="29">
        <v>53.6</v>
      </c>
      <c r="K444" s="29">
        <v>8</v>
      </c>
      <c r="L444" s="12">
        <v>0.85</v>
      </c>
      <c r="M444" s="12">
        <v>0.88</v>
      </c>
      <c r="N444" s="29">
        <v>3.3</v>
      </c>
      <c r="O444" s="108">
        <v>3.3</v>
      </c>
      <c r="P444" s="39" t="str">
        <f>VLOOKUP(Perspectivas_Globales[[#This Row],[Country]],Tablas!$B$5:$C$138,2,FALSE)</f>
        <v>America Central</v>
      </c>
      <c r="Q444" s="39" t="str" cm="1">
        <f t="array" ref="Q4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44" s="39" t="str" cm="1">
        <f t="array" ref="R4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45" spans="1:18" x14ac:dyDescent="0.25">
      <c r="A445" s="1" t="s">
        <v>48</v>
      </c>
      <c r="B445" s="1">
        <v>2009</v>
      </c>
      <c r="C445" s="1" t="s">
        <v>12</v>
      </c>
      <c r="D445" s="29">
        <v>73.599999999999994</v>
      </c>
      <c r="E445" s="29">
        <v>157</v>
      </c>
      <c r="F445" s="29">
        <v>6</v>
      </c>
      <c r="G445" s="29">
        <v>6.05</v>
      </c>
      <c r="H445" s="12">
        <v>0.08</v>
      </c>
      <c r="I445" s="12">
        <v>0</v>
      </c>
      <c r="J445" s="29">
        <v>52.6</v>
      </c>
      <c r="K445" s="29">
        <v>8</v>
      </c>
      <c r="L445" s="12">
        <v>0.85</v>
      </c>
      <c r="M445" s="12">
        <v>0.82000000000000006</v>
      </c>
      <c r="N445" s="29">
        <v>3.4</v>
      </c>
      <c r="O445" s="108">
        <v>3.3</v>
      </c>
      <c r="P445" s="39" t="str">
        <f>VLOOKUP(Perspectivas_Globales[[#This Row],[Country]],Tablas!$B$5:$C$138,2,FALSE)</f>
        <v>America Central</v>
      </c>
      <c r="Q445" s="39" t="str" cm="1">
        <f t="array" ref="Q4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45" s="39" t="str" cm="1">
        <f t="array" ref="R4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46" spans="1:18" x14ac:dyDescent="0.25">
      <c r="A446" s="1" t="s">
        <v>48</v>
      </c>
      <c r="B446" s="1">
        <v>2008</v>
      </c>
      <c r="C446" s="1" t="s">
        <v>12</v>
      </c>
      <c r="D446" s="29">
        <v>73.3</v>
      </c>
      <c r="E446" s="29">
        <v>161</v>
      </c>
      <c r="F446" s="29">
        <v>6</v>
      </c>
      <c r="G446" s="29">
        <v>6.12</v>
      </c>
      <c r="H446" s="12">
        <v>0.81</v>
      </c>
      <c r="I446" s="12">
        <v>0</v>
      </c>
      <c r="J446" s="29">
        <v>51.5</v>
      </c>
      <c r="K446" s="29">
        <v>8</v>
      </c>
      <c r="L446" s="12">
        <v>0.86</v>
      </c>
      <c r="M446" s="12">
        <v>0.82000000000000006</v>
      </c>
      <c r="N446" s="29">
        <v>3.4</v>
      </c>
      <c r="O446" s="108">
        <v>3.3</v>
      </c>
      <c r="P446" s="39" t="str">
        <f>VLOOKUP(Perspectivas_Globales[[#This Row],[Country]],Tablas!$B$5:$C$138,2,FALSE)</f>
        <v>America Central</v>
      </c>
      <c r="Q446" s="39" t="str" cm="1">
        <f t="array" ref="Q4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46" s="39" t="str" cm="1">
        <f t="array" ref="R4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47" spans="1:18" x14ac:dyDescent="0.25">
      <c r="A447" s="1" t="s">
        <v>48</v>
      </c>
      <c r="B447" s="1">
        <v>2007</v>
      </c>
      <c r="C447" s="1" t="s">
        <v>12</v>
      </c>
      <c r="D447" s="29">
        <v>72.900000000000006</v>
      </c>
      <c r="E447" s="29">
        <v>164</v>
      </c>
      <c r="F447" s="29">
        <v>6</v>
      </c>
      <c r="G447" s="29">
        <v>6.05</v>
      </c>
      <c r="H447" s="12">
        <v>0.81</v>
      </c>
      <c r="I447" s="12">
        <v>0</v>
      </c>
      <c r="J447" s="29">
        <v>5.4</v>
      </c>
      <c r="K447" s="29">
        <v>8</v>
      </c>
      <c r="L447" s="12">
        <v>0.86</v>
      </c>
      <c r="M447" s="12">
        <v>0.85</v>
      </c>
      <c r="N447" s="29">
        <v>3.4</v>
      </c>
      <c r="O447" s="108">
        <v>3.4</v>
      </c>
      <c r="P447" s="39" t="str">
        <f>VLOOKUP(Perspectivas_Globales[[#This Row],[Country]],Tablas!$B$5:$C$138,2,FALSE)</f>
        <v>America Central</v>
      </c>
      <c r="Q447" s="39" t="str" cm="1">
        <f t="array" ref="Q4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47" s="39" t="str" cm="1">
        <f t="array" ref="R4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48" spans="1:18" x14ac:dyDescent="0.25">
      <c r="A448" s="1" t="s">
        <v>48</v>
      </c>
      <c r="B448" s="1">
        <v>2006</v>
      </c>
      <c r="C448" s="1" t="s">
        <v>12</v>
      </c>
      <c r="D448" s="29">
        <v>72.3</v>
      </c>
      <c r="E448" s="29">
        <v>178</v>
      </c>
      <c r="F448" s="29">
        <v>7</v>
      </c>
      <c r="G448" s="29">
        <v>6.2</v>
      </c>
      <c r="H448" s="12">
        <v>0.84</v>
      </c>
      <c r="I448" s="12">
        <v>0</v>
      </c>
      <c r="J448" s="29">
        <v>49.3</v>
      </c>
      <c r="K448" s="29">
        <v>8</v>
      </c>
      <c r="L448" s="12">
        <v>0.88</v>
      </c>
      <c r="M448" s="12">
        <v>0.89</v>
      </c>
      <c r="N448" s="29">
        <v>3.5</v>
      </c>
      <c r="O448" s="108">
        <v>3.4</v>
      </c>
      <c r="P448" s="39" t="str">
        <f>VLOOKUP(Perspectivas_Globales[[#This Row],[Country]],Tablas!$B$5:$C$138,2,FALSE)</f>
        <v>America Central</v>
      </c>
      <c r="Q448" s="39" t="str" cm="1">
        <f t="array" ref="Q4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48" s="39" t="str" cm="1">
        <f t="array" ref="R4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49" spans="1:18" x14ac:dyDescent="0.25">
      <c r="A449" s="1" t="s">
        <v>48</v>
      </c>
      <c r="B449" s="1">
        <v>2005</v>
      </c>
      <c r="C449" s="1" t="s">
        <v>12</v>
      </c>
      <c r="D449" s="29">
        <v>69.7</v>
      </c>
      <c r="E449" s="29">
        <v>28</v>
      </c>
      <c r="F449" s="29">
        <v>7</v>
      </c>
      <c r="G449" s="29">
        <v>5.71</v>
      </c>
      <c r="H449" s="12">
        <v>0.87</v>
      </c>
      <c r="I449" s="12">
        <v>0</v>
      </c>
      <c r="J449" s="29">
        <v>48.2</v>
      </c>
      <c r="K449" s="29">
        <v>8</v>
      </c>
      <c r="L449" s="12">
        <v>0.86</v>
      </c>
      <c r="M449" s="12">
        <v>0.87</v>
      </c>
      <c r="N449" s="29">
        <v>3.5</v>
      </c>
      <c r="O449" s="108">
        <v>3.4</v>
      </c>
      <c r="P449" s="39" t="str">
        <f>VLOOKUP(Perspectivas_Globales[[#This Row],[Country]],Tablas!$B$5:$C$138,2,FALSE)</f>
        <v>America Central</v>
      </c>
      <c r="Q449" s="39" t="str" cm="1">
        <f t="array" ref="Q4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49" s="39" t="str" cm="1">
        <f t="array" ref="R4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50" spans="1:18" x14ac:dyDescent="0.25">
      <c r="A450" s="1" t="s">
        <v>48</v>
      </c>
      <c r="B450" s="1">
        <v>2004</v>
      </c>
      <c r="C450" s="1" t="s">
        <v>12</v>
      </c>
      <c r="D450" s="29">
        <v>69.3</v>
      </c>
      <c r="E450" s="29">
        <v>214</v>
      </c>
      <c r="F450" s="29">
        <v>7</v>
      </c>
      <c r="G450" s="29">
        <v>5.16</v>
      </c>
      <c r="H450" s="12">
        <v>0.82000000000000006</v>
      </c>
      <c r="I450" s="12">
        <v>0</v>
      </c>
      <c r="J450" s="29">
        <v>47.2</v>
      </c>
      <c r="K450" s="29">
        <v>8</v>
      </c>
      <c r="L450" s="12">
        <v>0.66</v>
      </c>
      <c r="M450" s="12">
        <v>0.79</v>
      </c>
      <c r="N450" s="29">
        <v>3.6</v>
      </c>
      <c r="O450" s="108">
        <v>3.5</v>
      </c>
      <c r="P450" s="39" t="str">
        <f>VLOOKUP(Perspectivas_Globales[[#This Row],[Country]],Tablas!$B$5:$C$138,2,FALSE)</f>
        <v>America Central</v>
      </c>
      <c r="Q450" s="39" t="str" cm="1">
        <f t="array" ref="Q4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50" s="39" t="str" cm="1">
        <f t="array" ref="R4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51" spans="1:18" x14ac:dyDescent="0.25">
      <c r="A451" s="1" t="s">
        <v>48</v>
      </c>
      <c r="B451" s="1">
        <v>2003</v>
      </c>
      <c r="C451" s="1" t="s">
        <v>12</v>
      </c>
      <c r="D451" s="29">
        <v>73</v>
      </c>
      <c r="E451" s="29">
        <v>22</v>
      </c>
      <c r="F451" s="29">
        <v>7</v>
      </c>
      <c r="G451" s="29">
        <v>6.32</v>
      </c>
      <c r="H451" s="12">
        <v>0.79</v>
      </c>
      <c r="I451" s="12">
        <v>0</v>
      </c>
      <c r="J451" s="29">
        <v>46.1</v>
      </c>
      <c r="K451" s="29">
        <v>8</v>
      </c>
      <c r="L451" s="12">
        <v>0.65</v>
      </c>
      <c r="M451" s="12">
        <v>0.79</v>
      </c>
      <c r="N451" s="29">
        <v>3.6</v>
      </c>
      <c r="O451" s="108">
        <v>3.5</v>
      </c>
      <c r="P451" s="39" t="str">
        <f>VLOOKUP(Perspectivas_Globales[[#This Row],[Country]],Tablas!$B$5:$C$138,2,FALSE)</f>
        <v>America Central</v>
      </c>
      <c r="Q451" s="39" t="str" cm="1">
        <f t="array" ref="Q4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51" s="39" t="str" cm="1">
        <f t="array" ref="R4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52" spans="1:18" x14ac:dyDescent="0.25">
      <c r="A452" s="1" t="s">
        <v>48</v>
      </c>
      <c r="B452" s="1">
        <v>2002</v>
      </c>
      <c r="C452" s="1" t="s">
        <v>12</v>
      </c>
      <c r="D452" s="29">
        <v>71.400000000000006</v>
      </c>
      <c r="E452" s="29">
        <v>189</v>
      </c>
      <c r="F452" s="29">
        <v>7</v>
      </c>
      <c r="G452" s="29">
        <v>6.43</v>
      </c>
      <c r="H452" s="12">
        <v>0.63</v>
      </c>
      <c r="I452" s="12">
        <v>0</v>
      </c>
      <c r="J452" s="29">
        <v>45.1</v>
      </c>
      <c r="K452" s="29">
        <v>8</v>
      </c>
      <c r="L452" s="12">
        <v>0.74</v>
      </c>
      <c r="M452" s="12">
        <v>0.82000000000000006</v>
      </c>
      <c r="N452" s="29">
        <v>3.7</v>
      </c>
      <c r="O452" s="108">
        <v>3.6</v>
      </c>
      <c r="P452" s="39" t="str">
        <f>VLOOKUP(Perspectivas_Globales[[#This Row],[Country]],Tablas!$B$5:$C$138,2,FALSE)</f>
        <v>America Central</v>
      </c>
      <c r="Q452" s="39" t="str" cm="1">
        <f t="array" ref="Q4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52" s="39" t="str" cm="1">
        <f t="array" ref="R4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53" spans="1:18" x14ac:dyDescent="0.25">
      <c r="A453" s="1" t="s">
        <v>48</v>
      </c>
      <c r="B453" s="1">
        <v>2001</v>
      </c>
      <c r="C453" s="1" t="s">
        <v>12</v>
      </c>
      <c r="D453" s="29">
        <v>71.2</v>
      </c>
      <c r="E453" s="29">
        <v>188</v>
      </c>
      <c r="F453" s="29">
        <v>7</v>
      </c>
      <c r="G453" s="29">
        <v>6.13</v>
      </c>
      <c r="H453" s="12">
        <v>0.66</v>
      </c>
      <c r="I453" s="12">
        <v>1.1300000000000001</v>
      </c>
      <c r="J453" s="29">
        <v>44.1</v>
      </c>
      <c r="K453" s="29">
        <v>9</v>
      </c>
      <c r="L453" s="12">
        <v>0.71</v>
      </c>
      <c r="M453" s="12">
        <v>0.72</v>
      </c>
      <c r="N453" s="29">
        <v>3.8</v>
      </c>
      <c r="O453" s="108">
        <v>3.6</v>
      </c>
      <c r="P453" s="39" t="str">
        <f>VLOOKUP(Perspectivas_Globales[[#This Row],[Country]],Tablas!$B$5:$C$138,2,FALSE)</f>
        <v>America Central</v>
      </c>
      <c r="Q453" s="39" t="str" cm="1">
        <f t="array" ref="Q4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53" s="39" t="str" cm="1">
        <f t="array" ref="R4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54" spans="1:18" x14ac:dyDescent="0.25">
      <c r="A454" s="1" t="s">
        <v>48</v>
      </c>
      <c r="B454" s="1">
        <v>2000</v>
      </c>
      <c r="C454" s="1" t="s">
        <v>12</v>
      </c>
      <c r="D454" s="29">
        <v>72</v>
      </c>
      <c r="E454" s="29">
        <v>176</v>
      </c>
      <c r="F454" s="29">
        <v>7</v>
      </c>
      <c r="G454" s="29">
        <v>6.58</v>
      </c>
      <c r="H454" s="12">
        <v>0.68</v>
      </c>
      <c r="I454" s="12">
        <v>2.5300000000000002</v>
      </c>
      <c r="J454" s="29">
        <v>43.1</v>
      </c>
      <c r="K454" s="29">
        <v>9</v>
      </c>
      <c r="L454" s="12">
        <v>0.71</v>
      </c>
      <c r="M454" s="12">
        <v>0.78</v>
      </c>
      <c r="N454" s="29">
        <v>3.8</v>
      </c>
      <c r="O454" s="108">
        <v>3.7</v>
      </c>
      <c r="P454" s="39" t="str">
        <f>VLOOKUP(Perspectivas_Globales[[#This Row],[Country]],Tablas!$B$5:$C$138,2,FALSE)</f>
        <v>America Central</v>
      </c>
      <c r="Q454" s="39" t="str" cm="1">
        <f t="array" ref="Q4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54" s="39" t="str" cm="1">
        <f t="array" ref="R4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55" spans="1:18" x14ac:dyDescent="0.25">
      <c r="A455" s="1" t="s">
        <v>49</v>
      </c>
      <c r="B455" s="1">
        <v>2014</v>
      </c>
      <c r="C455" s="1" t="s">
        <v>12</v>
      </c>
      <c r="D455" s="29">
        <v>76</v>
      </c>
      <c r="E455" s="29">
        <v>121</v>
      </c>
      <c r="F455" s="29">
        <v>6</v>
      </c>
      <c r="G455" s="29">
        <v>3.82</v>
      </c>
      <c r="H455" s="12">
        <v>0.83000000000000007</v>
      </c>
      <c r="I455" s="12">
        <v>0</v>
      </c>
      <c r="J455" s="29">
        <v>53.5</v>
      </c>
      <c r="K455" s="29">
        <v>7</v>
      </c>
      <c r="L455" s="12">
        <v>0.84</v>
      </c>
      <c r="M455" s="12">
        <v>0.83000000000000007</v>
      </c>
      <c r="N455" s="29">
        <v>1.2</v>
      </c>
      <c r="O455" s="108">
        <v>1.1000000000000001</v>
      </c>
      <c r="P455" s="39" t="str">
        <f>VLOOKUP(Perspectivas_Globales[[#This Row],[Country]],Tablas!$B$5:$C$138,2,FALSE)</f>
        <v>Sudamerica</v>
      </c>
      <c r="Q455" s="39" t="str" cm="1">
        <f t="array" ref="Q4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55" s="39" t="str" cm="1">
        <f t="array" ref="R4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56" spans="1:18" x14ac:dyDescent="0.25">
      <c r="A456" s="1" t="s">
        <v>49</v>
      </c>
      <c r="B456" s="1">
        <v>2013</v>
      </c>
      <c r="C456" s="1" t="s">
        <v>12</v>
      </c>
      <c r="D456" s="29">
        <v>76</v>
      </c>
      <c r="E456" s="29">
        <v>121</v>
      </c>
      <c r="F456" s="29">
        <v>6</v>
      </c>
      <c r="G456" s="29">
        <v>3.77</v>
      </c>
      <c r="H456" s="12">
        <v>0.87</v>
      </c>
      <c r="I456" s="12">
        <v>0</v>
      </c>
      <c r="J456" s="29">
        <v>52.8</v>
      </c>
      <c r="K456" s="29">
        <v>8</v>
      </c>
      <c r="L456" s="12">
        <v>0.87</v>
      </c>
      <c r="M456" s="12">
        <v>0.87</v>
      </c>
      <c r="N456" s="29">
        <v>1.3</v>
      </c>
      <c r="O456" s="108">
        <v>1.1000000000000001</v>
      </c>
      <c r="P456" s="39" t="str">
        <f>VLOOKUP(Perspectivas_Globales[[#This Row],[Country]],Tablas!$B$5:$C$138,2,FALSE)</f>
        <v>Sudamerica</v>
      </c>
      <c r="Q456" s="39" t="str" cm="1">
        <f t="array" ref="Q4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56" s="39" t="str" cm="1">
        <f t="array" ref="R4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57" spans="1:18" x14ac:dyDescent="0.25">
      <c r="A457" s="1" t="s">
        <v>49</v>
      </c>
      <c r="B457" s="1">
        <v>2012</v>
      </c>
      <c r="C457" s="1" t="s">
        <v>12</v>
      </c>
      <c r="D457" s="29">
        <v>75.5</v>
      </c>
      <c r="E457" s="29">
        <v>127</v>
      </c>
      <c r="F457" s="29">
        <v>7</v>
      </c>
      <c r="G457" s="29">
        <v>3.92</v>
      </c>
      <c r="H457" s="12">
        <v>0.88</v>
      </c>
      <c r="I457" s="12">
        <v>0.72</v>
      </c>
      <c r="J457" s="29">
        <v>52.1</v>
      </c>
      <c r="K457" s="29">
        <v>8</v>
      </c>
      <c r="L457" s="12">
        <v>0.85</v>
      </c>
      <c r="M457" s="12">
        <v>0.87</v>
      </c>
      <c r="N457" s="29">
        <v>1.3</v>
      </c>
      <c r="O457" s="108">
        <v>1.2</v>
      </c>
      <c r="P457" s="39" t="str">
        <f>VLOOKUP(Perspectivas_Globales[[#This Row],[Country]],Tablas!$B$5:$C$138,2,FALSE)</f>
        <v>Sudamerica</v>
      </c>
      <c r="Q457" s="39" t="str" cm="1">
        <f t="array" ref="Q4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57" s="39" t="str" cm="1">
        <f t="array" ref="R4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58" spans="1:18" x14ac:dyDescent="0.25">
      <c r="A458" s="1" t="s">
        <v>49</v>
      </c>
      <c r="B458" s="1">
        <v>2011</v>
      </c>
      <c r="C458" s="1" t="s">
        <v>12</v>
      </c>
      <c r="D458" s="29">
        <v>75.3</v>
      </c>
      <c r="E458" s="29">
        <v>131</v>
      </c>
      <c r="F458" s="29">
        <v>7</v>
      </c>
      <c r="G458" s="29">
        <v>3.99</v>
      </c>
      <c r="H458" s="12">
        <v>0.88</v>
      </c>
      <c r="I458" s="12">
        <v>2.57</v>
      </c>
      <c r="J458" s="29">
        <v>51.4</v>
      </c>
      <c r="K458" s="29">
        <v>8</v>
      </c>
      <c r="L458" s="12">
        <v>0.85</v>
      </c>
      <c r="M458" s="12">
        <v>0.88</v>
      </c>
      <c r="N458" s="29">
        <v>1.3</v>
      </c>
      <c r="O458" s="108">
        <v>1.2</v>
      </c>
      <c r="P458" s="39" t="str">
        <f>VLOOKUP(Perspectivas_Globales[[#This Row],[Country]],Tablas!$B$5:$C$138,2,FALSE)</f>
        <v>Sudamerica</v>
      </c>
      <c r="Q458" s="39" t="str" cm="1">
        <f t="array" ref="Q4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58" s="39" t="str" cm="1">
        <f t="array" ref="R4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59" spans="1:18" x14ac:dyDescent="0.25">
      <c r="A459" s="1" t="s">
        <v>49</v>
      </c>
      <c r="B459" s="1">
        <v>2010</v>
      </c>
      <c r="C459" s="1" t="s">
        <v>12</v>
      </c>
      <c r="D459" s="29">
        <v>75</v>
      </c>
      <c r="E459" s="29">
        <v>134</v>
      </c>
      <c r="F459" s="29">
        <v>7</v>
      </c>
      <c r="G459" s="29">
        <v>3.95</v>
      </c>
      <c r="H459" s="12">
        <v>0.09</v>
      </c>
      <c r="I459" s="12">
        <v>0</v>
      </c>
      <c r="J459" s="29">
        <v>5.7</v>
      </c>
      <c r="K459" s="29">
        <v>8</v>
      </c>
      <c r="L459" s="12">
        <v>0.88</v>
      </c>
      <c r="M459" s="12">
        <v>0.91</v>
      </c>
      <c r="N459" s="29">
        <v>1.3</v>
      </c>
      <c r="O459" s="108">
        <v>1.2</v>
      </c>
      <c r="P459" s="39" t="str">
        <f>VLOOKUP(Perspectivas_Globales[[#This Row],[Country]],Tablas!$B$5:$C$138,2,FALSE)</f>
        <v>Sudamerica</v>
      </c>
      <c r="Q459" s="39" t="str" cm="1">
        <f t="array" ref="Q4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59" s="39" t="str" cm="1">
        <f t="array" ref="R4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60" spans="1:18" x14ac:dyDescent="0.25">
      <c r="A460" s="1" t="s">
        <v>49</v>
      </c>
      <c r="B460" s="1">
        <v>2009</v>
      </c>
      <c r="C460" s="1" t="s">
        <v>12</v>
      </c>
      <c r="D460" s="29">
        <v>75.099999999999994</v>
      </c>
      <c r="E460" s="29">
        <v>137</v>
      </c>
      <c r="F460" s="29">
        <v>7</v>
      </c>
      <c r="G460" s="29">
        <v>3.87</v>
      </c>
      <c r="H460" s="12">
        <v>0.91</v>
      </c>
      <c r="I460" s="12">
        <v>0</v>
      </c>
      <c r="J460" s="29">
        <v>5</v>
      </c>
      <c r="K460" s="29">
        <v>8</v>
      </c>
      <c r="L460" s="12">
        <v>0.91</v>
      </c>
      <c r="M460" s="12">
        <v>0.94000000000000006</v>
      </c>
      <c r="N460" s="29">
        <v>1.3</v>
      </c>
      <c r="O460" s="108">
        <v>1.2</v>
      </c>
      <c r="P460" s="39" t="str">
        <f>VLOOKUP(Perspectivas_Globales[[#This Row],[Country]],Tablas!$B$5:$C$138,2,FALSE)</f>
        <v>Sudamerica</v>
      </c>
      <c r="Q460" s="39" t="str" cm="1">
        <f t="array" ref="Q4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60" s="39" t="str" cm="1">
        <f t="array" ref="R4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61" spans="1:18" x14ac:dyDescent="0.25">
      <c r="A461" s="1" t="s">
        <v>49</v>
      </c>
      <c r="B461" s="1">
        <v>2008</v>
      </c>
      <c r="C461" s="1" t="s">
        <v>12</v>
      </c>
      <c r="D461" s="29">
        <v>74.599999999999994</v>
      </c>
      <c r="E461" s="29">
        <v>139</v>
      </c>
      <c r="F461" s="29">
        <v>7</v>
      </c>
      <c r="G461" s="29">
        <v>3.76</v>
      </c>
      <c r="H461" s="12">
        <v>0.93</v>
      </c>
      <c r="I461" s="12">
        <v>0.01</v>
      </c>
      <c r="J461" s="29">
        <v>49.3</v>
      </c>
      <c r="K461" s="29">
        <v>9</v>
      </c>
      <c r="L461" s="12">
        <v>0.94000000000000006</v>
      </c>
      <c r="M461" s="12">
        <v>0.96</v>
      </c>
      <c r="N461" s="29">
        <v>1.3</v>
      </c>
      <c r="O461" s="108">
        <v>1.2</v>
      </c>
      <c r="P461" s="39" t="str">
        <f>VLOOKUP(Perspectivas_Globales[[#This Row],[Country]],Tablas!$B$5:$C$138,2,FALSE)</f>
        <v>Sudamerica</v>
      </c>
      <c r="Q461" s="39" t="str" cm="1">
        <f t="array" ref="Q4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61" s="39" t="str" cm="1">
        <f t="array" ref="R4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62" spans="1:18" x14ac:dyDescent="0.25">
      <c r="A462" s="1" t="s">
        <v>49</v>
      </c>
      <c r="B462" s="1">
        <v>2007</v>
      </c>
      <c r="C462" s="1" t="s">
        <v>12</v>
      </c>
      <c r="D462" s="29">
        <v>74.7</v>
      </c>
      <c r="E462" s="29">
        <v>14</v>
      </c>
      <c r="F462" s="29">
        <v>7</v>
      </c>
      <c r="G462" s="29">
        <v>3.63</v>
      </c>
      <c r="H462" s="12">
        <v>0.94000000000000006</v>
      </c>
      <c r="I462" s="12">
        <v>0</v>
      </c>
      <c r="J462" s="29">
        <v>48.6</v>
      </c>
      <c r="K462" s="29">
        <v>9</v>
      </c>
      <c r="L462" s="12">
        <v>0.95000000000000007</v>
      </c>
      <c r="M462" s="12">
        <v>0.96</v>
      </c>
      <c r="N462" s="29">
        <v>1.4</v>
      </c>
      <c r="O462" s="108">
        <v>1.3</v>
      </c>
      <c r="P462" s="39" t="str">
        <f>VLOOKUP(Perspectivas_Globales[[#This Row],[Country]],Tablas!$B$5:$C$138,2,FALSE)</f>
        <v>Sudamerica</v>
      </c>
      <c r="Q462" s="39" t="str" cm="1">
        <f t="array" ref="Q4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62" s="39" t="str" cm="1">
        <f t="array" ref="R4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63" spans="1:18" x14ac:dyDescent="0.25">
      <c r="A463" s="1" t="s">
        <v>49</v>
      </c>
      <c r="B463" s="1">
        <v>2006</v>
      </c>
      <c r="C463" s="1" t="s">
        <v>12</v>
      </c>
      <c r="D463" s="29">
        <v>74.400000000000006</v>
      </c>
      <c r="E463" s="29">
        <v>144</v>
      </c>
      <c r="F463" s="29">
        <v>8</v>
      </c>
      <c r="G463" s="29">
        <v>3.52</v>
      </c>
      <c r="H463" s="12">
        <v>0.96</v>
      </c>
      <c r="I463" s="12">
        <v>0</v>
      </c>
      <c r="J463" s="29">
        <v>47.9</v>
      </c>
      <c r="K463" s="29">
        <v>9</v>
      </c>
      <c r="L463" s="12">
        <v>0.92</v>
      </c>
      <c r="M463" s="12">
        <v>0.96</v>
      </c>
      <c r="N463" s="29">
        <v>1.4</v>
      </c>
      <c r="O463" s="108">
        <v>1.3</v>
      </c>
      <c r="P463" s="39" t="str">
        <f>VLOOKUP(Perspectivas_Globales[[#This Row],[Country]],Tablas!$B$5:$C$138,2,FALSE)</f>
        <v>Sudamerica</v>
      </c>
      <c r="Q463" s="39" t="str" cm="1">
        <f t="array" ref="Q4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63" s="39" t="str" cm="1">
        <f t="array" ref="R4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64" spans="1:18" x14ac:dyDescent="0.25">
      <c r="A464" s="1" t="s">
        <v>49</v>
      </c>
      <c r="B464" s="1">
        <v>2005</v>
      </c>
      <c r="C464" s="1" t="s">
        <v>12</v>
      </c>
      <c r="D464" s="29">
        <v>74.2</v>
      </c>
      <c r="E464" s="29">
        <v>151</v>
      </c>
      <c r="F464" s="29">
        <v>8</v>
      </c>
      <c r="G464" s="29">
        <v>3.54</v>
      </c>
      <c r="H464" s="12">
        <v>0.92</v>
      </c>
      <c r="I464" s="12">
        <v>0</v>
      </c>
      <c r="J464" s="29">
        <v>47.2</v>
      </c>
      <c r="K464" s="29">
        <v>9</v>
      </c>
      <c r="L464" s="12">
        <v>0.89</v>
      </c>
      <c r="M464" s="12">
        <v>0.92</v>
      </c>
      <c r="N464" s="29">
        <v>1.4</v>
      </c>
      <c r="O464" s="108">
        <v>1.3</v>
      </c>
      <c r="P464" s="39" t="str">
        <f>VLOOKUP(Perspectivas_Globales[[#This Row],[Country]],Tablas!$B$5:$C$138,2,FALSE)</f>
        <v>Sudamerica</v>
      </c>
      <c r="Q464" s="39" t="str" cm="1">
        <f t="array" ref="Q4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64" s="39" t="str" cm="1">
        <f t="array" ref="R4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65" spans="1:18" x14ac:dyDescent="0.25">
      <c r="A465" s="1" t="s">
        <v>49</v>
      </c>
      <c r="B465" s="1">
        <v>2004</v>
      </c>
      <c r="C465" s="1" t="s">
        <v>12</v>
      </c>
      <c r="D465" s="29">
        <v>74.400000000000006</v>
      </c>
      <c r="E465" s="29">
        <v>148</v>
      </c>
      <c r="F465" s="29">
        <v>8</v>
      </c>
      <c r="G465" s="29">
        <v>3.65</v>
      </c>
      <c r="H465" s="12">
        <v>0.88</v>
      </c>
      <c r="I465" s="12">
        <v>0</v>
      </c>
      <c r="J465" s="29">
        <v>46.5</v>
      </c>
      <c r="K465" s="29">
        <v>9</v>
      </c>
      <c r="L465" s="12">
        <v>0.09</v>
      </c>
      <c r="M465" s="12">
        <v>0.88</v>
      </c>
      <c r="N465" s="29">
        <v>1.5</v>
      </c>
      <c r="O465" s="108">
        <v>1.3</v>
      </c>
      <c r="P465" s="39" t="str">
        <f>VLOOKUP(Perspectivas_Globales[[#This Row],[Country]],Tablas!$B$5:$C$138,2,FALSE)</f>
        <v>Sudamerica</v>
      </c>
      <c r="Q465" s="39" t="str" cm="1">
        <f t="array" ref="Q4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65" s="39" t="str" cm="1">
        <f t="array" ref="R4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66" spans="1:18" x14ac:dyDescent="0.25">
      <c r="A466" s="1" t="s">
        <v>49</v>
      </c>
      <c r="B466" s="1">
        <v>2003</v>
      </c>
      <c r="C466" s="1" t="s">
        <v>12</v>
      </c>
      <c r="D466" s="29">
        <v>74.400000000000006</v>
      </c>
      <c r="E466" s="29">
        <v>151</v>
      </c>
      <c r="F466" s="29">
        <v>8</v>
      </c>
      <c r="G466" s="29">
        <v>3.69</v>
      </c>
      <c r="H466" s="12">
        <v>0.82000000000000006</v>
      </c>
      <c r="I466" s="12">
        <v>0</v>
      </c>
      <c r="J466" s="29">
        <v>45.8</v>
      </c>
      <c r="K466" s="29">
        <v>10</v>
      </c>
      <c r="L466" s="12">
        <v>0.97</v>
      </c>
      <c r="M466" s="12">
        <v>0.87</v>
      </c>
      <c r="N466" s="29">
        <v>1.5</v>
      </c>
      <c r="O466" s="108">
        <v>1.4</v>
      </c>
      <c r="P466" s="39" t="str">
        <f>VLOOKUP(Perspectivas_Globales[[#This Row],[Country]],Tablas!$B$5:$C$138,2,FALSE)</f>
        <v>Sudamerica</v>
      </c>
      <c r="Q466" s="39" t="str" cm="1">
        <f t="array" ref="Q4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66" s="39" t="str" cm="1">
        <f t="array" ref="R4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67" spans="1:18" x14ac:dyDescent="0.25">
      <c r="A467" s="1" t="s">
        <v>49</v>
      </c>
      <c r="B467" s="1">
        <v>2002</v>
      </c>
      <c r="C467" s="1" t="s">
        <v>12</v>
      </c>
      <c r="D467" s="29">
        <v>73.599999999999994</v>
      </c>
      <c r="E467" s="29">
        <v>157</v>
      </c>
      <c r="F467" s="29">
        <v>8</v>
      </c>
      <c r="G467" s="29">
        <v>3.88</v>
      </c>
      <c r="H467" s="12">
        <v>0.75</v>
      </c>
      <c r="I467" s="12">
        <v>0</v>
      </c>
      <c r="J467" s="29">
        <v>45.1</v>
      </c>
      <c r="K467" s="29">
        <v>10</v>
      </c>
      <c r="L467" s="12">
        <v>0.88</v>
      </c>
      <c r="M467" s="12">
        <v>0.88</v>
      </c>
      <c r="N467" s="29">
        <v>1.5</v>
      </c>
      <c r="O467" s="108">
        <v>1.4</v>
      </c>
      <c r="P467" s="39" t="str">
        <f>VLOOKUP(Perspectivas_Globales[[#This Row],[Country]],Tablas!$B$5:$C$138,2,FALSE)</f>
        <v>Sudamerica</v>
      </c>
      <c r="Q467" s="39" t="str" cm="1">
        <f t="array" ref="Q4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67" s="39" t="str" cm="1">
        <f t="array" ref="R4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68" spans="1:18" x14ac:dyDescent="0.25">
      <c r="A468" s="1" t="s">
        <v>49</v>
      </c>
      <c r="B468" s="1">
        <v>2001</v>
      </c>
      <c r="C468" s="1" t="s">
        <v>12</v>
      </c>
      <c r="D468" s="29">
        <v>73.400000000000006</v>
      </c>
      <c r="E468" s="29">
        <v>158</v>
      </c>
      <c r="F468" s="29">
        <v>9</v>
      </c>
      <c r="G468" s="29">
        <v>4.13</v>
      </c>
      <c r="H468" s="12">
        <v>0.69000000000000006</v>
      </c>
      <c r="I468" s="12">
        <v>0.02</v>
      </c>
      <c r="J468" s="29">
        <v>44.3</v>
      </c>
      <c r="K468" s="29">
        <v>10</v>
      </c>
      <c r="L468" s="12">
        <v>0.09</v>
      </c>
      <c r="M468" s="12">
        <v>0.89</v>
      </c>
      <c r="N468" s="29">
        <v>1.6</v>
      </c>
      <c r="O468" s="108">
        <v>1.5</v>
      </c>
      <c r="P468" s="39" t="str">
        <f>VLOOKUP(Perspectivas_Globales[[#This Row],[Country]],Tablas!$B$5:$C$138,2,FALSE)</f>
        <v>Sudamerica</v>
      </c>
      <c r="Q468" s="39" t="str" cm="1">
        <f t="array" ref="Q4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68" s="39" t="str" cm="1">
        <f t="array" ref="R4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69" spans="1:18" x14ac:dyDescent="0.25">
      <c r="A469" s="1" t="s">
        <v>49</v>
      </c>
      <c r="B469" s="1">
        <v>2000</v>
      </c>
      <c r="C469" s="1" t="s">
        <v>12</v>
      </c>
      <c r="D469" s="29">
        <v>72.8</v>
      </c>
      <c r="E469" s="29">
        <v>163</v>
      </c>
      <c r="F469" s="29">
        <v>9</v>
      </c>
      <c r="G469" s="29">
        <v>3.99</v>
      </c>
      <c r="H469" s="12">
        <v>0.36</v>
      </c>
      <c r="I469" s="12">
        <v>0</v>
      </c>
      <c r="J469" s="29">
        <v>43.6</v>
      </c>
      <c r="K469" s="29">
        <v>11</v>
      </c>
      <c r="L469" s="12">
        <v>0.83000000000000007</v>
      </c>
      <c r="M469" s="12">
        <v>0.87</v>
      </c>
      <c r="N469" s="29">
        <v>1.6</v>
      </c>
      <c r="O469" s="108">
        <v>1.5</v>
      </c>
      <c r="P469" s="39" t="str">
        <f>VLOOKUP(Perspectivas_Globales[[#This Row],[Country]],Tablas!$B$5:$C$138,2,FALSE)</f>
        <v>Sudamerica</v>
      </c>
      <c r="Q469" s="39" t="str" cm="1">
        <f t="array" ref="Q4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69" s="39" t="str" cm="1">
        <f t="array" ref="R4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70" spans="1:18" x14ac:dyDescent="0.25">
      <c r="A470" s="1" t="s">
        <v>50</v>
      </c>
      <c r="B470" s="1">
        <v>2014</v>
      </c>
      <c r="C470" s="1" t="s">
        <v>12</v>
      </c>
      <c r="D470" s="29">
        <v>73.3</v>
      </c>
      <c r="E470" s="29">
        <v>181</v>
      </c>
      <c r="F470" s="29">
        <v>2</v>
      </c>
      <c r="G470" s="29">
        <v>2.52</v>
      </c>
      <c r="H470" s="12">
        <v>0.93</v>
      </c>
      <c r="I470" s="12">
        <v>0</v>
      </c>
      <c r="J470" s="29">
        <v>55.4</v>
      </c>
      <c r="K470" s="29">
        <v>2</v>
      </c>
      <c r="L470" s="12">
        <v>0.93</v>
      </c>
      <c r="M470" s="12">
        <v>0.94000000000000006</v>
      </c>
      <c r="N470" s="29">
        <v>1.6</v>
      </c>
      <c r="O470" s="108">
        <v>1.6</v>
      </c>
      <c r="P470" s="39" t="str">
        <f>VLOOKUP(Perspectivas_Globales[[#This Row],[Country]],Tablas!$B$5:$C$138,2,FALSE)</f>
        <v>America Central</v>
      </c>
      <c r="Q470" s="39" t="str" cm="1">
        <f t="array" ref="Q4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70" s="39" t="str" cm="1">
        <f t="array" ref="R4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71" spans="1:18" x14ac:dyDescent="0.25">
      <c r="A471" s="1" t="s">
        <v>50</v>
      </c>
      <c r="B471" s="1">
        <v>2013</v>
      </c>
      <c r="C471" s="1" t="s">
        <v>12</v>
      </c>
      <c r="D471" s="29">
        <v>73</v>
      </c>
      <c r="E471" s="29">
        <v>184</v>
      </c>
      <c r="F471" s="29">
        <v>2</v>
      </c>
      <c r="G471" s="29">
        <v>2.42</v>
      </c>
      <c r="H471" s="12">
        <v>0.92</v>
      </c>
      <c r="I471" s="12">
        <v>0</v>
      </c>
      <c r="J471" s="29">
        <v>54.7</v>
      </c>
      <c r="K471" s="29">
        <v>2</v>
      </c>
      <c r="L471" s="12">
        <v>0.92</v>
      </c>
      <c r="M471" s="12">
        <v>0.92</v>
      </c>
      <c r="N471" s="29">
        <v>1.6</v>
      </c>
      <c r="O471" s="108">
        <v>1.6</v>
      </c>
      <c r="P471" s="39" t="str">
        <f>VLOOKUP(Perspectivas_Globales[[#This Row],[Country]],Tablas!$B$5:$C$138,2,FALSE)</f>
        <v>America Central</v>
      </c>
      <c r="Q471" s="39" t="str" cm="1">
        <f t="array" ref="Q4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71" s="39" t="str" cm="1">
        <f t="array" ref="R4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72" spans="1:18" x14ac:dyDescent="0.25">
      <c r="A472" s="1" t="s">
        <v>50</v>
      </c>
      <c r="B472" s="1">
        <v>2012</v>
      </c>
      <c r="C472" s="1" t="s">
        <v>12</v>
      </c>
      <c r="D472" s="29">
        <v>73</v>
      </c>
      <c r="E472" s="29">
        <v>181</v>
      </c>
      <c r="F472" s="29">
        <v>2</v>
      </c>
      <c r="G472" s="29">
        <v>2.48</v>
      </c>
      <c r="H472" s="12">
        <v>0.92</v>
      </c>
      <c r="I472" s="12">
        <v>0</v>
      </c>
      <c r="J472" s="29">
        <v>54.1</v>
      </c>
      <c r="K472" s="29">
        <v>2</v>
      </c>
      <c r="L472" s="12">
        <v>0.93</v>
      </c>
      <c r="M472" s="12">
        <v>0.92</v>
      </c>
      <c r="N472" s="29">
        <v>1.6</v>
      </c>
      <c r="O472" s="108">
        <v>1.6</v>
      </c>
      <c r="P472" s="39" t="str">
        <f>VLOOKUP(Perspectivas_Globales[[#This Row],[Country]],Tablas!$B$5:$C$138,2,FALSE)</f>
        <v>America Central</v>
      </c>
      <c r="Q472" s="39" t="str" cm="1">
        <f t="array" ref="Q4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72" s="39" t="str" cm="1">
        <f t="array" ref="R4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73" spans="1:18" x14ac:dyDescent="0.25">
      <c r="A473" s="1" t="s">
        <v>50</v>
      </c>
      <c r="B473" s="1">
        <v>2011</v>
      </c>
      <c r="C473" s="1" t="s">
        <v>12</v>
      </c>
      <c r="D473" s="29">
        <v>72</v>
      </c>
      <c r="E473" s="29">
        <v>197</v>
      </c>
      <c r="F473" s="29">
        <v>2</v>
      </c>
      <c r="G473" s="29">
        <v>2.37</v>
      </c>
      <c r="H473" s="12">
        <v>0.89</v>
      </c>
      <c r="I473" s="12">
        <v>0</v>
      </c>
      <c r="J473" s="29">
        <v>53.4</v>
      </c>
      <c r="K473" s="29">
        <v>2</v>
      </c>
      <c r="L473" s="12">
        <v>0.09</v>
      </c>
      <c r="M473" s="12">
        <v>0.89</v>
      </c>
      <c r="N473" s="29">
        <v>1.7</v>
      </c>
      <c r="O473" s="108">
        <v>1.6</v>
      </c>
      <c r="P473" s="39" t="str">
        <f>VLOOKUP(Perspectivas_Globales[[#This Row],[Country]],Tablas!$B$5:$C$138,2,FALSE)</f>
        <v>America Central</v>
      </c>
      <c r="Q473" s="39" t="str" cm="1">
        <f t="array" ref="Q4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73" s="39" t="str" cm="1">
        <f t="array" ref="R4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74" spans="1:18" x14ac:dyDescent="0.25">
      <c r="A474" s="1" t="s">
        <v>50</v>
      </c>
      <c r="B474" s="1">
        <v>2010</v>
      </c>
      <c r="C474" s="1" t="s">
        <v>12</v>
      </c>
      <c r="D474" s="29">
        <v>72</v>
      </c>
      <c r="E474" s="29">
        <v>191</v>
      </c>
      <c r="F474" s="29">
        <v>2</v>
      </c>
      <c r="G474" s="29">
        <v>2.36</v>
      </c>
      <c r="H474" s="12">
        <v>0.89</v>
      </c>
      <c r="I474" s="12">
        <v>0</v>
      </c>
      <c r="J474" s="29">
        <v>52.8</v>
      </c>
      <c r="K474" s="29">
        <v>2</v>
      </c>
      <c r="L474" s="12">
        <v>0.89</v>
      </c>
      <c r="M474" s="12">
        <v>0.89</v>
      </c>
      <c r="N474" s="29">
        <v>1.7</v>
      </c>
      <c r="O474" s="108">
        <v>1.6</v>
      </c>
      <c r="P474" s="39" t="str">
        <f>VLOOKUP(Perspectivas_Globales[[#This Row],[Country]],Tablas!$B$5:$C$138,2,FALSE)</f>
        <v>America Central</v>
      </c>
      <c r="Q474" s="39" t="str" cm="1">
        <f t="array" ref="Q4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74" s="39" t="str" cm="1">
        <f t="array" ref="R4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75" spans="1:18" x14ac:dyDescent="0.25">
      <c r="A475" s="1" t="s">
        <v>50</v>
      </c>
      <c r="B475" s="1">
        <v>2009</v>
      </c>
      <c r="C475" s="1" t="s">
        <v>12</v>
      </c>
      <c r="D475" s="29">
        <v>71.400000000000006</v>
      </c>
      <c r="E475" s="29">
        <v>23</v>
      </c>
      <c r="F475" s="29">
        <v>2</v>
      </c>
      <c r="G475" s="29">
        <v>2.5499999999999998</v>
      </c>
      <c r="H475" s="12">
        <v>0.91</v>
      </c>
      <c r="I475" s="12">
        <v>0</v>
      </c>
      <c r="J475" s="29">
        <v>52.1</v>
      </c>
      <c r="K475" s="29">
        <v>2</v>
      </c>
      <c r="L475" s="12">
        <v>0.91</v>
      </c>
      <c r="M475" s="12">
        <v>0.91</v>
      </c>
      <c r="N475" s="29">
        <v>1.7</v>
      </c>
      <c r="O475" s="108">
        <v>1.6</v>
      </c>
      <c r="P475" s="39" t="str">
        <f>VLOOKUP(Perspectivas_Globales[[#This Row],[Country]],Tablas!$B$5:$C$138,2,FALSE)</f>
        <v>America Central</v>
      </c>
      <c r="Q475" s="39" t="str" cm="1">
        <f t="array" ref="Q4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75" s="39" t="str" cm="1">
        <f t="array" ref="R4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76" spans="1:18" x14ac:dyDescent="0.25">
      <c r="A476" s="1" t="s">
        <v>50</v>
      </c>
      <c r="B476" s="1">
        <v>2008</v>
      </c>
      <c r="C476" s="1" t="s">
        <v>12</v>
      </c>
      <c r="D476" s="29">
        <v>71.7</v>
      </c>
      <c r="E476" s="29">
        <v>194</v>
      </c>
      <c r="F476" s="29">
        <v>2</v>
      </c>
      <c r="G476" s="29">
        <v>2.68</v>
      </c>
      <c r="H476" s="12">
        <v>0.98</v>
      </c>
      <c r="I476" s="12">
        <v>0</v>
      </c>
      <c r="J476" s="29">
        <v>51.4</v>
      </c>
      <c r="K476" s="29">
        <v>3</v>
      </c>
      <c r="L476" s="12">
        <v>0.98</v>
      </c>
      <c r="M476" s="12">
        <v>0.98</v>
      </c>
      <c r="N476" s="29">
        <v>1.8</v>
      </c>
      <c r="O476" s="108">
        <v>1.7</v>
      </c>
      <c r="P476" s="39" t="str">
        <f>VLOOKUP(Perspectivas_Globales[[#This Row],[Country]],Tablas!$B$5:$C$138,2,FALSE)</f>
        <v>America Central</v>
      </c>
      <c r="Q476" s="39" t="str" cm="1">
        <f t="array" ref="Q4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76" s="39" t="str" cm="1">
        <f t="array" ref="R4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77" spans="1:18" x14ac:dyDescent="0.25">
      <c r="A477" s="1" t="s">
        <v>50</v>
      </c>
      <c r="B477" s="1">
        <v>2007</v>
      </c>
      <c r="C477" s="1" t="s">
        <v>12</v>
      </c>
      <c r="D477" s="29">
        <v>71.2</v>
      </c>
      <c r="E477" s="29">
        <v>23</v>
      </c>
      <c r="F477" s="29">
        <v>2</v>
      </c>
      <c r="G477" s="29">
        <v>2.83</v>
      </c>
      <c r="H477" s="12">
        <v>0.99</v>
      </c>
      <c r="I477" s="12">
        <v>0</v>
      </c>
      <c r="J477" s="29">
        <v>5.8</v>
      </c>
      <c r="K477" s="29">
        <v>3</v>
      </c>
      <c r="L477" s="12">
        <v>0.99</v>
      </c>
      <c r="M477" s="12">
        <v>0.99</v>
      </c>
      <c r="N477" s="29">
        <v>1.8</v>
      </c>
      <c r="O477" s="108">
        <v>1.7</v>
      </c>
      <c r="P477" s="39" t="str">
        <f>VLOOKUP(Perspectivas_Globales[[#This Row],[Country]],Tablas!$B$5:$C$138,2,FALSE)</f>
        <v>America Central</v>
      </c>
      <c r="Q477" s="39" t="str" cm="1">
        <f t="array" ref="Q4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77" s="39" t="str" cm="1">
        <f t="array" ref="R4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78" spans="1:18" x14ac:dyDescent="0.25">
      <c r="A478" s="1" t="s">
        <v>50</v>
      </c>
      <c r="B478" s="1">
        <v>2006</v>
      </c>
      <c r="C478" s="1" t="s">
        <v>12</v>
      </c>
      <c r="D478" s="29">
        <v>75</v>
      </c>
      <c r="E478" s="29">
        <v>211</v>
      </c>
      <c r="F478" s="29">
        <v>3</v>
      </c>
      <c r="G478" s="29">
        <v>2.77</v>
      </c>
      <c r="H478" s="12">
        <v>0.96</v>
      </c>
      <c r="I478" s="12">
        <v>0</v>
      </c>
      <c r="J478" s="29">
        <v>5.0999999999999996</v>
      </c>
      <c r="K478" s="29">
        <v>3</v>
      </c>
      <c r="L478" s="12">
        <v>0.96</v>
      </c>
      <c r="M478" s="12">
        <v>0.96</v>
      </c>
      <c r="N478" s="29">
        <v>1.8</v>
      </c>
      <c r="O478" s="108">
        <v>1.7</v>
      </c>
      <c r="P478" s="39" t="str">
        <f>VLOOKUP(Perspectivas_Globales[[#This Row],[Country]],Tablas!$B$5:$C$138,2,FALSE)</f>
        <v>America Central</v>
      </c>
      <c r="Q478" s="39" t="str" cm="1">
        <f t="array" ref="Q4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78" s="39" t="str" cm="1">
        <f t="array" ref="R4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79" spans="1:18" x14ac:dyDescent="0.25">
      <c r="A479" s="1" t="s">
        <v>50</v>
      </c>
      <c r="B479" s="1">
        <v>2005</v>
      </c>
      <c r="C479" s="1" t="s">
        <v>12</v>
      </c>
      <c r="D479" s="29">
        <v>71</v>
      </c>
      <c r="E479" s="29">
        <v>213</v>
      </c>
      <c r="F479" s="29">
        <v>3</v>
      </c>
      <c r="G479" s="29">
        <v>2.77</v>
      </c>
      <c r="H479" s="12">
        <v>0.89</v>
      </c>
      <c r="I479" s="12">
        <v>0</v>
      </c>
      <c r="J479" s="29">
        <v>49.4</v>
      </c>
      <c r="K479" s="29">
        <v>3</v>
      </c>
      <c r="L479" s="12">
        <v>0.89</v>
      </c>
      <c r="M479" s="12">
        <v>0.89</v>
      </c>
      <c r="N479" s="29">
        <v>1.9</v>
      </c>
      <c r="O479" s="108">
        <v>1.8</v>
      </c>
      <c r="P479" s="39" t="str">
        <f>VLOOKUP(Perspectivas_Globales[[#This Row],[Country]],Tablas!$B$5:$C$138,2,FALSE)</f>
        <v>America Central</v>
      </c>
      <c r="Q479" s="39" t="str" cm="1">
        <f t="array" ref="Q4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79" s="39" t="str" cm="1">
        <f t="array" ref="R4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80" spans="1:18" x14ac:dyDescent="0.25">
      <c r="A480" s="1" t="s">
        <v>50</v>
      </c>
      <c r="B480" s="1">
        <v>2004</v>
      </c>
      <c r="C480" s="1" t="s">
        <v>12</v>
      </c>
      <c r="D480" s="29">
        <v>70</v>
      </c>
      <c r="E480" s="29">
        <v>215</v>
      </c>
      <c r="F480" s="29">
        <v>3</v>
      </c>
      <c r="G480" s="29">
        <v>2.9</v>
      </c>
      <c r="H480" s="12">
        <v>0.09</v>
      </c>
      <c r="I480" s="12">
        <v>0</v>
      </c>
      <c r="J480" s="29">
        <v>48.6</v>
      </c>
      <c r="K480" s="29">
        <v>3</v>
      </c>
      <c r="L480" s="12">
        <v>0.09</v>
      </c>
      <c r="M480" s="12">
        <v>0.09</v>
      </c>
      <c r="N480" s="29">
        <v>1.9</v>
      </c>
      <c r="O480" s="108">
        <v>1.8</v>
      </c>
      <c r="P480" s="39" t="str">
        <f>VLOOKUP(Perspectivas_Globales[[#This Row],[Country]],Tablas!$B$5:$C$138,2,FALSE)</f>
        <v>America Central</v>
      </c>
      <c r="Q480" s="39" t="str" cm="1">
        <f t="array" ref="Q4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80" s="39" t="str" cm="1">
        <f t="array" ref="R4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81" spans="1:18" x14ac:dyDescent="0.25">
      <c r="A481" s="1" t="s">
        <v>50</v>
      </c>
      <c r="B481" s="1">
        <v>2003</v>
      </c>
      <c r="C481" s="1" t="s">
        <v>12</v>
      </c>
      <c r="D481" s="29">
        <v>69.900000000000006</v>
      </c>
      <c r="E481" s="29">
        <v>29</v>
      </c>
      <c r="F481" s="29">
        <v>3</v>
      </c>
      <c r="G481" s="29">
        <v>3.1</v>
      </c>
      <c r="H481" s="12">
        <v>0.94000000000000006</v>
      </c>
      <c r="I481" s="12">
        <v>0</v>
      </c>
      <c r="J481" s="29">
        <v>47.8</v>
      </c>
      <c r="K481" s="29">
        <v>4</v>
      </c>
      <c r="L481" s="12">
        <v>0.93</v>
      </c>
      <c r="M481" s="12">
        <v>0.94000000000000006</v>
      </c>
      <c r="N481" s="29">
        <v>2</v>
      </c>
      <c r="O481" s="108">
        <v>1.9</v>
      </c>
      <c r="P481" s="39" t="str">
        <f>VLOOKUP(Perspectivas_Globales[[#This Row],[Country]],Tablas!$B$5:$C$138,2,FALSE)</f>
        <v>America Central</v>
      </c>
      <c r="Q481" s="39" t="str" cm="1">
        <f t="array" ref="Q4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81" s="39" t="str" cm="1">
        <f t="array" ref="R4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82" spans="1:18" x14ac:dyDescent="0.25">
      <c r="A482" s="1" t="s">
        <v>50</v>
      </c>
      <c r="B482" s="1">
        <v>2002</v>
      </c>
      <c r="C482" s="1" t="s">
        <v>12</v>
      </c>
      <c r="D482" s="29">
        <v>73</v>
      </c>
      <c r="E482" s="29">
        <v>24</v>
      </c>
      <c r="F482" s="29">
        <v>3</v>
      </c>
      <c r="G482" s="29">
        <v>2.97</v>
      </c>
      <c r="H482" s="12">
        <v>0.81</v>
      </c>
      <c r="I482" s="12">
        <v>0</v>
      </c>
      <c r="J482" s="29">
        <v>47</v>
      </c>
      <c r="K482" s="29">
        <v>4</v>
      </c>
      <c r="L482" s="12">
        <v>0.81</v>
      </c>
      <c r="M482" s="12">
        <v>0.81</v>
      </c>
      <c r="N482" s="29">
        <v>2</v>
      </c>
      <c r="O482" s="108">
        <v>1.9</v>
      </c>
      <c r="P482" s="39" t="str">
        <f>VLOOKUP(Perspectivas_Globales[[#This Row],[Country]],Tablas!$B$5:$C$138,2,FALSE)</f>
        <v>America Central</v>
      </c>
      <c r="Q482" s="39" t="str" cm="1">
        <f t="array" ref="Q4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82" s="39" t="str" cm="1">
        <f t="array" ref="R4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83" spans="1:18" x14ac:dyDescent="0.25">
      <c r="A483" s="1" t="s">
        <v>50</v>
      </c>
      <c r="B483" s="1">
        <v>2001</v>
      </c>
      <c r="C483" s="1" t="s">
        <v>12</v>
      </c>
      <c r="D483" s="29">
        <v>68.900000000000006</v>
      </c>
      <c r="E483" s="29">
        <v>219</v>
      </c>
      <c r="F483" s="29">
        <v>4</v>
      </c>
      <c r="G483" s="29">
        <v>2.88</v>
      </c>
      <c r="H483" s="12">
        <v>0.75</v>
      </c>
      <c r="I483" s="12">
        <v>0.02</v>
      </c>
      <c r="J483" s="29">
        <v>46.2</v>
      </c>
      <c r="K483" s="29">
        <v>4</v>
      </c>
      <c r="L483" s="12">
        <v>0.94000000000000006</v>
      </c>
      <c r="M483" s="12">
        <v>0.92</v>
      </c>
      <c r="N483" s="29">
        <v>2.1</v>
      </c>
      <c r="O483" s="108">
        <v>2</v>
      </c>
      <c r="P483" s="39" t="str">
        <f>VLOOKUP(Perspectivas_Globales[[#This Row],[Country]],Tablas!$B$5:$C$138,2,FALSE)</f>
        <v>America Central</v>
      </c>
      <c r="Q483" s="39" t="str" cm="1">
        <f t="array" ref="Q4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83" s="39" t="str" cm="1">
        <f t="array" ref="R4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84" spans="1:18" x14ac:dyDescent="0.25">
      <c r="A484" s="1" t="s">
        <v>50</v>
      </c>
      <c r="B484" s="1">
        <v>2000</v>
      </c>
      <c r="C484" s="1" t="s">
        <v>12</v>
      </c>
      <c r="D484" s="29">
        <v>69</v>
      </c>
      <c r="E484" s="29">
        <v>218</v>
      </c>
      <c r="F484" s="29">
        <v>4</v>
      </c>
      <c r="G484" s="29">
        <v>2.79</v>
      </c>
      <c r="H484" s="12">
        <v>0.99</v>
      </c>
      <c r="I484" s="12">
        <v>0</v>
      </c>
      <c r="J484" s="29">
        <v>45.3</v>
      </c>
      <c r="K484" s="29">
        <v>5</v>
      </c>
      <c r="L484" s="12">
        <v>0.98</v>
      </c>
      <c r="M484" s="12">
        <v>0.99</v>
      </c>
      <c r="N484" s="29">
        <v>2.1</v>
      </c>
      <c r="O484" s="108">
        <v>2</v>
      </c>
      <c r="P484" s="39" t="str">
        <f>VLOOKUP(Perspectivas_Globales[[#This Row],[Country]],Tablas!$B$5:$C$138,2,FALSE)</f>
        <v>America Central</v>
      </c>
      <c r="Q484" s="39" t="str" cm="1">
        <f t="array" ref="Q4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84" s="39" t="str" cm="1">
        <f t="array" ref="R4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85" spans="1:18" x14ac:dyDescent="0.25">
      <c r="A485" s="1" t="s">
        <v>51</v>
      </c>
      <c r="B485" s="1">
        <v>2014</v>
      </c>
      <c r="C485" s="1" t="s">
        <v>12</v>
      </c>
      <c r="D485" s="29">
        <v>57.9</v>
      </c>
      <c r="E485" s="29">
        <v>32</v>
      </c>
      <c r="F485" s="29">
        <v>3</v>
      </c>
      <c r="G485" s="29">
        <v>0.01</v>
      </c>
      <c r="H485" s="12">
        <v>0.02</v>
      </c>
      <c r="I485" s="12">
        <v>0.13</v>
      </c>
      <c r="J485" s="29">
        <v>24</v>
      </c>
      <c r="K485" s="29">
        <v>4</v>
      </c>
      <c r="L485" s="12">
        <v>0.24</v>
      </c>
      <c r="M485" s="12">
        <v>0.02</v>
      </c>
      <c r="N485" s="29">
        <v>8.5</v>
      </c>
      <c r="O485" s="108">
        <v>8.4</v>
      </c>
      <c r="P485" s="39" t="str">
        <f>VLOOKUP(Perspectivas_Globales[[#This Row],[Country]],Tablas!$B$5:$C$138,2,FALSE)</f>
        <v>Africa</v>
      </c>
      <c r="Q485" s="39" t="str" cm="1">
        <f t="array" ref="Q4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85" s="39" t="str" cm="1">
        <f t="array" ref="R4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86" spans="1:18" x14ac:dyDescent="0.25">
      <c r="A486" s="1" t="s">
        <v>52</v>
      </c>
      <c r="B486" s="1">
        <v>2011</v>
      </c>
      <c r="C486" s="1" t="s">
        <v>12</v>
      </c>
      <c r="D486" s="29">
        <v>62.9</v>
      </c>
      <c r="E486" s="29">
        <v>286</v>
      </c>
      <c r="F486" s="29">
        <v>6</v>
      </c>
      <c r="G486" s="29">
        <v>0.62</v>
      </c>
      <c r="H486" s="12">
        <v>0.96</v>
      </c>
      <c r="I486" s="12">
        <v>0.48</v>
      </c>
      <c r="J486" s="29">
        <v>16.5</v>
      </c>
      <c r="K486" s="29">
        <v>8</v>
      </c>
      <c r="L486" s="12">
        <v>0.96</v>
      </c>
      <c r="M486" s="12">
        <v>0.96</v>
      </c>
      <c r="N486" s="29">
        <v>8.8000000000000007</v>
      </c>
      <c r="O486" s="108">
        <v>8.6999999999999993</v>
      </c>
      <c r="P486" s="39" t="str">
        <f>VLOOKUP(Perspectivas_Globales[[#This Row],[Country]],Tablas!$B$5:$C$138,2,FALSE)</f>
        <v>Africa</v>
      </c>
      <c r="Q486" s="39" t="str" cm="1">
        <f t="array" ref="Q4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86" s="39" t="str" cm="1">
        <f t="array" ref="R4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87" spans="1:18" x14ac:dyDescent="0.25">
      <c r="A487" s="1" t="s">
        <v>52</v>
      </c>
      <c r="B487" s="1">
        <v>2010</v>
      </c>
      <c r="C487" s="1" t="s">
        <v>12</v>
      </c>
      <c r="D487" s="29">
        <v>62.1</v>
      </c>
      <c r="E487" s="29">
        <v>298</v>
      </c>
      <c r="F487" s="29">
        <v>6</v>
      </c>
      <c r="G487" s="29">
        <v>0.61</v>
      </c>
      <c r="H487" s="12">
        <v>0.09</v>
      </c>
      <c r="I487" s="12">
        <v>0.51</v>
      </c>
      <c r="J487" s="29">
        <v>16</v>
      </c>
      <c r="K487" s="29">
        <v>9</v>
      </c>
      <c r="L487" s="12">
        <v>0.09</v>
      </c>
      <c r="M487" s="12">
        <v>0.09</v>
      </c>
      <c r="N487" s="29">
        <v>8.9</v>
      </c>
      <c r="O487" s="108">
        <v>8.8000000000000007</v>
      </c>
      <c r="P487" s="39" t="str">
        <f>VLOOKUP(Perspectivas_Globales[[#This Row],[Country]],Tablas!$B$5:$C$138,2,FALSE)</f>
        <v>Africa</v>
      </c>
      <c r="Q487" s="39" t="str" cm="1">
        <f t="array" ref="Q4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87" s="39" t="str" cm="1">
        <f t="array" ref="R4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88" spans="1:18" x14ac:dyDescent="0.25">
      <c r="A488" s="1" t="s">
        <v>52</v>
      </c>
      <c r="B488" s="1">
        <v>2009</v>
      </c>
      <c r="C488" s="1" t="s">
        <v>12</v>
      </c>
      <c r="D488" s="29">
        <v>61.4</v>
      </c>
      <c r="E488" s="29">
        <v>311</v>
      </c>
      <c r="F488" s="29">
        <v>6</v>
      </c>
      <c r="G488" s="29">
        <v>0.63</v>
      </c>
      <c r="H488" s="12">
        <v>0.92</v>
      </c>
      <c r="I488" s="12">
        <v>0.82000000000000006</v>
      </c>
      <c r="J488" s="29">
        <v>15.5</v>
      </c>
      <c r="K488" s="29">
        <v>9</v>
      </c>
      <c r="L488" s="12">
        <v>0.92</v>
      </c>
      <c r="M488" s="12">
        <v>0.92</v>
      </c>
      <c r="N488" s="29">
        <v>9</v>
      </c>
      <c r="O488" s="108">
        <v>8.9</v>
      </c>
      <c r="P488" s="39" t="str">
        <f>VLOOKUP(Perspectivas_Globales[[#This Row],[Country]],Tablas!$B$5:$C$138,2,FALSE)</f>
        <v>Africa</v>
      </c>
      <c r="Q488" s="39" t="str" cm="1">
        <f t="array" ref="Q4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88" s="39" t="str" cm="1">
        <f t="array" ref="R4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89" spans="1:18" x14ac:dyDescent="0.25">
      <c r="A489" s="1" t="s">
        <v>52</v>
      </c>
      <c r="B489" s="1">
        <v>2008</v>
      </c>
      <c r="C489" s="1" t="s">
        <v>12</v>
      </c>
      <c r="D489" s="29">
        <v>67</v>
      </c>
      <c r="E489" s="29">
        <v>322</v>
      </c>
      <c r="F489" s="29">
        <v>6</v>
      </c>
      <c r="G489" s="29">
        <v>0.49</v>
      </c>
      <c r="H489" s="12">
        <v>0.94000000000000006</v>
      </c>
      <c r="I489" s="12">
        <v>0</v>
      </c>
      <c r="J489" s="29">
        <v>15.1</v>
      </c>
      <c r="K489" s="29">
        <v>9</v>
      </c>
      <c r="L489" s="12">
        <v>0.94000000000000006</v>
      </c>
      <c r="M489" s="12">
        <v>0.94000000000000006</v>
      </c>
      <c r="N489" s="29">
        <v>9.1</v>
      </c>
      <c r="O489" s="108">
        <v>9.1</v>
      </c>
      <c r="P489" s="39" t="str">
        <f>VLOOKUP(Perspectivas_Globales[[#This Row],[Country]],Tablas!$B$5:$C$138,2,FALSE)</f>
        <v>Africa</v>
      </c>
      <c r="Q489" s="39" t="str" cm="1">
        <f t="array" ref="Q4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89" s="39" t="str" cm="1">
        <f t="array" ref="R4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90" spans="1:18" x14ac:dyDescent="0.25">
      <c r="A490" s="1" t="s">
        <v>52</v>
      </c>
      <c r="B490" s="1">
        <v>2007</v>
      </c>
      <c r="C490" s="1" t="s">
        <v>12</v>
      </c>
      <c r="D490" s="29">
        <v>62</v>
      </c>
      <c r="E490" s="29">
        <v>329</v>
      </c>
      <c r="F490" s="29">
        <v>6</v>
      </c>
      <c r="G490" s="29">
        <v>1.23</v>
      </c>
      <c r="H490" s="12">
        <v>0.91</v>
      </c>
      <c r="I490" s="12">
        <v>0.55000000000000004</v>
      </c>
      <c r="J490" s="29">
        <v>14.7</v>
      </c>
      <c r="K490" s="29">
        <v>9</v>
      </c>
      <c r="L490" s="12">
        <v>0.91</v>
      </c>
      <c r="M490" s="12">
        <v>0.91</v>
      </c>
      <c r="N490" s="29">
        <v>9.1999999999999993</v>
      </c>
      <c r="O490" s="108">
        <v>9.1999999999999993</v>
      </c>
      <c r="P490" s="39" t="str">
        <f>VLOOKUP(Perspectivas_Globales[[#This Row],[Country]],Tablas!$B$5:$C$138,2,FALSE)</f>
        <v>Africa</v>
      </c>
      <c r="Q490" s="39" t="str" cm="1">
        <f t="array" ref="Q4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90" s="39" t="str" cm="1">
        <f t="array" ref="R4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91" spans="1:18" x14ac:dyDescent="0.25">
      <c r="A491" s="1" t="s">
        <v>52</v>
      </c>
      <c r="B491" s="1">
        <v>2006</v>
      </c>
      <c r="C491" s="1" t="s">
        <v>12</v>
      </c>
      <c r="D491" s="29">
        <v>59.7</v>
      </c>
      <c r="E491" s="29">
        <v>336</v>
      </c>
      <c r="F491" s="29">
        <v>7</v>
      </c>
      <c r="G491" s="29">
        <v>0.97</v>
      </c>
      <c r="H491" s="12">
        <v>0.94000000000000006</v>
      </c>
      <c r="I491" s="12">
        <v>1.28</v>
      </c>
      <c r="J491" s="29">
        <v>14.3</v>
      </c>
      <c r="K491" s="29">
        <v>9</v>
      </c>
      <c r="L491" s="12">
        <v>0.94000000000000006</v>
      </c>
      <c r="M491" s="12">
        <v>0.94000000000000006</v>
      </c>
      <c r="N491" s="29">
        <v>9.3000000000000007</v>
      </c>
      <c r="O491" s="108">
        <v>9.3000000000000007</v>
      </c>
      <c r="P491" s="39" t="str">
        <f>VLOOKUP(Perspectivas_Globales[[#This Row],[Country]],Tablas!$B$5:$C$138,2,FALSE)</f>
        <v>Africa</v>
      </c>
      <c r="Q491" s="39" t="str" cm="1">
        <f t="array" ref="Q4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91" s="39" t="str" cm="1">
        <f t="array" ref="R4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92" spans="1:18" x14ac:dyDescent="0.25">
      <c r="A492" s="1" t="s">
        <v>52</v>
      </c>
      <c r="B492" s="1">
        <v>2005</v>
      </c>
      <c r="C492" s="1" t="s">
        <v>12</v>
      </c>
      <c r="D492" s="29">
        <v>59.4</v>
      </c>
      <c r="E492" s="29">
        <v>34</v>
      </c>
      <c r="F492" s="29">
        <v>7</v>
      </c>
      <c r="G492" s="29">
        <v>1.07</v>
      </c>
      <c r="H492" s="12">
        <v>0.96</v>
      </c>
      <c r="I492" s="12">
        <v>0.19</v>
      </c>
      <c r="J492" s="29">
        <v>13.9</v>
      </c>
      <c r="K492" s="29">
        <v>9</v>
      </c>
      <c r="L492" s="12">
        <v>0.96</v>
      </c>
      <c r="M492" s="12">
        <v>0.96</v>
      </c>
      <c r="N492" s="29">
        <v>9.4</v>
      </c>
      <c r="O492" s="108">
        <v>9.5</v>
      </c>
      <c r="P492" s="39" t="str">
        <f>VLOOKUP(Perspectivas_Globales[[#This Row],[Country]],Tablas!$B$5:$C$138,2,FALSE)</f>
        <v>Africa</v>
      </c>
      <c r="Q492" s="39" t="str" cm="1">
        <f t="array" ref="Q4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92" s="39" t="str" cm="1">
        <f t="array" ref="R4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93" spans="1:18" x14ac:dyDescent="0.25">
      <c r="A493" s="1" t="s">
        <v>52</v>
      </c>
      <c r="B493" s="1">
        <v>2004</v>
      </c>
      <c r="C493" s="1" t="s">
        <v>12</v>
      </c>
      <c r="D493" s="29">
        <v>59.1</v>
      </c>
      <c r="E493" s="29">
        <v>342</v>
      </c>
      <c r="F493" s="29">
        <v>7</v>
      </c>
      <c r="G493" s="29">
        <v>0.64</v>
      </c>
      <c r="H493" s="12">
        <v>0.84</v>
      </c>
      <c r="I493" s="12">
        <v>0.24</v>
      </c>
      <c r="J493" s="29">
        <v>13.6</v>
      </c>
      <c r="K493" s="29">
        <v>10</v>
      </c>
      <c r="L493" s="12">
        <v>0.98</v>
      </c>
      <c r="M493" s="12">
        <v>0.98</v>
      </c>
      <c r="N493" s="29">
        <v>9.6</v>
      </c>
      <c r="O493" s="108">
        <v>9.6</v>
      </c>
      <c r="P493" s="39" t="str">
        <f>VLOOKUP(Perspectivas_Globales[[#This Row],[Country]],Tablas!$B$5:$C$138,2,FALSE)</f>
        <v>Africa</v>
      </c>
      <c r="Q493" s="39" t="str" cm="1">
        <f t="array" ref="Q4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93" s="39" t="str" cm="1">
        <f t="array" ref="R4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94" spans="1:18" x14ac:dyDescent="0.25">
      <c r="A494" s="1" t="s">
        <v>52</v>
      </c>
      <c r="B494" s="1">
        <v>2003</v>
      </c>
      <c r="C494" s="1" t="s">
        <v>12</v>
      </c>
      <c r="D494" s="29">
        <v>58.8</v>
      </c>
      <c r="E494" s="29">
        <v>343</v>
      </c>
      <c r="F494" s="29">
        <v>7</v>
      </c>
      <c r="G494" s="29">
        <v>0.56000000000000005</v>
      </c>
      <c r="H494" s="12">
        <v>0.91</v>
      </c>
      <c r="I494" s="12">
        <v>3.7600000000000002</v>
      </c>
      <c r="J494" s="29">
        <v>13.3</v>
      </c>
      <c r="K494" s="29">
        <v>10</v>
      </c>
      <c r="L494" s="12">
        <v>0.95000000000000007</v>
      </c>
      <c r="M494" s="12">
        <v>0.93</v>
      </c>
      <c r="N494" s="29">
        <v>9.6999999999999993</v>
      </c>
      <c r="O494" s="108">
        <v>9.6999999999999993</v>
      </c>
      <c r="P494" s="39" t="str">
        <f>VLOOKUP(Perspectivas_Globales[[#This Row],[Country]],Tablas!$B$5:$C$138,2,FALSE)</f>
        <v>Africa</v>
      </c>
      <c r="Q494" s="39" t="str" cm="1">
        <f t="array" ref="Q4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94" s="39" t="str" cm="1">
        <f t="array" ref="R4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95" spans="1:18" x14ac:dyDescent="0.25">
      <c r="A495" s="1" t="s">
        <v>52</v>
      </c>
      <c r="B495" s="1">
        <v>2002</v>
      </c>
      <c r="C495" s="1" t="s">
        <v>12</v>
      </c>
      <c r="D495" s="29">
        <v>58.5</v>
      </c>
      <c r="E495" s="29">
        <v>343</v>
      </c>
      <c r="F495" s="29">
        <v>7</v>
      </c>
      <c r="G495" s="29">
        <v>0.83</v>
      </c>
      <c r="H495" s="12">
        <v>0.86</v>
      </c>
      <c r="I495" s="12">
        <v>4.6000000000000005</v>
      </c>
      <c r="J495" s="29">
        <v>13.1</v>
      </c>
      <c r="K495" s="29">
        <v>10</v>
      </c>
      <c r="L495" s="12">
        <v>0.92</v>
      </c>
      <c r="M495" s="12">
        <v>0.09</v>
      </c>
      <c r="N495" s="29">
        <v>9.9</v>
      </c>
      <c r="O495" s="108">
        <v>9.9</v>
      </c>
      <c r="P495" s="39" t="str">
        <f>VLOOKUP(Perspectivas_Globales[[#This Row],[Country]],Tablas!$B$5:$C$138,2,FALSE)</f>
        <v>Africa</v>
      </c>
      <c r="Q495" s="39" t="str" cm="1">
        <f t="array" ref="Q4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95" s="39" t="str" cm="1">
        <f t="array" ref="R4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496" spans="1:18" x14ac:dyDescent="0.25">
      <c r="A496" s="1" t="s">
        <v>53</v>
      </c>
      <c r="B496" s="1">
        <v>2014</v>
      </c>
      <c r="C496" s="1" t="s">
        <v>12</v>
      </c>
      <c r="D496" s="29">
        <v>77.3</v>
      </c>
      <c r="E496" s="29">
        <v>122</v>
      </c>
      <c r="F496" s="29">
        <v>0</v>
      </c>
      <c r="G496" s="29">
        <v>0.01</v>
      </c>
      <c r="H496" s="12">
        <v>0.93</v>
      </c>
      <c r="I496" s="12">
        <v>0</v>
      </c>
      <c r="J496" s="29">
        <v>59.4</v>
      </c>
      <c r="K496" s="29">
        <v>0</v>
      </c>
      <c r="L496" s="12">
        <v>0.93</v>
      </c>
      <c r="M496" s="12">
        <v>0.93</v>
      </c>
      <c r="N496" s="29">
        <v>1.9</v>
      </c>
      <c r="O496" s="108">
        <v>1.9</v>
      </c>
      <c r="P496" s="39" t="str">
        <f>VLOOKUP(Perspectivas_Globales[[#This Row],[Country]],Tablas!$B$5:$C$138,2,FALSE)</f>
        <v>Europa</v>
      </c>
      <c r="Q496" s="39" t="str" cm="1">
        <f t="array" ref="Q4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96" s="39" t="str" cm="1">
        <f t="array" ref="R4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97" spans="1:18" x14ac:dyDescent="0.25">
      <c r="A497" s="1" t="s">
        <v>53</v>
      </c>
      <c r="B497" s="1">
        <v>2013</v>
      </c>
      <c r="C497" s="1" t="s">
        <v>12</v>
      </c>
      <c r="D497" s="29">
        <v>76.900000000000006</v>
      </c>
      <c r="E497" s="29">
        <v>127</v>
      </c>
      <c r="F497" s="29">
        <v>0</v>
      </c>
      <c r="G497" s="29">
        <v>0.01</v>
      </c>
      <c r="H497" s="12">
        <v>0.93</v>
      </c>
      <c r="I497" s="12">
        <v>0.02</v>
      </c>
      <c r="J497" s="29">
        <v>59</v>
      </c>
      <c r="K497" s="29">
        <v>0</v>
      </c>
      <c r="L497" s="12">
        <v>0.94000000000000006</v>
      </c>
      <c r="M497" s="12">
        <v>0.94000000000000006</v>
      </c>
      <c r="N497" s="29">
        <v>1.9</v>
      </c>
      <c r="O497" s="108">
        <v>1.9</v>
      </c>
      <c r="P497" s="39" t="str">
        <f>VLOOKUP(Perspectivas_Globales[[#This Row],[Country]],Tablas!$B$5:$C$138,2,FALSE)</f>
        <v>Europa</v>
      </c>
      <c r="Q497" s="39" t="str" cm="1">
        <f t="array" ref="Q4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97" s="39" t="str" cm="1">
        <f t="array" ref="R4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98" spans="1:18" x14ac:dyDescent="0.25">
      <c r="A498" s="1" t="s">
        <v>53</v>
      </c>
      <c r="B498" s="1">
        <v>2012</v>
      </c>
      <c r="C498" s="1" t="s">
        <v>12</v>
      </c>
      <c r="D498" s="29">
        <v>76.3</v>
      </c>
      <c r="E498" s="29">
        <v>135</v>
      </c>
      <c r="F498" s="29">
        <v>0</v>
      </c>
      <c r="G498" s="29">
        <v>0.01</v>
      </c>
      <c r="H498" s="12">
        <v>0.94000000000000006</v>
      </c>
      <c r="I498" s="12">
        <v>0.04</v>
      </c>
      <c r="J498" s="29">
        <v>58.5</v>
      </c>
      <c r="K498" s="29">
        <v>0</v>
      </c>
      <c r="L498" s="12">
        <v>0.94000000000000006</v>
      </c>
      <c r="M498" s="12">
        <v>0.94000000000000006</v>
      </c>
      <c r="N498" s="29">
        <v>1.9</v>
      </c>
      <c r="O498" s="108">
        <v>1.9</v>
      </c>
      <c r="P498" s="39" t="str">
        <f>VLOOKUP(Perspectivas_Globales[[#This Row],[Country]],Tablas!$B$5:$C$138,2,FALSE)</f>
        <v>Europa</v>
      </c>
      <c r="Q498" s="39" t="str" cm="1">
        <f t="array" ref="Q4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98" s="39" t="str" cm="1">
        <f t="array" ref="R4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499" spans="1:18" x14ac:dyDescent="0.25">
      <c r="A499" s="1" t="s">
        <v>53</v>
      </c>
      <c r="B499" s="1">
        <v>2011</v>
      </c>
      <c r="C499" s="1" t="s">
        <v>12</v>
      </c>
      <c r="D499" s="29">
        <v>76.099999999999994</v>
      </c>
      <c r="E499" s="29">
        <v>138</v>
      </c>
      <c r="F499" s="29">
        <v>0</v>
      </c>
      <c r="G499" s="29">
        <v>0.01</v>
      </c>
      <c r="H499" s="12">
        <v>0.94000000000000006</v>
      </c>
      <c r="I499" s="12">
        <v>7.0000000000000007E-2</v>
      </c>
      <c r="J499" s="29">
        <v>58</v>
      </c>
      <c r="K499" s="29">
        <v>0</v>
      </c>
      <c r="L499" s="12">
        <v>0.93</v>
      </c>
      <c r="M499" s="12">
        <v>0.93</v>
      </c>
      <c r="N499" s="29">
        <v>1.9</v>
      </c>
      <c r="O499" s="108">
        <v>2</v>
      </c>
      <c r="P499" s="39" t="str">
        <f>VLOOKUP(Perspectivas_Globales[[#This Row],[Country]],Tablas!$B$5:$C$138,2,FALSE)</f>
        <v>Europa</v>
      </c>
      <c r="Q499" s="39" t="str" cm="1">
        <f t="array" ref="Q4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499" s="39" t="str" cm="1">
        <f t="array" ref="R4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00" spans="1:18" x14ac:dyDescent="0.25">
      <c r="A500" s="1" t="s">
        <v>53</v>
      </c>
      <c r="B500" s="1">
        <v>2010</v>
      </c>
      <c r="C500" s="1" t="s">
        <v>12</v>
      </c>
      <c r="D500" s="29">
        <v>75.599999999999994</v>
      </c>
      <c r="E500" s="29">
        <v>137</v>
      </c>
      <c r="F500" s="29">
        <v>0</v>
      </c>
      <c r="G500" s="29">
        <v>14.97</v>
      </c>
      <c r="H500" s="12">
        <v>0.94000000000000006</v>
      </c>
      <c r="I500" s="12">
        <v>0</v>
      </c>
      <c r="J500" s="29">
        <v>57.6</v>
      </c>
      <c r="K500" s="29">
        <v>0</v>
      </c>
      <c r="L500" s="12">
        <v>0.94000000000000006</v>
      </c>
      <c r="M500" s="12">
        <v>0.94000000000000006</v>
      </c>
      <c r="N500" s="29">
        <v>1.9</v>
      </c>
      <c r="O500" s="108">
        <v>2</v>
      </c>
      <c r="P500" s="39" t="str">
        <f>VLOOKUP(Perspectivas_Globales[[#This Row],[Country]],Tablas!$B$5:$C$138,2,FALSE)</f>
        <v>Europa</v>
      </c>
      <c r="Q500" s="39" t="str" cm="1">
        <f t="array" ref="Q5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00" s="39" t="str" cm="1">
        <f t="array" ref="R5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01" spans="1:18" x14ac:dyDescent="0.25">
      <c r="A501" s="1" t="s">
        <v>53</v>
      </c>
      <c r="B501" s="1">
        <v>2009</v>
      </c>
      <c r="C501" s="1" t="s">
        <v>12</v>
      </c>
      <c r="D501" s="29">
        <v>74.900000000000006</v>
      </c>
      <c r="E501" s="29">
        <v>156</v>
      </c>
      <c r="F501" s="29">
        <v>0</v>
      </c>
      <c r="G501" s="29">
        <v>15.04</v>
      </c>
      <c r="H501" s="12">
        <v>0.95000000000000007</v>
      </c>
      <c r="I501" s="12">
        <v>0</v>
      </c>
      <c r="J501" s="29">
        <v>57.1</v>
      </c>
      <c r="K501" s="29">
        <v>0</v>
      </c>
      <c r="L501" s="12">
        <v>0.95000000000000007</v>
      </c>
      <c r="M501" s="12">
        <v>0.95000000000000007</v>
      </c>
      <c r="N501" s="29">
        <v>2</v>
      </c>
      <c r="O501" s="108">
        <v>2</v>
      </c>
      <c r="P501" s="39" t="str">
        <f>VLOOKUP(Perspectivas_Globales[[#This Row],[Country]],Tablas!$B$5:$C$138,2,FALSE)</f>
        <v>Europa</v>
      </c>
      <c r="Q501" s="39" t="str" cm="1">
        <f t="array" ref="Q5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01" s="39" t="str" cm="1">
        <f t="array" ref="R5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02" spans="1:18" x14ac:dyDescent="0.25">
      <c r="A502" s="1" t="s">
        <v>53</v>
      </c>
      <c r="B502" s="1">
        <v>2008</v>
      </c>
      <c r="C502" s="1" t="s">
        <v>12</v>
      </c>
      <c r="D502" s="29">
        <v>74.2</v>
      </c>
      <c r="E502" s="29">
        <v>167</v>
      </c>
      <c r="F502" s="29">
        <v>0</v>
      </c>
      <c r="G502" s="29">
        <v>16.989999999999998</v>
      </c>
      <c r="H502" s="12">
        <v>0.94000000000000006</v>
      </c>
      <c r="I502" s="12">
        <v>0</v>
      </c>
      <c r="J502" s="29">
        <v>56.7</v>
      </c>
      <c r="K502" s="29">
        <v>0</v>
      </c>
      <c r="L502" s="12">
        <v>0.95000000000000007</v>
      </c>
      <c r="M502" s="12">
        <v>0.95000000000000007</v>
      </c>
      <c r="N502" s="29">
        <v>2</v>
      </c>
      <c r="O502" s="108">
        <v>2.1</v>
      </c>
      <c r="P502" s="39" t="str">
        <f>VLOOKUP(Perspectivas_Globales[[#This Row],[Country]],Tablas!$B$5:$C$138,2,FALSE)</f>
        <v>Europa</v>
      </c>
      <c r="Q502" s="39" t="str" cm="1">
        <f t="array" ref="Q5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02" s="39" t="str" cm="1">
        <f t="array" ref="R5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03" spans="1:18" x14ac:dyDescent="0.25">
      <c r="A503" s="1" t="s">
        <v>53</v>
      </c>
      <c r="B503" s="1">
        <v>2007</v>
      </c>
      <c r="C503" s="1" t="s">
        <v>12</v>
      </c>
      <c r="D503" s="29">
        <v>73</v>
      </c>
      <c r="E503" s="29">
        <v>189</v>
      </c>
      <c r="F503" s="29">
        <v>0</v>
      </c>
      <c r="G503" s="29">
        <v>17.87</v>
      </c>
      <c r="H503" s="12">
        <v>0.95000000000000007</v>
      </c>
      <c r="I503" s="12">
        <v>0.01</v>
      </c>
      <c r="J503" s="29">
        <v>56.3</v>
      </c>
      <c r="K503" s="29">
        <v>0</v>
      </c>
      <c r="L503" s="12">
        <v>0.95000000000000007</v>
      </c>
      <c r="M503" s="12">
        <v>0.95000000000000007</v>
      </c>
      <c r="N503" s="29">
        <v>2</v>
      </c>
      <c r="O503" s="108">
        <v>2.1</v>
      </c>
      <c r="P503" s="39" t="str">
        <f>VLOOKUP(Perspectivas_Globales[[#This Row],[Country]],Tablas!$B$5:$C$138,2,FALSE)</f>
        <v>Europa</v>
      </c>
      <c r="Q503" s="39" t="str" cm="1">
        <f t="array" ref="Q5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03" s="39" t="str" cm="1">
        <f t="array" ref="R5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04" spans="1:18" x14ac:dyDescent="0.25">
      <c r="A504" s="1" t="s">
        <v>53</v>
      </c>
      <c r="B504" s="1">
        <v>2006</v>
      </c>
      <c r="C504" s="1" t="s">
        <v>12</v>
      </c>
      <c r="D504" s="29">
        <v>73</v>
      </c>
      <c r="E504" s="29">
        <v>188</v>
      </c>
      <c r="F504" s="29">
        <v>0</v>
      </c>
      <c r="G504" s="29">
        <v>16.579999999999998</v>
      </c>
      <c r="H504" s="12">
        <v>0.95000000000000007</v>
      </c>
      <c r="I504" s="12">
        <v>0.27</v>
      </c>
      <c r="J504" s="29">
        <v>55.9</v>
      </c>
      <c r="K504" s="29">
        <v>0</v>
      </c>
      <c r="L504" s="12">
        <v>0.95000000000000007</v>
      </c>
      <c r="M504" s="12">
        <v>0.95000000000000007</v>
      </c>
      <c r="N504" s="29">
        <v>2.1</v>
      </c>
      <c r="O504" s="108">
        <v>2.2000000000000002</v>
      </c>
      <c r="P504" s="39" t="str">
        <f>VLOOKUP(Perspectivas_Globales[[#This Row],[Country]],Tablas!$B$5:$C$138,2,FALSE)</f>
        <v>Europa</v>
      </c>
      <c r="Q504" s="39" t="str" cm="1">
        <f t="array" ref="Q5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04" s="39" t="str" cm="1">
        <f t="array" ref="R5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05" spans="1:18" x14ac:dyDescent="0.25">
      <c r="A505" s="1" t="s">
        <v>53</v>
      </c>
      <c r="B505" s="1">
        <v>2005</v>
      </c>
      <c r="C505" s="1" t="s">
        <v>12</v>
      </c>
      <c r="D505" s="29">
        <v>72.8</v>
      </c>
      <c r="E505" s="29">
        <v>189</v>
      </c>
      <c r="F505" s="29">
        <v>0</v>
      </c>
      <c r="G505" s="29">
        <v>15.52</v>
      </c>
      <c r="H505" s="12">
        <v>0.95000000000000007</v>
      </c>
      <c r="I505" s="12">
        <v>0.02</v>
      </c>
      <c r="J505" s="29">
        <v>55.5</v>
      </c>
      <c r="K505" s="29">
        <v>0</v>
      </c>
      <c r="L505" s="12">
        <v>0.96</v>
      </c>
      <c r="M505" s="12">
        <v>0.96</v>
      </c>
      <c r="N505" s="29">
        <v>2.1</v>
      </c>
      <c r="O505" s="108">
        <v>2.2000000000000002</v>
      </c>
      <c r="P505" s="39" t="str">
        <f>VLOOKUP(Perspectivas_Globales[[#This Row],[Country]],Tablas!$B$5:$C$138,2,FALSE)</f>
        <v>Europa</v>
      </c>
      <c r="Q505" s="39" t="str" cm="1">
        <f t="array" ref="Q5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05" s="39" t="str" cm="1">
        <f t="array" ref="R5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06" spans="1:18" x14ac:dyDescent="0.25">
      <c r="A506" s="1" t="s">
        <v>53</v>
      </c>
      <c r="B506" s="1">
        <v>2004</v>
      </c>
      <c r="C506" s="1" t="s">
        <v>12</v>
      </c>
      <c r="D506" s="29">
        <v>72.3</v>
      </c>
      <c r="E506" s="29">
        <v>195</v>
      </c>
      <c r="F506" s="29">
        <v>0</v>
      </c>
      <c r="G506" s="29">
        <v>15.07</v>
      </c>
      <c r="H506" s="12">
        <v>0.09</v>
      </c>
      <c r="I506" s="12">
        <v>0</v>
      </c>
      <c r="J506" s="29">
        <v>55.2</v>
      </c>
      <c r="K506" s="29">
        <v>0</v>
      </c>
      <c r="L506" s="12">
        <v>0.95000000000000007</v>
      </c>
      <c r="M506" s="12">
        <v>0.94000000000000006</v>
      </c>
      <c r="N506" s="29">
        <v>2.2000000000000002</v>
      </c>
      <c r="O506" s="108">
        <v>2.2999999999999998</v>
      </c>
      <c r="P506" s="39" t="str">
        <f>VLOOKUP(Perspectivas_Globales[[#This Row],[Country]],Tablas!$B$5:$C$138,2,FALSE)</f>
        <v>Europa</v>
      </c>
      <c r="Q506" s="39" t="str" cm="1">
        <f t="array" ref="Q5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06" s="39" t="str" cm="1">
        <f t="array" ref="R5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07" spans="1:18" x14ac:dyDescent="0.25">
      <c r="A507" s="1" t="s">
        <v>54</v>
      </c>
      <c r="B507" s="1">
        <v>2014</v>
      </c>
      <c r="C507" s="1" t="s">
        <v>12</v>
      </c>
      <c r="D507" s="29">
        <v>64.2</v>
      </c>
      <c r="E507" s="29">
        <v>234</v>
      </c>
      <c r="F507" s="29">
        <v>140</v>
      </c>
      <c r="G507" s="29">
        <v>0.01</v>
      </c>
      <c r="H507" s="12">
        <v>0.77</v>
      </c>
      <c r="I507" s="12">
        <v>127.39</v>
      </c>
      <c r="J507" s="29">
        <v>17.2</v>
      </c>
      <c r="K507" s="29">
        <v>202</v>
      </c>
      <c r="L507" s="12">
        <v>0.75</v>
      </c>
      <c r="M507" s="12">
        <v>0.77</v>
      </c>
      <c r="N507" s="29">
        <v>1.5</v>
      </c>
      <c r="O507" s="108">
        <v>1.3</v>
      </c>
      <c r="P507" s="39" t="str">
        <f>VLOOKUP(Perspectivas_Globales[[#This Row],[Country]],Tablas!$B$5:$C$138,2,FALSE)</f>
        <v>Africa</v>
      </c>
      <c r="Q507" s="39" t="str" cm="1">
        <f t="array" ref="Q5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507" s="39" t="str" cm="1">
        <f t="array" ref="R5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08" spans="1:18" x14ac:dyDescent="0.25">
      <c r="A508" s="1" t="s">
        <v>54</v>
      </c>
      <c r="B508" s="1">
        <v>2013</v>
      </c>
      <c r="C508" s="1" t="s">
        <v>12</v>
      </c>
      <c r="D508" s="29">
        <v>63.7</v>
      </c>
      <c r="E508" s="29">
        <v>237</v>
      </c>
      <c r="F508" s="29">
        <v>145</v>
      </c>
      <c r="G508" s="29">
        <v>1.86</v>
      </c>
      <c r="H508" s="12">
        <v>0.72</v>
      </c>
      <c r="I508" s="12">
        <v>52.53</v>
      </c>
      <c r="J508" s="29">
        <v>16.8</v>
      </c>
      <c r="K508" s="29">
        <v>211</v>
      </c>
      <c r="L508" s="12">
        <v>7.0000000000000007E-2</v>
      </c>
      <c r="M508" s="12">
        <v>0.72</v>
      </c>
      <c r="N508" s="29">
        <v>1.6</v>
      </c>
      <c r="O508" s="108">
        <v>1.4</v>
      </c>
      <c r="P508" s="39" t="str">
        <f>VLOOKUP(Perspectivas_Globales[[#This Row],[Country]],Tablas!$B$5:$C$138,2,FALSE)</f>
        <v>Africa</v>
      </c>
      <c r="Q508" s="39" t="str" cm="1">
        <f t="array" ref="Q5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508" s="39" t="str" cm="1">
        <f t="array" ref="R5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09" spans="1:18" x14ac:dyDescent="0.25">
      <c r="A509" s="1" t="s">
        <v>54</v>
      </c>
      <c r="B509" s="1">
        <v>2012</v>
      </c>
      <c r="C509" s="1" t="s">
        <v>12</v>
      </c>
      <c r="D509" s="29">
        <v>63.3</v>
      </c>
      <c r="E509" s="29">
        <v>241</v>
      </c>
      <c r="F509" s="29">
        <v>150</v>
      </c>
      <c r="G509" s="29">
        <v>1.84</v>
      </c>
      <c r="H509" s="12">
        <v>0.69000000000000006</v>
      </c>
      <c r="I509" s="12">
        <v>43.47</v>
      </c>
      <c r="J509" s="29">
        <v>16.399999999999999</v>
      </c>
      <c r="K509" s="29">
        <v>221</v>
      </c>
      <c r="L509" s="12">
        <v>7.0000000000000007E-2</v>
      </c>
      <c r="M509" s="12">
        <v>0.69000000000000006</v>
      </c>
      <c r="N509" s="29">
        <v>1.7</v>
      </c>
      <c r="O509" s="108">
        <v>1.5</v>
      </c>
      <c r="P509" s="39" t="str">
        <f>VLOOKUP(Perspectivas_Globales[[#This Row],[Country]],Tablas!$B$5:$C$138,2,FALSE)</f>
        <v>Africa</v>
      </c>
      <c r="Q509" s="39" t="str" cm="1">
        <f t="array" ref="Q5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509" s="39" t="str" cm="1">
        <f t="array" ref="R5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10" spans="1:18" x14ac:dyDescent="0.25">
      <c r="A510" s="1" t="s">
        <v>54</v>
      </c>
      <c r="B510" s="1">
        <v>2011</v>
      </c>
      <c r="C510" s="1" t="s">
        <v>12</v>
      </c>
      <c r="D510" s="29">
        <v>62.6</v>
      </c>
      <c r="E510" s="29">
        <v>249</v>
      </c>
      <c r="F510" s="29">
        <v>156</v>
      </c>
      <c r="G510" s="29">
        <v>1.32</v>
      </c>
      <c r="H510" s="12">
        <v>0.65</v>
      </c>
      <c r="I510" s="12">
        <v>32.549999999999997</v>
      </c>
      <c r="J510" s="29">
        <v>16</v>
      </c>
      <c r="K510" s="29">
        <v>231</v>
      </c>
      <c r="L510" s="12">
        <v>7.0000000000000007E-2</v>
      </c>
      <c r="M510" s="12">
        <v>0.65</v>
      </c>
      <c r="N510" s="29">
        <v>1.9</v>
      </c>
      <c r="O510" s="108">
        <v>1.6</v>
      </c>
      <c r="P510" s="39" t="str">
        <f>VLOOKUP(Perspectivas_Globales[[#This Row],[Country]],Tablas!$B$5:$C$138,2,FALSE)</f>
        <v>Africa</v>
      </c>
      <c r="Q510" s="39" t="str" cm="1">
        <f t="array" ref="Q5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510" s="39" t="str" cm="1">
        <f t="array" ref="R5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11" spans="1:18" x14ac:dyDescent="0.25">
      <c r="A511" s="1" t="s">
        <v>54</v>
      </c>
      <c r="B511" s="1">
        <v>2010</v>
      </c>
      <c r="C511" s="1" t="s">
        <v>12</v>
      </c>
      <c r="D511" s="29">
        <v>61.8</v>
      </c>
      <c r="E511" s="29">
        <v>261</v>
      </c>
      <c r="F511" s="29">
        <v>162</v>
      </c>
      <c r="G511" s="29">
        <v>1.34</v>
      </c>
      <c r="H511" s="12">
        <v>0.62</v>
      </c>
      <c r="I511" s="12">
        <v>42.35</v>
      </c>
      <c r="J511" s="29">
        <v>15.6</v>
      </c>
      <c r="K511" s="29">
        <v>243</v>
      </c>
      <c r="L511" s="12">
        <v>0.69000000000000006</v>
      </c>
      <c r="M511" s="12">
        <v>0.61</v>
      </c>
      <c r="N511" s="29">
        <v>11</v>
      </c>
      <c r="O511" s="108">
        <v>1.7</v>
      </c>
      <c r="P511" s="39" t="str">
        <f>VLOOKUP(Perspectivas_Globales[[#This Row],[Country]],Tablas!$B$5:$C$138,2,FALSE)</f>
        <v>Africa</v>
      </c>
      <c r="Q511" s="39" t="str" cm="1">
        <f t="array" ref="Q5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511" s="39" t="str" cm="1">
        <f t="array" ref="R5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12" spans="1:18" x14ac:dyDescent="0.25">
      <c r="A512" s="1" t="s">
        <v>54</v>
      </c>
      <c r="B512" s="1">
        <v>2009</v>
      </c>
      <c r="C512" s="1" t="s">
        <v>12</v>
      </c>
      <c r="D512" s="29">
        <v>68</v>
      </c>
      <c r="E512" s="29">
        <v>274</v>
      </c>
      <c r="F512" s="29">
        <v>169</v>
      </c>
      <c r="G512" s="29">
        <v>1.17</v>
      </c>
      <c r="H512" s="12">
        <v>0.56000000000000005</v>
      </c>
      <c r="I512" s="12">
        <v>11.76</v>
      </c>
      <c r="J512" s="29">
        <v>15.3</v>
      </c>
      <c r="K512" s="29">
        <v>256</v>
      </c>
      <c r="L512" s="12">
        <v>0.65</v>
      </c>
      <c r="M512" s="12">
        <v>0.57999999999999996</v>
      </c>
      <c r="N512" s="29">
        <v>11.1</v>
      </c>
      <c r="O512" s="108">
        <v>1.8</v>
      </c>
      <c r="P512" s="39" t="str">
        <f>VLOOKUP(Perspectivas_Globales[[#This Row],[Country]],Tablas!$B$5:$C$138,2,FALSE)</f>
        <v>Africa</v>
      </c>
      <c r="Q512" s="39" t="str" cm="1">
        <f t="array" ref="Q5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512" s="39" t="str" cm="1">
        <f t="array" ref="R5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13" spans="1:18" x14ac:dyDescent="0.25">
      <c r="A513" s="1" t="s">
        <v>54</v>
      </c>
      <c r="B513" s="1">
        <v>2008</v>
      </c>
      <c r="C513" s="1" t="s">
        <v>12</v>
      </c>
      <c r="D513" s="29">
        <v>59.8</v>
      </c>
      <c r="E513" s="29">
        <v>289</v>
      </c>
      <c r="F513" s="29">
        <v>177</v>
      </c>
      <c r="G513" s="29">
        <v>1.1299999999999999</v>
      </c>
      <c r="H513" s="12">
        <v>0.52</v>
      </c>
      <c r="I513" s="12">
        <v>35.11</v>
      </c>
      <c r="J513" s="29">
        <v>14.9</v>
      </c>
      <c r="K513" s="29">
        <v>270</v>
      </c>
      <c r="L513" s="12">
        <v>0.63</v>
      </c>
      <c r="M513" s="12">
        <v>0.54</v>
      </c>
      <c r="N513" s="29">
        <v>11.2</v>
      </c>
      <c r="O513" s="108">
        <v>1.9</v>
      </c>
      <c r="P513" s="39" t="str">
        <f>VLOOKUP(Perspectivas_Globales[[#This Row],[Country]],Tablas!$B$5:$C$138,2,FALSE)</f>
        <v>Africa</v>
      </c>
      <c r="Q513" s="39" t="str" cm="1">
        <f t="array" ref="Q5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513" s="39" t="str" cm="1">
        <f t="array" ref="R5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14" spans="1:18" x14ac:dyDescent="0.25">
      <c r="A514" s="1" t="s">
        <v>54</v>
      </c>
      <c r="B514" s="1">
        <v>2007</v>
      </c>
      <c r="C514" s="1" t="s">
        <v>12</v>
      </c>
      <c r="D514" s="29">
        <v>58.5</v>
      </c>
      <c r="E514" s="29">
        <v>39</v>
      </c>
      <c r="F514" s="29">
        <v>186</v>
      </c>
      <c r="G514" s="29">
        <v>1.06</v>
      </c>
      <c r="H514" s="12">
        <v>0.47000000000000003</v>
      </c>
      <c r="I514" s="12">
        <v>14.46</v>
      </c>
      <c r="J514" s="29">
        <v>14.5</v>
      </c>
      <c r="K514" s="29">
        <v>286</v>
      </c>
      <c r="L514" s="12">
        <v>0.61</v>
      </c>
      <c r="M514" s="12">
        <v>0.05</v>
      </c>
      <c r="N514" s="29">
        <v>11.3</v>
      </c>
      <c r="O514" s="108">
        <v>11</v>
      </c>
      <c r="P514" s="39" t="str">
        <f>VLOOKUP(Perspectivas_Globales[[#This Row],[Country]],Tablas!$B$5:$C$138,2,FALSE)</f>
        <v>Africa</v>
      </c>
      <c r="Q514" s="39" t="str" cm="1">
        <f t="array" ref="Q5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514" s="39" t="str" cm="1">
        <f t="array" ref="R5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15" spans="1:18" x14ac:dyDescent="0.25">
      <c r="A515" s="1" t="s">
        <v>55</v>
      </c>
      <c r="B515" s="1">
        <v>2014</v>
      </c>
      <c r="C515" s="1" t="s">
        <v>12</v>
      </c>
      <c r="D515" s="29">
        <v>69.7</v>
      </c>
      <c r="E515" s="29">
        <v>19</v>
      </c>
      <c r="F515" s="29">
        <v>0</v>
      </c>
      <c r="G515" s="29">
        <v>0.01</v>
      </c>
      <c r="H515" s="12">
        <v>0.99</v>
      </c>
      <c r="I515" s="12">
        <v>0</v>
      </c>
      <c r="J515" s="29">
        <v>61.9</v>
      </c>
      <c r="K515" s="29">
        <v>0</v>
      </c>
      <c r="L515" s="12">
        <v>0.99</v>
      </c>
      <c r="M515" s="12">
        <v>0.99</v>
      </c>
      <c r="N515" s="29">
        <v>4</v>
      </c>
      <c r="O515" s="108">
        <v>3.7</v>
      </c>
      <c r="P515" s="39" t="str">
        <f>VLOOKUP(Perspectivas_Globales[[#This Row],[Country]],Tablas!$B$5:$C$138,2,FALSE)</f>
        <v>Oceania</v>
      </c>
      <c r="Q515" s="39" t="str" cm="1">
        <f t="array" ref="Q5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15" s="39" t="str" cm="1">
        <f t="array" ref="R5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16" spans="1:18" x14ac:dyDescent="0.25">
      <c r="A516" s="1" t="s">
        <v>55</v>
      </c>
      <c r="B516" s="1">
        <v>2013</v>
      </c>
      <c r="C516" s="1" t="s">
        <v>12</v>
      </c>
      <c r="D516" s="29">
        <v>69.599999999999994</v>
      </c>
      <c r="E516" s="29">
        <v>192</v>
      </c>
      <c r="F516" s="29">
        <v>0</v>
      </c>
      <c r="G516" s="29">
        <v>0.01</v>
      </c>
      <c r="H516" s="12">
        <v>0.99</v>
      </c>
      <c r="I516" s="12">
        <v>0</v>
      </c>
      <c r="J516" s="29">
        <v>61.1</v>
      </c>
      <c r="K516" s="29">
        <v>0</v>
      </c>
      <c r="L516" s="12">
        <v>0.99</v>
      </c>
      <c r="M516" s="12">
        <v>0.99</v>
      </c>
      <c r="N516" s="29">
        <v>4</v>
      </c>
      <c r="O516" s="108">
        <v>3.7</v>
      </c>
      <c r="P516" s="39" t="str">
        <f>VLOOKUP(Perspectivas_Globales[[#This Row],[Country]],Tablas!$B$5:$C$138,2,FALSE)</f>
        <v>Oceania</v>
      </c>
      <c r="Q516" s="39" t="str" cm="1">
        <f t="array" ref="Q5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16" s="39" t="str" cm="1">
        <f t="array" ref="R5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17" spans="1:18" x14ac:dyDescent="0.25">
      <c r="A517" s="1" t="s">
        <v>55</v>
      </c>
      <c r="B517" s="1">
        <v>2012</v>
      </c>
      <c r="C517" s="1" t="s">
        <v>12</v>
      </c>
      <c r="D517" s="29">
        <v>69.400000000000006</v>
      </c>
      <c r="E517" s="29">
        <v>195</v>
      </c>
      <c r="F517" s="29">
        <v>0</v>
      </c>
      <c r="G517" s="29">
        <v>0.01</v>
      </c>
      <c r="H517" s="12">
        <v>0.99</v>
      </c>
      <c r="I517" s="12">
        <v>0</v>
      </c>
      <c r="J517" s="29">
        <v>6.2</v>
      </c>
      <c r="K517" s="29">
        <v>0</v>
      </c>
      <c r="L517" s="12">
        <v>0.99</v>
      </c>
      <c r="M517" s="12">
        <v>0.99</v>
      </c>
      <c r="N517" s="29">
        <v>4</v>
      </c>
      <c r="O517" s="108">
        <v>3.7</v>
      </c>
      <c r="P517" s="39" t="str">
        <f>VLOOKUP(Perspectivas_Globales[[#This Row],[Country]],Tablas!$B$5:$C$138,2,FALSE)</f>
        <v>Oceania</v>
      </c>
      <c r="Q517" s="39" t="str" cm="1">
        <f t="array" ref="Q5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17" s="39" t="str" cm="1">
        <f t="array" ref="R5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18" spans="1:18" x14ac:dyDescent="0.25">
      <c r="A518" s="1" t="s">
        <v>55</v>
      </c>
      <c r="B518" s="1">
        <v>2011</v>
      </c>
      <c r="C518" s="1" t="s">
        <v>12</v>
      </c>
      <c r="D518" s="29">
        <v>69.2</v>
      </c>
      <c r="E518" s="29">
        <v>197</v>
      </c>
      <c r="F518" s="29">
        <v>0</v>
      </c>
      <c r="G518" s="29">
        <v>0.01</v>
      </c>
      <c r="H518" s="12">
        <v>0.99</v>
      </c>
      <c r="I518" s="12">
        <v>0</v>
      </c>
      <c r="J518" s="29">
        <v>59.5</v>
      </c>
      <c r="K518" s="29">
        <v>0</v>
      </c>
      <c r="L518" s="12">
        <v>0.99</v>
      </c>
      <c r="M518" s="12">
        <v>0.99</v>
      </c>
      <c r="N518" s="29">
        <v>4</v>
      </c>
      <c r="O518" s="108">
        <v>3.7</v>
      </c>
      <c r="P518" s="39" t="str">
        <f>VLOOKUP(Perspectivas_Globales[[#This Row],[Country]],Tablas!$B$5:$C$138,2,FALSE)</f>
        <v>Oceania</v>
      </c>
      <c r="Q518" s="39" t="str" cm="1">
        <f t="array" ref="Q5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18" s="39" t="str" cm="1">
        <f t="array" ref="R5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19" spans="1:18" x14ac:dyDescent="0.25">
      <c r="A519" s="1" t="s">
        <v>55</v>
      </c>
      <c r="B519" s="1">
        <v>2010</v>
      </c>
      <c r="C519" s="1" t="s">
        <v>12</v>
      </c>
      <c r="D519" s="29">
        <v>69.099999999999994</v>
      </c>
      <c r="E519" s="29">
        <v>2</v>
      </c>
      <c r="F519" s="29">
        <v>0</v>
      </c>
      <c r="G519" s="29">
        <v>2.25</v>
      </c>
      <c r="H519" s="12">
        <v>0.99</v>
      </c>
      <c r="I519" s="12">
        <v>0</v>
      </c>
      <c r="J519" s="29">
        <v>58.7</v>
      </c>
      <c r="K519" s="29">
        <v>0</v>
      </c>
      <c r="L519" s="12">
        <v>0.99</v>
      </c>
      <c r="M519" s="12">
        <v>0.99</v>
      </c>
      <c r="N519" s="29">
        <v>4</v>
      </c>
      <c r="O519" s="108">
        <v>3.7</v>
      </c>
      <c r="P519" s="39" t="str">
        <f>VLOOKUP(Perspectivas_Globales[[#This Row],[Country]],Tablas!$B$5:$C$138,2,FALSE)</f>
        <v>Oceania</v>
      </c>
      <c r="Q519" s="39" t="str" cm="1">
        <f t="array" ref="Q5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19" s="39" t="str" cm="1">
        <f t="array" ref="R5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20" spans="1:18" x14ac:dyDescent="0.25">
      <c r="A520" s="1" t="s">
        <v>55</v>
      </c>
      <c r="B520" s="1">
        <v>2009</v>
      </c>
      <c r="C520" s="1" t="s">
        <v>12</v>
      </c>
      <c r="D520" s="29">
        <v>68.900000000000006</v>
      </c>
      <c r="E520" s="29">
        <v>23</v>
      </c>
      <c r="F520" s="29">
        <v>0</v>
      </c>
      <c r="G520" s="29">
        <v>2.31</v>
      </c>
      <c r="H520" s="12">
        <v>0.99</v>
      </c>
      <c r="I520" s="12">
        <v>0.01</v>
      </c>
      <c r="J520" s="29">
        <v>58</v>
      </c>
      <c r="K520" s="29">
        <v>0</v>
      </c>
      <c r="L520" s="12">
        <v>0.99</v>
      </c>
      <c r="M520" s="12">
        <v>0.99</v>
      </c>
      <c r="N520" s="29">
        <v>4</v>
      </c>
      <c r="O520" s="108">
        <v>3.7</v>
      </c>
      <c r="P520" s="39" t="str">
        <f>VLOOKUP(Perspectivas_Globales[[#This Row],[Country]],Tablas!$B$5:$C$138,2,FALSE)</f>
        <v>Oceania</v>
      </c>
      <c r="Q520" s="39" t="str" cm="1">
        <f t="array" ref="Q5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20" s="39" t="str" cm="1">
        <f t="array" ref="R5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21" spans="1:18" x14ac:dyDescent="0.25">
      <c r="A521" s="1" t="s">
        <v>55</v>
      </c>
      <c r="B521" s="1">
        <v>2008</v>
      </c>
      <c r="C521" s="1" t="s">
        <v>12</v>
      </c>
      <c r="D521" s="29">
        <v>68.7</v>
      </c>
      <c r="E521" s="29">
        <v>26</v>
      </c>
      <c r="F521" s="29">
        <v>0</v>
      </c>
      <c r="G521" s="29">
        <v>1.95</v>
      </c>
      <c r="H521" s="12">
        <v>0.99</v>
      </c>
      <c r="I521" s="12">
        <v>0</v>
      </c>
      <c r="J521" s="29">
        <v>57.3</v>
      </c>
      <c r="K521" s="29">
        <v>0</v>
      </c>
      <c r="L521" s="12">
        <v>0.99</v>
      </c>
      <c r="M521" s="12">
        <v>0.99</v>
      </c>
      <c r="N521" s="29">
        <v>4</v>
      </c>
      <c r="O521" s="108">
        <v>3.7</v>
      </c>
      <c r="P521" s="39" t="str">
        <f>VLOOKUP(Perspectivas_Globales[[#This Row],[Country]],Tablas!$B$5:$C$138,2,FALSE)</f>
        <v>Oceania</v>
      </c>
      <c r="Q521" s="39" t="str" cm="1">
        <f t="array" ref="Q5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21" s="39" t="str" cm="1">
        <f t="array" ref="R5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22" spans="1:18" x14ac:dyDescent="0.25">
      <c r="A522" s="1" t="s">
        <v>55</v>
      </c>
      <c r="B522" s="1">
        <v>2007</v>
      </c>
      <c r="C522" s="1" t="s">
        <v>12</v>
      </c>
      <c r="D522" s="29">
        <v>68.599999999999994</v>
      </c>
      <c r="E522" s="29">
        <v>29</v>
      </c>
      <c r="F522" s="29">
        <v>0</v>
      </c>
      <c r="G522" s="29">
        <v>2.09</v>
      </c>
      <c r="H522" s="12">
        <v>0.99</v>
      </c>
      <c r="I522" s="12">
        <v>0</v>
      </c>
      <c r="J522" s="29">
        <v>56.6</v>
      </c>
      <c r="K522" s="29">
        <v>0</v>
      </c>
      <c r="L522" s="12">
        <v>0.99</v>
      </c>
      <c r="M522" s="12">
        <v>0.99</v>
      </c>
      <c r="N522" s="29">
        <v>4.0999999999999996</v>
      </c>
      <c r="O522" s="108">
        <v>3.8</v>
      </c>
      <c r="P522" s="39" t="str">
        <f>VLOOKUP(Perspectivas_Globales[[#This Row],[Country]],Tablas!$B$5:$C$138,2,FALSE)</f>
        <v>Oceania</v>
      </c>
      <c r="Q522" s="39" t="str" cm="1">
        <f t="array" ref="Q5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22" s="39" t="str" cm="1">
        <f t="array" ref="R5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23" spans="1:18" x14ac:dyDescent="0.25">
      <c r="A523" s="1" t="s">
        <v>55</v>
      </c>
      <c r="B523" s="1">
        <v>2006</v>
      </c>
      <c r="C523" s="1" t="s">
        <v>12</v>
      </c>
      <c r="D523" s="29">
        <v>68.5</v>
      </c>
      <c r="E523" s="29">
        <v>211</v>
      </c>
      <c r="F523" s="29">
        <v>0</v>
      </c>
      <c r="G523" s="29">
        <v>2.06</v>
      </c>
      <c r="H523" s="12">
        <v>0.99</v>
      </c>
      <c r="I523" s="12">
        <v>1.36</v>
      </c>
      <c r="J523" s="29">
        <v>55.9</v>
      </c>
      <c r="K523" s="29">
        <v>0</v>
      </c>
      <c r="L523" s="12">
        <v>0.98</v>
      </c>
      <c r="M523" s="12">
        <v>0.98</v>
      </c>
      <c r="N523" s="29">
        <v>4.0999999999999996</v>
      </c>
      <c r="O523" s="108">
        <v>3.8</v>
      </c>
      <c r="P523" s="39" t="str">
        <f>VLOOKUP(Perspectivas_Globales[[#This Row],[Country]],Tablas!$B$5:$C$138,2,FALSE)</f>
        <v>Oceania</v>
      </c>
      <c r="Q523" s="39" t="str" cm="1">
        <f t="array" ref="Q5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23" s="39" t="str" cm="1">
        <f t="array" ref="R5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24" spans="1:18" x14ac:dyDescent="0.25">
      <c r="A524" s="1" t="s">
        <v>55</v>
      </c>
      <c r="B524" s="1">
        <v>2005</v>
      </c>
      <c r="C524" s="1" t="s">
        <v>12</v>
      </c>
      <c r="D524" s="29">
        <v>68.3</v>
      </c>
      <c r="E524" s="29">
        <v>214</v>
      </c>
      <c r="F524" s="29">
        <v>0</v>
      </c>
      <c r="G524" s="29">
        <v>2.02</v>
      </c>
      <c r="H524" s="12">
        <v>0.99</v>
      </c>
      <c r="I524" s="12">
        <v>0</v>
      </c>
      <c r="J524" s="29">
        <v>55.1</v>
      </c>
      <c r="K524" s="29">
        <v>0</v>
      </c>
      <c r="L524" s="12">
        <v>0.97</v>
      </c>
      <c r="M524" s="12">
        <v>0.96</v>
      </c>
      <c r="N524" s="29">
        <v>4.0999999999999996</v>
      </c>
      <c r="O524" s="108">
        <v>3.8</v>
      </c>
      <c r="P524" s="39" t="str">
        <f>VLOOKUP(Perspectivas_Globales[[#This Row],[Country]],Tablas!$B$5:$C$138,2,FALSE)</f>
        <v>Oceania</v>
      </c>
      <c r="Q524" s="39" t="str" cm="1">
        <f t="array" ref="Q5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24" s="39" t="str" cm="1">
        <f t="array" ref="R5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25" spans="1:18" x14ac:dyDescent="0.25">
      <c r="A525" s="1" t="s">
        <v>55</v>
      </c>
      <c r="B525" s="1">
        <v>2004</v>
      </c>
      <c r="C525" s="1" t="s">
        <v>12</v>
      </c>
      <c r="D525" s="29">
        <v>68.099999999999994</v>
      </c>
      <c r="E525" s="29">
        <v>218</v>
      </c>
      <c r="F525" s="29">
        <v>0</v>
      </c>
      <c r="G525" s="29">
        <v>1.63</v>
      </c>
      <c r="H525" s="12">
        <v>0.99</v>
      </c>
      <c r="I525" s="12">
        <v>0.37</v>
      </c>
      <c r="J525" s="29">
        <v>54.2</v>
      </c>
      <c r="K525" s="29">
        <v>0</v>
      </c>
      <c r="L525" s="12">
        <v>0.96</v>
      </c>
      <c r="M525" s="12">
        <v>0.95000000000000007</v>
      </c>
      <c r="N525" s="29">
        <v>4.2</v>
      </c>
      <c r="O525" s="108">
        <v>3.9</v>
      </c>
      <c r="P525" s="39" t="str">
        <f>VLOOKUP(Perspectivas_Globales[[#This Row],[Country]],Tablas!$B$5:$C$138,2,FALSE)</f>
        <v>Oceania</v>
      </c>
      <c r="Q525" s="39" t="str" cm="1">
        <f t="array" ref="Q5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25" s="39" t="str" cm="1">
        <f t="array" ref="R5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26" spans="1:18" x14ac:dyDescent="0.25">
      <c r="A526" s="1" t="s">
        <v>55</v>
      </c>
      <c r="B526" s="1">
        <v>2003</v>
      </c>
      <c r="C526" s="1" t="s">
        <v>12</v>
      </c>
      <c r="D526" s="29">
        <v>68</v>
      </c>
      <c r="E526" s="29">
        <v>22</v>
      </c>
      <c r="F526" s="29">
        <v>0</v>
      </c>
      <c r="G526" s="29">
        <v>1.76</v>
      </c>
      <c r="H526" s="12">
        <v>0.99</v>
      </c>
      <c r="I526" s="12">
        <v>3.0500000000000003</v>
      </c>
      <c r="J526" s="29">
        <v>53.2</v>
      </c>
      <c r="K526" s="29">
        <v>0</v>
      </c>
      <c r="L526" s="12">
        <v>0.95000000000000007</v>
      </c>
      <c r="M526" s="12">
        <v>0.94000000000000006</v>
      </c>
      <c r="N526" s="29">
        <v>4.2</v>
      </c>
      <c r="O526" s="108">
        <v>3.9</v>
      </c>
      <c r="P526" s="39" t="str">
        <f>VLOOKUP(Perspectivas_Globales[[#This Row],[Country]],Tablas!$B$5:$C$138,2,FALSE)</f>
        <v>Oceania</v>
      </c>
      <c r="Q526" s="39" t="str" cm="1">
        <f t="array" ref="Q5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26" s="39" t="str" cm="1">
        <f t="array" ref="R5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27" spans="1:18" x14ac:dyDescent="0.25">
      <c r="A527" s="1" t="s">
        <v>55</v>
      </c>
      <c r="B527" s="1">
        <v>2002</v>
      </c>
      <c r="C527" s="1" t="s">
        <v>12</v>
      </c>
      <c r="D527" s="29">
        <v>67.900000000000006</v>
      </c>
      <c r="E527" s="29">
        <v>22</v>
      </c>
      <c r="F527" s="29">
        <v>0</v>
      </c>
      <c r="G527" s="29">
        <v>1.85</v>
      </c>
      <c r="H527" s="12">
        <v>0.99</v>
      </c>
      <c r="I527" s="12">
        <v>3.04</v>
      </c>
      <c r="J527" s="29">
        <v>52.2</v>
      </c>
      <c r="K527" s="29">
        <v>0</v>
      </c>
      <c r="L527" s="12">
        <v>0.94000000000000006</v>
      </c>
      <c r="M527" s="12">
        <v>0.93</v>
      </c>
      <c r="N527" s="29">
        <v>4.2</v>
      </c>
      <c r="O527" s="108">
        <v>3.9</v>
      </c>
      <c r="P527" s="39" t="str">
        <f>VLOOKUP(Perspectivas_Globales[[#This Row],[Country]],Tablas!$B$5:$C$138,2,FALSE)</f>
        <v>Oceania</v>
      </c>
      <c r="Q527" s="39" t="str" cm="1">
        <f t="array" ref="Q5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27" s="39" t="str" cm="1">
        <f t="array" ref="R5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28" spans="1:18" x14ac:dyDescent="0.25">
      <c r="A528" s="1" t="s">
        <v>55</v>
      </c>
      <c r="B528" s="1">
        <v>2001</v>
      </c>
      <c r="C528" s="1" t="s">
        <v>12</v>
      </c>
      <c r="D528" s="29">
        <v>67.8</v>
      </c>
      <c r="E528" s="29">
        <v>221</v>
      </c>
      <c r="F528" s="29">
        <v>0</v>
      </c>
      <c r="G528" s="29">
        <v>1.93</v>
      </c>
      <c r="H528" s="12">
        <v>0.98</v>
      </c>
      <c r="I528" s="12">
        <v>0.17</v>
      </c>
      <c r="J528" s="29">
        <v>51.2</v>
      </c>
      <c r="K528" s="29">
        <v>0</v>
      </c>
      <c r="L528" s="12">
        <v>0.92</v>
      </c>
      <c r="M528" s="12">
        <v>0.91</v>
      </c>
      <c r="N528" s="29">
        <v>4.3</v>
      </c>
      <c r="O528" s="108">
        <v>4</v>
      </c>
      <c r="P528" s="39" t="str">
        <f>VLOOKUP(Perspectivas_Globales[[#This Row],[Country]],Tablas!$B$5:$C$138,2,FALSE)</f>
        <v>Oceania</v>
      </c>
      <c r="Q528" s="39" t="str" cm="1">
        <f t="array" ref="Q5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28" s="39" t="str" cm="1">
        <f t="array" ref="R5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29" spans="1:18" x14ac:dyDescent="0.25">
      <c r="A529" s="1" t="s">
        <v>55</v>
      </c>
      <c r="B529" s="1">
        <v>2000</v>
      </c>
      <c r="C529" s="1" t="s">
        <v>12</v>
      </c>
      <c r="D529" s="29">
        <v>67.7</v>
      </c>
      <c r="E529" s="29">
        <v>221</v>
      </c>
      <c r="F529" s="29">
        <v>0</v>
      </c>
      <c r="G529" s="29">
        <v>2.0499999999999998</v>
      </c>
      <c r="H529" s="12">
        <v>0.98</v>
      </c>
      <c r="I529" s="12">
        <v>0</v>
      </c>
      <c r="J529" s="29">
        <v>5.2</v>
      </c>
      <c r="K529" s="29">
        <v>0</v>
      </c>
      <c r="L529" s="12">
        <v>0.91</v>
      </c>
      <c r="M529" s="12">
        <v>0.09</v>
      </c>
      <c r="N529" s="29">
        <v>4.3</v>
      </c>
      <c r="O529" s="108">
        <v>4</v>
      </c>
      <c r="P529" s="39" t="str">
        <f>VLOOKUP(Perspectivas_Globales[[#This Row],[Country]],Tablas!$B$5:$C$138,2,FALSE)</f>
        <v>Oceania</v>
      </c>
      <c r="Q529" s="39" t="str" cm="1">
        <f t="array" ref="Q5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29" s="39" t="str" cm="1">
        <f t="array" ref="R5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30" spans="1:18" x14ac:dyDescent="0.25">
      <c r="A530" s="1" t="s">
        <v>56</v>
      </c>
      <c r="B530" s="1">
        <v>2014</v>
      </c>
      <c r="C530" s="1" t="s">
        <v>12</v>
      </c>
      <c r="D530" s="29">
        <v>82.2</v>
      </c>
      <c r="E530" s="29">
        <v>79</v>
      </c>
      <c r="F530" s="29">
        <v>3</v>
      </c>
      <c r="G530" s="29">
        <v>11.5</v>
      </c>
      <c r="H530" s="12">
        <v>0.83000000000000007</v>
      </c>
      <c r="I530" s="12">
        <v>2.67</v>
      </c>
      <c r="J530" s="29">
        <v>62</v>
      </c>
      <c r="K530" s="29">
        <v>3</v>
      </c>
      <c r="L530" s="12">
        <v>0.98</v>
      </c>
      <c r="M530" s="12">
        <v>0.98</v>
      </c>
      <c r="N530" s="29">
        <v>0.6</v>
      </c>
      <c r="O530" s="108">
        <v>0.6</v>
      </c>
      <c r="P530" s="39" t="str">
        <f>VLOOKUP(Perspectivas_Globales[[#This Row],[Country]],Tablas!$B$5:$C$138,2,FALSE)</f>
        <v>Europa</v>
      </c>
      <c r="Q530" s="39" t="str" cm="1">
        <f t="array" ref="Q5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30" s="39" t="str" cm="1">
        <f t="array" ref="R5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31" spans="1:18" x14ac:dyDescent="0.25">
      <c r="A531" s="1" t="s">
        <v>56</v>
      </c>
      <c r="B531" s="1">
        <v>2013</v>
      </c>
      <c r="C531" s="1" t="s">
        <v>12</v>
      </c>
      <c r="D531" s="29">
        <v>82</v>
      </c>
      <c r="E531" s="29">
        <v>81</v>
      </c>
      <c r="F531" s="29">
        <v>3</v>
      </c>
      <c r="G531" s="29">
        <v>11.1</v>
      </c>
      <c r="H531" s="12">
        <v>0.74</v>
      </c>
      <c r="I531" s="12">
        <v>2.72</v>
      </c>
      <c r="J531" s="29">
        <v>61.6</v>
      </c>
      <c r="K531" s="29">
        <v>3</v>
      </c>
      <c r="L531" s="12">
        <v>0.99</v>
      </c>
      <c r="M531" s="12">
        <v>0.99</v>
      </c>
      <c r="N531" s="29">
        <v>0.6</v>
      </c>
      <c r="O531" s="108">
        <v>0.6</v>
      </c>
      <c r="P531" s="39" t="str">
        <f>VLOOKUP(Perspectivas_Globales[[#This Row],[Country]],Tablas!$B$5:$C$138,2,FALSE)</f>
        <v>Europa</v>
      </c>
      <c r="Q531" s="39" t="str" cm="1">
        <f t="array" ref="Q5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31" s="39" t="str" cm="1">
        <f t="array" ref="R5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32" spans="1:18" x14ac:dyDescent="0.25">
      <c r="A532" s="1" t="s">
        <v>56</v>
      </c>
      <c r="B532" s="1">
        <v>2012</v>
      </c>
      <c r="C532" s="1" t="s">
        <v>12</v>
      </c>
      <c r="D532" s="29">
        <v>81.5</v>
      </c>
      <c r="E532" s="29">
        <v>83</v>
      </c>
      <c r="F532" s="29">
        <v>3</v>
      </c>
      <c r="G532" s="29">
        <v>11.5</v>
      </c>
      <c r="H532" s="12">
        <v>0.78</v>
      </c>
      <c r="I532" s="12">
        <v>0</v>
      </c>
      <c r="J532" s="29">
        <v>61.1</v>
      </c>
      <c r="K532" s="29">
        <v>3</v>
      </c>
      <c r="L532" s="12">
        <v>0.99</v>
      </c>
      <c r="M532" s="12">
        <v>0.99</v>
      </c>
      <c r="N532" s="29">
        <v>0.6</v>
      </c>
      <c r="O532" s="108">
        <v>0.6</v>
      </c>
      <c r="P532" s="39" t="str">
        <f>VLOOKUP(Perspectivas_Globales[[#This Row],[Country]],Tablas!$B$5:$C$138,2,FALSE)</f>
        <v>Europa</v>
      </c>
      <c r="Q532" s="39" t="str" cm="1">
        <f t="array" ref="Q5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32" s="39" t="str" cm="1">
        <f t="array" ref="R5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33" spans="1:18" x14ac:dyDescent="0.25">
      <c r="A533" s="1" t="s">
        <v>56</v>
      </c>
      <c r="B533" s="1">
        <v>2011</v>
      </c>
      <c r="C533" s="1" t="s">
        <v>12</v>
      </c>
      <c r="D533" s="29">
        <v>81.7</v>
      </c>
      <c r="E533" s="29">
        <v>83</v>
      </c>
      <c r="F533" s="29">
        <v>3</v>
      </c>
      <c r="G533" s="29">
        <v>11.8</v>
      </c>
      <c r="H533" s="12">
        <v>0.74</v>
      </c>
      <c r="I533" s="12">
        <v>149.49</v>
      </c>
      <c r="J533" s="29">
        <v>6.6</v>
      </c>
      <c r="K533" s="29">
        <v>3</v>
      </c>
      <c r="L533" s="12">
        <v>0.99</v>
      </c>
      <c r="M533" s="12">
        <v>0.99</v>
      </c>
      <c r="N533" s="29">
        <v>0.6</v>
      </c>
      <c r="O533" s="108">
        <v>0.6</v>
      </c>
      <c r="P533" s="39" t="str">
        <f>VLOOKUP(Perspectivas_Globales[[#This Row],[Country]],Tablas!$B$5:$C$138,2,FALSE)</f>
        <v>Europa</v>
      </c>
      <c r="Q533" s="39" t="str" cm="1">
        <f t="array" ref="Q5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33" s="39" t="str" cm="1">
        <f t="array" ref="R5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34" spans="1:18" x14ac:dyDescent="0.25">
      <c r="A534" s="1" t="s">
        <v>56</v>
      </c>
      <c r="B534" s="1">
        <v>2010</v>
      </c>
      <c r="C534" s="1" t="s">
        <v>12</v>
      </c>
      <c r="D534" s="29">
        <v>81.3</v>
      </c>
      <c r="E534" s="29">
        <v>86</v>
      </c>
      <c r="F534" s="29">
        <v>3</v>
      </c>
      <c r="G534" s="29">
        <v>11.7</v>
      </c>
      <c r="H534" s="12">
        <v>0.65</v>
      </c>
      <c r="I534" s="12">
        <v>50.480000000000004</v>
      </c>
      <c r="J534" s="29">
        <v>6.1</v>
      </c>
      <c r="K534" s="29">
        <v>3</v>
      </c>
      <c r="L534" s="12">
        <v>0.99</v>
      </c>
      <c r="M534" s="12">
        <v>0.99</v>
      </c>
      <c r="N534" s="29">
        <v>0.6</v>
      </c>
      <c r="O534" s="108">
        <v>0.6</v>
      </c>
      <c r="P534" s="39" t="str">
        <f>VLOOKUP(Perspectivas_Globales[[#This Row],[Country]],Tablas!$B$5:$C$138,2,FALSE)</f>
        <v>Europa</v>
      </c>
      <c r="Q534" s="39" t="str" cm="1">
        <f t="array" ref="Q5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34" s="39" t="str" cm="1">
        <f t="array" ref="R5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35" spans="1:18" x14ac:dyDescent="0.25">
      <c r="A535" s="1" t="s">
        <v>56</v>
      </c>
      <c r="B535" s="1">
        <v>2009</v>
      </c>
      <c r="C535" s="1" t="s">
        <v>12</v>
      </c>
      <c r="D535" s="29">
        <v>81.099999999999994</v>
      </c>
      <c r="E535" s="29">
        <v>88</v>
      </c>
      <c r="F535" s="29">
        <v>3</v>
      </c>
      <c r="G535" s="29">
        <v>11.8</v>
      </c>
      <c r="H535" s="12">
        <v>0.51</v>
      </c>
      <c r="I535" s="12">
        <v>15.41</v>
      </c>
      <c r="J535" s="29">
        <v>59.6</v>
      </c>
      <c r="K535" s="29">
        <v>3</v>
      </c>
      <c r="L535" s="12">
        <v>0.98</v>
      </c>
      <c r="M535" s="12">
        <v>0.98</v>
      </c>
      <c r="N535" s="29">
        <v>0.6</v>
      </c>
      <c r="O535" s="108">
        <v>0.6</v>
      </c>
      <c r="P535" s="39" t="str">
        <f>VLOOKUP(Perspectivas_Globales[[#This Row],[Country]],Tablas!$B$5:$C$138,2,FALSE)</f>
        <v>Europa</v>
      </c>
      <c r="Q535" s="39" t="str" cm="1">
        <f t="array" ref="Q5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35" s="39" t="str" cm="1">
        <f t="array" ref="R5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36" spans="1:18" x14ac:dyDescent="0.25">
      <c r="A536" s="1" t="s">
        <v>56</v>
      </c>
      <c r="B536" s="1">
        <v>2008</v>
      </c>
      <c r="C536" s="1" t="s">
        <v>12</v>
      </c>
      <c r="D536" s="29">
        <v>89</v>
      </c>
      <c r="E536" s="29">
        <v>88</v>
      </c>
      <c r="F536" s="29">
        <v>3</v>
      </c>
      <c r="G536" s="29">
        <v>11.9</v>
      </c>
      <c r="H536" s="12">
        <v>0.47000000000000003</v>
      </c>
      <c r="I536" s="12">
        <v>6.04</v>
      </c>
      <c r="J536" s="29">
        <v>59.1</v>
      </c>
      <c r="K536" s="29">
        <v>3</v>
      </c>
      <c r="L536" s="12">
        <v>0.98</v>
      </c>
      <c r="M536" s="12">
        <v>0.98</v>
      </c>
      <c r="N536" s="29">
        <v>0.6</v>
      </c>
      <c r="O536" s="108">
        <v>0.6</v>
      </c>
      <c r="P536" s="39" t="str">
        <f>VLOOKUP(Perspectivas_Globales[[#This Row],[Country]],Tablas!$B$5:$C$138,2,FALSE)</f>
        <v>Europa</v>
      </c>
      <c r="Q536" s="39" t="str" cm="1">
        <f t="array" ref="Q5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36" s="39" t="str" cm="1">
        <f t="array" ref="R5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37" spans="1:18" x14ac:dyDescent="0.25">
      <c r="A537" s="1" t="s">
        <v>56</v>
      </c>
      <c r="B537" s="1">
        <v>2007</v>
      </c>
      <c r="C537" s="1" t="s">
        <v>12</v>
      </c>
      <c r="D537" s="29">
        <v>89</v>
      </c>
      <c r="E537" s="29">
        <v>89</v>
      </c>
      <c r="F537" s="29">
        <v>3</v>
      </c>
      <c r="G537" s="29">
        <v>12.2</v>
      </c>
      <c r="H537" s="12">
        <v>0.42</v>
      </c>
      <c r="I537" s="12">
        <v>0.39</v>
      </c>
      <c r="J537" s="29">
        <v>58.6</v>
      </c>
      <c r="K537" s="29">
        <v>3</v>
      </c>
      <c r="L537" s="12">
        <v>0.99</v>
      </c>
      <c r="M537" s="12">
        <v>0.98</v>
      </c>
      <c r="N537" s="29">
        <v>0.6</v>
      </c>
      <c r="O537" s="108">
        <v>0.6</v>
      </c>
      <c r="P537" s="39" t="str">
        <f>VLOOKUP(Perspectivas_Globales[[#This Row],[Country]],Tablas!$B$5:$C$138,2,FALSE)</f>
        <v>Europa</v>
      </c>
      <c r="Q537" s="39" t="str" cm="1">
        <f t="array" ref="Q5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37" s="39" t="str" cm="1">
        <f t="array" ref="R5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38" spans="1:18" x14ac:dyDescent="0.25">
      <c r="A538" s="1" t="s">
        <v>56</v>
      </c>
      <c r="B538" s="1">
        <v>2006</v>
      </c>
      <c r="C538" s="1" t="s">
        <v>12</v>
      </c>
      <c r="D538" s="29">
        <v>86</v>
      </c>
      <c r="E538" s="29">
        <v>92</v>
      </c>
      <c r="F538" s="29">
        <v>3</v>
      </c>
      <c r="G538" s="29">
        <v>12.4</v>
      </c>
      <c r="H538" s="12">
        <v>0.39</v>
      </c>
      <c r="I538" s="12">
        <v>0.4</v>
      </c>
      <c r="J538" s="29">
        <v>58</v>
      </c>
      <c r="K538" s="29">
        <v>4</v>
      </c>
      <c r="L538" s="12">
        <v>0.99</v>
      </c>
      <c r="M538" s="12">
        <v>0.99</v>
      </c>
      <c r="N538" s="29">
        <v>0.6</v>
      </c>
      <c r="O538" s="108">
        <v>0.6</v>
      </c>
      <c r="P538" s="39" t="str">
        <f>VLOOKUP(Perspectivas_Globales[[#This Row],[Country]],Tablas!$B$5:$C$138,2,FALSE)</f>
        <v>Europa</v>
      </c>
      <c r="Q538" s="39" t="str" cm="1">
        <f t="array" ref="Q5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38" s="39" t="str" cm="1">
        <f t="array" ref="R5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39" spans="1:18" x14ac:dyDescent="0.25">
      <c r="A539" s="1" t="s">
        <v>56</v>
      </c>
      <c r="B539" s="1">
        <v>2005</v>
      </c>
      <c r="C539" s="1" t="s">
        <v>12</v>
      </c>
      <c r="D539" s="29">
        <v>81</v>
      </c>
      <c r="E539" s="29">
        <v>93</v>
      </c>
      <c r="F539" s="29">
        <v>3</v>
      </c>
      <c r="G539" s="29">
        <v>12.2</v>
      </c>
      <c r="H539" s="12">
        <v>0.35000000000000003</v>
      </c>
      <c r="I539" s="12">
        <v>0.36</v>
      </c>
      <c r="J539" s="29">
        <v>57.5</v>
      </c>
      <c r="K539" s="29">
        <v>4</v>
      </c>
      <c r="L539" s="12">
        <v>0.98</v>
      </c>
      <c r="M539" s="12">
        <v>0.98</v>
      </c>
      <c r="N539" s="29">
        <v>0.6</v>
      </c>
      <c r="O539" s="108">
        <v>0.6</v>
      </c>
      <c r="P539" s="39" t="str">
        <f>VLOOKUP(Perspectivas_Globales[[#This Row],[Country]],Tablas!$B$5:$C$138,2,FALSE)</f>
        <v>Europa</v>
      </c>
      <c r="Q539" s="39" t="str" cm="1">
        <f t="array" ref="Q5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39" s="39" t="str" cm="1">
        <f t="array" ref="R5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40" spans="1:18" x14ac:dyDescent="0.25">
      <c r="A540" s="1" t="s">
        <v>56</v>
      </c>
      <c r="B540" s="1">
        <v>2004</v>
      </c>
      <c r="C540" s="1" t="s">
        <v>12</v>
      </c>
      <c r="D540" s="29">
        <v>82</v>
      </c>
      <c r="E540" s="29">
        <v>94</v>
      </c>
      <c r="F540" s="29">
        <v>3</v>
      </c>
      <c r="G540" s="29">
        <v>13.18</v>
      </c>
      <c r="H540" s="12">
        <v>0.35000000000000003</v>
      </c>
      <c r="I540" s="12">
        <v>44.480000000000004</v>
      </c>
      <c r="J540" s="29">
        <v>57</v>
      </c>
      <c r="K540" s="29">
        <v>4</v>
      </c>
      <c r="L540" s="12">
        <v>0.99</v>
      </c>
      <c r="M540" s="12">
        <v>0.98</v>
      </c>
      <c r="N540" s="29">
        <v>0.6</v>
      </c>
      <c r="O540" s="108">
        <v>0.6</v>
      </c>
      <c r="P540" s="39" t="str">
        <f>VLOOKUP(Perspectivas_Globales[[#This Row],[Country]],Tablas!$B$5:$C$138,2,FALSE)</f>
        <v>Europa</v>
      </c>
      <c r="Q540" s="39" t="str" cm="1">
        <f t="array" ref="Q5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40" s="39" t="str" cm="1">
        <f t="array" ref="R5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41" spans="1:18" x14ac:dyDescent="0.25">
      <c r="A541" s="1" t="s">
        <v>56</v>
      </c>
      <c r="B541" s="1">
        <v>2003</v>
      </c>
      <c r="C541" s="1" t="s">
        <v>12</v>
      </c>
      <c r="D541" s="29">
        <v>79.3</v>
      </c>
      <c r="E541" s="29">
        <v>99</v>
      </c>
      <c r="F541" s="29">
        <v>3</v>
      </c>
      <c r="G541" s="29">
        <v>13.49</v>
      </c>
      <c r="H541" s="12">
        <v>0.28000000000000003</v>
      </c>
      <c r="I541" s="12">
        <v>0</v>
      </c>
      <c r="J541" s="29">
        <v>56.4</v>
      </c>
      <c r="K541" s="29">
        <v>4</v>
      </c>
      <c r="L541" s="12">
        <v>0.96</v>
      </c>
      <c r="M541" s="12">
        <v>0.97</v>
      </c>
      <c r="N541" s="29">
        <v>0.6</v>
      </c>
      <c r="O541" s="108">
        <v>0.6</v>
      </c>
      <c r="P541" s="39" t="str">
        <f>VLOOKUP(Perspectivas_Globales[[#This Row],[Country]],Tablas!$B$5:$C$138,2,FALSE)</f>
        <v>Europa</v>
      </c>
      <c r="Q541" s="39" t="str" cm="1">
        <f t="array" ref="Q5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41" s="39" t="str" cm="1">
        <f t="array" ref="R5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42" spans="1:18" x14ac:dyDescent="0.25">
      <c r="A542" s="1" t="s">
        <v>56</v>
      </c>
      <c r="B542" s="1">
        <v>2002</v>
      </c>
      <c r="C542" s="1" t="s">
        <v>12</v>
      </c>
      <c r="D542" s="29">
        <v>79.2</v>
      </c>
      <c r="E542" s="29">
        <v>11</v>
      </c>
      <c r="F542" s="29">
        <v>3</v>
      </c>
      <c r="G542" s="29">
        <v>13.78</v>
      </c>
      <c r="H542" s="12">
        <v>0.28999999999999998</v>
      </c>
      <c r="I542" s="12">
        <v>51.85</v>
      </c>
      <c r="J542" s="29">
        <v>55.8</v>
      </c>
      <c r="K542" s="29">
        <v>4</v>
      </c>
      <c r="L542" s="12">
        <v>0.97</v>
      </c>
      <c r="M542" s="12">
        <v>0.97</v>
      </c>
      <c r="N542" s="29">
        <v>0.7</v>
      </c>
      <c r="O542" s="108">
        <v>0.6</v>
      </c>
      <c r="P542" s="39" t="str">
        <f>VLOOKUP(Perspectivas_Globales[[#This Row],[Country]],Tablas!$B$5:$C$138,2,FALSE)</f>
        <v>Europa</v>
      </c>
      <c r="Q542" s="39" t="str" cm="1">
        <f t="array" ref="Q5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42" s="39" t="str" cm="1">
        <f t="array" ref="R5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43" spans="1:18" x14ac:dyDescent="0.25">
      <c r="A543" s="1" t="s">
        <v>56</v>
      </c>
      <c r="B543" s="1">
        <v>2001</v>
      </c>
      <c r="C543" s="1" t="s">
        <v>12</v>
      </c>
      <c r="D543" s="29">
        <v>79</v>
      </c>
      <c r="E543" s="29">
        <v>13</v>
      </c>
      <c r="F543" s="29">
        <v>3</v>
      </c>
      <c r="G543" s="29">
        <v>13.89</v>
      </c>
      <c r="H543" s="12">
        <v>0.28000000000000003</v>
      </c>
      <c r="I543" s="12">
        <v>0</v>
      </c>
      <c r="J543" s="29">
        <v>55.2</v>
      </c>
      <c r="K543" s="29">
        <v>4</v>
      </c>
      <c r="L543" s="12">
        <v>0.98</v>
      </c>
      <c r="M543" s="12">
        <v>0.97</v>
      </c>
      <c r="N543" s="29">
        <v>0.7</v>
      </c>
      <c r="O543" s="108">
        <v>0.6</v>
      </c>
      <c r="P543" s="39" t="str">
        <f>VLOOKUP(Perspectivas_Globales[[#This Row],[Country]],Tablas!$B$5:$C$138,2,FALSE)</f>
        <v>Europa</v>
      </c>
      <c r="Q543" s="39" t="str" cm="1">
        <f t="array" ref="Q5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43" s="39" t="str" cm="1">
        <f t="array" ref="R5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44" spans="1:18" x14ac:dyDescent="0.25">
      <c r="A544" s="1" t="s">
        <v>56</v>
      </c>
      <c r="B544" s="1">
        <v>2000</v>
      </c>
      <c r="C544" s="1" t="s">
        <v>12</v>
      </c>
      <c r="D544" s="29">
        <v>78.8</v>
      </c>
      <c r="E544" s="29">
        <v>13</v>
      </c>
      <c r="F544" s="29">
        <v>3</v>
      </c>
      <c r="G544" s="29">
        <v>13.63</v>
      </c>
      <c r="H544" s="12">
        <v>0.26</v>
      </c>
      <c r="I544" s="12">
        <v>100</v>
      </c>
      <c r="J544" s="29">
        <v>54.6</v>
      </c>
      <c r="K544" s="29">
        <v>4</v>
      </c>
      <c r="L544" s="12">
        <v>0.98</v>
      </c>
      <c r="M544" s="12">
        <v>0.97</v>
      </c>
      <c r="N544" s="29">
        <v>0.7</v>
      </c>
      <c r="O544" s="108">
        <v>0.6</v>
      </c>
      <c r="P544" s="39" t="str">
        <f>VLOOKUP(Perspectivas_Globales[[#This Row],[Country]],Tablas!$B$5:$C$138,2,FALSE)</f>
        <v>Europa</v>
      </c>
      <c r="Q544" s="39" t="str" cm="1">
        <f t="array" ref="Q5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44" s="39" t="str" cm="1">
        <f t="array" ref="R5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45" spans="1:18" x14ac:dyDescent="0.25">
      <c r="A545" s="1" t="s">
        <v>57</v>
      </c>
      <c r="B545" s="1">
        <v>2014</v>
      </c>
      <c r="C545" s="1" t="s">
        <v>12</v>
      </c>
      <c r="D545" s="29">
        <v>65.5</v>
      </c>
      <c r="E545" s="29">
        <v>237</v>
      </c>
      <c r="F545" s="29">
        <v>2</v>
      </c>
      <c r="G545" s="29">
        <v>0.01</v>
      </c>
      <c r="H545" s="12">
        <v>7.0000000000000007E-2</v>
      </c>
      <c r="I545" s="12">
        <v>0.33</v>
      </c>
      <c r="J545" s="29">
        <v>35.799999999999997</v>
      </c>
      <c r="K545" s="29">
        <v>3</v>
      </c>
      <c r="L545" s="12">
        <v>0.68</v>
      </c>
      <c r="M545" s="12">
        <v>7.0000000000000007E-2</v>
      </c>
      <c r="N545" s="29">
        <v>6.1</v>
      </c>
      <c r="O545" s="108">
        <v>6</v>
      </c>
      <c r="P545" s="39" t="str">
        <f>VLOOKUP(Perspectivas_Globales[[#This Row],[Country]],Tablas!$B$5:$C$138,2,FALSE)</f>
        <v>Africa</v>
      </c>
      <c r="Q545" s="39" t="str" cm="1">
        <f t="array" ref="Q5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45" s="39" t="str" cm="1">
        <f t="array" ref="R5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46" spans="1:18" x14ac:dyDescent="0.25">
      <c r="A546" s="1" t="s">
        <v>57</v>
      </c>
      <c r="B546" s="1">
        <v>2013</v>
      </c>
      <c r="C546" s="1" t="s">
        <v>12</v>
      </c>
      <c r="D546" s="29">
        <v>64.599999999999994</v>
      </c>
      <c r="E546" s="29">
        <v>255</v>
      </c>
      <c r="F546" s="29">
        <v>2</v>
      </c>
      <c r="G546" s="29">
        <v>8.86</v>
      </c>
      <c r="H546" s="12">
        <v>0.79</v>
      </c>
      <c r="I546" s="12">
        <v>1.22</v>
      </c>
      <c r="J546" s="29">
        <v>35.200000000000003</v>
      </c>
      <c r="K546" s="29">
        <v>3</v>
      </c>
      <c r="L546" s="12">
        <v>0.77</v>
      </c>
      <c r="M546" s="12">
        <v>0.79</v>
      </c>
      <c r="N546" s="29">
        <v>6.2</v>
      </c>
      <c r="O546" s="108">
        <v>6.1</v>
      </c>
      <c r="P546" s="39" t="str">
        <f>VLOOKUP(Perspectivas_Globales[[#This Row],[Country]],Tablas!$B$5:$C$138,2,FALSE)</f>
        <v>Africa</v>
      </c>
      <c r="Q546" s="39" t="str" cm="1">
        <f t="array" ref="Q5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46" s="39" t="str" cm="1">
        <f t="array" ref="R5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47" spans="1:18" x14ac:dyDescent="0.25">
      <c r="A547" s="1" t="s">
        <v>57</v>
      </c>
      <c r="B547" s="1">
        <v>2012</v>
      </c>
      <c r="C547" s="1" t="s">
        <v>12</v>
      </c>
      <c r="D547" s="29">
        <v>63.5</v>
      </c>
      <c r="E547" s="29">
        <v>276</v>
      </c>
      <c r="F547" s="29">
        <v>2</v>
      </c>
      <c r="G547" s="29">
        <v>8.3000000000000007</v>
      </c>
      <c r="H547" s="12">
        <v>0.82000000000000006</v>
      </c>
      <c r="I547" s="12">
        <v>0.02</v>
      </c>
      <c r="J547" s="29">
        <v>34.6</v>
      </c>
      <c r="K547" s="29">
        <v>3</v>
      </c>
      <c r="L547" s="12">
        <v>0.08</v>
      </c>
      <c r="M547" s="12">
        <v>0.82000000000000006</v>
      </c>
      <c r="N547" s="29">
        <v>6.3</v>
      </c>
      <c r="O547" s="108">
        <v>6.2</v>
      </c>
      <c r="P547" s="39" t="str">
        <f>VLOOKUP(Perspectivas_Globales[[#This Row],[Country]],Tablas!$B$5:$C$138,2,FALSE)</f>
        <v>Africa</v>
      </c>
      <c r="Q547" s="39" t="str" cm="1">
        <f t="array" ref="Q5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47" s="39" t="str" cm="1">
        <f t="array" ref="R5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48" spans="1:18" x14ac:dyDescent="0.25">
      <c r="A548" s="1" t="s">
        <v>57</v>
      </c>
      <c r="B548" s="1">
        <v>2011</v>
      </c>
      <c r="C548" s="1" t="s">
        <v>12</v>
      </c>
      <c r="D548" s="29">
        <v>62.8</v>
      </c>
      <c r="E548" s="29">
        <v>289</v>
      </c>
      <c r="F548" s="29">
        <v>2</v>
      </c>
      <c r="G548" s="29">
        <v>8.9</v>
      </c>
      <c r="H548" s="12">
        <v>0.75</v>
      </c>
      <c r="I548" s="12">
        <v>0.02</v>
      </c>
      <c r="J548" s="29">
        <v>34.1</v>
      </c>
      <c r="K548" s="29">
        <v>3</v>
      </c>
      <c r="L548" s="12">
        <v>0.75</v>
      </c>
      <c r="M548" s="12">
        <v>0.75</v>
      </c>
      <c r="N548" s="29">
        <v>6.4</v>
      </c>
      <c r="O548" s="108">
        <v>6.3</v>
      </c>
      <c r="P548" s="39" t="str">
        <f>VLOOKUP(Perspectivas_Globales[[#This Row],[Country]],Tablas!$B$5:$C$138,2,FALSE)</f>
        <v>Africa</v>
      </c>
      <c r="Q548" s="39" t="str" cm="1">
        <f t="array" ref="Q5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48" s="39" t="str" cm="1">
        <f t="array" ref="R5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49" spans="1:18" x14ac:dyDescent="0.25">
      <c r="A549" s="1" t="s">
        <v>57</v>
      </c>
      <c r="B549" s="1">
        <v>2010</v>
      </c>
      <c r="C549" s="1" t="s">
        <v>12</v>
      </c>
      <c r="D549" s="29">
        <v>62.3</v>
      </c>
      <c r="E549" s="29">
        <v>294</v>
      </c>
      <c r="F549" s="29">
        <v>2</v>
      </c>
      <c r="G549" s="29">
        <v>8.85</v>
      </c>
      <c r="H549" s="12">
        <v>0.67</v>
      </c>
      <c r="I549" s="12">
        <v>0.01</v>
      </c>
      <c r="J549" s="29">
        <v>33.5</v>
      </c>
      <c r="K549" s="29">
        <v>3</v>
      </c>
      <c r="L549" s="12">
        <v>0.68</v>
      </c>
      <c r="M549" s="12">
        <v>0.67</v>
      </c>
      <c r="N549" s="29">
        <v>6.5</v>
      </c>
      <c r="O549" s="108">
        <v>6.4</v>
      </c>
      <c r="P549" s="39" t="str">
        <f>VLOOKUP(Perspectivas_Globales[[#This Row],[Country]],Tablas!$B$5:$C$138,2,FALSE)</f>
        <v>Africa</v>
      </c>
      <c r="Q549" s="39" t="str" cm="1">
        <f t="array" ref="Q5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49" s="39" t="str" cm="1">
        <f t="array" ref="R5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50" spans="1:18" x14ac:dyDescent="0.25">
      <c r="A550" s="1" t="s">
        <v>57</v>
      </c>
      <c r="B550" s="1">
        <v>2009</v>
      </c>
      <c r="C550" s="1" t="s">
        <v>12</v>
      </c>
      <c r="D550" s="29">
        <v>61.7</v>
      </c>
      <c r="E550" s="29">
        <v>31</v>
      </c>
      <c r="F550" s="29">
        <v>2</v>
      </c>
      <c r="G550" s="29">
        <v>8.64</v>
      </c>
      <c r="H550" s="12">
        <v>0.79</v>
      </c>
      <c r="I550" s="12">
        <v>0</v>
      </c>
      <c r="J550" s="29">
        <v>33</v>
      </c>
      <c r="K550" s="29">
        <v>3</v>
      </c>
      <c r="L550" s="12">
        <v>0.74</v>
      </c>
      <c r="M550" s="12">
        <v>0.76</v>
      </c>
      <c r="N550" s="29">
        <v>6.7</v>
      </c>
      <c r="O550" s="108">
        <v>6.5</v>
      </c>
      <c r="P550" s="39" t="str">
        <f>VLOOKUP(Perspectivas_Globales[[#This Row],[Country]],Tablas!$B$5:$C$138,2,FALSE)</f>
        <v>Africa</v>
      </c>
      <c r="Q550" s="39" t="str" cm="1">
        <f t="array" ref="Q5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50" s="39" t="str" cm="1">
        <f t="array" ref="R5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51" spans="1:18" x14ac:dyDescent="0.25">
      <c r="A551" s="1" t="s">
        <v>57</v>
      </c>
      <c r="B551" s="1">
        <v>2008</v>
      </c>
      <c r="C551" s="1" t="s">
        <v>12</v>
      </c>
      <c r="D551" s="29">
        <v>61.6</v>
      </c>
      <c r="E551" s="29">
        <v>298</v>
      </c>
      <c r="F551" s="29">
        <v>2</v>
      </c>
      <c r="G551" s="29">
        <v>8.75</v>
      </c>
      <c r="H551" s="12">
        <v>0.82000000000000006</v>
      </c>
      <c r="I551" s="12">
        <v>0.03</v>
      </c>
      <c r="J551" s="29">
        <v>32.4</v>
      </c>
      <c r="K551" s="29">
        <v>3</v>
      </c>
      <c r="L551" s="12">
        <v>0.81</v>
      </c>
      <c r="M551" s="12">
        <v>0.82000000000000006</v>
      </c>
      <c r="N551" s="29">
        <v>6.8</v>
      </c>
      <c r="O551" s="108">
        <v>6.6</v>
      </c>
      <c r="P551" s="39" t="str">
        <f>VLOOKUP(Perspectivas_Globales[[#This Row],[Country]],Tablas!$B$5:$C$138,2,FALSE)</f>
        <v>Africa</v>
      </c>
      <c r="Q551" s="39" t="str" cm="1">
        <f t="array" ref="Q5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51" s="39" t="str" cm="1">
        <f t="array" ref="R5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52" spans="1:18" x14ac:dyDescent="0.25">
      <c r="A552" s="1" t="s">
        <v>57</v>
      </c>
      <c r="B552" s="1">
        <v>2007</v>
      </c>
      <c r="C552" s="1" t="s">
        <v>12</v>
      </c>
      <c r="D552" s="29">
        <v>61.6</v>
      </c>
      <c r="E552" s="29">
        <v>291</v>
      </c>
      <c r="F552" s="29">
        <v>2</v>
      </c>
      <c r="G552" s="29">
        <v>9.02</v>
      </c>
      <c r="H552" s="12">
        <v>0.75</v>
      </c>
      <c r="I552" s="12">
        <v>0</v>
      </c>
      <c r="J552" s="29">
        <v>31.9</v>
      </c>
      <c r="K552" s="29">
        <v>3</v>
      </c>
      <c r="L552" s="12">
        <v>0.78</v>
      </c>
      <c r="M552" s="12">
        <v>0.81</v>
      </c>
      <c r="N552" s="29">
        <v>6.9</v>
      </c>
      <c r="O552" s="108">
        <v>6.8</v>
      </c>
      <c r="P552" s="39" t="str">
        <f>VLOOKUP(Perspectivas_Globales[[#This Row],[Country]],Tablas!$B$5:$C$138,2,FALSE)</f>
        <v>Africa</v>
      </c>
      <c r="Q552" s="39" t="str" cm="1">
        <f t="array" ref="Q5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52" s="39" t="str" cm="1">
        <f t="array" ref="R5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53" spans="1:18" x14ac:dyDescent="0.25">
      <c r="A553" s="1" t="s">
        <v>57</v>
      </c>
      <c r="B553" s="1">
        <v>2006</v>
      </c>
      <c r="C553" s="1" t="s">
        <v>12</v>
      </c>
      <c r="D553" s="29">
        <v>61.4</v>
      </c>
      <c r="E553" s="29">
        <v>288</v>
      </c>
      <c r="F553" s="29">
        <v>2</v>
      </c>
      <c r="G553" s="29">
        <v>8.01</v>
      </c>
      <c r="H553" s="12">
        <v>0.52</v>
      </c>
      <c r="I553" s="12">
        <v>0.9</v>
      </c>
      <c r="J553" s="29">
        <v>31.4</v>
      </c>
      <c r="K553" s="29">
        <v>3</v>
      </c>
      <c r="L553" s="12">
        <v>0.44</v>
      </c>
      <c r="M553" s="12">
        <v>0.45</v>
      </c>
      <c r="N553" s="29">
        <v>7.1</v>
      </c>
      <c r="O553" s="108">
        <v>6.9</v>
      </c>
      <c r="P553" s="39" t="str">
        <f>VLOOKUP(Perspectivas_Globales[[#This Row],[Country]],Tablas!$B$5:$C$138,2,FALSE)</f>
        <v>Africa</v>
      </c>
      <c r="Q553" s="39" t="str" cm="1">
        <f t="array" ref="Q5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53" s="39" t="str" cm="1">
        <f t="array" ref="R5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54" spans="1:18" x14ac:dyDescent="0.25">
      <c r="A554" s="1" t="s">
        <v>57</v>
      </c>
      <c r="B554" s="1">
        <v>2005</v>
      </c>
      <c r="C554" s="1" t="s">
        <v>12</v>
      </c>
      <c r="D554" s="29">
        <v>65</v>
      </c>
      <c r="E554" s="29">
        <v>37</v>
      </c>
      <c r="F554" s="29">
        <v>2</v>
      </c>
      <c r="G554" s="29">
        <v>7.72</v>
      </c>
      <c r="H554" s="12">
        <v>0.28000000000000003</v>
      </c>
      <c r="I554" s="12">
        <v>0</v>
      </c>
      <c r="J554" s="29">
        <v>3.8</v>
      </c>
      <c r="K554" s="29">
        <v>3</v>
      </c>
      <c r="L554" s="12">
        <v>0.44</v>
      </c>
      <c r="M554" s="12">
        <v>0.45</v>
      </c>
      <c r="N554" s="29">
        <v>7.2</v>
      </c>
      <c r="O554" s="108">
        <v>7.1</v>
      </c>
      <c r="P554" s="39" t="str">
        <f>VLOOKUP(Perspectivas_Globales[[#This Row],[Country]],Tablas!$B$5:$C$138,2,FALSE)</f>
        <v>Africa</v>
      </c>
      <c r="Q554" s="39" t="str" cm="1">
        <f t="array" ref="Q5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54" s="39" t="str" cm="1">
        <f t="array" ref="R5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55" spans="1:18" x14ac:dyDescent="0.25">
      <c r="A555" s="1" t="s">
        <v>58</v>
      </c>
      <c r="B555" s="1">
        <v>2014</v>
      </c>
      <c r="C555" s="1" t="s">
        <v>12</v>
      </c>
      <c r="D555" s="29">
        <v>74.5</v>
      </c>
      <c r="E555" s="29">
        <v>125</v>
      </c>
      <c r="F555" s="29">
        <v>1</v>
      </c>
      <c r="G555" s="29">
        <v>6.13</v>
      </c>
      <c r="H555" s="12">
        <v>0.91</v>
      </c>
      <c r="I555" s="12">
        <v>31.88</v>
      </c>
      <c r="J555" s="29">
        <v>55.3</v>
      </c>
      <c r="K555" s="29">
        <v>1</v>
      </c>
      <c r="L555" s="12">
        <v>0.91</v>
      </c>
      <c r="M555" s="12">
        <v>0.91</v>
      </c>
      <c r="N555" s="29">
        <v>2.7</v>
      </c>
      <c r="O555" s="108">
        <v>2.8</v>
      </c>
      <c r="P555" s="39" t="str">
        <f>VLOOKUP(Perspectivas_Globales[[#This Row],[Country]],Tablas!$B$5:$C$138,2,FALSE)</f>
        <v>Asia</v>
      </c>
      <c r="Q555" s="39" t="str" cm="1">
        <f t="array" ref="Q5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55" s="39" t="str" cm="1">
        <f t="array" ref="R5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56" spans="1:18" x14ac:dyDescent="0.25">
      <c r="A556" s="1" t="s">
        <v>58</v>
      </c>
      <c r="B556" s="1">
        <v>2013</v>
      </c>
      <c r="C556" s="1" t="s">
        <v>12</v>
      </c>
      <c r="D556" s="29">
        <v>74.5</v>
      </c>
      <c r="E556" s="29">
        <v>128</v>
      </c>
      <c r="F556" s="29">
        <v>1</v>
      </c>
      <c r="G556" s="29">
        <v>5.91</v>
      </c>
      <c r="H556" s="12">
        <v>0.96</v>
      </c>
      <c r="I556" s="12">
        <v>78.72</v>
      </c>
      <c r="J556" s="29">
        <v>54.4</v>
      </c>
      <c r="K556" s="29">
        <v>1</v>
      </c>
      <c r="L556" s="12">
        <v>0.94000000000000006</v>
      </c>
      <c r="M556" s="12">
        <v>0.93</v>
      </c>
      <c r="N556" s="29">
        <v>2.7</v>
      </c>
      <c r="O556" s="108">
        <v>2.8</v>
      </c>
      <c r="P556" s="39" t="str">
        <f>VLOOKUP(Perspectivas_Globales[[#This Row],[Country]],Tablas!$B$5:$C$138,2,FALSE)</f>
        <v>Asia</v>
      </c>
      <c r="Q556" s="39" t="str" cm="1">
        <f t="array" ref="Q5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56" s="39" t="str" cm="1">
        <f t="array" ref="R5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57" spans="1:18" x14ac:dyDescent="0.25">
      <c r="A557" s="1" t="s">
        <v>58</v>
      </c>
      <c r="B557" s="1">
        <v>2012</v>
      </c>
      <c r="C557" s="1" t="s">
        <v>12</v>
      </c>
      <c r="D557" s="29">
        <v>74.2</v>
      </c>
      <c r="E557" s="29">
        <v>13</v>
      </c>
      <c r="F557" s="29">
        <v>1</v>
      </c>
      <c r="G557" s="29">
        <v>7.71</v>
      </c>
      <c r="H557" s="12">
        <v>0.92</v>
      </c>
      <c r="I557" s="12">
        <v>0.31</v>
      </c>
      <c r="J557" s="29">
        <v>53.6</v>
      </c>
      <c r="K557" s="29">
        <v>1</v>
      </c>
      <c r="L557" s="12">
        <v>0.93</v>
      </c>
      <c r="M557" s="12">
        <v>0.92</v>
      </c>
      <c r="N557" s="29">
        <v>2.6</v>
      </c>
      <c r="O557" s="108">
        <v>2.8</v>
      </c>
      <c r="P557" s="39" t="str">
        <f>VLOOKUP(Perspectivas_Globales[[#This Row],[Country]],Tablas!$B$5:$C$138,2,FALSE)</f>
        <v>Asia</v>
      </c>
      <c r="Q557" s="39" t="str" cm="1">
        <f t="array" ref="Q5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57" s="39" t="str" cm="1">
        <f t="array" ref="R5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58" spans="1:18" x14ac:dyDescent="0.25">
      <c r="A558" s="1" t="s">
        <v>58</v>
      </c>
      <c r="B558" s="1">
        <v>2011</v>
      </c>
      <c r="C558" s="1" t="s">
        <v>12</v>
      </c>
      <c r="D558" s="29">
        <v>73.900000000000006</v>
      </c>
      <c r="E558" s="29">
        <v>127</v>
      </c>
      <c r="F558" s="29">
        <v>1</v>
      </c>
      <c r="G558" s="29">
        <v>8.14</v>
      </c>
      <c r="H558" s="12">
        <v>0.89</v>
      </c>
      <c r="I558" s="12">
        <v>0.64</v>
      </c>
      <c r="J558" s="29">
        <v>52.8</v>
      </c>
      <c r="K558" s="29">
        <v>1</v>
      </c>
      <c r="L558" s="12">
        <v>0.88</v>
      </c>
      <c r="M558" s="12">
        <v>0.94000000000000006</v>
      </c>
      <c r="N558" s="29">
        <v>2.6</v>
      </c>
      <c r="O558" s="108">
        <v>2.8</v>
      </c>
      <c r="P558" s="39" t="str">
        <f>VLOOKUP(Perspectivas_Globales[[#This Row],[Country]],Tablas!$B$5:$C$138,2,FALSE)</f>
        <v>Asia</v>
      </c>
      <c r="Q558" s="39" t="str" cm="1">
        <f t="array" ref="Q5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58" s="39" t="str" cm="1">
        <f t="array" ref="R5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59" spans="1:18" x14ac:dyDescent="0.25">
      <c r="A559" s="1" t="s">
        <v>58</v>
      </c>
      <c r="B559" s="1">
        <v>2010</v>
      </c>
      <c r="C559" s="1" t="s">
        <v>12</v>
      </c>
      <c r="D559" s="29">
        <v>73.8</v>
      </c>
      <c r="E559" s="29">
        <v>132</v>
      </c>
      <c r="F559" s="29">
        <v>1</v>
      </c>
      <c r="G559" s="29">
        <v>7.24</v>
      </c>
      <c r="H559" s="12">
        <v>0.95000000000000007</v>
      </c>
      <c r="I559" s="12">
        <v>0.22</v>
      </c>
      <c r="J559" s="29">
        <v>52</v>
      </c>
      <c r="K559" s="29">
        <v>1</v>
      </c>
      <c r="L559" s="12">
        <v>0.88</v>
      </c>
      <c r="M559" s="12">
        <v>0.92</v>
      </c>
      <c r="N559" s="29">
        <v>2.6</v>
      </c>
      <c r="O559" s="108">
        <v>2.8</v>
      </c>
      <c r="P559" s="39" t="str">
        <f>VLOOKUP(Perspectivas_Globales[[#This Row],[Country]],Tablas!$B$5:$C$138,2,FALSE)</f>
        <v>Asia</v>
      </c>
      <c r="Q559" s="39" t="str" cm="1">
        <f t="array" ref="Q5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59" s="39" t="str" cm="1">
        <f t="array" ref="R5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60" spans="1:18" x14ac:dyDescent="0.25">
      <c r="A560" s="1" t="s">
        <v>58</v>
      </c>
      <c r="B560" s="1">
        <v>2009</v>
      </c>
      <c r="C560" s="1" t="s">
        <v>12</v>
      </c>
      <c r="D560" s="29">
        <v>73.2</v>
      </c>
      <c r="E560" s="29">
        <v>133</v>
      </c>
      <c r="F560" s="29">
        <v>1</v>
      </c>
      <c r="G560" s="29">
        <v>6.66</v>
      </c>
      <c r="H560" s="12">
        <v>0.54</v>
      </c>
      <c r="I560" s="12">
        <v>0.23</v>
      </c>
      <c r="J560" s="29">
        <v>51.3</v>
      </c>
      <c r="K560" s="29">
        <v>1</v>
      </c>
      <c r="L560" s="12">
        <v>0.93</v>
      </c>
      <c r="M560" s="12">
        <v>0.88</v>
      </c>
      <c r="N560" s="29">
        <v>2.6</v>
      </c>
      <c r="O560" s="108">
        <v>2.8</v>
      </c>
      <c r="P560" s="39" t="str">
        <f>VLOOKUP(Perspectivas_Globales[[#This Row],[Country]],Tablas!$B$5:$C$138,2,FALSE)</f>
        <v>Asia</v>
      </c>
      <c r="Q560" s="39" t="str" cm="1">
        <f t="array" ref="Q5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60" s="39" t="str" cm="1">
        <f t="array" ref="R5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61" spans="1:18" x14ac:dyDescent="0.25">
      <c r="A561" s="1" t="s">
        <v>58</v>
      </c>
      <c r="B561" s="1">
        <v>2008</v>
      </c>
      <c r="C561" s="1" t="s">
        <v>12</v>
      </c>
      <c r="D561" s="29">
        <v>73.900000000000006</v>
      </c>
      <c r="E561" s="29">
        <v>128</v>
      </c>
      <c r="F561" s="29">
        <v>1</v>
      </c>
      <c r="G561" s="29">
        <v>7.17</v>
      </c>
      <c r="H561" s="12">
        <v>0.89</v>
      </c>
      <c r="I561" s="12">
        <v>0.56000000000000005</v>
      </c>
      <c r="J561" s="29">
        <v>5.5</v>
      </c>
      <c r="K561" s="29">
        <v>1</v>
      </c>
      <c r="L561" s="12">
        <v>0.09</v>
      </c>
      <c r="M561" s="12">
        <v>0.92</v>
      </c>
      <c r="N561" s="29">
        <v>2.6</v>
      </c>
      <c r="O561" s="108">
        <v>2.8</v>
      </c>
      <c r="P561" s="39" t="str">
        <f>VLOOKUP(Perspectivas_Globales[[#This Row],[Country]],Tablas!$B$5:$C$138,2,FALSE)</f>
        <v>Asia</v>
      </c>
      <c r="Q561" s="39" t="str" cm="1">
        <f t="array" ref="Q5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61" s="39" t="str" cm="1">
        <f t="array" ref="R5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62" spans="1:18" x14ac:dyDescent="0.25">
      <c r="A562" s="1" t="s">
        <v>58</v>
      </c>
      <c r="B562" s="1">
        <v>2007</v>
      </c>
      <c r="C562" s="1" t="s">
        <v>12</v>
      </c>
      <c r="D562" s="29">
        <v>74.400000000000006</v>
      </c>
      <c r="E562" s="29">
        <v>12</v>
      </c>
      <c r="F562" s="29">
        <v>1</v>
      </c>
      <c r="G562" s="29">
        <v>8.65</v>
      </c>
      <c r="H562" s="12">
        <v>0.94000000000000006</v>
      </c>
      <c r="I562" s="12">
        <v>0.44</v>
      </c>
      <c r="J562" s="29">
        <v>49.9</v>
      </c>
      <c r="K562" s="29">
        <v>1</v>
      </c>
      <c r="L562" s="12">
        <v>0.88</v>
      </c>
      <c r="M562" s="12">
        <v>0.98</v>
      </c>
      <c r="N562" s="29">
        <v>2.7</v>
      </c>
      <c r="O562" s="108">
        <v>2.9</v>
      </c>
      <c r="P562" s="39" t="str">
        <f>VLOOKUP(Perspectivas_Globales[[#This Row],[Country]],Tablas!$B$5:$C$138,2,FALSE)</f>
        <v>Asia</v>
      </c>
      <c r="Q562" s="39" t="str" cm="1">
        <f t="array" ref="Q5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62" s="39" t="str" cm="1">
        <f t="array" ref="R5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63" spans="1:18" x14ac:dyDescent="0.25">
      <c r="A563" s="1" t="s">
        <v>58</v>
      </c>
      <c r="B563" s="1">
        <v>2006</v>
      </c>
      <c r="C563" s="1" t="s">
        <v>12</v>
      </c>
      <c r="D563" s="29">
        <v>73.900000000000006</v>
      </c>
      <c r="E563" s="29">
        <v>126</v>
      </c>
      <c r="F563" s="29">
        <v>1</v>
      </c>
      <c r="G563" s="29">
        <v>6.18</v>
      </c>
      <c r="H563" s="12">
        <v>0.84</v>
      </c>
      <c r="I563" s="12">
        <v>3.34</v>
      </c>
      <c r="J563" s="29">
        <v>49.2</v>
      </c>
      <c r="K563" s="29">
        <v>1</v>
      </c>
      <c r="L563" s="12">
        <v>0.89</v>
      </c>
      <c r="M563" s="12">
        <v>0.88</v>
      </c>
      <c r="N563" s="29">
        <v>2.7</v>
      </c>
      <c r="O563" s="108">
        <v>2.9</v>
      </c>
      <c r="P563" s="39" t="str">
        <f>VLOOKUP(Perspectivas_Globales[[#This Row],[Country]],Tablas!$B$5:$C$138,2,FALSE)</f>
        <v>Asia</v>
      </c>
      <c r="Q563" s="39" t="str" cm="1">
        <f t="array" ref="Q5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63" s="39" t="str" cm="1">
        <f t="array" ref="R5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64" spans="1:18" x14ac:dyDescent="0.25">
      <c r="A564" s="1" t="s">
        <v>58</v>
      </c>
      <c r="B564" s="1">
        <v>2005</v>
      </c>
      <c r="C564" s="1" t="s">
        <v>12</v>
      </c>
      <c r="D564" s="29">
        <v>73.900000000000006</v>
      </c>
      <c r="E564" s="29">
        <v>128</v>
      </c>
      <c r="F564" s="29">
        <v>1</v>
      </c>
      <c r="G564" s="29">
        <v>4.7</v>
      </c>
      <c r="H564" s="12">
        <v>0.79</v>
      </c>
      <c r="I564" s="12">
        <v>13.56</v>
      </c>
      <c r="J564" s="29">
        <v>48.6</v>
      </c>
      <c r="K564" s="29">
        <v>1</v>
      </c>
      <c r="L564" s="12">
        <v>0.82000000000000006</v>
      </c>
      <c r="M564" s="12">
        <v>0.82000000000000006</v>
      </c>
      <c r="N564" s="29">
        <v>2.8</v>
      </c>
      <c r="O564" s="108">
        <v>2.9</v>
      </c>
      <c r="P564" s="39" t="str">
        <f>VLOOKUP(Perspectivas_Globales[[#This Row],[Country]],Tablas!$B$5:$C$138,2,FALSE)</f>
        <v>Asia</v>
      </c>
      <c r="Q564" s="39" t="str" cm="1">
        <f t="array" ref="Q5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64" s="39" t="str" cm="1">
        <f t="array" ref="R5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65" spans="1:18" x14ac:dyDescent="0.25">
      <c r="A565" s="1" t="s">
        <v>58</v>
      </c>
      <c r="B565" s="1">
        <v>2004</v>
      </c>
      <c r="C565" s="1" t="s">
        <v>12</v>
      </c>
      <c r="D565" s="29">
        <v>72.3</v>
      </c>
      <c r="E565" s="29">
        <v>134</v>
      </c>
      <c r="F565" s="29">
        <v>1</v>
      </c>
      <c r="G565" s="29">
        <v>3.74</v>
      </c>
      <c r="H565" s="12">
        <v>0.64</v>
      </c>
      <c r="I565" s="12">
        <v>68.47</v>
      </c>
      <c r="J565" s="29">
        <v>48.1</v>
      </c>
      <c r="K565" s="29">
        <v>1</v>
      </c>
      <c r="L565" s="12">
        <v>0.66</v>
      </c>
      <c r="M565" s="12">
        <v>0.78</v>
      </c>
      <c r="N565" s="29">
        <v>2.8</v>
      </c>
      <c r="O565" s="108">
        <v>3</v>
      </c>
      <c r="P565" s="39" t="str">
        <f>VLOOKUP(Perspectivas_Globales[[#This Row],[Country]],Tablas!$B$5:$C$138,2,FALSE)</f>
        <v>Asia</v>
      </c>
      <c r="Q565" s="39" t="str" cm="1">
        <f t="array" ref="Q5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65" s="39" t="str" cm="1">
        <f t="array" ref="R5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66" spans="1:18" x14ac:dyDescent="0.25">
      <c r="A566" s="1" t="s">
        <v>58</v>
      </c>
      <c r="B566" s="1">
        <v>2003</v>
      </c>
      <c r="C566" s="1" t="s">
        <v>12</v>
      </c>
      <c r="D566" s="29">
        <v>72.7</v>
      </c>
      <c r="E566" s="29">
        <v>132</v>
      </c>
      <c r="F566" s="29">
        <v>1</v>
      </c>
      <c r="G566" s="29">
        <v>3.36</v>
      </c>
      <c r="H566" s="12">
        <v>0.48</v>
      </c>
      <c r="I566" s="12">
        <v>2.16</v>
      </c>
      <c r="J566" s="29">
        <v>47.5</v>
      </c>
      <c r="K566" s="29">
        <v>2</v>
      </c>
      <c r="L566" s="12">
        <v>0.74</v>
      </c>
      <c r="M566" s="12">
        <v>0.75</v>
      </c>
      <c r="N566" s="29">
        <v>2.9</v>
      </c>
      <c r="O566" s="108">
        <v>3</v>
      </c>
      <c r="P566" s="39" t="str">
        <f>VLOOKUP(Perspectivas_Globales[[#This Row],[Country]],Tablas!$B$5:$C$138,2,FALSE)</f>
        <v>Asia</v>
      </c>
      <c r="Q566" s="39" t="str" cm="1">
        <f t="array" ref="Q5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66" s="39" t="str" cm="1">
        <f t="array" ref="R5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67" spans="1:18" x14ac:dyDescent="0.25">
      <c r="A567" s="1" t="s">
        <v>58</v>
      </c>
      <c r="B567" s="1">
        <v>2002</v>
      </c>
      <c r="C567" s="1" t="s">
        <v>12</v>
      </c>
      <c r="D567" s="29">
        <v>71.7</v>
      </c>
      <c r="E567" s="29">
        <v>142</v>
      </c>
      <c r="F567" s="29">
        <v>2</v>
      </c>
      <c r="G567" s="29">
        <v>2.72</v>
      </c>
      <c r="H567" s="12">
        <v>0.51</v>
      </c>
      <c r="I567" s="12">
        <v>1.99</v>
      </c>
      <c r="J567" s="29">
        <v>47</v>
      </c>
      <c r="K567" s="29">
        <v>2</v>
      </c>
      <c r="L567" s="12">
        <v>0.89</v>
      </c>
      <c r="M567" s="12">
        <v>0.84</v>
      </c>
      <c r="N567" s="29">
        <v>2.9</v>
      </c>
      <c r="O567" s="108">
        <v>3</v>
      </c>
      <c r="P567" s="39" t="str">
        <f>VLOOKUP(Perspectivas_Globales[[#This Row],[Country]],Tablas!$B$5:$C$138,2,FALSE)</f>
        <v>Asia</v>
      </c>
      <c r="Q567" s="39" t="str" cm="1">
        <f t="array" ref="Q5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67" s="39" t="str" cm="1">
        <f t="array" ref="R5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68" spans="1:18" x14ac:dyDescent="0.25">
      <c r="A568" s="1" t="s">
        <v>58</v>
      </c>
      <c r="B568" s="1">
        <v>2001</v>
      </c>
      <c r="C568" s="1" t="s">
        <v>12</v>
      </c>
      <c r="D568" s="29">
        <v>73</v>
      </c>
      <c r="E568" s="29">
        <v>121</v>
      </c>
      <c r="F568" s="29">
        <v>2</v>
      </c>
      <c r="G568" s="29">
        <v>2.76</v>
      </c>
      <c r="H568" s="12">
        <v>0.61</v>
      </c>
      <c r="I568" s="12">
        <v>0.35000000000000003</v>
      </c>
      <c r="J568" s="29">
        <v>46.5</v>
      </c>
      <c r="K568" s="29">
        <v>2</v>
      </c>
      <c r="L568" s="12">
        <v>0.83000000000000007</v>
      </c>
      <c r="M568" s="12">
        <v>0.87</v>
      </c>
      <c r="N568" s="29">
        <v>3</v>
      </c>
      <c r="O568" s="108">
        <v>3.1</v>
      </c>
      <c r="P568" s="39" t="str">
        <f>VLOOKUP(Perspectivas_Globales[[#This Row],[Country]],Tablas!$B$5:$C$138,2,FALSE)</f>
        <v>Asia</v>
      </c>
      <c r="Q568" s="39" t="str" cm="1">
        <f t="array" ref="Q5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68" s="39" t="str" cm="1">
        <f t="array" ref="R5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69" spans="1:18" x14ac:dyDescent="0.25">
      <c r="A569" s="1" t="s">
        <v>58</v>
      </c>
      <c r="B569" s="1">
        <v>2000</v>
      </c>
      <c r="C569" s="1" t="s">
        <v>12</v>
      </c>
      <c r="D569" s="29">
        <v>71.8</v>
      </c>
      <c r="E569" s="29">
        <v>129</v>
      </c>
      <c r="F569" s="29">
        <v>2</v>
      </c>
      <c r="G569" s="29">
        <v>3.28</v>
      </c>
      <c r="H569" s="12">
        <v>0.55000000000000004</v>
      </c>
      <c r="I569" s="12">
        <v>0.5</v>
      </c>
      <c r="J569" s="29">
        <v>46</v>
      </c>
      <c r="K569" s="29">
        <v>2</v>
      </c>
      <c r="L569" s="12">
        <v>0.81</v>
      </c>
      <c r="M569" s="12">
        <v>0.08</v>
      </c>
      <c r="N569" s="29">
        <v>3.1</v>
      </c>
      <c r="O569" s="108">
        <v>3.1</v>
      </c>
      <c r="P569" s="39" t="str">
        <f>VLOOKUP(Perspectivas_Globales[[#This Row],[Country]],Tablas!$B$5:$C$138,2,FALSE)</f>
        <v>Asia</v>
      </c>
      <c r="Q569" s="39" t="str" cm="1">
        <f t="array" ref="Q5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69" s="39" t="str" cm="1">
        <f t="array" ref="R5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70" spans="1:18" x14ac:dyDescent="0.25">
      <c r="A570" s="1" t="s">
        <v>59</v>
      </c>
      <c r="B570" s="1">
        <v>2014</v>
      </c>
      <c r="C570" s="1" t="s">
        <v>19</v>
      </c>
      <c r="D570" s="29">
        <v>89</v>
      </c>
      <c r="E570" s="29">
        <v>69</v>
      </c>
      <c r="F570" s="29">
        <v>2</v>
      </c>
      <c r="G570" s="29">
        <v>11.03</v>
      </c>
      <c r="H570" s="12">
        <v>0.88</v>
      </c>
      <c r="I570" s="12">
        <v>4.43</v>
      </c>
      <c r="J570" s="29">
        <v>61.9</v>
      </c>
      <c r="K570" s="29">
        <v>3</v>
      </c>
      <c r="L570" s="12">
        <v>0.94000000000000006</v>
      </c>
      <c r="M570" s="12">
        <v>0.95000000000000007</v>
      </c>
      <c r="N570" s="29">
        <v>1.1000000000000001</v>
      </c>
      <c r="O570" s="108">
        <v>1.1000000000000001</v>
      </c>
      <c r="P570" s="39" t="str">
        <f>VLOOKUP(Perspectivas_Globales[[#This Row],[Country]],Tablas!$B$5:$C$138,2,FALSE)</f>
        <v>Europa</v>
      </c>
      <c r="Q570" s="39" t="str" cm="1">
        <f t="array" ref="Q5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70" s="39" t="str" cm="1">
        <f t="array" ref="R5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71" spans="1:18" x14ac:dyDescent="0.25">
      <c r="A571" s="1" t="s">
        <v>59</v>
      </c>
      <c r="B571" s="1">
        <v>2013</v>
      </c>
      <c r="C571" s="1" t="s">
        <v>19</v>
      </c>
      <c r="D571" s="29">
        <v>86</v>
      </c>
      <c r="E571" s="29">
        <v>71</v>
      </c>
      <c r="F571" s="29">
        <v>2</v>
      </c>
      <c r="G571" s="29">
        <v>10.94</v>
      </c>
      <c r="H571" s="12">
        <v>0.88</v>
      </c>
      <c r="I571" s="12">
        <v>17.71</v>
      </c>
      <c r="J571" s="29">
        <v>61.4</v>
      </c>
      <c r="K571" s="29">
        <v>3</v>
      </c>
      <c r="L571" s="12">
        <v>0.94000000000000006</v>
      </c>
      <c r="M571" s="12">
        <v>0.95000000000000007</v>
      </c>
      <c r="N571" s="29">
        <v>1.1000000000000001</v>
      </c>
      <c r="O571" s="108">
        <v>1.1000000000000001</v>
      </c>
      <c r="P571" s="39" t="str">
        <f>VLOOKUP(Perspectivas_Globales[[#This Row],[Country]],Tablas!$B$5:$C$138,2,FALSE)</f>
        <v>Europa</v>
      </c>
      <c r="Q571" s="39" t="str" cm="1">
        <f t="array" ref="Q5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71" s="39" t="str" cm="1">
        <f t="array" ref="R5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72" spans="1:18" x14ac:dyDescent="0.25">
      <c r="A572" s="1" t="s">
        <v>59</v>
      </c>
      <c r="B572" s="1">
        <v>2012</v>
      </c>
      <c r="C572" s="1" t="s">
        <v>19</v>
      </c>
      <c r="D572" s="29">
        <v>86</v>
      </c>
      <c r="E572" s="29">
        <v>71</v>
      </c>
      <c r="F572" s="29">
        <v>2</v>
      </c>
      <c r="G572" s="29">
        <v>11.18</v>
      </c>
      <c r="H572" s="12">
        <v>0.88</v>
      </c>
      <c r="I572" s="12">
        <v>1.6600000000000001</v>
      </c>
      <c r="J572" s="29">
        <v>6.9</v>
      </c>
      <c r="K572" s="29">
        <v>3</v>
      </c>
      <c r="L572" s="12">
        <v>0.94000000000000006</v>
      </c>
      <c r="M572" s="12">
        <v>0.95000000000000007</v>
      </c>
      <c r="N572" s="29">
        <v>1.1000000000000001</v>
      </c>
      <c r="O572" s="108">
        <v>1.1000000000000001</v>
      </c>
      <c r="P572" s="39" t="str">
        <f>VLOOKUP(Perspectivas_Globales[[#This Row],[Country]],Tablas!$B$5:$C$138,2,FALSE)</f>
        <v>Europa</v>
      </c>
      <c r="Q572" s="39" t="str" cm="1">
        <f t="array" ref="Q5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72" s="39" t="str" cm="1">
        <f t="array" ref="R5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73" spans="1:18" x14ac:dyDescent="0.25">
      <c r="A573" s="1" t="s">
        <v>59</v>
      </c>
      <c r="B573" s="1">
        <v>2011</v>
      </c>
      <c r="C573" s="1" t="s">
        <v>19</v>
      </c>
      <c r="D573" s="29">
        <v>85</v>
      </c>
      <c r="E573" s="29">
        <v>74</v>
      </c>
      <c r="F573" s="29">
        <v>2</v>
      </c>
      <c r="G573" s="29">
        <v>11.2</v>
      </c>
      <c r="H573" s="12">
        <v>0.88</v>
      </c>
      <c r="I573" s="12">
        <v>16.07</v>
      </c>
      <c r="J573" s="29">
        <v>6.4</v>
      </c>
      <c r="K573" s="29">
        <v>3</v>
      </c>
      <c r="L573" s="12">
        <v>0.94000000000000006</v>
      </c>
      <c r="M573" s="12">
        <v>0.95000000000000007</v>
      </c>
      <c r="N573" s="29">
        <v>1.1000000000000001</v>
      </c>
      <c r="O573" s="108">
        <v>1.1000000000000001</v>
      </c>
      <c r="P573" s="39" t="str">
        <f>VLOOKUP(Perspectivas_Globales[[#This Row],[Country]],Tablas!$B$5:$C$138,2,FALSE)</f>
        <v>Europa</v>
      </c>
      <c r="Q573" s="39" t="str" cm="1">
        <f t="array" ref="Q5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73" s="39" t="str" cm="1">
        <f t="array" ref="R5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74" spans="1:18" x14ac:dyDescent="0.25">
      <c r="A574" s="1" t="s">
        <v>59</v>
      </c>
      <c r="B574" s="1">
        <v>2010</v>
      </c>
      <c r="C574" s="1" t="s">
        <v>19</v>
      </c>
      <c r="D574" s="29">
        <v>81</v>
      </c>
      <c r="E574" s="29">
        <v>76</v>
      </c>
      <c r="F574" s="29">
        <v>2</v>
      </c>
      <c r="G574" s="29">
        <v>11.2</v>
      </c>
      <c r="H574" s="12">
        <v>0.88</v>
      </c>
      <c r="I574" s="12">
        <v>7.8</v>
      </c>
      <c r="J574" s="29">
        <v>59.9</v>
      </c>
      <c r="K574" s="29">
        <v>3</v>
      </c>
      <c r="L574" s="12">
        <v>0.94000000000000006</v>
      </c>
      <c r="M574" s="12">
        <v>0.95000000000000007</v>
      </c>
      <c r="N574" s="29">
        <v>1.1000000000000001</v>
      </c>
      <c r="O574" s="108">
        <v>1.1000000000000001</v>
      </c>
      <c r="P574" s="39" t="str">
        <f>VLOOKUP(Perspectivas_Globales[[#This Row],[Country]],Tablas!$B$5:$C$138,2,FALSE)</f>
        <v>Europa</v>
      </c>
      <c r="Q574" s="39" t="str" cm="1">
        <f t="array" ref="Q5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74" s="39" t="str" cm="1">
        <f t="array" ref="R5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75" spans="1:18" x14ac:dyDescent="0.25">
      <c r="A575" s="1" t="s">
        <v>59</v>
      </c>
      <c r="B575" s="1">
        <v>2009</v>
      </c>
      <c r="C575" s="1" t="s">
        <v>19</v>
      </c>
      <c r="D575" s="29">
        <v>80</v>
      </c>
      <c r="E575" s="29">
        <v>79</v>
      </c>
      <c r="F575" s="29">
        <v>2</v>
      </c>
      <c r="G575" s="29">
        <v>11.22</v>
      </c>
      <c r="H575" s="12">
        <v>0.88</v>
      </c>
      <c r="I575" s="12">
        <v>5.74</v>
      </c>
      <c r="J575" s="29">
        <v>59.5</v>
      </c>
      <c r="K575" s="29">
        <v>3</v>
      </c>
      <c r="L575" s="12">
        <v>0.95000000000000007</v>
      </c>
      <c r="M575" s="12">
        <v>0.96</v>
      </c>
      <c r="N575" s="29">
        <v>1.1000000000000001</v>
      </c>
      <c r="O575" s="108">
        <v>1.1000000000000001</v>
      </c>
      <c r="P575" s="39" t="str">
        <f>VLOOKUP(Perspectivas_Globales[[#This Row],[Country]],Tablas!$B$5:$C$138,2,FALSE)</f>
        <v>Europa</v>
      </c>
      <c r="Q575" s="39" t="str" cm="1">
        <f t="array" ref="Q5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75" s="39" t="str" cm="1">
        <f t="array" ref="R5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76" spans="1:18" x14ac:dyDescent="0.25">
      <c r="A576" s="1" t="s">
        <v>59</v>
      </c>
      <c r="B576" s="1">
        <v>2008</v>
      </c>
      <c r="C576" s="1" t="s">
        <v>19</v>
      </c>
      <c r="D576" s="29">
        <v>79.900000000000006</v>
      </c>
      <c r="E576" s="29">
        <v>8</v>
      </c>
      <c r="F576" s="29">
        <v>2</v>
      </c>
      <c r="G576" s="29">
        <v>11.36</v>
      </c>
      <c r="H576" s="12">
        <v>0.87</v>
      </c>
      <c r="I576" s="12">
        <v>9.17</v>
      </c>
      <c r="J576" s="29">
        <v>59</v>
      </c>
      <c r="K576" s="29">
        <v>3</v>
      </c>
      <c r="L576" s="12">
        <v>0.95000000000000007</v>
      </c>
      <c r="M576" s="12">
        <v>0.96</v>
      </c>
      <c r="N576" s="29">
        <v>1.1000000000000001</v>
      </c>
      <c r="O576" s="108">
        <v>1.1000000000000001</v>
      </c>
      <c r="P576" s="39" t="str">
        <f>VLOOKUP(Perspectivas_Globales[[#This Row],[Country]],Tablas!$B$5:$C$138,2,FALSE)</f>
        <v>Europa</v>
      </c>
      <c r="Q576" s="39" t="str" cm="1">
        <f t="array" ref="Q5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76" s="39" t="str" cm="1">
        <f t="array" ref="R5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77" spans="1:18" x14ac:dyDescent="0.25">
      <c r="A577" s="1" t="s">
        <v>59</v>
      </c>
      <c r="B577" s="1">
        <v>2007</v>
      </c>
      <c r="C577" s="1" t="s">
        <v>19</v>
      </c>
      <c r="D577" s="29">
        <v>79.8</v>
      </c>
      <c r="E577" s="29">
        <v>82</v>
      </c>
      <c r="F577" s="29">
        <v>3</v>
      </c>
      <c r="G577" s="29">
        <v>11.5</v>
      </c>
      <c r="H577" s="12">
        <v>0.86</v>
      </c>
      <c r="I577" s="12">
        <v>5.67</v>
      </c>
      <c r="J577" s="29">
        <v>58.5</v>
      </c>
      <c r="K577" s="29">
        <v>3</v>
      </c>
      <c r="L577" s="12">
        <v>0.95000000000000007</v>
      </c>
      <c r="M577" s="12">
        <v>0.96</v>
      </c>
      <c r="N577" s="29">
        <v>1.1000000000000001</v>
      </c>
      <c r="O577" s="108">
        <v>1.1000000000000001</v>
      </c>
      <c r="P577" s="39" t="str">
        <f>VLOOKUP(Perspectivas_Globales[[#This Row],[Country]],Tablas!$B$5:$C$138,2,FALSE)</f>
        <v>Europa</v>
      </c>
      <c r="Q577" s="39" t="str" cm="1">
        <f t="array" ref="Q5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77" s="39" t="str" cm="1">
        <f t="array" ref="R5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78" spans="1:18" x14ac:dyDescent="0.25">
      <c r="A578" s="1" t="s">
        <v>59</v>
      </c>
      <c r="B578" s="1">
        <v>2006</v>
      </c>
      <c r="C578" s="1" t="s">
        <v>19</v>
      </c>
      <c r="D578" s="29">
        <v>79.599999999999994</v>
      </c>
      <c r="E578" s="29">
        <v>84</v>
      </c>
      <c r="F578" s="29">
        <v>3</v>
      </c>
      <c r="G578" s="29">
        <v>11.76</v>
      </c>
      <c r="H578" s="12">
        <v>0.87</v>
      </c>
      <c r="I578" s="12">
        <v>23.07</v>
      </c>
      <c r="J578" s="29">
        <v>58</v>
      </c>
      <c r="K578" s="29">
        <v>3</v>
      </c>
      <c r="L578" s="12">
        <v>0.94000000000000006</v>
      </c>
      <c r="M578" s="12">
        <v>0.96</v>
      </c>
      <c r="N578" s="29">
        <v>1.1000000000000001</v>
      </c>
      <c r="O578" s="108">
        <v>1.1000000000000001</v>
      </c>
      <c r="P578" s="39" t="str">
        <f>VLOOKUP(Perspectivas_Globales[[#This Row],[Country]],Tablas!$B$5:$C$138,2,FALSE)</f>
        <v>Europa</v>
      </c>
      <c r="Q578" s="39" t="str" cm="1">
        <f t="array" ref="Q5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78" s="39" t="str" cm="1">
        <f t="array" ref="R5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79" spans="1:18" x14ac:dyDescent="0.25">
      <c r="A579" s="1" t="s">
        <v>59</v>
      </c>
      <c r="B579" s="1">
        <v>2005</v>
      </c>
      <c r="C579" s="1" t="s">
        <v>19</v>
      </c>
      <c r="D579" s="29">
        <v>79.2</v>
      </c>
      <c r="E579" s="29">
        <v>85</v>
      </c>
      <c r="F579" s="29">
        <v>3</v>
      </c>
      <c r="G579" s="29">
        <v>11.67</v>
      </c>
      <c r="H579" s="12">
        <v>0.09</v>
      </c>
      <c r="I579" s="12">
        <v>7.78</v>
      </c>
      <c r="J579" s="29">
        <v>57.6</v>
      </c>
      <c r="K579" s="29">
        <v>3</v>
      </c>
      <c r="L579" s="12">
        <v>0.95000000000000007</v>
      </c>
      <c r="M579" s="12">
        <v>0.96</v>
      </c>
      <c r="N579" s="29">
        <v>1.1000000000000001</v>
      </c>
      <c r="O579" s="108">
        <v>1.1000000000000001</v>
      </c>
      <c r="P579" s="39" t="str">
        <f>VLOOKUP(Perspectivas_Globales[[#This Row],[Country]],Tablas!$B$5:$C$138,2,FALSE)</f>
        <v>Europa</v>
      </c>
      <c r="Q579" s="39" t="str" cm="1">
        <f t="array" ref="Q5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79" s="39" t="str" cm="1">
        <f t="array" ref="R5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80" spans="1:18" x14ac:dyDescent="0.25">
      <c r="A580" s="1" t="s">
        <v>59</v>
      </c>
      <c r="B580" s="1">
        <v>2004</v>
      </c>
      <c r="C580" s="1" t="s">
        <v>19</v>
      </c>
      <c r="D580" s="29">
        <v>79.099999999999994</v>
      </c>
      <c r="E580" s="29">
        <v>86</v>
      </c>
      <c r="F580" s="29">
        <v>3</v>
      </c>
      <c r="G580" s="29">
        <v>11.83</v>
      </c>
      <c r="H580" s="12">
        <v>0.88</v>
      </c>
      <c r="I580" s="12">
        <v>1.21</v>
      </c>
      <c r="J580" s="29">
        <v>57.1</v>
      </c>
      <c r="K580" s="29">
        <v>3</v>
      </c>
      <c r="L580" s="12">
        <v>0.96</v>
      </c>
      <c r="M580" s="12">
        <v>0.96</v>
      </c>
      <c r="N580" s="29">
        <v>1.1000000000000001</v>
      </c>
      <c r="O580" s="108">
        <v>1.1000000000000001</v>
      </c>
      <c r="P580" s="39" t="str">
        <f>VLOOKUP(Perspectivas_Globales[[#This Row],[Country]],Tablas!$B$5:$C$138,2,FALSE)</f>
        <v>Europa</v>
      </c>
      <c r="Q580" s="39" t="str" cm="1">
        <f t="array" ref="Q5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80" s="39" t="str" cm="1">
        <f t="array" ref="R5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81" spans="1:18" x14ac:dyDescent="0.25">
      <c r="A581" s="1" t="s">
        <v>59</v>
      </c>
      <c r="B581" s="1">
        <v>2003</v>
      </c>
      <c r="C581" s="1" t="s">
        <v>19</v>
      </c>
      <c r="D581" s="29">
        <v>78.5</v>
      </c>
      <c r="E581" s="29">
        <v>9</v>
      </c>
      <c r="F581" s="29">
        <v>3</v>
      </c>
      <c r="G581" s="29">
        <v>11.92</v>
      </c>
      <c r="H581" s="12">
        <v>0.09</v>
      </c>
      <c r="I581" s="12">
        <v>7.79</v>
      </c>
      <c r="J581" s="29">
        <v>56.6</v>
      </c>
      <c r="K581" s="29">
        <v>4</v>
      </c>
      <c r="L581" s="12">
        <v>0.96</v>
      </c>
      <c r="M581" s="12">
        <v>0.97</v>
      </c>
      <c r="N581" s="29">
        <v>1.1000000000000001</v>
      </c>
      <c r="O581" s="108">
        <v>1.1000000000000001</v>
      </c>
      <c r="P581" s="39" t="str">
        <f>VLOOKUP(Perspectivas_Globales[[#This Row],[Country]],Tablas!$B$5:$C$138,2,FALSE)</f>
        <v>Europa</v>
      </c>
      <c r="Q581" s="39" t="str" cm="1">
        <f t="array" ref="Q5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81" s="39" t="str" cm="1">
        <f t="array" ref="R5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82" spans="1:18" x14ac:dyDescent="0.25">
      <c r="A582" s="1" t="s">
        <v>59</v>
      </c>
      <c r="B582" s="1">
        <v>2002</v>
      </c>
      <c r="C582" s="1" t="s">
        <v>19</v>
      </c>
      <c r="D582" s="29">
        <v>78.400000000000006</v>
      </c>
      <c r="E582" s="29">
        <v>91</v>
      </c>
      <c r="F582" s="29">
        <v>3</v>
      </c>
      <c r="G582" s="29">
        <v>12.25</v>
      </c>
      <c r="H582" s="12">
        <v>0.87</v>
      </c>
      <c r="I582" s="12">
        <v>46.57</v>
      </c>
      <c r="J582" s="29">
        <v>56.1</v>
      </c>
      <c r="K582" s="29">
        <v>4</v>
      </c>
      <c r="L582" s="12">
        <v>0.97</v>
      </c>
      <c r="M582" s="12">
        <v>0.93</v>
      </c>
      <c r="N582" s="29">
        <v>1.2</v>
      </c>
      <c r="O582" s="108">
        <v>1.1000000000000001</v>
      </c>
      <c r="P582" s="39" t="str">
        <f>VLOOKUP(Perspectivas_Globales[[#This Row],[Country]],Tablas!$B$5:$C$138,2,FALSE)</f>
        <v>Europa</v>
      </c>
      <c r="Q582" s="39" t="str" cm="1">
        <f t="array" ref="Q5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82" s="39" t="str" cm="1">
        <f t="array" ref="R5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83" spans="1:18" x14ac:dyDescent="0.25">
      <c r="A583" s="1" t="s">
        <v>59</v>
      </c>
      <c r="B583" s="1">
        <v>2001</v>
      </c>
      <c r="C583" s="1" t="s">
        <v>19</v>
      </c>
      <c r="D583" s="29">
        <v>78.3</v>
      </c>
      <c r="E583" s="29">
        <v>92</v>
      </c>
      <c r="F583" s="29">
        <v>3</v>
      </c>
      <c r="G583" s="29">
        <v>12.46</v>
      </c>
      <c r="H583" s="12">
        <v>0.86</v>
      </c>
      <c r="I583" s="12">
        <v>60.24</v>
      </c>
      <c r="J583" s="29">
        <v>55.6</v>
      </c>
      <c r="K583" s="29">
        <v>4</v>
      </c>
      <c r="L583" s="12">
        <v>0.96</v>
      </c>
      <c r="M583" s="12">
        <v>0.93</v>
      </c>
      <c r="N583" s="29">
        <v>1.2</v>
      </c>
      <c r="O583" s="108">
        <v>1.1000000000000001</v>
      </c>
      <c r="P583" s="39" t="str">
        <f>VLOOKUP(Perspectivas_Globales[[#This Row],[Country]],Tablas!$B$5:$C$138,2,FALSE)</f>
        <v>Europa</v>
      </c>
      <c r="Q583" s="39" t="str" cm="1">
        <f t="array" ref="Q5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83" s="39" t="str" cm="1">
        <f t="array" ref="R5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84" spans="1:18" x14ac:dyDescent="0.25">
      <c r="A584" s="1" t="s">
        <v>59</v>
      </c>
      <c r="B584" s="1">
        <v>2000</v>
      </c>
      <c r="C584" s="1" t="s">
        <v>19</v>
      </c>
      <c r="D584" s="29">
        <v>78</v>
      </c>
      <c r="E584" s="29">
        <v>95</v>
      </c>
      <c r="F584" s="29">
        <v>3</v>
      </c>
      <c r="G584" s="29">
        <v>12.91</v>
      </c>
      <c r="H584" s="12">
        <v>0.84</v>
      </c>
      <c r="I584" s="12">
        <v>0</v>
      </c>
      <c r="J584" s="29">
        <v>55.1</v>
      </c>
      <c r="K584" s="29">
        <v>4</v>
      </c>
      <c r="L584" s="12">
        <v>0.94000000000000006</v>
      </c>
      <c r="M584" s="12">
        <v>0.09</v>
      </c>
      <c r="N584" s="29">
        <v>1.2</v>
      </c>
      <c r="O584" s="108">
        <v>1.2</v>
      </c>
      <c r="P584" s="39" t="str">
        <f>VLOOKUP(Perspectivas_Globales[[#This Row],[Country]],Tablas!$B$5:$C$138,2,FALSE)</f>
        <v>Europa</v>
      </c>
      <c r="Q584" s="39" t="str" cm="1">
        <f t="array" ref="Q5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84" s="39" t="str" cm="1">
        <f t="array" ref="R5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85" spans="1:18" x14ac:dyDescent="0.25">
      <c r="A585" s="1" t="s">
        <v>60</v>
      </c>
      <c r="B585" s="1">
        <v>2014</v>
      </c>
      <c r="C585" s="1" t="s">
        <v>12</v>
      </c>
      <c r="D585" s="29">
        <v>62.1</v>
      </c>
      <c r="E585" s="29">
        <v>253</v>
      </c>
      <c r="F585" s="29">
        <v>37</v>
      </c>
      <c r="G585" s="29">
        <v>0.01</v>
      </c>
      <c r="H585" s="12">
        <v>0.98</v>
      </c>
      <c r="I585" s="12">
        <v>1.24</v>
      </c>
      <c r="J585" s="29">
        <v>28</v>
      </c>
      <c r="K585" s="29">
        <v>54</v>
      </c>
      <c r="L585" s="12">
        <v>0.93</v>
      </c>
      <c r="M585" s="12">
        <v>0.98</v>
      </c>
      <c r="N585" s="29">
        <v>6.4</v>
      </c>
      <c r="O585" s="108">
        <v>6.3</v>
      </c>
      <c r="P585" s="39" t="str">
        <f>VLOOKUP(Perspectivas_Globales[[#This Row],[Country]],Tablas!$B$5:$C$138,2,FALSE)</f>
        <v>Africa</v>
      </c>
      <c r="Q585" s="39" t="str" cm="1">
        <f t="array" ref="Q5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585" s="39" t="str" cm="1">
        <f t="array" ref="R5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86" spans="1:18" x14ac:dyDescent="0.25">
      <c r="A586" s="1" t="s">
        <v>60</v>
      </c>
      <c r="B586" s="1">
        <v>2013</v>
      </c>
      <c r="C586" s="1" t="s">
        <v>12</v>
      </c>
      <c r="D586" s="29">
        <v>61.9</v>
      </c>
      <c r="E586" s="29">
        <v>254</v>
      </c>
      <c r="F586" s="29">
        <v>38</v>
      </c>
      <c r="G586" s="29">
        <v>0.01</v>
      </c>
      <c r="H586" s="12">
        <v>0.09</v>
      </c>
      <c r="I586" s="12">
        <v>3.19</v>
      </c>
      <c r="J586" s="29">
        <v>27.3</v>
      </c>
      <c r="K586" s="29">
        <v>55</v>
      </c>
      <c r="L586" s="12">
        <v>0.91</v>
      </c>
      <c r="M586" s="12">
        <v>0.09</v>
      </c>
      <c r="N586" s="29">
        <v>6.6</v>
      </c>
      <c r="O586" s="108">
        <v>6.4</v>
      </c>
      <c r="P586" s="39" t="str">
        <f>VLOOKUP(Perspectivas_Globales[[#This Row],[Country]],Tablas!$B$5:$C$138,2,FALSE)</f>
        <v>Africa</v>
      </c>
      <c r="Q586" s="39" t="str" cm="1">
        <f t="array" ref="Q5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586" s="39" t="str" cm="1">
        <f t="array" ref="R5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87" spans="1:18" x14ac:dyDescent="0.25">
      <c r="A587" s="1" t="s">
        <v>60</v>
      </c>
      <c r="B587" s="1">
        <v>2012</v>
      </c>
      <c r="C587" s="1" t="s">
        <v>12</v>
      </c>
      <c r="D587" s="29">
        <v>61.6</v>
      </c>
      <c r="E587" s="29">
        <v>257</v>
      </c>
      <c r="F587" s="29">
        <v>39</v>
      </c>
      <c r="G587" s="29">
        <v>0.01</v>
      </c>
      <c r="H587" s="12">
        <v>0.92</v>
      </c>
      <c r="I587" s="12">
        <v>16.13</v>
      </c>
      <c r="J587" s="29">
        <v>26.7</v>
      </c>
      <c r="K587" s="29">
        <v>56</v>
      </c>
      <c r="L587" s="12">
        <v>0.91</v>
      </c>
      <c r="M587" s="12">
        <v>0.92</v>
      </c>
      <c r="N587" s="29">
        <v>6.7</v>
      </c>
      <c r="O587" s="108">
        <v>6.6</v>
      </c>
      <c r="P587" s="39" t="str">
        <f>VLOOKUP(Perspectivas_Globales[[#This Row],[Country]],Tablas!$B$5:$C$138,2,FALSE)</f>
        <v>Africa</v>
      </c>
      <c r="Q587" s="39" t="str" cm="1">
        <f t="array" ref="Q5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587" s="39" t="str" cm="1">
        <f t="array" ref="R5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88" spans="1:18" x14ac:dyDescent="0.25">
      <c r="A588" s="1" t="s">
        <v>60</v>
      </c>
      <c r="B588" s="1">
        <v>2011</v>
      </c>
      <c r="C588" s="1" t="s">
        <v>12</v>
      </c>
      <c r="D588" s="29">
        <v>61.2</v>
      </c>
      <c r="E588" s="29">
        <v>263</v>
      </c>
      <c r="F588" s="29">
        <v>40</v>
      </c>
      <c r="G588" s="29">
        <v>1.64</v>
      </c>
      <c r="H588" s="12">
        <v>0.91</v>
      </c>
      <c r="I588" s="12">
        <v>1.2</v>
      </c>
      <c r="J588" s="29">
        <v>26.1</v>
      </c>
      <c r="K588" s="29">
        <v>58</v>
      </c>
      <c r="L588" s="12">
        <v>0.91</v>
      </c>
      <c r="M588" s="12">
        <v>0.91</v>
      </c>
      <c r="N588" s="29">
        <v>6.9</v>
      </c>
      <c r="O588" s="108">
        <v>6.8</v>
      </c>
      <c r="P588" s="39" t="str">
        <f>VLOOKUP(Perspectivas_Globales[[#This Row],[Country]],Tablas!$B$5:$C$138,2,FALSE)</f>
        <v>Africa</v>
      </c>
      <c r="Q588" s="39" t="str" cm="1">
        <f t="array" ref="Q5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588" s="39" t="str" cm="1">
        <f t="array" ref="R5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89" spans="1:18" x14ac:dyDescent="0.25">
      <c r="A589" s="1" t="s">
        <v>60</v>
      </c>
      <c r="B589" s="1">
        <v>2010</v>
      </c>
      <c r="C589" s="1" t="s">
        <v>12</v>
      </c>
      <c r="D589" s="29">
        <v>69</v>
      </c>
      <c r="E589" s="29">
        <v>267</v>
      </c>
      <c r="F589" s="29">
        <v>40</v>
      </c>
      <c r="G589" s="29">
        <v>1.69</v>
      </c>
      <c r="H589" s="12">
        <v>0.94000000000000006</v>
      </c>
      <c r="I589" s="12">
        <v>6.41</v>
      </c>
      <c r="J589" s="29">
        <v>25.5</v>
      </c>
      <c r="K589" s="29">
        <v>59</v>
      </c>
      <c r="L589" s="12">
        <v>0.94000000000000006</v>
      </c>
      <c r="M589" s="12">
        <v>0.94000000000000006</v>
      </c>
      <c r="N589" s="29">
        <v>7.1</v>
      </c>
      <c r="O589" s="108">
        <v>7</v>
      </c>
      <c r="P589" s="39" t="str">
        <f>VLOOKUP(Perspectivas_Globales[[#This Row],[Country]],Tablas!$B$5:$C$138,2,FALSE)</f>
        <v>Africa</v>
      </c>
      <c r="Q589" s="39" t="str" cm="1">
        <f t="array" ref="Q5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589" s="39" t="str" cm="1">
        <f t="array" ref="R5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90" spans="1:18" x14ac:dyDescent="0.25">
      <c r="A590" s="1" t="s">
        <v>60</v>
      </c>
      <c r="B590" s="1">
        <v>2009</v>
      </c>
      <c r="C590" s="1" t="s">
        <v>12</v>
      </c>
      <c r="D590" s="29">
        <v>66</v>
      </c>
      <c r="E590" s="29">
        <v>271</v>
      </c>
      <c r="F590" s="29">
        <v>41</v>
      </c>
      <c r="G590" s="29">
        <v>1.76</v>
      </c>
      <c r="H590" s="12">
        <v>0.94000000000000006</v>
      </c>
      <c r="I590" s="12">
        <v>1.01</v>
      </c>
      <c r="J590" s="29">
        <v>24.9</v>
      </c>
      <c r="K590" s="29">
        <v>60</v>
      </c>
      <c r="L590" s="12">
        <v>0.94000000000000006</v>
      </c>
      <c r="M590" s="12">
        <v>0.94000000000000006</v>
      </c>
      <c r="N590" s="29">
        <v>7.3</v>
      </c>
      <c r="O590" s="108">
        <v>7.2</v>
      </c>
      <c r="P590" s="39" t="str">
        <f>VLOOKUP(Perspectivas_Globales[[#This Row],[Country]],Tablas!$B$5:$C$138,2,FALSE)</f>
        <v>Africa</v>
      </c>
      <c r="Q590" s="39" t="str" cm="1">
        <f t="array" ref="Q5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590" s="39" t="str" cm="1">
        <f t="array" ref="R5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91" spans="1:18" x14ac:dyDescent="0.25">
      <c r="A591" s="1" t="s">
        <v>60</v>
      </c>
      <c r="B591" s="1">
        <v>2008</v>
      </c>
      <c r="C591" s="1" t="s">
        <v>12</v>
      </c>
      <c r="D591" s="29">
        <v>63</v>
      </c>
      <c r="E591" s="29">
        <v>275</v>
      </c>
      <c r="F591" s="29">
        <v>41</v>
      </c>
      <c r="G591" s="29">
        <v>1.78</v>
      </c>
      <c r="H591" s="12">
        <v>0.93</v>
      </c>
      <c r="I591" s="12">
        <v>0.82000000000000006</v>
      </c>
      <c r="J591" s="29">
        <v>24.2</v>
      </c>
      <c r="K591" s="29">
        <v>61</v>
      </c>
      <c r="L591" s="12">
        <v>0.92</v>
      </c>
      <c r="M591" s="12">
        <v>0.93</v>
      </c>
      <c r="N591" s="29">
        <v>7.5</v>
      </c>
      <c r="O591" s="108">
        <v>7.4</v>
      </c>
      <c r="P591" s="39" t="str">
        <f>VLOOKUP(Perspectivas_Globales[[#This Row],[Country]],Tablas!$B$5:$C$138,2,FALSE)</f>
        <v>Africa</v>
      </c>
      <c r="Q591" s="39" t="str" cm="1">
        <f t="array" ref="Q5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591" s="39" t="str" cm="1">
        <f t="array" ref="R5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92" spans="1:18" x14ac:dyDescent="0.25">
      <c r="A592" s="1" t="s">
        <v>60</v>
      </c>
      <c r="B592" s="1">
        <v>2007</v>
      </c>
      <c r="C592" s="1" t="s">
        <v>12</v>
      </c>
      <c r="D592" s="29">
        <v>59.9</v>
      </c>
      <c r="E592" s="29">
        <v>28</v>
      </c>
      <c r="F592" s="29">
        <v>41</v>
      </c>
      <c r="G592" s="29">
        <v>1.25</v>
      </c>
      <c r="H592" s="12">
        <v>0.94000000000000006</v>
      </c>
      <c r="I592" s="12">
        <v>0.06</v>
      </c>
      <c r="J592" s="29">
        <v>23.6</v>
      </c>
      <c r="K592" s="29">
        <v>61</v>
      </c>
      <c r="L592" s="12">
        <v>0.94000000000000006</v>
      </c>
      <c r="M592" s="12">
        <v>0.94000000000000006</v>
      </c>
      <c r="N592" s="29">
        <v>7.7</v>
      </c>
      <c r="O592" s="108">
        <v>7.6</v>
      </c>
      <c r="P592" s="39" t="str">
        <f>VLOOKUP(Perspectivas_Globales[[#This Row],[Country]],Tablas!$B$5:$C$138,2,FALSE)</f>
        <v>Africa</v>
      </c>
      <c r="Q592" s="39" t="str" cm="1">
        <f t="array" ref="Q5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592" s="39" t="str" cm="1">
        <f t="array" ref="R5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93" spans="1:18" x14ac:dyDescent="0.25">
      <c r="A593" s="1" t="s">
        <v>60</v>
      </c>
      <c r="B593" s="1">
        <v>2006</v>
      </c>
      <c r="C593" s="1" t="s">
        <v>12</v>
      </c>
      <c r="D593" s="29">
        <v>59.4</v>
      </c>
      <c r="E593" s="29">
        <v>288</v>
      </c>
      <c r="F593" s="29">
        <v>41</v>
      </c>
      <c r="G593" s="29">
        <v>1.7</v>
      </c>
      <c r="H593" s="12">
        <v>0.84</v>
      </c>
      <c r="I593" s="12">
        <v>4.2</v>
      </c>
      <c r="J593" s="29">
        <v>23</v>
      </c>
      <c r="K593" s="29">
        <v>62</v>
      </c>
      <c r="L593" s="12">
        <v>0.84</v>
      </c>
      <c r="M593" s="12">
        <v>0.84</v>
      </c>
      <c r="N593" s="29">
        <v>7.9</v>
      </c>
      <c r="O593" s="108">
        <v>7.9</v>
      </c>
      <c r="P593" s="39" t="str">
        <f>VLOOKUP(Perspectivas_Globales[[#This Row],[Country]],Tablas!$B$5:$C$138,2,FALSE)</f>
        <v>Africa</v>
      </c>
      <c r="Q593" s="39" t="str" cm="1">
        <f t="array" ref="Q5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593" s="39" t="str" cm="1">
        <f t="array" ref="R5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94" spans="1:18" x14ac:dyDescent="0.25">
      <c r="A594" s="1" t="s">
        <v>60</v>
      </c>
      <c r="B594" s="1">
        <v>2005</v>
      </c>
      <c r="C594" s="1" t="s">
        <v>12</v>
      </c>
      <c r="D594" s="29">
        <v>58.9</v>
      </c>
      <c r="E594" s="29">
        <v>296</v>
      </c>
      <c r="F594" s="29">
        <v>41</v>
      </c>
      <c r="G594" s="29">
        <v>1.5</v>
      </c>
      <c r="H594" s="12">
        <v>0.84</v>
      </c>
      <c r="I594" s="12">
        <v>4.3500000000000005</v>
      </c>
      <c r="J594" s="29">
        <v>22.4</v>
      </c>
      <c r="K594" s="29">
        <v>62</v>
      </c>
      <c r="L594" s="12">
        <v>0.85</v>
      </c>
      <c r="M594" s="12">
        <v>0.84</v>
      </c>
      <c r="N594" s="29">
        <v>8.1</v>
      </c>
      <c r="O594" s="108">
        <v>8.1</v>
      </c>
      <c r="P594" s="39" t="str">
        <f>VLOOKUP(Perspectivas_Globales[[#This Row],[Country]],Tablas!$B$5:$C$138,2,FALSE)</f>
        <v>Africa</v>
      </c>
      <c r="Q594" s="39" t="str" cm="1">
        <f t="array" ref="Q5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594" s="39" t="str" cm="1">
        <f t="array" ref="R5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95" spans="1:18" x14ac:dyDescent="0.25">
      <c r="A595" s="1" t="s">
        <v>60</v>
      </c>
      <c r="B595" s="1">
        <v>2004</v>
      </c>
      <c r="C595" s="1" t="s">
        <v>12</v>
      </c>
      <c r="D595" s="29">
        <v>58.3</v>
      </c>
      <c r="E595" s="29">
        <v>34</v>
      </c>
      <c r="F595" s="29">
        <v>41</v>
      </c>
      <c r="G595" s="29">
        <v>1.46</v>
      </c>
      <c r="H595" s="12">
        <v>0.08</v>
      </c>
      <c r="I595" s="12">
        <v>0.6</v>
      </c>
      <c r="J595" s="29">
        <v>21.8</v>
      </c>
      <c r="K595" s="29">
        <v>62</v>
      </c>
      <c r="L595" s="12">
        <v>0.81</v>
      </c>
      <c r="M595" s="12">
        <v>0.08</v>
      </c>
      <c r="N595" s="29">
        <v>8.4</v>
      </c>
      <c r="O595" s="108">
        <v>8.3000000000000007</v>
      </c>
      <c r="P595" s="39" t="str">
        <f>VLOOKUP(Perspectivas_Globales[[#This Row],[Country]],Tablas!$B$5:$C$138,2,FALSE)</f>
        <v>Africa</v>
      </c>
      <c r="Q595" s="39" t="str" cm="1">
        <f t="array" ref="Q5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595" s="39" t="str" cm="1">
        <f t="array" ref="R5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96" spans="1:18" x14ac:dyDescent="0.25">
      <c r="A596" s="1" t="s">
        <v>60</v>
      </c>
      <c r="B596" s="1">
        <v>2003</v>
      </c>
      <c r="C596" s="1" t="s">
        <v>12</v>
      </c>
      <c r="D596" s="29">
        <v>57.9</v>
      </c>
      <c r="E596" s="29">
        <v>38</v>
      </c>
      <c r="F596" s="29">
        <v>41</v>
      </c>
      <c r="G596" s="29">
        <v>1.53</v>
      </c>
      <c r="H596" s="12">
        <v>0.08</v>
      </c>
      <c r="I596" s="12">
        <v>19.39</v>
      </c>
      <c r="J596" s="29">
        <v>21.2</v>
      </c>
      <c r="K596" s="29">
        <v>63</v>
      </c>
      <c r="L596" s="12">
        <v>0.08</v>
      </c>
      <c r="M596" s="12">
        <v>0.08</v>
      </c>
      <c r="N596" s="29">
        <v>8.6</v>
      </c>
      <c r="O596" s="108">
        <v>8.5</v>
      </c>
      <c r="P596" s="39" t="str">
        <f>VLOOKUP(Perspectivas_Globales[[#This Row],[Country]],Tablas!$B$5:$C$138,2,FALSE)</f>
        <v>Africa</v>
      </c>
      <c r="Q596" s="39" t="str" cm="1">
        <f t="array" ref="Q5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596" s="39" t="str" cm="1">
        <f t="array" ref="R5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97" spans="1:18" x14ac:dyDescent="0.25">
      <c r="A597" s="1" t="s">
        <v>60</v>
      </c>
      <c r="B597" s="1">
        <v>2002</v>
      </c>
      <c r="C597" s="1" t="s">
        <v>12</v>
      </c>
      <c r="D597" s="29">
        <v>57.6</v>
      </c>
      <c r="E597" s="29">
        <v>31</v>
      </c>
      <c r="F597" s="29">
        <v>42</v>
      </c>
      <c r="G597" s="29">
        <v>1.6</v>
      </c>
      <c r="H597" s="12">
        <v>0.08</v>
      </c>
      <c r="I597" s="12">
        <v>122.89</v>
      </c>
      <c r="J597" s="29">
        <v>2.7</v>
      </c>
      <c r="K597" s="29">
        <v>63</v>
      </c>
      <c r="L597" s="12">
        <v>0.08</v>
      </c>
      <c r="M597" s="12">
        <v>0.78</v>
      </c>
      <c r="N597" s="29">
        <v>8.8000000000000007</v>
      </c>
      <c r="O597" s="108">
        <v>8.8000000000000007</v>
      </c>
      <c r="P597" s="39" t="str">
        <f>VLOOKUP(Perspectivas_Globales[[#This Row],[Country]],Tablas!$B$5:$C$138,2,FALSE)</f>
        <v>Africa</v>
      </c>
      <c r="Q597" s="39" t="str" cm="1">
        <f t="array" ref="Q5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597" s="39" t="str" cm="1">
        <f t="array" ref="R5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598" spans="1:18" x14ac:dyDescent="0.25">
      <c r="A598" s="1" t="s">
        <v>61</v>
      </c>
      <c r="B598" s="1">
        <v>2014</v>
      </c>
      <c r="C598" s="1" t="s">
        <v>12</v>
      </c>
      <c r="D598" s="29">
        <v>88</v>
      </c>
      <c r="E598" s="29">
        <v>73</v>
      </c>
      <c r="F598" s="29">
        <v>0</v>
      </c>
      <c r="G598" s="29">
        <v>7.53</v>
      </c>
      <c r="H598" s="12">
        <v>0.96</v>
      </c>
      <c r="I598" s="12">
        <v>0.01</v>
      </c>
      <c r="J598" s="29">
        <v>66</v>
      </c>
      <c r="K598" s="29">
        <v>0</v>
      </c>
      <c r="L598" s="12">
        <v>0.99</v>
      </c>
      <c r="M598" s="12">
        <v>0.99</v>
      </c>
      <c r="N598" s="29">
        <v>0.8</v>
      </c>
      <c r="O598" s="108">
        <v>0.7</v>
      </c>
      <c r="P598" s="39" t="str">
        <f>VLOOKUP(Perspectivas_Globales[[#This Row],[Country]],Tablas!$B$5:$C$138,2,FALSE)</f>
        <v>Europa</v>
      </c>
      <c r="Q598" s="39" t="str" cm="1">
        <f t="array" ref="Q5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98" s="39" t="str" cm="1">
        <f t="array" ref="R5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599" spans="1:18" x14ac:dyDescent="0.25">
      <c r="A599" s="1" t="s">
        <v>61</v>
      </c>
      <c r="B599" s="1">
        <v>2013</v>
      </c>
      <c r="C599" s="1" t="s">
        <v>12</v>
      </c>
      <c r="D599" s="29">
        <v>86</v>
      </c>
      <c r="E599" s="29">
        <v>74</v>
      </c>
      <c r="F599" s="29">
        <v>0</v>
      </c>
      <c r="G599" s="29">
        <v>7.46</v>
      </c>
      <c r="H599" s="12">
        <v>0.98</v>
      </c>
      <c r="I599" s="12">
        <v>0.03</v>
      </c>
      <c r="J599" s="29">
        <v>65.400000000000006</v>
      </c>
      <c r="K599" s="29">
        <v>0</v>
      </c>
      <c r="L599" s="12">
        <v>0.99</v>
      </c>
      <c r="M599" s="12">
        <v>0.99</v>
      </c>
      <c r="N599" s="29">
        <v>0.8</v>
      </c>
      <c r="O599" s="108">
        <v>0.7</v>
      </c>
      <c r="P599" s="39" t="str">
        <f>VLOOKUP(Perspectivas_Globales[[#This Row],[Country]],Tablas!$B$5:$C$138,2,FALSE)</f>
        <v>Europa</v>
      </c>
      <c r="Q599" s="39" t="str" cm="1">
        <f t="array" ref="Q5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599" s="39" t="str" cm="1">
        <f t="array" ref="R5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00" spans="1:18" x14ac:dyDescent="0.25">
      <c r="A600" s="1" t="s">
        <v>61</v>
      </c>
      <c r="B600" s="1">
        <v>2012</v>
      </c>
      <c r="C600" s="1" t="s">
        <v>12</v>
      </c>
      <c r="D600" s="29">
        <v>84</v>
      </c>
      <c r="E600" s="29">
        <v>76</v>
      </c>
      <c r="F600" s="29">
        <v>0</v>
      </c>
      <c r="G600" s="29">
        <v>8.1999999999999993</v>
      </c>
      <c r="H600" s="12">
        <v>0.98</v>
      </c>
      <c r="I600" s="12">
        <v>0.03</v>
      </c>
      <c r="J600" s="29">
        <v>64.900000000000006</v>
      </c>
      <c r="K600" s="29">
        <v>0</v>
      </c>
      <c r="L600" s="12">
        <v>0.99</v>
      </c>
      <c r="M600" s="12">
        <v>0.99</v>
      </c>
      <c r="N600" s="29">
        <v>0.8</v>
      </c>
      <c r="O600" s="108">
        <v>0.7</v>
      </c>
      <c r="P600" s="39" t="str">
        <f>VLOOKUP(Perspectivas_Globales[[#This Row],[Country]],Tablas!$B$5:$C$138,2,FALSE)</f>
        <v>Europa</v>
      </c>
      <c r="Q600" s="39" t="str" cm="1">
        <f t="array" ref="Q6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00" s="39" t="str" cm="1">
        <f t="array" ref="R6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01" spans="1:18" x14ac:dyDescent="0.25">
      <c r="A601" s="1" t="s">
        <v>61</v>
      </c>
      <c r="B601" s="1">
        <v>2011</v>
      </c>
      <c r="C601" s="1" t="s">
        <v>12</v>
      </c>
      <c r="D601" s="29">
        <v>85</v>
      </c>
      <c r="E601" s="29">
        <v>76</v>
      </c>
      <c r="F601" s="29">
        <v>0</v>
      </c>
      <c r="G601" s="29">
        <v>8.02</v>
      </c>
      <c r="H601" s="12">
        <v>0.95000000000000007</v>
      </c>
      <c r="I601" s="12">
        <v>0.4</v>
      </c>
      <c r="J601" s="29">
        <v>64.3</v>
      </c>
      <c r="K601" s="29">
        <v>0</v>
      </c>
      <c r="L601" s="12">
        <v>0.99</v>
      </c>
      <c r="M601" s="12">
        <v>0.99</v>
      </c>
      <c r="N601" s="29">
        <v>0.8</v>
      </c>
      <c r="O601" s="108">
        <v>0.7</v>
      </c>
      <c r="P601" s="39" t="str">
        <f>VLOOKUP(Perspectivas_Globales[[#This Row],[Country]],Tablas!$B$5:$C$138,2,FALSE)</f>
        <v>Europa</v>
      </c>
      <c r="Q601" s="39" t="str" cm="1">
        <f t="array" ref="Q6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01" s="39" t="str" cm="1">
        <f t="array" ref="R6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02" spans="1:18" x14ac:dyDescent="0.25">
      <c r="A602" s="1" t="s">
        <v>61</v>
      </c>
      <c r="B602" s="1">
        <v>2010</v>
      </c>
      <c r="C602" s="1" t="s">
        <v>12</v>
      </c>
      <c r="D602" s="29">
        <v>83</v>
      </c>
      <c r="E602" s="29">
        <v>76</v>
      </c>
      <c r="F602" s="29">
        <v>0</v>
      </c>
      <c r="G602" s="29">
        <v>9</v>
      </c>
      <c r="H602" s="12">
        <v>0.95000000000000007</v>
      </c>
      <c r="I602" s="12">
        <v>1.49</v>
      </c>
      <c r="J602" s="29">
        <v>63.7</v>
      </c>
      <c r="K602" s="29">
        <v>0</v>
      </c>
      <c r="L602" s="12">
        <v>0.99</v>
      </c>
      <c r="M602" s="12">
        <v>0.99</v>
      </c>
      <c r="N602" s="29">
        <v>0.8</v>
      </c>
      <c r="O602" s="108">
        <v>0.7</v>
      </c>
      <c r="P602" s="39" t="str">
        <f>VLOOKUP(Perspectivas_Globales[[#This Row],[Country]],Tablas!$B$5:$C$138,2,FALSE)</f>
        <v>Europa</v>
      </c>
      <c r="Q602" s="39" t="str" cm="1">
        <f t="array" ref="Q6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02" s="39" t="str" cm="1">
        <f t="array" ref="R6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03" spans="1:18" x14ac:dyDescent="0.25">
      <c r="A603" s="1" t="s">
        <v>61</v>
      </c>
      <c r="B603" s="1">
        <v>2009</v>
      </c>
      <c r="C603" s="1" t="s">
        <v>12</v>
      </c>
      <c r="D603" s="29">
        <v>80</v>
      </c>
      <c r="E603" s="29">
        <v>78</v>
      </c>
      <c r="F603" s="29">
        <v>0</v>
      </c>
      <c r="G603" s="29">
        <v>9.08</v>
      </c>
      <c r="H603" s="12">
        <v>0.95000000000000007</v>
      </c>
      <c r="I603" s="12">
        <v>0.02</v>
      </c>
      <c r="J603" s="29">
        <v>63.1</v>
      </c>
      <c r="K603" s="29">
        <v>0</v>
      </c>
      <c r="L603" s="12">
        <v>0.99</v>
      </c>
      <c r="M603" s="12">
        <v>0.99</v>
      </c>
      <c r="N603" s="29">
        <v>0.8</v>
      </c>
      <c r="O603" s="108">
        <v>0.7</v>
      </c>
      <c r="P603" s="39" t="str">
        <f>VLOOKUP(Perspectivas_Globales[[#This Row],[Country]],Tablas!$B$5:$C$138,2,FALSE)</f>
        <v>Europa</v>
      </c>
      <c r="Q603" s="39" t="str" cm="1">
        <f t="array" ref="Q6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03" s="39" t="str" cm="1">
        <f t="array" ref="R6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04" spans="1:18" x14ac:dyDescent="0.25">
      <c r="A604" s="1" t="s">
        <v>61</v>
      </c>
      <c r="B604" s="1">
        <v>2008</v>
      </c>
      <c r="C604" s="1" t="s">
        <v>12</v>
      </c>
      <c r="D604" s="29">
        <v>79.900000000000006</v>
      </c>
      <c r="E604" s="29">
        <v>77</v>
      </c>
      <c r="F604" s="29">
        <v>0</v>
      </c>
      <c r="G604" s="29">
        <v>9.51</v>
      </c>
      <c r="H604" s="12">
        <v>0.95000000000000007</v>
      </c>
      <c r="I604" s="12">
        <v>0.01</v>
      </c>
      <c r="J604" s="29">
        <v>62.4</v>
      </c>
      <c r="K604" s="29">
        <v>0</v>
      </c>
      <c r="L604" s="12">
        <v>0.99</v>
      </c>
      <c r="M604" s="12">
        <v>0.99</v>
      </c>
      <c r="N604" s="29">
        <v>0.8</v>
      </c>
      <c r="O604" s="108">
        <v>0.7</v>
      </c>
      <c r="P604" s="39" t="str">
        <f>VLOOKUP(Perspectivas_Globales[[#This Row],[Country]],Tablas!$B$5:$C$138,2,FALSE)</f>
        <v>Europa</v>
      </c>
      <c r="Q604" s="39" t="str" cm="1">
        <f t="array" ref="Q6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04" s="39" t="str" cm="1">
        <f t="array" ref="R6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05" spans="1:18" x14ac:dyDescent="0.25">
      <c r="A605" s="1" t="s">
        <v>61</v>
      </c>
      <c r="B605" s="1">
        <v>2007</v>
      </c>
      <c r="C605" s="1" t="s">
        <v>12</v>
      </c>
      <c r="D605" s="29">
        <v>79.400000000000006</v>
      </c>
      <c r="E605" s="29">
        <v>8</v>
      </c>
      <c r="F605" s="29">
        <v>0</v>
      </c>
      <c r="G605" s="29">
        <v>9.67</v>
      </c>
      <c r="H605" s="12">
        <v>0.95000000000000007</v>
      </c>
      <c r="I605" s="12">
        <v>0.02</v>
      </c>
      <c r="J605" s="29">
        <v>61.8</v>
      </c>
      <c r="K605" s="29">
        <v>0</v>
      </c>
      <c r="L605" s="12">
        <v>0.99</v>
      </c>
      <c r="M605" s="12">
        <v>0.99</v>
      </c>
      <c r="N605" s="29">
        <v>0.8</v>
      </c>
      <c r="O605" s="108">
        <v>0.7</v>
      </c>
      <c r="P605" s="39" t="str">
        <f>VLOOKUP(Perspectivas_Globales[[#This Row],[Country]],Tablas!$B$5:$C$138,2,FALSE)</f>
        <v>Europa</v>
      </c>
      <c r="Q605" s="39" t="str" cm="1">
        <f t="array" ref="Q6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05" s="39" t="str" cm="1">
        <f t="array" ref="R6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06" spans="1:18" x14ac:dyDescent="0.25">
      <c r="A606" s="1" t="s">
        <v>61</v>
      </c>
      <c r="B606" s="1">
        <v>2006</v>
      </c>
      <c r="C606" s="1" t="s">
        <v>12</v>
      </c>
      <c r="D606" s="29">
        <v>79.7</v>
      </c>
      <c r="E606" s="29">
        <v>77</v>
      </c>
      <c r="F606" s="29">
        <v>0</v>
      </c>
      <c r="G606" s="29">
        <v>9.42</v>
      </c>
      <c r="H606" s="12">
        <v>0.94000000000000006</v>
      </c>
      <c r="I606" s="12">
        <v>0</v>
      </c>
      <c r="J606" s="29">
        <v>61.2</v>
      </c>
      <c r="K606" s="29">
        <v>1</v>
      </c>
      <c r="L606" s="12">
        <v>0.98</v>
      </c>
      <c r="M606" s="12">
        <v>0.98</v>
      </c>
      <c r="N606" s="29">
        <v>0.8</v>
      </c>
      <c r="O606" s="108">
        <v>0.7</v>
      </c>
      <c r="P606" s="39" t="str">
        <f>VLOOKUP(Perspectivas_Globales[[#This Row],[Country]],Tablas!$B$5:$C$138,2,FALSE)</f>
        <v>Europa</v>
      </c>
      <c r="Q606" s="39" t="str" cm="1">
        <f t="array" ref="Q6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06" s="39" t="str" cm="1">
        <f t="array" ref="R6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07" spans="1:18" x14ac:dyDescent="0.25">
      <c r="A607" s="1" t="s">
        <v>61</v>
      </c>
      <c r="B607" s="1">
        <v>2005</v>
      </c>
      <c r="C607" s="1" t="s">
        <v>12</v>
      </c>
      <c r="D607" s="29">
        <v>79.3</v>
      </c>
      <c r="E607" s="29">
        <v>81</v>
      </c>
      <c r="F607" s="29">
        <v>0</v>
      </c>
      <c r="G607" s="29">
        <v>9.9499999999999993</v>
      </c>
      <c r="H607" s="12">
        <v>0.93</v>
      </c>
      <c r="I607" s="12">
        <v>1.22</v>
      </c>
      <c r="J607" s="29">
        <v>6.5</v>
      </c>
      <c r="K607" s="29">
        <v>1</v>
      </c>
      <c r="L607" s="12">
        <v>0.96</v>
      </c>
      <c r="M607" s="12">
        <v>0.96</v>
      </c>
      <c r="N607" s="29">
        <v>0.8</v>
      </c>
      <c r="O607" s="108">
        <v>0.7</v>
      </c>
      <c r="P607" s="39" t="str">
        <f>VLOOKUP(Perspectivas_Globales[[#This Row],[Country]],Tablas!$B$5:$C$138,2,FALSE)</f>
        <v>Europa</v>
      </c>
      <c r="Q607" s="39" t="str" cm="1">
        <f t="array" ref="Q6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07" s="39" t="str" cm="1">
        <f t="array" ref="R6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08" spans="1:18" x14ac:dyDescent="0.25">
      <c r="A608" s="1" t="s">
        <v>61</v>
      </c>
      <c r="B608" s="1">
        <v>2004</v>
      </c>
      <c r="C608" s="1" t="s">
        <v>12</v>
      </c>
      <c r="D608" s="29">
        <v>79.2</v>
      </c>
      <c r="E608" s="29">
        <v>81</v>
      </c>
      <c r="F608" s="29">
        <v>0</v>
      </c>
      <c r="G608" s="29">
        <v>9.56</v>
      </c>
      <c r="H608" s="12">
        <v>0.92</v>
      </c>
      <c r="I608" s="12">
        <v>0.01</v>
      </c>
      <c r="J608" s="29">
        <v>59.9</v>
      </c>
      <c r="K608" s="29">
        <v>1</v>
      </c>
      <c r="L608" s="12">
        <v>0.95000000000000007</v>
      </c>
      <c r="M608" s="12">
        <v>0.95000000000000007</v>
      </c>
      <c r="N608" s="29">
        <v>0.8</v>
      </c>
      <c r="O608" s="108">
        <v>0.8</v>
      </c>
      <c r="P608" s="39" t="str">
        <f>VLOOKUP(Perspectivas_Globales[[#This Row],[Country]],Tablas!$B$5:$C$138,2,FALSE)</f>
        <v>Europa</v>
      </c>
      <c r="Q608" s="39" t="str" cm="1">
        <f t="array" ref="Q6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08" s="39" t="str" cm="1">
        <f t="array" ref="R6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09" spans="1:18" x14ac:dyDescent="0.25">
      <c r="A609" s="1" t="s">
        <v>61</v>
      </c>
      <c r="B609" s="1">
        <v>2003</v>
      </c>
      <c r="C609" s="1" t="s">
        <v>12</v>
      </c>
      <c r="D609" s="29">
        <v>79.099999999999994</v>
      </c>
      <c r="E609" s="29">
        <v>81</v>
      </c>
      <c r="F609" s="29">
        <v>0</v>
      </c>
      <c r="G609" s="29">
        <v>9.4600000000000009</v>
      </c>
      <c r="H609" s="12">
        <v>0.92</v>
      </c>
      <c r="I609" s="12">
        <v>0</v>
      </c>
      <c r="J609" s="29">
        <v>59.2</v>
      </c>
      <c r="K609" s="29">
        <v>1</v>
      </c>
      <c r="L609" s="12">
        <v>0.93</v>
      </c>
      <c r="M609" s="12">
        <v>0.94000000000000006</v>
      </c>
      <c r="N609" s="29">
        <v>0.8</v>
      </c>
      <c r="O609" s="108">
        <v>0.8</v>
      </c>
      <c r="P609" s="39" t="str">
        <f>VLOOKUP(Perspectivas_Globales[[#This Row],[Country]],Tablas!$B$5:$C$138,2,FALSE)</f>
        <v>Europa</v>
      </c>
      <c r="Q609" s="39" t="str" cm="1">
        <f t="array" ref="Q6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09" s="39" t="str" cm="1">
        <f t="array" ref="R6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10" spans="1:18" x14ac:dyDescent="0.25">
      <c r="A610" s="1" t="s">
        <v>61</v>
      </c>
      <c r="B610" s="1">
        <v>2002</v>
      </c>
      <c r="C610" s="1" t="s">
        <v>12</v>
      </c>
      <c r="D610" s="29">
        <v>79</v>
      </c>
      <c r="E610" s="29">
        <v>81</v>
      </c>
      <c r="F610" s="29">
        <v>1</v>
      </c>
      <c r="G610" s="29">
        <v>8.09</v>
      </c>
      <c r="H610" s="12">
        <v>0.91</v>
      </c>
      <c r="I610" s="12">
        <v>0.05</v>
      </c>
      <c r="J610" s="29">
        <v>58.6</v>
      </c>
      <c r="K610" s="29">
        <v>1</v>
      </c>
      <c r="L610" s="12">
        <v>0.92</v>
      </c>
      <c r="M610" s="12">
        <v>0.92</v>
      </c>
      <c r="N610" s="29">
        <v>0.8</v>
      </c>
      <c r="O610" s="108">
        <v>0.8</v>
      </c>
      <c r="P610" s="39" t="str">
        <f>VLOOKUP(Perspectivas_Globales[[#This Row],[Country]],Tablas!$B$5:$C$138,2,FALSE)</f>
        <v>Europa</v>
      </c>
      <c r="Q610" s="39" t="str" cm="1">
        <f t="array" ref="Q6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10" s="39" t="str" cm="1">
        <f t="array" ref="R6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11" spans="1:18" x14ac:dyDescent="0.25">
      <c r="A611" s="1" t="s">
        <v>61</v>
      </c>
      <c r="B611" s="1">
        <v>2001</v>
      </c>
      <c r="C611" s="1" t="s">
        <v>12</v>
      </c>
      <c r="D611" s="29">
        <v>78.7</v>
      </c>
      <c r="E611" s="29">
        <v>83</v>
      </c>
      <c r="F611" s="29">
        <v>1</v>
      </c>
      <c r="G611" s="29">
        <v>8.6199999999999992</v>
      </c>
      <c r="H611" s="12">
        <v>0.09</v>
      </c>
      <c r="I611" s="12">
        <v>0.12</v>
      </c>
      <c r="J611" s="29">
        <v>58</v>
      </c>
      <c r="K611" s="29">
        <v>1</v>
      </c>
      <c r="L611" s="12">
        <v>0.09</v>
      </c>
      <c r="M611" s="12">
        <v>0.91</v>
      </c>
      <c r="N611" s="29">
        <v>0.9</v>
      </c>
      <c r="O611" s="108">
        <v>0.8</v>
      </c>
      <c r="P611" s="39" t="str">
        <f>VLOOKUP(Perspectivas_Globales[[#This Row],[Country]],Tablas!$B$5:$C$138,2,FALSE)</f>
        <v>Europa</v>
      </c>
      <c r="Q611" s="39" t="str" cm="1">
        <f t="array" ref="Q6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11" s="39" t="str" cm="1">
        <f t="array" ref="R6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12" spans="1:18" x14ac:dyDescent="0.25">
      <c r="A612" s="1" t="s">
        <v>61</v>
      </c>
      <c r="B612" s="1">
        <v>2000</v>
      </c>
      <c r="C612" s="1" t="s">
        <v>12</v>
      </c>
      <c r="D612" s="29">
        <v>78.2</v>
      </c>
      <c r="E612" s="29">
        <v>84</v>
      </c>
      <c r="F612" s="29">
        <v>1</v>
      </c>
      <c r="G612" s="29">
        <v>8.48</v>
      </c>
      <c r="H612" s="12">
        <v>0.89</v>
      </c>
      <c r="I612" s="12">
        <v>0.56000000000000005</v>
      </c>
      <c r="J612" s="29">
        <v>57.4</v>
      </c>
      <c r="K612" s="29">
        <v>1</v>
      </c>
      <c r="L612" s="12">
        <v>0.89</v>
      </c>
      <c r="M612" s="12">
        <v>0.89</v>
      </c>
      <c r="N612" s="29">
        <v>0.9</v>
      </c>
      <c r="O612" s="108">
        <v>0.8</v>
      </c>
      <c r="P612" s="39" t="str">
        <f>VLOOKUP(Perspectivas_Globales[[#This Row],[Country]],Tablas!$B$5:$C$138,2,FALSE)</f>
        <v>Europa</v>
      </c>
      <c r="Q612" s="39" t="str" cm="1">
        <f t="array" ref="Q6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12" s="39" t="str" cm="1">
        <f t="array" ref="R6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13" spans="1:18" x14ac:dyDescent="0.25">
      <c r="A613" s="1" t="s">
        <v>62</v>
      </c>
      <c r="B613" s="1">
        <v>2014</v>
      </c>
      <c r="C613" s="1" t="s">
        <v>12</v>
      </c>
      <c r="D613" s="29">
        <v>71.7</v>
      </c>
      <c r="E613" s="29">
        <v>187</v>
      </c>
      <c r="F613" s="29">
        <v>10</v>
      </c>
      <c r="G613" s="29">
        <v>1.88</v>
      </c>
      <c r="H613" s="12">
        <v>0.73</v>
      </c>
      <c r="I613" s="12">
        <v>0</v>
      </c>
      <c r="J613" s="29">
        <v>49.9</v>
      </c>
      <c r="K613" s="29">
        <v>13</v>
      </c>
      <c r="L613" s="12">
        <v>0.65</v>
      </c>
      <c r="M613" s="12">
        <v>0.73</v>
      </c>
      <c r="N613" s="29">
        <v>1.2</v>
      </c>
      <c r="O613" s="108">
        <v>1.2</v>
      </c>
      <c r="P613" s="39" t="str">
        <f>VLOOKUP(Perspectivas_Globales[[#This Row],[Country]],Tablas!$B$5:$C$138,2,FALSE)</f>
        <v>America Central</v>
      </c>
      <c r="Q613" s="39" t="str" cm="1">
        <f t="array" ref="Q6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13" s="39" t="str" cm="1">
        <f t="array" ref="R6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14" spans="1:18" x14ac:dyDescent="0.25">
      <c r="A614" s="1" t="s">
        <v>62</v>
      </c>
      <c r="B614" s="1">
        <v>2013</v>
      </c>
      <c r="C614" s="1" t="s">
        <v>12</v>
      </c>
      <c r="D614" s="29">
        <v>71.400000000000006</v>
      </c>
      <c r="E614" s="29">
        <v>189</v>
      </c>
      <c r="F614" s="29">
        <v>11</v>
      </c>
      <c r="G614" s="29">
        <v>1.93</v>
      </c>
      <c r="H614" s="12">
        <v>0.85</v>
      </c>
      <c r="I614" s="12">
        <v>0</v>
      </c>
      <c r="J614" s="29">
        <v>49.3</v>
      </c>
      <c r="K614" s="29">
        <v>13</v>
      </c>
      <c r="L614" s="12">
        <v>0.84</v>
      </c>
      <c r="M614" s="12">
        <v>0.85</v>
      </c>
      <c r="N614" s="29">
        <v>1.2</v>
      </c>
      <c r="O614" s="108">
        <v>1.2</v>
      </c>
      <c r="P614" s="39" t="str">
        <f>VLOOKUP(Perspectivas_Globales[[#This Row],[Country]],Tablas!$B$5:$C$138,2,FALSE)</f>
        <v>America Central</v>
      </c>
      <c r="Q614" s="39" t="str" cm="1">
        <f t="array" ref="Q6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14" s="39" t="str" cm="1">
        <f t="array" ref="R6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15" spans="1:18" x14ac:dyDescent="0.25">
      <c r="A615" s="1" t="s">
        <v>62</v>
      </c>
      <c r="B615" s="1">
        <v>2012</v>
      </c>
      <c r="C615" s="1" t="s">
        <v>12</v>
      </c>
      <c r="D615" s="29">
        <v>71.3</v>
      </c>
      <c r="E615" s="29">
        <v>189</v>
      </c>
      <c r="F615" s="29">
        <v>11</v>
      </c>
      <c r="G615" s="29">
        <v>2.02</v>
      </c>
      <c r="H615" s="12">
        <v>0.96</v>
      </c>
      <c r="I615" s="12">
        <v>0</v>
      </c>
      <c r="J615" s="29">
        <v>48.6</v>
      </c>
      <c r="K615" s="29">
        <v>13</v>
      </c>
      <c r="L615" s="12">
        <v>0.94000000000000006</v>
      </c>
      <c r="M615" s="12">
        <v>0.96</v>
      </c>
      <c r="N615" s="29">
        <v>1.2</v>
      </c>
      <c r="O615" s="108">
        <v>1.2</v>
      </c>
      <c r="P615" s="39" t="str">
        <f>VLOOKUP(Perspectivas_Globales[[#This Row],[Country]],Tablas!$B$5:$C$138,2,FALSE)</f>
        <v>America Central</v>
      </c>
      <c r="Q615" s="39" t="str" cm="1">
        <f t="array" ref="Q6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15" s="39" t="str" cm="1">
        <f t="array" ref="R6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16" spans="1:18" x14ac:dyDescent="0.25">
      <c r="A616" s="1" t="s">
        <v>62</v>
      </c>
      <c r="B616" s="1">
        <v>2011</v>
      </c>
      <c r="C616" s="1" t="s">
        <v>12</v>
      </c>
      <c r="D616" s="29">
        <v>71.099999999999994</v>
      </c>
      <c r="E616" s="29">
        <v>193</v>
      </c>
      <c r="F616" s="29">
        <v>11</v>
      </c>
      <c r="G616" s="29">
        <v>2.16</v>
      </c>
      <c r="H616" s="12">
        <v>0.88</v>
      </c>
      <c r="I616" s="12">
        <v>0</v>
      </c>
      <c r="J616" s="29">
        <v>47.9</v>
      </c>
      <c r="K616" s="29">
        <v>14</v>
      </c>
      <c r="L616" s="12">
        <v>0.88</v>
      </c>
      <c r="M616" s="12">
        <v>0.88</v>
      </c>
      <c r="N616" s="29">
        <v>1.2</v>
      </c>
      <c r="O616" s="108">
        <v>1.2</v>
      </c>
      <c r="P616" s="39" t="str">
        <f>VLOOKUP(Perspectivas_Globales[[#This Row],[Country]],Tablas!$B$5:$C$138,2,FALSE)</f>
        <v>America Central</v>
      </c>
      <c r="Q616" s="39" t="str" cm="1">
        <f t="array" ref="Q6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16" s="39" t="str" cm="1">
        <f t="array" ref="R6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17" spans="1:18" x14ac:dyDescent="0.25">
      <c r="A617" s="1" t="s">
        <v>62</v>
      </c>
      <c r="B617" s="1">
        <v>2010</v>
      </c>
      <c r="C617" s="1" t="s">
        <v>12</v>
      </c>
      <c r="D617" s="29">
        <v>77</v>
      </c>
      <c r="E617" s="29">
        <v>196</v>
      </c>
      <c r="F617" s="29">
        <v>12</v>
      </c>
      <c r="G617" s="29">
        <v>2.14</v>
      </c>
      <c r="H617" s="12">
        <v>0.94000000000000006</v>
      </c>
      <c r="I617" s="12">
        <v>0</v>
      </c>
      <c r="J617" s="29">
        <v>47.2</v>
      </c>
      <c r="K617" s="29">
        <v>14</v>
      </c>
      <c r="L617" s="12">
        <v>0.94000000000000006</v>
      </c>
      <c r="M617" s="12">
        <v>0.94000000000000006</v>
      </c>
      <c r="N617" s="29">
        <v>1.3</v>
      </c>
      <c r="O617" s="108">
        <v>1.3</v>
      </c>
      <c r="P617" s="39" t="str">
        <f>VLOOKUP(Perspectivas_Globales[[#This Row],[Country]],Tablas!$B$5:$C$138,2,FALSE)</f>
        <v>America Central</v>
      </c>
      <c r="Q617" s="39" t="str" cm="1">
        <f t="array" ref="Q6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17" s="39" t="str" cm="1">
        <f t="array" ref="R6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18" spans="1:18" x14ac:dyDescent="0.25">
      <c r="A618" s="1" t="s">
        <v>62</v>
      </c>
      <c r="B618" s="1">
        <v>2009</v>
      </c>
      <c r="C618" s="1" t="s">
        <v>12</v>
      </c>
      <c r="D618" s="29">
        <v>76</v>
      </c>
      <c r="E618" s="29">
        <v>198</v>
      </c>
      <c r="F618" s="29">
        <v>12</v>
      </c>
      <c r="G618" s="29">
        <v>2.14</v>
      </c>
      <c r="H618" s="12">
        <v>0.92</v>
      </c>
      <c r="I618" s="12">
        <v>0</v>
      </c>
      <c r="J618" s="29">
        <v>46.5</v>
      </c>
      <c r="K618" s="29">
        <v>15</v>
      </c>
      <c r="L618" s="12">
        <v>0.92</v>
      </c>
      <c r="M618" s="12">
        <v>0.92</v>
      </c>
      <c r="N618" s="29">
        <v>1.3</v>
      </c>
      <c r="O618" s="108">
        <v>1.3</v>
      </c>
      <c r="P618" s="39" t="str">
        <f>VLOOKUP(Perspectivas_Globales[[#This Row],[Country]],Tablas!$B$5:$C$138,2,FALSE)</f>
        <v>America Central</v>
      </c>
      <c r="Q618" s="39" t="str" cm="1">
        <f t="array" ref="Q6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18" s="39" t="str" cm="1">
        <f t="array" ref="R6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19" spans="1:18" x14ac:dyDescent="0.25">
      <c r="A619" s="1" t="s">
        <v>62</v>
      </c>
      <c r="B619" s="1">
        <v>2008</v>
      </c>
      <c r="C619" s="1" t="s">
        <v>12</v>
      </c>
      <c r="D619" s="29">
        <v>79</v>
      </c>
      <c r="E619" s="29">
        <v>19</v>
      </c>
      <c r="F619" s="29">
        <v>13</v>
      </c>
      <c r="G619" s="29">
        <v>2.21</v>
      </c>
      <c r="H619" s="12">
        <v>0.95000000000000007</v>
      </c>
      <c r="I619" s="12">
        <v>0</v>
      </c>
      <c r="J619" s="29">
        <v>45.9</v>
      </c>
      <c r="K619" s="29">
        <v>15</v>
      </c>
      <c r="L619" s="12">
        <v>0.96</v>
      </c>
      <c r="M619" s="12">
        <v>0.95000000000000007</v>
      </c>
      <c r="N619" s="29">
        <v>1.3</v>
      </c>
      <c r="O619" s="108">
        <v>1.3</v>
      </c>
      <c r="P619" s="39" t="str">
        <f>VLOOKUP(Perspectivas_Globales[[#This Row],[Country]],Tablas!$B$5:$C$138,2,FALSE)</f>
        <v>America Central</v>
      </c>
      <c r="Q619" s="39" t="str" cm="1">
        <f t="array" ref="Q6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19" s="39" t="str" cm="1">
        <f t="array" ref="R6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20" spans="1:18" x14ac:dyDescent="0.25">
      <c r="A620" s="1" t="s">
        <v>62</v>
      </c>
      <c r="B620" s="1">
        <v>2007</v>
      </c>
      <c r="C620" s="1" t="s">
        <v>12</v>
      </c>
      <c r="D620" s="29">
        <v>75</v>
      </c>
      <c r="E620" s="29">
        <v>192</v>
      </c>
      <c r="F620" s="29">
        <v>13</v>
      </c>
      <c r="G620" s="29">
        <v>2.4</v>
      </c>
      <c r="H620" s="12">
        <v>0.85</v>
      </c>
      <c r="I620" s="12">
        <v>0</v>
      </c>
      <c r="J620" s="29">
        <v>45.2</v>
      </c>
      <c r="K620" s="29">
        <v>16</v>
      </c>
      <c r="L620" s="12">
        <v>0.85</v>
      </c>
      <c r="M620" s="12">
        <v>0.85</v>
      </c>
      <c r="N620" s="29">
        <v>1.3</v>
      </c>
      <c r="O620" s="108">
        <v>1.3</v>
      </c>
      <c r="P620" s="39" t="str">
        <f>VLOOKUP(Perspectivas_Globales[[#This Row],[Country]],Tablas!$B$5:$C$138,2,FALSE)</f>
        <v>America Central</v>
      </c>
      <c r="Q620" s="39" t="str" cm="1">
        <f t="array" ref="Q6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20" s="39" t="str" cm="1">
        <f t="array" ref="R6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21" spans="1:18" x14ac:dyDescent="0.25">
      <c r="A621" s="1" t="s">
        <v>62</v>
      </c>
      <c r="B621" s="1">
        <v>2006</v>
      </c>
      <c r="C621" s="1" t="s">
        <v>12</v>
      </c>
      <c r="D621" s="29">
        <v>69.7</v>
      </c>
      <c r="E621" s="29">
        <v>24</v>
      </c>
      <c r="F621" s="29">
        <v>14</v>
      </c>
      <c r="G621" s="29">
        <v>2.38</v>
      </c>
      <c r="H621" s="12">
        <v>0.89</v>
      </c>
      <c r="I621" s="12">
        <v>0</v>
      </c>
      <c r="J621" s="29">
        <v>44.5</v>
      </c>
      <c r="K621" s="29">
        <v>17</v>
      </c>
      <c r="L621" s="12">
        <v>0.09</v>
      </c>
      <c r="M621" s="12">
        <v>0.89</v>
      </c>
      <c r="N621" s="29">
        <v>1.4</v>
      </c>
      <c r="O621" s="108">
        <v>1.4</v>
      </c>
      <c r="P621" s="39" t="str">
        <f>VLOOKUP(Perspectivas_Globales[[#This Row],[Country]],Tablas!$B$5:$C$138,2,FALSE)</f>
        <v>America Central</v>
      </c>
      <c r="Q621" s="39" t="str" cm="1">
        <f t="array" ref="Q6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21" s="39" t="str" cm="1">
        <f t="array" ref="R6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22" spans="1:18" x14ac:dyDescent="0.25">
      <c r="A622" s="1" t="s">
        <v>62</v>
      </c>
      <c r="B622" s="1">
        <v>2005</v>
      </c>
      <c r="C622" s="1" t="s">
        <v>12</v>
      </c>
      <c r="D622" s="29">
        <v>69.2</v>
      </c>
      <c r="E622" s="29">
        <v>28</v>
      </c>
      <c r="F622" s="29">
        <v>14</v>
      </c>
      <c r="G622" s="29">
        <v>2.35</v>
      </c>
      <c r="H622" s="12">
        <v>0.87</v>
      </c>
      <c r="I622" s="12">
        <v>0</v>
      </c>
      <c r="J622" s="29">
        <v>43.8</v>
      </c>
      <c r="K622" s="29">
        <v>18</v>
      </c>
      <c r="L622" s="12">
        <v>0.87</v>
      </c>
      <c r="M622" s="12">
        <v>0.87</v>
      </c>
      <c r="N622" s="29">
        <v>1.4</v>
      </c>
      <c r="O622" s="108">
        <v>1.4</v>
      </c>
      <c r="P622" s="39" t="str">
        <f>VLOOKUP(Perspectivas_Globales[[#This Row],[Country]],Tablas!$B$5:$C$138,2,FALSE)</f>
        <v>America Central</v>
      </c>
      <c r="Q622" s="39" t="str" cm="1">
        <f t="array" ref="Q6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22" s="39" t="str" cm="1">
        <f t="array" ref="R6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23" spans="1:18" x14ac:dyDescent="0.25">
      <c r="A623" s="1" t="s">
        <v>63</v>
      </c>
      <c r="B623" s="1">
        <v>2014</v>
      </c>
      <c r="C623" s="1" t="s">
        <v>12</v>
      </c>
      <c r="D623" s="29">
        <v>58.1</v>
      </c>
      <c r="E623" s="29">
        <v>299</v>
      </c>
      <c r="F623" s="29">
        <v>27</v>
      </c>
      <c r="G623" s="29">
        <v>0.01</v>
      </c>
      <c r="H623" s="12">
        <v>0.51</v>
      </c>
      <c r="I623" s="12">
        <v>1.75</v>
      </c>
      <c r="J623" s="29">
        <v>22.7</v>
      </c>
      <c r="K623" s="29">
        <v>41</v>
      </c>
      <c r="L623" s="12">
        <v>0.42</v>
      </c>
      <c r="M623" s="12">
        <v>0.51</v>
      </c>
      <c r="N623" s="29">
        <v>7.5</v>
      </c>
      <c r="O623" s="108">
        <v>7.4</v>
      </c>
      <c r="P623" s="39" t="str">
        <f>VLOOKUP(Perspectivas_Globales[[#This Row],[Country]],Tablas!$B$5:$C$138,2,FALSE)</f>
        <v>Africa</v>
      </c>
      <c r="Q623" s="39" t="str" cm="1">
        <f t="array" ref="Q6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623" s="39" t="str" cm="1">
        <f t="array" ref="R6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24" spans="1:18" x14ac:dyDescent="0.25">
      <c r="A624" s="1" t="s">
        <v>63</v>
      </c>
      <c r="B624" s="1">
        <v>2013</v>
      </c>
      <c r="C624" s="1" t="s">
        <v>12</v>
      </c>
      <c r="D624" s="29">
        <v>58.8</v>
      </c>
      <c r="E624" s="29">
        <v>284</v>
      </c>
      <c r="F624" s="29">
        <v>27</v>
      </c>
      <c r="G624" s="29">
        <v>0.01</v>
      </c>
      <c r="H624" s="12">
        <v>0.63</v>
      </c>
      <c r="I624" s="12">
        <v>0.53</v>
      </c>
      <c r="J624" s="29">
        <v>22.2</v>
      </c>
      <c r="K624" s="29">
        <v>41</v>
      </c>
      <c r="L624" s="12">
        <v>0.63</v>
      </c>
      <c r="M624" s="12">
        <v>0.63</v>
      </c>
      <c r="N624" s="29">
        <v>7.7</v>
      </c>
      <c r="O624" s="108">
        <v>7.6</v>
      </c>
      <c r="P624" s="39" t="str">
        <f>VLOOKUP(Perspectivas_Globales[[#This Row],[Country]],Tablas!$B$5:$C$138,2,FALSE)</f>
        <v>Africa</v>
      </c>
      <c r="Q624" s="39" t="str" cm="1">
        <f t="array" ref="Q6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624" s="39" t="str" cm="1">
        <f t="array" ref="R6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25" spans="1:18" x14ac:dyDescent="0.25">
      <c r="A625" s="1" t="s">
        <v>63</v>
      </c>
      <c r="B625" s="1">
        <v>2012</v>
      </c>
      <c r="C625" s="1" t="s">
        <v>12</v>
      </c>
      <c r="D625" s="29">
        <v>58.4</v>
      </c>
      <c r="E625" s="29">
        <v>288</v>
      </c>
      <c r="F625" s="29">
        <v>28</v>
      </c>
      <c r="G625" s="29">
        <v>0.01</v>
      </c>
      <c r="H625" s="12">
        <v>0.62</v>
      </c>
      <c r="I625" s="12">
        <v>0.06</v>
      </c>
      <c r="J625" s="29">
        <v>21.7</v>
      </c>
      <c r="K625" s="29">
        <v>42</v>
      </c>
      <c r="L625" s="12">
        <v>0.63</v>
      </c>
      <c r="M625" s="12">
        <v>0.62</v>
      </c>
      <c r="N625" s="29">
        <v>7.8</v>
      </c>
      <c r="O625" s="108">
        <v>7.8</v>
      </c>
      <c r="P625" s="39" t="str">
        <f>VLOOKUP(Perspectivas_Globales[[#This Row],[Country]],Tablas!$B$5:$C$138,2,FALSE)</f>
        <v>Africa</v>
      </c>
      <c r="Q625" s="39" t="str" cm="1">
        <f t="array" ref="Q6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625" s="39" t="str" cm="1">
        <f t="array" ref="R6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26" spans="1:18" x14ac:dyDescent="0.25">
      <c r="A626" s="1" t="s">
        <v>63</v>
      </c>
      <c r="B626" s="1">
        <v>2011</v>
      </c>
      <c r="C626" s="1" t="s">
        <v>12</v>
      </c>
      <c r="D626" s="29">
        <v>58.1</v>
      </c>
      <c r="E626" s="29">
        <v>29</v>
      </c>
      <c r="F626" s="29">
        <v>28</v>
      </c>
      <c r="G626" s="29">
        <v>0.22</v>
      </c>
      <c r="H626" s="12">
        <v>0.63</v>
      </c>
      <c r="I626" s="12">
        <v>0.11</v>
      </c>
      <c r="J626" s="29">
        <v>21.2</v>
      </c>
      <c r="K626" s="29">
        <v>43</v>
      </c>
      <c r="L626" s="12">
        <v>0.63</v>
      </c>
      <c r="M626" s="12">
        <v>0.63</v>
      </c>
      <c r="N626" s="29">
        <v>8</v>
      </c>
      <c r="O626" s="108">
        <v>8</v>
      </c>
      <c r="P626" s="39" t="str">
        <f>VLOOKUP(Perspectivas_Globales[[#This Row],[Country]],Tablas!$B$5:$C$138,2,FALSE)</f>
        <v>Africa</v>
      </c>
      <c r="Q626" s="39" t="str" cm="1">
        <f t="array" ref="Q6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626" s="39" t="str" cm="1">
        <f t="array" ref="R6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27" spans="1:18" x14ac:dyDescent="0.25">
      <c r="A627" s="1" t="s">
        <v>63</v>
      </c>
      <c r="B627" s="1">
        <v>2010</v>
      </c>
      <c r="C627" s="1" t="s">
        <v>12</v>
      </c>
      <c r="D627" s="29">
        <v>57.8</v>
      </c>
      <c r="E627" s="29">
        <v>291</v>
      </c>
      <c r="F627" s="29">
        <v>29</v>
      </c>
      <c r="G627" s="29">
        <v>0.2</v>
      </c>
      <c r="H627" s="12">
        <v>0.64</v>
      </c>
      <c r="I627" s="12">
        <v>0.45</v>
      </c>
      <c r="J627" s="29">
        <v>2.8</v>
      </c>
      <c r="K627" s="29">
        <v>44</v>
      </c>
      <c r="L627" s="12">
        <v>0.62</v>
      </c>
      <c r="M627" s="12">
        <v>0.64</v>
      </c>
      <c r="N627" s="29">
        <v>8.1999999999999993</v>
      </c>
      <c r="O627" s="108">
        <v>8.1999999999999993</v>
      </c>
      <c r="P627" s="39" t="str">
        <f>VLOOKUP(Perspectivas_Globales[[#This Row],[Country]],Tablas!$B$5:$C$138,2,FALSE)</f>
        <v>Africa</v>
      </c>
      <c r="Q627" s="39" t="str" cm="1">
        <f t="array" ref="Q6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627" s="39" t="str" cm="1">
        <f t="array" ref="R6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28" spans="1:18" x14ac:dyDescent="0.25">
      <c r="A628" s="1" t="s">
        <v>63</v>
      </c>
      <c r="B628" s="1">
        <v>2009</v>
      </c>
      <c r="C628" s="1" t="s">
        <v>12</v>
      </c>
      <c r="D628" s="29">
        <v>57.3</v>
      </c>
      <c r="E628" s="29">
        <v>297</v>
      </c>
      <c r="F628" s="29">
        <v>29</v>
      </c>
      <c r="G628" s="29">
        <v>0.18</v>
      </c>
      <c r="H628" s="12">
        <v>0.57000000000000006</v>
      </c>
      <c r="I628" s="12">
        <v>2.64</v>
      </c>
      <c r="J628" s="29">
        <v>2.2999999999999998</v>
      </c>
      <c r="K628" s="29">
        <v>46</v>
      </c>
      <c r="L628" s="12">
        <v>0.06</v>
      </c>
      <c r="M628" s="12">
        <v>0.57000000000000006</v>
      </c>
      <c r="N628" s="29">
        <v>8.4</v>
      </c>
      <c r="O628" s="108">
        <v>8.4</v>
      </c>
      <c r="P628" s="39" t="str">
        <f>VLOOKUP(Perspectivas_Globales[[#This Row],[Country]],Tablas!$B$5:$C$138,2,FALSE)</f>
        <v>Africa</v>
      </c>
      <c r="Q628" s="39" t="str" cm="1">
        <f t="array" ref="Q6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628" s="39" t="str" cm="1">
        <f t="array" ref="R6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29" spans="1:18" x14ac:dyDescent="0.25">
      <c r="A629" s="1" t="s">
        <v>63</v>
      </c>
      <c r="B629" s="1">
        <v>2008</v>
      </c>
      <c r="C629" s="1" t="s">
        <v>12</v>
      </c>
      <c r="D629" s="29">
        <v>56.8</v>
      </c>
      <c r="E629" s="29">
        <v>33</v>
      </c>
      <c r="F629" s="29">
        <v>30</v>
      </c>
      <c r="G629" s="29">
        <v>0.21</v>
      </c>
      <c r="H629" s="12">
        <v>0.57000000000000006</v>
      </c>
      <c r="I629" s="12">
        <v>0.89</v>
      </c>
      <c r="J629" s="29">
        <v>19.8</v>
      </c>
      <c r="K629" s="29">
        <v>47</v>
      </c>
      <c r="L629" s="12">
        <v>0.59</v>
      </c>
      <c r="M629" s="12">
        <v>0.06</v>
      </c>
      <c r="N629" s="29">
        <v>8.6</v>
      </c>
      <c r="O629" s="108">
        <v>8.6</v>
      </c>
      <c r="P629" s="39" t="str">
        <f>VLOOKUP(Perspectivas_Globales[[#This Row],[Country]],Tablas!$B$5:$C$138,2,FALSE)</f>
        <v>Africa</v>
      </c>
      <c r="Q629" s="39" t="str" cm="1">
        <f t="array" ref="Q6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629" s="39" t="str" cm="1">
        <f t="array" ref="R6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30" spans="1:18" x14ac:dyDescent="0.25">
      <c r="A630" s="1" t="s">
        <v>63</v>
      </c>
      <c r="B630" s="1">
        <v>2007</v>
      </c>
      <c r="C630" s="1" t="s">
        <v>12</v>
      </c>
      <c r="D630" s="29">
        <v>56.4</v>
      </c>
      <c r="E630" s="29">
        <v>36</v>
      </c>
      <c r="F630" s="29">
        <v>31</v>
      </c>
      <c r="G630" s="29">
        <v>0.19</v>
      </c>
      <c r="H630" s="12">
        <v>0.57000000000000006</v>
      </c>
      <c r="I630" s="12">
        <v>0.03</v>
      </c>
      <c r="J630" s="29">
        <v>19.399999999999999</v>
      </c>
      <c r="K630" s="29">
        <v>48</v>
      </c>
      <c r="L630" s="12">
        <v>0.46</v>
      </c>
      <c r="M630" s="12">
        <v>0.63</v>
      </c>
      <c r="N630" s="29">
        <v>8.9</v>
      </c>
      <c r="O630" s="108">
        <v>8.8000000000000007</v>
      </c>
      <c r="P630" s="39" t="str">
        <f>VLOOKUP(Perspectivas_Globales[[#This Row],[Country]],Tablas!$B$5:$C$138,2,FALSE)</f>
        <v>Africa</v>
      </c>
      <c r="Q630" s="39" t="str" cm="1">
        <f t="array" ref="Q6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630" s="39" t="str" cm="1">
        <f t="array" ref="R6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31" spans="1:18" x14ac:dyDescent="0.25">
      <c r="A631" s="1" t="s">
        <v>64</v>
      </c>
      <c r="B631" s="1">
        <v>2014</v>
      </c>
      <c r="C631" s="1" t="s">
        <v>12</v>
      </c>
      <c r="D631" s="29">
        <v>58.4</v>
      </c>
      <c r="E631" s="29">
        <v>282</v>
      </c>
      <c r="F631" s="29">
        <v>4</v>
      </c>
      <c r="G631" s="29">
        <v>0.01</v>
      </c>
      <c r="H631" s="12">
        <v>0.87</v>
      </c>
      <c r="I631" s="12">
        <v>0.01</v>
      </c>
      <c r="J631" s="29">
        <v>25.6</v>
      </c>
      <c r="K631" s="29">
        <v>6</v>
      </c>
      <c r="L631" s="12">
        <v>0.87</v>
      </c>
      <c r="M631" s="12">
        <v>0.87</v>
      </c>
      <c r="N631" s="29">
        <v>7.3</v>
      </c>
      <c r="O631" s="108">
        <v>7.1</v>
      </c>
      <c r="P631" s="39" t="str">
        <f>VLOOKUP(Perspectivas_Globales[[#This Row],[Country]],Tablas!$B$5:$C$138,2,FALSE)</f>
        <v>Africa</v>
      </c>
      <c r="Q631" s="39" t="str" cm="1">
        <f t="array" ref="Q6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31" s="39" t="str" cm="1">
        <f t="array" ref="R6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32" spans="1:18" x14ac:dyDescent="0.25">
      <c r="A632" s="1" t="s">
        <v>64</v>
      </c>
      <c r="B632" s="1">
        <v>2013</v>
      </c>
      <c r="C632" s="1" t="s">
        <v>12</v>
      </c>
      <c r="D632" s="29">
        <v>58.1</v>
      </c>
      <c r="E632" s="29">
        <v>279</v>
      </c>
      <c r="F632" s="29">
        <v>4</v>
      </c>
      <c r="G632" s="29">
        <v>0.01</v>
      </c>
      <c r="H632" s="12">
        <v>0.87</v>
      </c>
      <c r="I632" s="12">
        <v>0</v>
      </c>
      <c r="J632" s="29">
        <v>25</v>
      </c>
      <c r="K632" s="29">
        <v>6</v>
      </c>
      <c r="L632" s="12">
        <v>0.87</v>
      </c>
      <c r="M632" s="12">
        <v>0.87</v>
      </c>
      <c r="N632" s="29">
        <v>7.5</v>
      </c>
      <c r="O632" s="108">
        <v>7.3</v>
      </c>
      <c r="P632" s="39" t="str">
        <f>VLOOKUP(Perspectivas_Globales[[#This Row],[Country]],Tablas!$B$5:$C$138,2,FALSE)</f>
        <v>Africa</v>
      </c>
      <c r="Q632" s="39" t="str" cm="1">
        <f t="array" ref="Q6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32" s="39" t="str" cm="1">
        <f t="array" ref="R6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33" spans="1:18" x14ac:dyDescent="0.25">
      <c r="A633" s="1" t="s">
        <v>64</v>
      </c>
      <c r="B633" s="1">
        <v>2012</v>
      </c>
      <c r="C633" s="1" t="s">
        <v>12</v>
      </c>
      <c r="D633" s="29">
        <v>57.6</v>
      </c>
      <c r="E633" s="29">
        <v>285</v>
      </c>
      <c r="F633" s="29">
        <v>4</v>
      </c>
      <c r="G633" s="29">
        <v>0.01</v>
      </c>
      <c r="H633" s="12">
        <v>0.87</v>
      </c>
      <c r="I633" s="12">
        <v>0</v>
      </c>
      <c r="J633" s="29">
        <v>24.3</v>
      </c>
      <c r="K633" s="29">
        <v>6</v>
      </c>
      <c r="L633" s="12">
        <v>0.87</v>
      </c>
      <c r="M633" s="12">
        <v>0.87</v>
      </c>
      <c r="N633" s="29">
        <v>7.7</v>
      </c>
      <c r="O633" s="108">
        <v>7.5</v>
      </c>
      <c r="P633" s="39" t="str">
        <f>VLOOKUP(Perspectivas_Globales[[#This Row],[Country]],Tablas!$B$5:$C$138,2,FALSE)</f>
        <v>Africa</v>
      </c>
      <c r="Q633" s="39" t="str" cm="1">
        <f t="array" ref="Q6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33" s="39" t="str" cm="1">
        <f t="array" ref="R6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34" spans="1:18" x14ac:dyDescent="0.25">
      <c r="A634" s="1" t="s">
        <v>64</v>
      </c>
      <c r="B634" s="1">
        <v>2011</v>
      </c>
      <c r="C634" s="1" t="s">
        <v>12</v>
      </c>
      <c r="D634" s="29">
        <v>57.1</v>
      </c>
      <c r="E634" s="29">
        <v>289</v>
      </c>
      <c r="F634" s="29">
        <v>4</v>
      </c>
      <c r="G634" s="29">
        <v>3.57</v>
      </c>
      <c r="H634" s="12">
        <v>0.86</v>
      </c>
      <c r="I634" s="12">
        <v>0</v>
      </c>
      <c r="J634" s="29">
        <v>23.7</v>
      </c>
      <c r="K634" s="29">
        <v>7</v>
      </c>
      <c r="L634" s="12">
        <v>0.85</v>
      </c>
      <c r="M634" s="12">
        <v>0.86</v>
      </c>
      <c r="N634" s="29">
        <v>7.8</v>
      </c>
      <c r="O634" s="108">
        <v>7.7</v>
      </c>
      <c r="P634" s="39" t="str">
        <f>VLOOKUP(Perspectivas_Globales[[#This Row],[Country]],Tablas!$B$5:$C$138,2,FALSE)</f>
        <v>Africa</v>
      </c>
      <c r="Q634" s="39" t="str" cm="1">
        <f t="array" ref="Q6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34" s="39" t="str" cm="1">
        <f t="array" ref="R6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35" spans="1:18" x14ac:dyDescent="0.25">
      <c r="A635" s="1" t="s">
        <v>64</v>
      </c>
      <c r="B635" s="1">
        <v>2010</v>
      </c>
      <c r="C635" s="1" t="s">
        <v>12</v>
      </c>
      <c r="D635" s="29">
        <v>56.7</v>
      </c>
      <c r="E635" s="29">
        <v>287</v>
      </c>
      <c r="F635" s="29">
        <v>4</v>
      </c>
      <c r="G635" s="29">
        <v>3.21</v>
      </c>
      <c r="H635" s="12">
        <v>0.83000000000000007</v>
      </c>
      <c r="I635" s="12">
        <v>0.26</v>
      </c>
      <c r="J635" s="29">
        <v>23.1</v>
      </c>
      <c r="K635" s="29">
        <v>7</v>
      </c>
      <c r="L635" s="12">
        <v>0.82000000000000006</v>
      </c>
      <c r="M635" s="12">
        <v>0.83000000000000007</v>
      </c>
      <c r="N635" s="29">
        <v>8</v>
      </c>
      <c r="O635" s="108">
        <v>7.9</v>
      </c>
      <c r="P635" s="39" t="str">
        <f>VLOOKUP(Perspectivas_Globales[[#This Row],[Country]],Tablas!$B$5:$C$138,2,FALSE)</f>
        <v>Africa</v>
      </c>
      <c r="Q635" s="39" t="str" cm="1">
        <f t="array" ref="Q6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35" s="39" t="str" cm="1">
        <f t="array" ref="R6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36" spans="1:18" x14ac:dyDescent="0.25">
      <c r="A636" s="1" t="s">
        <v>64</v>
      </c>
      <c r="B636" s="1">
        <v>2009</v>
      </c>
      <c r="C636" s="1" t="s">
        <v>12</v>
      </c>
      <c r="D636" s="29">
        <v>56.3</v>
      </c>
      <c r="E636" s="29">
        <v>288</v>
      </c>
      <c r="F636" s="29">
        <v>4</v>
      </c>
      <c r="G636" s="29">
        <v>2.5499999999999998</v>
      </c>
      <c r="H636" s="12">
        <v>0.08</v>
      </c>
      <c r="I636" s="12">
        <v>0</v>
      </c>
      <c r="J636" s="29">
        <v>22.5</v>
      </c>
      <c r="K636" s="29">
        <v>7</v>
      </c>
      <c r="L636" s="12">
        <v>0.78</v>
      </c>
      <c r="M636" s="12">
        <v>0.08</v>
      </c>
      <c r="N636" s="29">
        <v>8.3000000000000007</v>
      </c>
      <c r="O636" s="108">
        <v>8.1</v>
      </c>
      <c r="P636" s="39" t="str">
        <f>VLOOKUP(Perspectivas_Globales[[#This Row],[Country]],Tablas!$B$5:$C$138,2,FALSE)</f>
        <v>Africa</v>
      </c>
      <c r="Q636" s="39" t="str" cm="1">
        <f t="array" ref="Q6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36" s="39" t="str" cm="1">
        <f t="array" ref="R6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37" spans="1:18" x14ac:dyDescent="0.25">
      <c r="A637" s="1" t="s">
        <v>65</v>
      </c>
      <c r="B637" s="1">
        <v>2014</v>
      </c>
      <c r="C637" s="1" t="s">
        <v>12</v>
      </c>
      <c r="D637" s="29">
        <v>66</v>
      </c>
      <c r="E637" s="29">
        <v>217</v>
      </c>
      <c r="F637" s="29">
        <v>0</v>
      </c>
      <c r="G637" s="29">
        <v>7.64</v>
      </c>
      <c r="H637" s="12">
        <v>0.98</v>
      </c>
      <c r="I637" s="12">
        <v>0</v>
      </c>
      <c r="J637" s="29">
        <v>45.9</v>
      </c>
      <c r="K637" s="29">
        <v>1</v>
      </c>
      <c r="L637" s="12">
        <v>0.97</v>
      </c>
      <c r="M637" s="12">
        <v>0.98</v>
      </c>
      <c r="N637" s="29">
        <v>5.5</v>
      </c>
      <c r="O637" s="108">
        <v>5.3</v>
      </c>
      <c r="P637" s="39" t="str">
        <f>VLOOKUP(Perspectivas_Globales[[#This Row],[Country]],Tablas!$B$5:$C$138,2,FALSE)</f>
        <v>Sudamerica</v>
      </c>
      <c r="Q637" s="39" t="str" cm="1">
        <f t="array" ref="Q6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37" s="39" t="str" cm="1">
        <f t="array" ref="R6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38" spans="1:18" x14ac:dyDescent="0.25">
      <c r="A638" s="1" t="s">
        <v>65</v>
      </c>
      <c r="B638" s="1">
        <v>2013</v>
      </c>
      <c r="C638" s="1" t="s">
        <v>12</v>
      </c>
      <c r="D638" s="29">
        <v>65.900000000000006</v>
      </c>
      <c r="E638" s="29">
        <v>218</v>
      </c>
      <c r="F638" s="29">
        <v>0</v>
      </c>
      <c r="G638" s="29">
        <v>7.56</v>
      </c>
      <c r="H638" s="12">
        <v>0.98</v>
      </c>
      <c r="I638" s="12">
        <v>0</v>
      </c>
      <c r="J638" s="29">
        <v>45</v>
      </c>
      <c r="K638" s="29">
        <v>1</v>
      </c>
      <c r="L638" s="12">
        <v>0.98</v>
      </c>
      <c r="M638" s="12">
        <v>0.98</v>
      </c>
      <c r="N638" s="29">
        <v>5.5</v>
      </c>
      <c r="O638" s="108">
        <v>5.3</v>
      </c>
      <c r="P638" s="39" t="str">
        <f>VLOOKUP(Perspectivas_Globales[[#This Row],[Country]],Tablas!$B$5:$C$138,2,FALSE)</f>
        <v>Sudamerica</v>
      </c>
      <c r="Q638" s="39" t="str" cm="1">
        <f t="array" ref="Q6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38" s="39" t="str" cm="1">
        <f t="array" ref="R6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39" spans="1:18" x14ac:dyDescent="0.25">
      <c r="A639" s="1" t="s">
        <v>65</v>
      </c>
      <c r="B639" s="1">
        <v>2012</v>
      </c>
      <c r="C639" s="1" t="s">
        <v>12</v>
      </c>
      <c r="D639" s="29">
        <v>65.8</v>
      </c>
      <c r="E639" s="29">
        <v>22</v>
      </c>
      <c r="F639" s="29">
        <v>0</v>
      </c>
      <c r="G639" s="29">
        <v>7.57</v>
      </c>
      <c r="H639" s="12">
        <v>0.97</v>
      </c>
      <c r="I639" s="12">
        <v>0</v>
      </c>
      <c r="J639" s="29">
        <v>44.1</v>
      </c>
      <c r="K639" s="29">
        <v>1</v>
      </c>
      <c r="L639" s="12">
        <v>0.97</v>
      </c>
      <c r="M639" s="12">
        <v>0.97</v>
      </c>
      <c r="N639" s="29">
        <v>5.6</v>
      </c>
      <c r="O639" s="108">
        <v>5.3</v>
      </c>
      <c r="P639" s="39" t="str">
        <f>VLOOKUP(Perspectivas_Globales[[#This Row],[Country]],Tablas!$B$5:$C$138,2,FALSE)</f>
        <v>Sudamerica</v>
      </c>
      <c r="Q639" s="39" t="str" cm="1">
        <f t="array" ref="Q6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39" s="39" t="str" cm="1">
        <f t="array" ref="R6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40" spans="1:18" x14ac:dyDescent="0.25">
      <c r="A640" s="1" t="s">
        <v>65</v>
      </c>
      <c r="B640" s="1">
        <v>2011</v>
      </c>
      <c r="C640" s="1" t="s">
        <v>12</v>
      </c>
      <c r="D640" s="29">
        <v>65.599999999999994</v>
      </c>
      <c r="E640" s="29">
        <v>229</v>
      </c>
      <c r="F640" s="29">
        <v>0</v>
      </c>
      <c r="G640" s="29">
        <v>7.56</v>
      </c>
      <c r="H640" s="12">
        <v>0.93</v>
      </c>
      <c r="I640" s="12">
        <v>0</v>
      </c>
      <c r="J640" s="29">
        <v>43.2</v>
      </c>
      <c r="K640" s="29">
        <v>1</v>
      </c>
      <c r="L640" s="12">
        <v>0.93</v>
      </c>
      <c r="M640" s="12">
        <v>0.93</v>
      </c>
      <c r="N640" s="29">
        <v>5.6</v>
      </c>
      <c r="O640" s="108">
        <v>5.3</v>
      </c>
      <c r="P640" s="39" t="str">
        <f>VLOOKUP(Perspectivas_Globales[[#This Row],[Country]],Tablas!$B$5:$C$138,2,FALSE)</f>
        <v>Sudamerica</v>
      </c>
      <c r="Q640" s="39" t="str" cm="1">
        <f t="array" ref="Q6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40" s="39" t="str" cm="1">
        <f t="array" ref="R6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41" spans="1:18" x14ac:dyDescent="0.25">
      <c r="A641" s="1" t="s">
        <v>65</v>
      </c>
      <c r="B641" s="1">
        <v>2010</v>
      </c>
      <c r="C641" s="1" t="s">
        <v>12</v>
      </c>
      <c r="D641" s="29">
        <v>65.900000000000006</v>
      </c>
      <c r="E641" s="29">
        <v>221</v>
      </c>
      <c r="F641" s="29">
        <v>0</v>
      </c>
      <c r="G641" s="29">
        <v>7.52</v>
      </c>
      <c r="H641" s="12">
        <v>0.95000000000000007</v>
      </c>
      <c r="I641" s="12">
        <v>0</v>
      </c>
      <c r="J641" s="29">
        <v>42.4</v>
      </c>
      <c r="K641" s="29">
        <v>1</v>
      </c>
      <c r="L641" s="12">
        <v>0.95000000000000007</v>
      </c>
      <c r="M641" s="12">
        <v>0.95000000000000007</v>
      </c>
      <c r="N641" s="29">
        <v>5.6</v>
      </c>
      <c r="O641" s="108">
        <v>5.3</v>
      </c>
      <c r="P641" s="39" t="str">
        <f>VLOOKUP(Perspectivas_Globales[[#This Row],[Country]],Tablas!$B$5:$C$138,2,FALSE)</f>
        <v>Sudamerica</v>
      </c>
      <c r="Q641" s="39" t="str" cm="1">
        <f t="array" ref="Q6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41" s="39" t="str" cm="1">
        <f t="array" ref="R6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42" spans="1:18" x14ac:dyDescent="0.25">
      <c r="A642" s="1" t="s">
        <v>65</v>
      </c>
      <c r="B642" s="1">
        <v>2009</v>
      </c>
      <c r="C642" s="1" t="s">
        <v>12</v>
      </c>
      <c r="D642" s="29">
        <v>66.099999999999994</v>
      </c>
      <c r="E642" s="29">
        <v>218</v>
      </c>
      <c r="F642" s="29">
        <v>0</v>
      </c>
      <c r="G642" s="29">
        <v>7.49</v>
      </c>
      <c r="H642" s="12">
        <v>0.98</v>
      </c>
      <c r="I642" s="12">
        <v>0</v>
      </c>
      <c r="J642" s="29">
        <v>41.6</v>
      </c>
      <c r="K642" s="29">
        <v>1</v>
      </c>
      <c r="L642" s="12">
        <v>0.97</v>
      </c>
      <c r="M642" s="12">
        <v>0.98</v>
      </c>
      <c r="N642" s="29">
        <v>5.6</v>
      </c>
      <c r="O642" s="108">
        <v>5.4</v>
      </c>
      <c r="P642" s="39" t="str">
        <f>VLOOKUP(Perspectivas_Globales[[#This Row],[Country]],Tablas!$B$5:$C$138,2,FALSE)</f>
        <v>Sudamerica</v>
      </c>
      <c r="Q642" s="39" t="str" cm="1">
        <f t="array" ref="Q6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42" s="39" t="str" cm="1">
        <f t="array" ref="R6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43" spans="1:18" x14ac:dyDescent="0.25">
      <c r="A643" s="1" t="s">
        <v>65</v>
      </c>
      <c r="B643" s="1">
        <v>2008</v>
      </c>
      <c r="C643" s="1" t="s">
        <v>12</v>
      </c>
      <c r="D643" s="29">
        <v>66.3</v>
      </c>
      <c r="E643" s="29">
        <v>218</v>
      </c>
      <c r="F643" s="29">
        <v>1</v>
      </c>
      <c r="G643" s="29">
        <v>7.32</v>
      </c>
      <c r="H643" s="12">
        <v>0.93</v>
      </c>
      <c r="I643" s="12">
        <v>0</v>
      </c>
      <c r="J643" s="29">
        <v>4.9000000000000004</v>
      </c>
      <c r="K643" s="29">
        <v>1</v>
      </c>
      <c r="L643" s="12">
        <v>0.93</v>
      </c>
      <c r="M643" s="12">
        <v>0.93</v>
      </c>
      <c r="N643" s="29">
        <v>5.6</v>
      </c>
      <c r="O643" s="108">
        <v>5.4</v>
      </c>
      <c r="P643" s="39" t="str">
        <f>VLOOKUP(Perspectivas_Globales[[#This Row],[Country]],Tablas!$B$5:$C$138,2,FALSE)</f>
        <v>Sudamerica</v>
      </c>
      <c r="Q643" s="39" t="str" cm="1">
        <f t="array" ref="Q6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43" s="39" t="str" cm="1">
        <f t="array" ref="R6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44" spans="1:18" x14ac:dyDescent="0.25">
      <c r="A644" s="1" t="s">
        <v>65</v>
      </c>
      <c r="B644" s="1">
        <v>2007</v>
      </c>
      <c r="C644" s="1" t="s">
        <v>12</v>
      </c>
      <c r="D644" s="29">
        <v>65.7</v>
      </c>
      <c r="E644" s="29">
        <v>232</v>
      </c>
      <c r="F644" s="29">
        <v>1</v>
      </c>
      <c r="G644" s="29">
        <v>7.2</v>
      </c>
      <c r="H644" s="12">
        <v>0.94000000000000006</v>
      </c>
      <c r="I644" s="12">
        <v>0</v>
      </c>
      <c r="J644" s="29">
        <v>4.3</v>
      </c>
      <c r="K644" s="29">
        <v>1</v>
      </c>
      <c r="L644" s="12">
        <v>0.94000000000000006</v>
      </c>
      <c r="M644" s="12">
        <v>0.94000000000000006</v>
      </c>
      <c r="N644" s="29">
        <v>5.7</v>
      </c>
      <c r="O644" s="108">
        <v>5.5</v>
      </c>
      <c r="P644" s="39" t="str">
        <f>VLOOKUP(Perspectivas_Globales[[#This Row],[Country]],Tablas!$B$5:$C$138,2,FALSE)</f>
        <v>Sudamerica</v>
      </c>
      <c r="Q644" s="39" t="str" cm="1">
        <f t="array" ref="Q6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44" s="39" t="str" cm="1">
        <f t="array" ref="R6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45" spans="1:18" x14ac:dyDescent="0.25">
      <c r="A645" s="1" t="s">
        <v>65</v>
      </c>
      <c r="B645" s="1">
        <v>2006</v>
      </c>
      <c r="C645" s="1" t="s">
        <v>12</v>
      </c>
      <c r="D645" s="29">
        <v>65.2</v>
      </c>
      <c r="E645" s="29">
        <v>24</v>
      </c>
      <c r="F645" s="29">
        <v>1</v>
      </c>
      <c r="G645" s="29">
        <v>7.04</v>
      </c>
      <c r="H645" s="12">
        <v>0.93</v>
      </c>
      <c r="I645" s="12">
        <v>0</v>
      </c>
      <c r="J645" s="29">
        <v>39.6</v>
      </c>
      <c r="K645" s="29">
        <v>1</v>
      </c>
      <c r="L645" s="12">
        <v>0.92</v>
      </c>
      <c r="M645" s="12">
        <v>0.93</v>
      </c>
      <c r="N645" s="29">
        <v>5.7</v>
      </c>
      <c r="O645" s="108">
        <v>5.5</v>
      </c>
      <c r="P645" s="39" t="str">
        <f>VLOOKUP(Perspectivas_Globales[[#This Row],[Country]],Tablas!$B$5:$C$138,2,FALSE)</f>
        <v>Sudamerica</v>
      </c>
      <c r="Q645" s="39" t="str" cm="1">
        <f t="array" ref="Q6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45" s="39" t="str" cm="1">
        <f t="array" ref="R6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46" spans="1:18" x14ac:dyDescent="0.25">
      <c r="A646" s="1" t="s">
        <v>65</v>
      </c>
      <c r="B646" s="1">
        <v>2005</v>
      </c>
      <c r="C646" s="1" t="s">
        <v>12</v>
      </c>
      <c r="D646" s="29">
        <v>65</v>
      </c>
      <c r="E646" s="29">
        <v>238</v>
      </c>
      <c r="F646" s="29">
        <v>1</v>
      </c>
      <c r="G646" s="29">
        <v>7.35</v>
      </c>
      <c r="H646" s="12">
        <v>0.93</v>
      </c>
      <c r="I646" s="12">
        <v>0</v>
      </c>
      <c r="J646" s="29">
        <v>39</v>
      </c>
      <c r="K646" s="29">
        <v>1</v>
      </c>
      <c r="L646" s="12">
        <v>0.93</v>
      </c>
      <c r="M646" s="12">
        <v>0.93</v>
      </c>
      <c r="N646" s="29">
        <v>5.7</v>
      </c>
      <c r="O646" s="108">
        <v>5.5</v>
      </c>
      <c r="P646" s="39" t="str">
        <f>VLOOKUP(Perspectivas_Globales[[#This Row],[Country]],Tablas!$B$5:$C$138,2,FALSE)</f>
        <v>Sudamerica</v>
      </c>
      <c r="Q646" s="39" t="str" cm="1">
        <f t="array" ref="Q6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46" s="39" t="str" cm="1">
        <f t="array" ref="R6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47" spans="1:18" x14ac:dyDescent="0.25">
      <c r="A647" s="1" t="s">
        <v>65</v>
      </c>
      <c r="B647" s="1">
        <v>2004</v>
      </c>
      <c r="C647" s="1" t="s">
        <v>12</v>
      </c>
      <c r="D647" s="29">
        <v>65.099999999999994</v>
      </c>
      <c r="E647" s="29">
        <v>237</v>
      </c>
      <c r="F647" s="29">
        <v>1</v>
      </c>
      <c r="G647" s="29">
        <v>7.84</v>
      </c>
      <c r="H647" s="12">
        <v>0.91</v>
      </c>
      <c r="I647" s="12">
        <v>0</v>
      </c>
      <c r="J647" s="29">
        <v>38.4</v>
      </c>
      <c r="K647" s="29">
        <v>1</v>
      </c>
      <c r="L647" s="12">
        <v>0.91</v>
      </c>
      <c r="M647" s="12">
        <v>0.91</v>
      </c>
      <c r="N647" s="29">
        <v>5.8</v>
      </c>
      <c r="O647" s="108">
        <v>5.6</v>
      </c>
      <c r="P647" s="39" t="str">
        <f>VLOOKUP(Perspectivas_Globales[[#This Row],[Country]],Tablas!$B$5:$C$138,2,FALSE)</f>
        <v>Sudamerica</v>
      </c>
      <c r="Q647" s="39" t="str" cm="1">
        <f t="array" ref="Q6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47" s="39" t="str" cm="1">
        <f t="array" ref="R6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48" spans="1:18" x14ac:dyDescent="0.25">
      <c r="A648" s="1" t="s">
        <v>65</v>
      </c>
      <c r="B648" s="1">
        <v>2003</v>
      </c>
      <c r="C648" s="1" t="s">
        <v>12</v>
      </c>
      <c r="D648" s="29">
        <v>65.3</v>
      </c>
      <c r="E648" s="29">
        <v>237</v>
      </c>
      <c r="F648" s="29">
        <v>1</v>
      </c>
      <c r="G648" s="29">
        <v>7.93</v>
      </c>
      <c r="H648" s="12">
        <v>0.09</v>
      </c>
      <c r="I648" s="12">
        <v>0</v>
      </c>
      <c r="J648" s="29">
        <v>37.799999999999997</v>
      </c>
      <c r="K648" s="29">
        <v>1</v>
      </c>
      <c r="L648" s="12">
        <v>0.91</v>
      </c>
      <c r="M648" s="12">
        <v>0.09</v>
      </c>
      <c r="N648" s="29">
        <v>5.8</v>
      </c>
      <c r="O648" s="108">
        <v>5.6</v>
      </c>
      <c r="P648" s="39" t="str">
        <f>VLOOKUP(Perspectivas_Globales[[#This Row],[Country]],Tablas!$B$5:$C$138,2,FALSE)</f>
        <v>Sudamerica</v>
      </c>
      <c r="Q648" s="39" t="str" cm="1">
        <f t="array" ref="Q6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48" s="39" t="str" cm="1">
        <f t="array" ref="R6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49" spans="1:18" x14ac:dyDescent="0.25">
      <c r="A649" s="1" t="s">
        <v>65</v>
      </c>
      <c r="B649" s="1">
        <v>2002</v>
      </c>
      <c r="C649" s="1" t="s">
        <v>12</v>
      </c>
      <c r="D649" s="29">
        <v>65.3</v>
      </c>
      <c r="E649" s="29">
        <v>244</v>
      </c>
      <c r="F649" s="29">
        <v>1</v>
      </c>
      <c r="G649" s="29">
        <v>7.73</v>
      </c>
      <c r="H649" s="12">
        <v>0.91</v>
      </c>
      <c r="I649" s="12">
        <v>0</v>
      </c>
      <c r="J649" s="29">
        <v>37.1</v>
      </c>
      <c r="K649" s="29">
        <v>1</v>
      </c>
      <c r="L649" s="12">
        <v>0.93</v>
      </c>
      <c r="M649" s="12">
        <v>0.91</v>
      </c>
      <c r="N649" s="29">
        <v>5.9</v>
      </c>
      <c r="O649" s="108">
        <v>5.7</v>
      </c>
      <c r="P649" s="39" t="str">
        <f>VLOOKUP(Perspectivas_Globales[[#This Row],[Country]],Tablas!$B$5:$C$138,2,FALSE)</f>
        <v>Sudamerica</v>
      </c>
      <c r="Q649" s="39" t="str" cm="1">
        <f t="array" ref="Q6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49" s="39" t="str" cm="1">
        <f t="array" ref="R6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50" spans="1:18" x14ac:dyDescent="0.25">
      <c r="A650" s="1" t="s">
        <v>65</v>
      </c>
      <c r="B650" s="1">
        <v>2001</v>
      </c>
      <c r="C650" s="1" t="s">
        <v>12</v>
      </c>
      <c r="D650" s="29">
        <v>65.400000000000006</v>
      </c>
      <c r="E650" s="29">
        <v>247</v>
      </c>
      <c r="F650" s="29">
        <v>1</v>
      </c>
      <c r="G650" s="29">
        <v>6.71</v>
      </c>
      <c r="H650" s="12">
        <v>0.85</v>
      </c>
      <c r="I650" s="12">
        <v>0</v>
      </c>
      <c r="J650" s="29">
        <v>36.4</v>
      </c>
      <c r="K650" s="29">
        <v>1</v>
      </c>
      <c r="L650" s="12">
        <v>0.09</v>
      </c>
      <c r="M650" s="12">
        <v>0.85</v>
      </c>
      <c r="N650" s="29">
        <v>5.9</v>
      </c>
      <c r="O650" s="108">
        <v>5.7</v>
      </c>
      <c r="P650" s="39" t="str">
        <f>VLOOKUP(Perspectivas_Globales[[#This Row],[Country]],Tablas!$B$5:$C$138,2,FALSE)</f>
        <v>Sudamerica</v>
      </c>
      <c r="Q650" s="39" t="str" cm="1">
        <f t="array" ref="Q6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50" s="39" t="str" cm="1">
        <f t="array" ref="R6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51" spans="1:18" x14ac:dyDescent="0.25">
      <c r="A651" s="1" t="s">
        <v>66</v>
      </c>
      <c r="B651" s="1">
        <v>2014</v>
      </c>
      <c r="C651" s="1" t="s">
        <v>12</v>
      </c>
      <c r="D651" s="29">
        <v>63.1</v>
      </c>
      <c r="E651" s="29">
        <v>245</v>
      </c>
      <c r="F651" s="29">
        <v>14</v>
      </c>
      <c r="G651" s="29">
        <v>0.01</v>
      </c>
      <c r="H651" s="12">
        <v>0.48</v>
      </c>
      <c r="I651" s="12">
        <v>0</v>
      </c>
      <c r="J651" s="29">
        <v>48.8</v>
      </c>
      <c r="K651" s="29">
        <v>19</v>
      </c>
      <c r="L651" s="12">
        <v>0.55000000000000004</v>
      </c>
      <c r="M651" s="12">
        <v>0.48</v>
      </c>
      <c r="N651" s="29">
        <v>3.9</v>
      </c>
      <c r="O651" s="108">
        <v>3.9</v>
      </c>
      <c r="P651" s="39" t="str">
        <f>VLOOKUP(Perspectivas_Globales[[#This Row],[Country]],Tablas!$B$5:$C$138,2,FALSE)</f>
        <v>America Central</v>
      </c>
      <c r="Q651" s="39" t="str" cm="1">
        <f t="array" ref="Q6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51" s="39" t="str" cm="1">
        <f t="array" ref="R6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52" spans="1:18" x14ac:dyDescent="0.25">
      <c r="A652" s="1" t="s">
        <v>66</v>
      </c>
      <c r="B652" s="1">
        <v>2013</v>
      </c>
      <c r="C652" s="1" t="s">
        <v>12</v>
      </c>
      <c r="D652" s="29">
        <v>62.7</v>
      </c>
      <c r="E652" s="29">
        <v>253</v>
      </c>
      <c r="F652" s="29">
        <v>14</v>
      </c>
      <c r="G652" s="29">
        <v>5.68</v>
      </c>
      <c r="H652" s="12">
        <v>0.68</v>
      </c>
      <c r="I652" s="12">
        <v>0</v>
      </c>
      <c r="J652" s="29">
        <v>47.7</v>
      </c>
      <c r="K652" s="29">
        <v>19</v>
      </c>
      <c r="L652" s="12">
        <v>0.67</v>
      </c>
      <c r="M652" s="12">
        <v>0.68</v>
      </c>
      <c r="N652" s="29">
        <v>3.9</v>
      </c>
      <c r="O652" s="108">
        <v>3.9</v>
      </c>
      <c r="P652" s="39" t="str">
        <f>VLOOKUP(Perspectivas_Globales[[#This Row],[Country]],Tablas!$B$5:$C$138,2,FALSE)</f>
        <v>America Central</v>
      </c>
      <c r="Q652" s="39" t="str" cm="1">
        <f t="array" ref="Q6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52" s="39" t="str" cm="1">
        <f t="array" ref="R6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53" spans="1:18" x14ac:dyDescent="0.25">
      <c r="A653" s="1" t="s">
        <v>67</v>
      </c>
      <c r="B653" s="1">
        <v>2014</v>
      </c>
      <c r="C653" s="1" t="s">
        <v>12</v>
      </c>
      <c r="D653" s="29">
        <v>74.5</v>
      </c>
      <c r="E653" s="29">
        <v>149</v>
      </c>
      <c r="F653" s="29">
        <v>3</v>
      </c>
      <c r="G653" s="29">
        <v>2.87</v>
      </c>
      <c r="H653" s="12">
        <v>0.97</v>
      </c>
      <c r="I653" s="12">
        <v>0</v>
      </c>
      <c r="J653" s="29">
        <v>5.2</v>
      </c>
      <c r="K653" s="29">
        <v>4</v>
      </c>
      <c r="L653" s="12">
        <v>0.97</v>
      </c>
      <c r="M653" s="12">
        <v>0.97</v>
      </c>
      <c r="N653" s="29">
        <v>2.1</v>
      </c>
      <c r="O653" s="108">
        <v>2.1</v>
      </c>
      <c r="P653" s="39" t="str">
        <f>VLOOKUP(Perspectivas_Globales[[#This Row],[Country]],Tablas!$B$5:$C$138,2,FALSE)</f>
        <v>America Central</v>
      </c>
      <c r="Q653" s="39" t="str" cm="1">
        <f t="array" ref="Q6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53" s="39" t="str" cm="1">
        <f t="array" ref="R6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54" spans="1:18" x14ac:dyDescent="0.25">
      <c r="A654" s="1" t="s">
        <v>67</v>
      </c>
      <c r="B654" s="1">
        <v>2013</v>
      </c>
      <c r="C654" s="1" t="s">
        <v>12</v>
      </c>
      <c r="D654" s="29">
        <v>74.3</v>
      </c>
      <c r="E654" s="29">
        <v>15</v>
      </c>
      <c r="F654" s="29">
        <v>4</v>
      </c>
      <c r="G654" s="29">
        <v>3.11</v>
      </c>
      <c r="H654" s="12">
        <v>0.97</v>
      </c>
      <c r="I654" s="12">
        <v>0</v>
      </c>
      <c r="J654" s="29">
        <v>49.3</v>
      </c>
      <c r="K654" s="29">
        <v>4</v>
      </c>
      <c r="L654" s="12">
        <v>0.97</v>
      </c>
      <c r="M654" s="12">
        <v>0.97</v>
      </c>
      <c r="N654" s="29">
        <v>2.2000000000000002</v>
      </c>
      <c r="O654" s="108">
        <v>2.1</v>
      </c>
      <c r="P654" s="39" t="str">
        <f>VLOOKUP(Perspectivas_Globales[[#This Row],[Country]],Tablas!$B$5:$C$138,2,FALSE)</f>
        <v>America Central</v>
      </c>
      <c r="Q654" s="39" t="str" cm="1">
        <f t="array" ref="Q6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54" s="39" t="str" cm="1">
        <f t="array" ref="R6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55" spans="1:18" x14ac:dyDescent="0.25">
      <c r="A655" s="1" t="s">
        <v>67</v>
      </c>
      <c r="B655" s="1">
        <v>2012</v>
      </c>
      <c r="C655" s="1" t="s">
        <v>12</v>
      </c>
      <c r="D655" s="29">
        <v>74.099999999999994</v>
      </c>
      <c r="E655" s="29">
        <v>151</v>
      </c>
      <c r="F655" s="29">
        <v>4</v>
      </c>
      <c r="G655" s="29">
        <v>3.11</v>
      </c>
      <c r="H655" s="12">
        <v>0.97</v>
      </c>
      <c r="I655" s="12">
        <v>0</v>
      </c>
      <c r="J655" s="29">
        <v>48.4</v>
      </c>
      <c r="K655" s="29">
        <v>4</v>
      </c>
      <c r="L655" s="12">
        <v>0.97</v>
      </c>
      <c r="M655" s="12">
        <v>0.97</v>
      </c>
      <c r="N655" s="29">
        <v>2.2000000000000002</v>
      </c>
      <c r="O655" s="108">
        <v>2.1</v>
      </c>
      <c r="P655" s="39" t="str">
        <f>VLOOKUP(Perspectivas_Globales[[#This Row],[Country]],Tablas!$B$5:$C$138,2,FALSE)</f>
        <v>America Central</v>
      </c>
      <c r="Q655" s="39" t="str" cm="1">
        <f t="array" ref="Q6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55" s="39" t="str" cm="1">
        <f t="array" ref="R6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56" spans="1:18" x14ac:dyDescent="0.25">
      <c r="A656" s="1" t="s">
        <v>67</v>
      </c>
      <c r="B656" s="1">
        <v>2011</v>
      </c>
      <c r="C656" s="1" t="s">
        <v>12</v>
      </c>
      <c r="D656" s="29">
        <v>73.900000000000006</v>
      </c>
      <c r="E656" s="29">
        <v>153</v>
      </c>
      <c r="F656" s="29">
        <v>4</v>
      </c>
      <c r="G656" s="29">
        <v>3.1</v>
      </c>
      <c r="H656" s="12">
        <v>0.97</v>
      </c>
      <c r="I656" s="12">
        <v>0</v>
      </c>
      <c r="J656" s="29">
        <v>47.6</v>
      </c>
      <c r="K656" s="29">
        <v>5</v>
      </c>
      <c r="L656" s="12">
        <v>0.97</v>
      </c>
      <c r="M656" s="12">
        <v>0.97</v>
      </c>
      <c r="N656" s="29">
        <v>2.2000000000000002</v>
      </c>
      <c r="O656" s="108">
        <v>2.2000000000000002</v>
      </c>
      <c r="P656" s="39" t="str">
        <f>VLOOKUP(Perspectivas_Globales[[#This Row],[Country]],Tablas!$B$5:$C$138,2,FALSE)</f>
        <v>America Central</v>
      </c>
      <c r="Q656" s="39" t="str" cm="1">
        <f t="array" ref="Q6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56" s="39" t="str" cm="1">
        <f t="array" ref="R6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57" spans="1:18" x14ac:dyDescent="0.25">
      <c r="A657" s="1" t="s">
        <v>67</v>
      </c>
      <c r="B657" s="1">
        <v>2010</v>
      </c>
      <c r="C657" s="1" t="s">
        <v>12</v>
      </c>
      <c r="D657" s="29">
        <v>73.599999999999994</v>
      </c>
      <c r="E657" s="29">
        <v>156</v>
      </c>
      <c r="F657" s="29">
        <v>4</v>
      </c>
      <c r="G657" s="29">
        <v>3.1</v>
      </c>
      <c r="H657" s="12">
        <v>0.97</v>
      </c>
      <c r="I657" s="12">
        <v>0</v>
      </c>
      <c r="J657" s="29">
        <v>46.8</v>
      </c>
      <c r="K657" s="29">
        <v>5</v>
      </c>
      <c r="L657" s="12">
        <v>0.97</v>
      </c>
      <c r="M657" s="12">
        <v>0.97</v>
      </c>
      <c r="N657" s="29">
        <v>2.2999999999999998</v>
      </c>
      <c r="O657" s="108">
        <v>2.2000000000000002</v>
      </c>
      <c r="P657" s="39" t="str">
        <f>VLOOKUP(Perspectivas_Globales[[#This Row],[Country]],Tablas!$B$5:$C$138,2,FALSE)</f>
        <v>America Central</v>
      </c>
      <c r="Q657" s="39" t="str" cm="1">
        <f t="array" ref="Q6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57" s="39" t="str" cm="1">
        <f t="array" ref="R6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58" spans="1:18" x14ac:dyDescent="0.25">
      <c r="A658" s="1" t="s">
        <v>67</v>
      </c>
      <c r="B658" s="1">
        <v>2009</v>
      </c>
      <c r="C658" s="1" t="s">
        <v>12</v>
      </c>
      <c r="D658" s="29">
        <v>73.400000000000006</v>
      </c>
      <c r="E658" s="29">
        <v>157</v>
      </c>
      <c r="F658" s="29">
        <v>4</v>
      </c>
      <c r="G658" s="29">
        <v>3.08</v>
      </c>
      <c r="H658" s="12">
        <v>0.97</v>
      </c>
      <c r="I658" s="12">
        <v>0</v>
      </c>
      <c r="J658" s="29">
        <v>45.9</v>
      </c>
      <c r="K658" s="29">
        <v>5</v>
      </c>
      <c r="L658" s="12">
        <v>0.97</v>
      </c>
      <c r="M658" s="12">
        <v>0.97</v>
      </c>
      <c r="N658" s="29">
        <v>2.2999999999999998</v>
      </c>
      <c r="O658" s="108">
        <v>2.2000000000000002</v>
      </c>
      <c r="P658" s="39" t="str">
        <f>VLOOKUP(Perspectivas_Globales[[#This Row],[Country]],Tablas!$B$5:$C$138,2,FALSE)</f>
        <v>America Central</v>
      </c>
      <c r="Q658" s="39" t="str" cm="1">
        <f t="array" ref="Q6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58" s="39" t="str" cm="1">
        <f t="array" ref="R6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59" spans="1:18" x14ac:dyDescent="0.25">
      <c r="A659" s="1" t="s">
        <v>67</v>
      </c>
      <c r="B659" s="1">
        <v>2008</v>
      </c>
      <c r="C659" s="1" t="s">
        <v>12</v>
      </c>
      <c r="D659" s="29">
        <v>73.2</v>
      </c>
      <c r="E659" s="29">
        <v>159</v>
      </c>
      <c r="F659" s="29">
        <v>4</v>
      </c>
      <c r="G659" s="29">
        <v>3.14</v>
      </c>
      <c r="H659" s="12">
        <v>0.92</v>
      </c>
      <c r="I659" s="12">
        <v>0</v>
      </c>
      <c r="J659" s="29">
        <v>45.1</v>
      </c>
      <c r="K659" s="29">
        <v>5</v>
      </c>
      <c r="L659" s="12">
        <v>0.93</v>
      </c>
      <c r="M659" s="12">
        <v>0.93</v>
      </c>
      <c r="N659" s="29">
        <v>2.2999999999999998</v>
      </c>
      <c r="O659" s="108">
        <v>2.2999999999999998</v>
      </c>
      <c r="P659" s="39" t="str">
        <f>VLOOKUP(Perspectivas_Globales[[#This Row],[Country]],Tablas!$B$5:$C$138,2,FALSE)</f>
        <v>America Central</v>
      </c>
      <c r="Q659" s="39" t="str" cm="1">
        <f t="array" ref="Q6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59" s="39" t="str" cm="1">
        <f t="array" ref="R6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60" spans="1:18" x14ac:dyDescent="0.25">
      <c r="A660" s="1" t="s">
        <v>67</v>
      </c>
      <c r="B660" s="1">
        <v>2007</v>
      </c>
      <c r="C660" s="1" t="s">
        <v>12</v>
      </c>
      <c r="D660" s="29">
        <v>73</v>
      </c>
      <c r="E660" s="29">
        <v>16</v>
      </c>
      <c r="F660" s="29">
        <v>5</v>
      </c>
      <c r="G660" s="29">
        <v>3.16</v>
      </c>
      <c r="H660" s="12">
        <v>0.93</v>
      </c>
      <c r="I660" s="12">
        <v>0</v>
      </c>
      <c r="J660" s="29">
        <v>44.3</v>
      </c>
      <c r="K660" s="29">
        <v>6</v>
      </c>
      <c r="L660" s="12">
        <v>0.94000000000000006</v>
      </c>
      <c r="M660" s="12">
        <v>0.94000000000000006</v>
      </c>
      <c r="N660" s="29">
        <v>2.4</v>
      </c>
      <c r="O660" s="108">
        <v>2.2999999999999998</v>
      </c>
      <c r="P660" s="39" t="str">
        <f>VLOOKUP(Perspectivas_Globales[[#This Row],[Country]],Tablas!$B$5:$C$138,2,FALSE)</f>
        <v>America Central</v>
      </c>
      <c r="Q660" s="39" t="str" cm="1">
        <f t="array" ref="Q6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60" s="39" t="str" cm="1">
        <f t="array" ref="R6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61" spans="1:18" x14ac:dyDescent="0.25">
      <c r="A661" s="1" t="s">
        <v>67</v>
      </c>
      <c r="B661" s="1">
        <v>2006</v>
      </c>
      <c r="C661" s="1" t="s">
        <v>12</v>
      </c>
      <c r="D661" s="29">
        <v>72.8</v>
      </c>
      <c r="E661" s="29">
        <v>161</v>
      </c>
      <c r="F661" s="29">
        <v>5</v>
      </c>
      <c r="G661" s="29">
        <v>3.23</v>
      </c>
      <c r="H661" s="12">
        <v>0.94000000000000006</v>
      </c>
      <c r="I661" s="12">
        <v>0</v>
      </c>
      <c r="J661" s="29">
        <v>43.5</v>
      </c>
      <c r="K661" s="29">
        <v>6</v>
      </c>
      <c r="L661" s="12">
        <v>0.94000000000000006</v>
      </c>
      <c r="M661" s="12">
        <v>0.95000000000000007</v>
      </c>
      <c r="N661" s="29">
        <v>2.4</v>
      </c>
      <c r="O661" s="108">
        <v>2.4</v>
      </c>
      <c r="P661" s="39" t="str">
        <f>VLOOKUP(Perspectivas_Globales[[#This Row],[Country]],Tablas!$B$5:$C$138,2,FALSE)</f>
        <v>America Central</v>
      </c>
      <c r="Q661" s="39" t="str" cm="1">
        <f t="array" ref="Q6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61" s="39" t="str" cm="1">
        <f t="array" ref="R6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62" spans="1:18" x14ac:dyDescent="0.25">
      <c r="A662" s="1" t="s">
        <v>67</v>
      </c>
      <c r="B662" s="1">
        <v>2005</v>
      </c>
      <c r="C662" s="1" t="s">
        <v>12</v>
      </c>
      <c r="D662" s="29">
        <v>72.5</v>
      </c>
      <c r="E662" s="29">
        <v>163</v>
      </c>
      <c r="F662" s="29">
        <v>5</v>
      </c>
      <c r="G662" s="29">
        <v>3.23</v>
      </c>
      <c r="H662" s="12">
        <v>0.97</v>
      </c>
      <c r="I662" s="12">
        <v>0</v>
      </c>
      <c r="J662" s="29">
        <v>42.8</v>
      </c>
      <c r="K662" s="29">
        <v>6</v>
      </c>
      <c r="L662" s="12">
        <v>0.98</v>
      </c>
      <c r="M662" s="12">
        <v>0.98</v>
      </c>
      <c r="N662" s="29">
        <v>2.5</v>
      </c>
      <c r="O662" s="108">
        <v>2.4</v>
      </c>
      <c r="P662" s="39" t="str">
        <f>VLOOKUP(Perspectivas_Globales[[#This Row],[Country]],Tablas!$B$5:$C$138,2,FALSE)</f>
        <v>America Central</v>
      </c>
      <c r="Q662" s="39" t="str" cm="1">
        <f t="array" ref="Q6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62" s="39" t="str" cm="1">
        <f t="array" ref="R6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63" spans="1:18" x14ac:dyDescent="0.25">
      <c r="A663" s="1" t="s">
        <v>67</v>
      </c>
      <c r="B663" s="1">
        <v>2004</v>
      </c>
      <c r="C663" s="1" t="s">
        <v>12</v>
      </c>
      <c r="D663" s="29">
        <v>72.2</v>
      </c>
      <c r="E663" s="29">
        <v>165</v>
      </c>
      <c r="F663" s="29">
        <v>5</v>
      </c>
      <c r="G663" s="29">
        <v>3.02</v>
      </c>
      <c r="H663" s="12">
        <v>0.93</v>
      </c>
      <c r="I663" s="12">
        <v>0</v>
      </c>
      <c r="J663" s="29">
        <v>42</v>
      </c>
      <c r="K663" s="29">
        <v>7</v>
      </c>
      <c r="L663" s="12">
        <v>0.94000000000000006</v>
      </c>
      <c r="M663" s="12">
        <v>0.94000000000000006</v>
      </c>
      <c r="N663" s="29">
        <v>2.6</v>
      </c>
      <c r="O663" s="108">
        <v>2.5</v>
      </c>
      <c r="P663" s="39" t="str">
        <f>VLOOKUP(Perspectivas_Globales[[#This Row],[Country]],Tablas!$B$5:$C$138,2,FALSE)</f>
        <v>America Central</v>
      </c>
      <c r="Q663" s="39" t="str" cm="1">
        <f t="array" ref="Q6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63" s="39" t="str" cm="1">
        <f t="array" ref="R6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64" spans="1:18" x14ac:dyDescent="0.25">
      <c r="A664" s="1" t="s">
        <v>67</v>
      </c>
      <c r="B664" s="1">
        <v>2003</v>
      </c>
      <c r="C664" s="1" t="s">
        <v>12</v>
      </c>
      <c r="D664" s="29">
        <v>71.900000000000006</v>
      </c>
      <c r="E664" s="29">
        <v>166</v>
      </c>
      <c r="F664" s="29">
        <v>6</v>
      </c>
      <c r="G664" s="29">
        <v>3.04</v>
      </c>
      <c r="H664" s="12">
        <v>0.91</v>
      </c>
      <c r="I664" s="12">
        <v>0</v>
      </c>
      <c r="J664" s="29">
        <v>41.2</v>
      </c>
      <c r="K664" s="29">
        <v>7</v>
      </c>
      <c r="L664" s="12">
        <v>0.92</v>
      </c>
      <c r="M664" s="12">
        <v>0.92</v>
      </c>
      <c r="N664" s="29">
        <v>2.6</v>
      </c>
      <c r="O664" s="108">
        <v>2.5</v>
      </c>
      <c r="P664" s="39" t="str">
        <f>VLOOKUP(Perspectivas_Globales[[#This Row],[Country]],Tablas!$B$5:$C$138,2,FALSE)</f>
        <v>America Central</v>
      </c>
      <c r="Q664" s="39" t="str" cm="1">
        <f t="array" ref="Q6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64" s="39" t="str" cm="1">
        <f t="array" ref="R6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65" spans="1:18" x14ac:dyDescent="0.25">
      <c r="A665" s="1" t="s">
        <v>67</v>
      </c>
      <c r="B665" s="1">
        <v>2002</v>
      </c>
      <c r="C665" s="1" t="s">
        <v>12</v>
      </c>
      <c r="D665" s="29">
        <v>71.599999999999994</v>
      </c>
      <c r="E665" s="29">
        <v>169</v>
      </c>
      <c r="F665" s="29">
        <v>6</v>
      </c>
      <c r="G665" s="29">
        <v>3.09</v>
      </c>
      <c r="H665" s="12">
        <v>0.94000000000000006</v>
      </c>
      <c r="I665" s="12">
        <v>0</v>
      </c>
      <c r="J665" s="29">
        <v>4.4000000000000004</v>
      </c>
      <c r="K665" s="29">
        <v>7</v>
      </c>
      <c r="L665" s="12">
        <v>0.95000000000000007</v>
      </c>
      <c r="M665" s="12">
        <v>0.95000000000000007</v>
      </c>
      <c r="N665" s="29">
        <v>2.7</v>
      </c>
      <c r="O665" s="108">
        <v>2.6</v>
      </c>
      <c r="P665" s="39" t="str">
        <f>VLOOKUP(Perspectivas_Globales[[#This Row],[Country]],Tablas!$B$5:$C$138,2,FALSE)</f>
        <v>America Central</v>
      </c>
      <c r="Q665" s="39" t="str" cm="1">
        <f t="array" ref="Q6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65" s="39" t="str" cm="1">
        <f t="array" ref="R6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66" spans="1:18" x14ac:dyDescent="0.25">
      <c r="A666" s="1" t="s">
        <v>67</v>
      </c>
      <c r="B666" s="1">
        <v>2001</v>
      </c>
      <c r="C666" s="1" t="s">
        <v>12</v>
      </c>
      <c r="D666" s="29">
        <v>71.3</v>
      </c>
      <c r="E666" s="29">
        <v>171</v>
      </c>
      <c r="F666" s="29">
        <v>6</v>
      </c>
      <c r="G666" s="29">
        <v>2.74</v>
      </c>
      <c r="H666" s="12">
        <v>0.95000000000000007</v>
      </c>
      <c r="I666" s="12">
        <v>0</v>
      </c>
      <c r="J666" s="29">
        <v>39.6</v>
      </c>
      <c r="K666" s="29">
        <v>8</v>
      </c>
      <c r="L666" s="12">
        <v>0.99</v>
      </c>
      <c r="M666" s="12">
        <v>0.96</v>
      </c>
      <c r="N666" s="29">
        <v>2.7</v>
      </c>
      <c r="O666" s="108">
        <v>2.7</v>
      </c>
      <c r="P666" s="39" t="str">
        <f>VLOOKUP(Perspectivas_Globales[[#This Row],[Country]],Tablas!$B$5:$C$138,2,FALSE)</f>
        <v>America Central</v>
      </c>
      <c r="Q666" s="39" t="str" cm="1">
        <f t="array" ref="Q6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66" s="39" t="str" cm="1">
        <f t="array" ref="R6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67" spans="1:18" x14ac:dyDescent="0.25">
      <c r="A667" s="1" t="s">
        <v>67</v>
      </c>
      <c r="B667" s="1">
        <v>2000</v>
      </c>
      <c r="C667" s="1" t="s">
        <v>12</v>
      </c>
      <c r="D667" s="29">
        <v>71</v>
      </c>
      <c r="E667" s="29">
        <v>174</v>
      </c>
      <c r="F667" s="29">
        <v>6</v>
      </c>
      <c r="G667" s="29">
        <v>2.61</v>
      </c>
      <c r="H667" s="12">
        <v>0.93</v>
      </c>
      <c r="I667" s="12">
        <v>0</v>
      </c>
      <c r="J667" s="29">
        <v>38.799999999999997</v>
      </c>
      <c r="K667" s="29">
        <v>8</v>
      </c>
      <c r="L667" s="12">
        <v>0.88</v>
      </c>
      <c r="M667" s="12">
        <v>0.94000000000000006</v>
      </c>
      <c r="N667" s="29">
        <v>2.8</v>
      </c>
      <c r="O667" s="108">
        <v>2.7</v>
      </c>
      <c r="P667" s="39" t="str">
        <f>VLOOKUP(Perspectivas_Globales[[#This Row],[Country]],Tablas!$B$5:$C$138,2,FALSE)</f>
        <v>America Central</v>
      </c>
      <c r="Q667" s="39" t="str" cm="1">
        <f t="array" ref="Q6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667" s="39" t="str" cm="1">
        <f t="array" ref="R6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68" spans="1:18" x14ac:dyDescent="0.25">
      <c r="A668" s="1" t="s">
        <v>68</v>
      </c>
      <c r="B668" s="1">
        <v>2014</v>
      </c>
      <c r="C668" s="1" t="s">
        <v>12</v>
      </c>
      <c r="D668" s="29">
        <v>68</v>
      </c>
      <c r="E668" s="29">
        <v>184</v>
      </c>
      <c r="F668" s="29">
        <v>957</v>
      </c>
      <c r="G668" s="29">
        <v>3.07</v>
      </c>
      <c r="H668" s="12">
        <v>0.79</v>
      </c>
      <c r="I668" s="12">
        <v>795.63</v>
      </c>
      <c r="J668" s="29">
        <v>18.100000000000001</v>
      </c>
      <c r="K668" s="29">
        <v>1200</v>
      </c>
      <c r="L668" s="12">
        <v>0.84</v>
      </c>
      <c r="M668" s="12">
        <v>0.85</v>
      </c>
      <c r="N668" s="29">
        <v>26.8</v>
      </c>
      <c r="O668" s="108">
        <v>27.4</v>
      </c>
      <c r="P668" s="39" t="str">
        <f>VLOOKUP(Perspectivas_Globales[[#This Row],[Country]],Tablas!$B$5:$C$138,2,FALSE)</f>
        <v>Asia</v>
      </c>
      <c r="Q668" s="39" t="str" cm="1">
        <f t="array" ref="Q6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68" s="39" t="str" cm="1">
        <f t="array" ref="R6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69" spans="1:18" x14ac:dyDescent="0.25">
      <c r="A669" s="1" t="s">
        <v>68</v>
      </c>
      <c r="B669" s="1">
        <v>2013</v>
      </c>
      <c r="C669" s="1" t="s">
        <v>12</v>
      </c>
      <c r="D669" s="29">
        <v>67.599999999999994</v>
      </c>
      <c r="E669" s="29">
        <v>187</v>
      </c>
      <c r="F669" s="29">
        <v>1000</v>
      </c>
      <c r="G669" s="29">
        <v>3.11</v>
      </c>
      <c r="H669" s="12">
        <v>7.0000000000000007E-2</v>
      </c>
      <c r="I669" s="12">
        <v>138.22</v>
      </c>
      <c r="J669" s="29">
        <v>17.5</v>
      </c>
      <c r="K669" s="29">
        <v>1300</v>
      </c>
      <c r="L669" s="12">
        <v>0.82000000000000006</v>
      </c>
      <c r="M669" s="12">
        <v>0.83000000000000007</v>
      </c>
      <c r="N669" s="29">
        <v>26.8</v>
      </c>
      <c r="O669" s="108">
        <v>27.5</v>
      </c>
      <c r="P669" s="39" t="str">
        <f>VLOOKUP(Perspectivas_Globales[[#This Row],[Country]],Tablas!$B$5:$C$138,2,FALSE)</f>
        <v>Asia</v>
      </c>
      <c r="Q669" s="39" t="str" cm="1">
        <f t="array" ref="Q6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69" s="39" t="str" cm="1">
        <f t="array" ref="R6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70" spans="1:18" x14ac:dyDescent="0.25">
      <c r="A670" s="1" t="s">
        <v>68</v>
      </c>
      <c r="B670" s="1">
        <v>2012</v>
      </c>
      <c r="C670" s="1" t="s">
        <v>12</v>
      </c>
      <c r="D670" s="29">
        <v>67.3</v>
      </c>
      <c r="E670" s="29">
        <v>19</v>
      </c>
      <c r="F670" s="29">
        <v>1100</v>
      </c>
      <c r="G670" s="29">
        <v>3.1</v>
      </c>
      <c r="H670" s="12">
        <v>0.73</v>
      </c>
      <c r="I670" s="12">
        <v>186.68</v>
      </c>
      <c r="J670" s="29">
        <v>17</v>
      </c>
      <c r="K670" s="29">
        <v>1400</v>
      </c>
      <c r="L670" s="12">
        <v>0.79</v>
      </c>
      <c r="M670" s="12">
        <v>0.82000000000000006</v>
      </c>
      <c r="N670" s="29">
        <v>26.9</v>
      </c>
      <c r="O670" s="108">
        <v>27.6</v>
      </c>
      <c r="P670" s="39" t="str">
        <f>VLOOKUP(Perspectivas_Globales[[#This Row],[Country]],Tablas!$B$5:$C$138,2,FALSE)</f>
        <v>Asia</v>
      </c>
      <c r="Q670" s="39" t="str" cm="1">
        <f t="array" ref="Q6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70" s="39" t="str" cm="1">
        <f t="array" ref="R6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71" spans="1:18" x14ac:dyDescent="0.25">
      <c r="A671" s="1" t="s">
        <v>68</v>
      </c>
      <c r="B671" s="1">
        <v>2011</v>
      </c>
      <c r="C671" s="1" t="s">
        <v>12</v>
      </c>
      <c r="D671" s="29">
        <v>66.8</v>
      </c>
      <c r="E671" s="29">
        <v>193</v>
      </c>
      <c r="F671" s="29">
        <v>1100</v>
      </c>
      <c r="G671" s="29">
        <v>3</v>
      </c>
      <c r="H671" s="12">
        <v>0.44</v>
      </c>
      <c r="I671" s="12">
        <v>336.34000000000003</v>
      </c>
      <c r="J671" s="29">
        <v>16.399999999999999</v>
      </c>
      <c r="K671" s="29">
        <v>1500</v>
      </c>
      <c r="L671" s="12">
        <v>0.79</v>
      </c>
      <c r="M671" s="12">
        <v>0.82000000000000006</v>
      </c>
      <c r="N671" s="29">
        <v>26.9</v>
      </c>
      <c r="O671" s="108">
        <v>27.7</v>
      </c>
      <c r="P671" s="39" t="str">
        <f>VLOOKUP(Perspectivas_Globales[[#This Row],[Country]],Tablas!$B$5:$C$138,2,FALSE)</f>
        <v>Asia</v>
      </c>
      <c r="Q671" s="39" t="str" cm="1">
        <f t="array" ref="Q6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71" s="39" t="str" cm="1">
        <f t="array" ref="R6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72" spans="1:18" x14ac:dyDescent="0.25">
      <c r="A672" s="1" t="s">
        <v>68</v>
      </c>
      <c r="B672" s="1">
        <v>2010</v>
      </c>
      <c r="C672" s="1" t="s">
        <v>12</v>
      </c>
      <c r="D672" s="29">
        <v>66.400000000000006</v>
      </c>
      <c r="E672" s="29">
        <v>196</v>
      </c>
      <c r="F672" s="29">
        <v>1200</v>
      </c>
      <c r="G672" s="29">
        <v>2.77</v>
      </c>
      <c r="H672" s="12">
        <v>0.38</v>
      </c>
      <c r="I672" s="12">
        <v>314.58</v>
      </c>
      <c r="J672" s="29">
        <v>15.9</v>
      </c>
      <c r="K672" s="29">
        <v>1600</v>
      </c>
      <c r="L672" s="12">
        <v>0.76</v>
      </c>
      <c r="M672" s="12">
        <v>0.79</v>
      </c>
      <c r="N672" s="29">
        <v>27</v>
      </c>
      <c r="O672" s="108">
        <v>27.8</v>
      </c>
      <c r="P672" s="39" t="str">
        <f>VLOOKUP(Perspectivas_Globales[[#This Row],[Country]],Tablas!$B$5:$C$138,2,FALSE)</f>
        <v>Asia</v>
      </c>
      <c r="Q672" s="39" t="str" cm="1">
        <f t="array" ref="Q6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72" s="39" t="str" cm="1">
        <f t="array" ref="R6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73" spans="1:18" x14ac:dyDescent="0.25">
      <c r="A673" s="1" t="s">
        <v>68</v>
      </c>
      <c r="B673" s="1">
        <v>2009</v>
      </c>
      <c r="C673" s="1" t="s">
        <v>12</v>
      </c>
      <c r="D673" s="29">
        <v>66</v>
      </c>
      <c r="E673" s="29">
        <v>2</v>
      </c>
      <c r="F673" s="29">
        <v>1300</v>
      </c>
      <c r="G673" s="29">
        <v>2.5</v>
      </c>
      <c r="H673" s="12">
        <v>0.37</v>
      </c>
      <c r="I673" s="12">
        <v>561.88</v>
      </c>
      <c r="J673" s="29">
        <v>15.4</v>
      </c>
      <c r="K673" s="29">
        <v>1700</v>
      </c>
      <c r="L673" s="12">
        <v>0.73</v>
      </c>
      <c r="M673" s="12">
        <v>0.74</v>
      </c>
      <c r="N673" s="29">
        <v>27</v>
      </c>
      <c r="O673" s="108">
        <v>27.8</v>
      </c>
      <c r="P673" s="39" t="str">
        <f>VLOOKUP(Perspectivas_Globales[[#This Row],[Country]],Tablas!$B$5:$C$138,2,FALSE)</f>
        <v>Asia</v>
      </c>
      <c r="Q673" s="39" t="str" cm="1">
        <f t="array" ref="Q6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73" s="39" t="str" cm="1">
        <f t="array" ref="R6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74" spans="1:18" x14ac:dyDescent="0.25">
      <c r="A674" s="1" t="s">
        <v>68</v>
      </c>
      <c r="B674" s="1">
        <v>2008</v>
      </c>
      <c r="C674" s="1" t="s">
        <v>12</v>
      </c>
      <c r="D674" s="29">
        <v>65.5</v>
      </c>
      <c r="E674" s="29">
        <v>23</v>
      </c>
      <c r="F674" s="29">
        <v>1300</v>
      </c>
      <c r="G674" s="29">
        <v>1.93</v>
      </c>
      <c r="H674" s="12">
        <v>0.28999999999999998</v>
      </c>
      <c r="I674" s="12">
        <v>442.58</v>
      </c>
      <c r="J674" s="29">
        <v>14.9</v>
      </c>
      <c r="K674" s="29">
        <v>1800</v>
      </c>
      <c r="L674" s="12">
        <v>0.69000000000000006</v>
      </c>
      <c r="M674" s="12">
        <v>7.0000000000000007E-2</v>
      </c>
      <c r="N674" s="29">
        <v>27</v>
      </c>
      <c r="O674" s="108">
        <v>27.9</v>
      </c>
      <c r="P674" s="39" t="str">
        <f>VLOOKUP(Perspectivas_Globales[[#This Row],[Country]],Tablas!$B$5:$C$138,2,FALSE)</f>
        <v>Asia</v>
      </c>
      <c r="Q674" s="39" t="str" cm="1">
        <f t="array" ref="Q6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74" s="39" t="str" cm="1">
        <f t="array" ref="R6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75" spans="1:18" x14ac:dyDescent="0.25">
      <c r="A675" s="1" t="s">
        <v>68</v>
      </c>
      <c r="B675" s="1">
        <v>2007</v>
      </c>
      <c r="C675" s="1" t="s">
        <v>12</v>
      </c>
      <c r="D675" s="29">
        <v>65.2</v>
      </c>
      <c r="E675" s="29">
        <v>26</v>
      </c>
      <c r="F675" s="29">
        <v>1400</v>
      </c>
      <c r="G675" s="29">
        <v>1.59</v>
      </c>
      <c r="H675" s="12">
        <v>0.06</v>
      </c>
      <c r="I675" s="12">
        <v>411.44</v>
      </c>
      <c r="J675" s="29">
        <v>14.4</v>
      </c>
      <c r="K675" s="29">
        <v>1900</v>
      </c>
      <c r="L675" s="12">
        <v>0.67</v>
      </c>
      <c r="M675" s="12">
        <v>0.64</v>
      </c>
      <c r="N675" s="29">
        <v>27.1</v>
      </c>
      <c r="O675" s="108">
        <v>28</v>
      </c>
      <c r="P675" s="39" t="str">
        <f>VLOOKUP(Perspectivas_Globales[[#This Row],[Country]],Tablas!$B$5:$C$138,2,FALSE)</f>
        <v>Asia</v>
      </c>
      <c r="Q675" s="39" t="str" cm="1">
        <f t="array" ref="Q6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75" s="39" t="str" cm="1">
        <f t="array" ref="R6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76" spans="1:18" x14ac:dyDescent="0.25">
      <c r="A676" s="1" t="s">
        <v>68</v>
      </c>
      <c r="B676" s="1">
        <v>2006</v>
      </c>
      <c r="C676" s="1" t="s">
        <v>12</v>
      </c>
      <c r="D676" s="29">
        <v>64.8</v>
      </c>
      <c r="E676" s="29">
        <v>28</v>
      </c>
      <c r="F676" s="29">
        <v>1500</v>
      </c>
      <c r="G676" s="29">
        <v>1.37</v>
      </c>
      <c r="H676" s="12">
        <v>0.06</v>
      </c>
      <c r="I676" s="12">
        <v>641.85</v>
      </c>
      <c r="J676" s="29">
        <v>13.9</v>
      </c>
      <c r="K676" s="29">
        <v>2000</v>
      </c>
      <c r="L676" s="12">
        <v>0.66</v>
      </c>
      <c r="M676" s="12">
        <v>0.65</v>
      </c>
      <c r="N676" s="29">
        <v>27.1</v>
      </c>
      <c r="O676" s="108">
        <v>28</v>
      </c>
      <c r="P676" s="39" t="str">
        <f>VLOOKUP(Perspectivas_Globales[[#This Row],[Country]],Tablas!$B$5:$C$138,2,FALSE)</f>
        <v>Asia</v>
      </c>
      <c r="Q676" s="39" t="str" cm="1">
        <f t="array" ref="Q6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76" s="39" t="str" cm="1">
        <f t="array" ref="R6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77" spans="1:18" x14ac:dyDescent="0.25">
      <c r="A677" s="1" t="s">
        <v>68</v>
      </c>
      <c r="B677" s="1">
        <v>2005</v>
      </c>
      <c r="C677" s="1" t="s">
        <v>12</v>
      </c>
      <c r="D677" s="29">
        <v>64.400000000000006</v>
      </c>
      <c r="E677" s="29">
        <v>211</v>
      </c>
      <c r="F677" s="29">
        <v>1500</v>
      </c>
      <c r="G677" s="29">
        <v>1.27</v>
      </c>
      <c r="H677" s="12">
        <v>0.08</v>
      </c>
      <c r="I677" s="12">
        <v>367.11</v>
      </c>
      <c r="J677" s="29">
        <v>13.5</v>
      </c>
      <c r="K677" s="29">
        <v>2000</v>
      </c>
      <c r="L677" s="12">
        <v>0.65</v>
      </c>
      <c r="M677" s="12">
        <v>0.65</v>
      </c>
      <c r="N677" s="29">
        <v>27.2</v>
      </c>
      <c r="O677" s="108">
        <v>28.1</v>
      </c>
      <c r="P677" s="39" t="str">
        <f>VLOOKUP(Perspectivas_Globales[[#This Row],[Country]],Tablas!$B$5:$C$138,2,FALSE)</f>
        <v>Asia</v>
      </c>
      <c r="Q677" s="39" t="str" cm="1">
        <f t="array" ref="Q6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77" s="39" t="str" cm="1">
        <f t="array" ref="R6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78" spans="1:18" x14ac:dyDescent="0.25">
      <c r="A678" s="1" t="s">
        <v>68</v>
      </c>
      <c r="B678" s="1">
        <v>2004</v>
      </c>
      <c r="C678" s="1" t="s">
        <v>12</v>
      </c>
      <c r="D678" s="29">
        <v>64</v>
      </c>
      <c r="E678" s="29">
        <v>214</v>
      </c>
      <c r="F678" s="29">
        <v>1600</v>
      </c>
      <c r="G678" s="29">
        <v>1.2</v>
      </c>
      <c r="H678" s="12">
        <v>0.06</v>
      </c>
      <c r="I678" s="12">
        <v>554.43000000000006</v>
      </c>
      <c r="J678" s="29">
        <v>13</v>
      </c>
      <c r="K678" s="29">
        <v>2100</v>
      </c>
      <c r="L678" s="12">
        <v>0.57999999999999996</v>
      </c>
      <c r="M678" s="12">
        <v>0.63</v>
      </c>
      <c r="N678" s="29">
        <v>27.2</v>
      </c>
      <c r="O678" s="108">
        <v>28.2</v>
      </c>
      <c r="P678" s="39" t="str">
        <f>VLOOKUP(Perspectivas_Globales[[#This Row],[Country]],Tablas!$B$5:$C$138,2,FALSE)</f>
        <v>Asia</v>
      </c>
      <c r="Q678" s="39" t="str" cm="1">
        <f t="array" ref="Q6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78" s="39" t="str" cm="1">
        <f t="array" ref="R6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79" spans="1:18" x14ac:dyDescent="0.25">
      <c r="A679" s="1" t="s">
        <v>69</v>
      </c>
      <c r="B679" s="1">
        <v>2014</v>
      </c>
      <c r="C679" s="1" t="s">
        <v>12</v>
      </c>
      <c r="D679" s="29">
        <v>68.900000000000006</v>
      </c>
      <c r="E679" s="29">
        <v>179</v>
      </c>
      <c r="F679" s="29">
        <v>119</v>
      </c>
      <c r="G679" s="29">
        <v>0.09</v>
      </c>
      <c r="H679" s="12">
        <v>0.78</v>
      </c>
      <c r="I679" s="12">
        <v>129.43</v>
      </c>
      <c r="J679" s="29">
        <v>26.5</v>
      </c>
      <c r="K679" s="29">
        <v>142</v>
      </c>
      <c r="L679" s="12">
        <v>0.08</v>
      </c>
      <c r="M679" s="12">
        <v>0.78</v>
      </c>
      <c r="N679" s="29">
        <v>1.4</v>
      </c>
      <c r="O679" s="108">
        <v>1.2</v>
      </c>
      <c r="P679" s="39" t="str">
        <f>VLOOKUP(Perspectivas_Globales[[#This Row],[Country]],Tablas!$B$5:$C$138,2,FALSE)</f>
        <v>Asia</v>
      </c>
      <c r="Q679" s="39" t="str" cm="1">
        <f t="array" ref="Q6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79" s="39" t="str" cm="1">
        <f t="array" ref="R6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80" spans="1:18" x14ac:dyDescent="0.25">
      <c r="A680" s="1" t="s">
        <v>69</v>
      </c>
      <c r="B680" s="1">
        <v>2013</v>
      </c>
      <c r="C680" s="1" t="s">
        <v>12</v>
      </c>
      <c r="D680" s="29">
        <v>68.7</v>
      </c>
      <c r="E680" s="29">
        <v>181</v>
      </c>
      <c r="F680" s="29">
        <v>124</v>
      </c>
      <c r="G680" s="29">
        <v>0.09</v>
      </c>
      <c r="H680" s="12">
        <v>0.85</v>
      </c>
      <c r="I680" s="12">
        <v>84.19</v>
      </c>
      <c r="J680" s="29">
        <v>25.6</v>
      </c>
      <c r="K680" s="29">
        <v>148</v>
      </c>
      <c r="L680" s="12">
        <v>0.86</v>
      </c>
      <c r="M680" s="12">
        <v>0.85</v>
      </c>
      <c r="N680" s="29">
        <v>1.5</v>
      </c>
      <c r="O680" s="108">
        <v>1.3</v>
      </c>
      <c r="P680" s="39" t="str">
        <f>VLOOKUP(Perspectivas_Globales[[#This Row],[Country]],Tablas!$B$5:$C$138,2,FALSE)</f>
        <v>Asia</v>
      </c>
      <c r="Q680" s="39" t="str" cm="1">
        <f t="array" ref="Q6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80" s="39" t="str" cm="1">
        <f t="array" ref="R6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81" spans="1:18" x14ac:dyDescent="0.25">
      <c r="A681" s="1" t="s">
        <v>69</v>
      </c>
      <c r="B681" s="1">
        <v>2012</v>
      </c>
      <c r="C681" s="1" t="s">
        <v>12</v>
      </c>
      <c r="D681" s="29">
        <v>68.5</v>
      </c>
      <c r="E681" s="29">
        <v>183</v>
      </c>
      <c r="F681" s="29">
        <v>129</v>
      </c>
      <c r="G681" s="29">
        <v>0.08</v>
      </c>
      <c r="H681" s="12">
        <v>0.83000000000000007</v>
      </c>
      <c r="I681" s="12">
        <v>154.89000000000001</v>
      </c>
      <c r="J681" s="29">
        <v>24.7</v>
      </c>
      <c r="K681" s="29">
        <v>154</v>
      </c>
      <c r="L681" s="12">
        <v>0.84</v>
      </c>
      <c r="M681" s="12">
        <v>0.83000000000000007</v>
      </c>
      <c r="N681" s="29">
        <v>1.5</v>
      </c>
      <c r="O681" s="108">
        <v>1.4</v>
      </c>
      <c r="P681" s="39" t="str">
        <f>VLOOKUP(Perspectivas_Globales[[#This Row],[Country]],Tablas!$B$5:$C$138,2,FALSE)</f>
        <v>Asia</v>
      </c>
      <c r="Q681" s="39" t="str" cm="1">
        <f t="array" ref="Q6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81" s="39" t="str" cm="1">
        <f t="array" ref="R6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82" spans="1:18" x14ac:dyDescent="0.25">
      <c r="A682" s="1" t="s">
        <v>69</v>
      </c>
      <c r="B682" s="1">
        <v>2011</v>
      </c>
      <c r="C682" s="1" t="s">
        <v>12</v>
      </c>
      <c r="D682" s="29">
        <v>68.3</v>
      </c>
      <c r="E682" s="29">
        <v>185</v>
      </c>
      <c r="F682" s="29">
        <v>134</v>
      </c>
      <c r="G682" s="29">
        <v>0.08</v>
      </c>
      <c r="H682" s="12">
        <v>0.81</v>
      </c>
      <c r="I682" s="12">
        <v>218.93</v>
      </c>
      <c r="J682" s="29">
        <v>23.8</v>
      </c>
      <c r="K682" s="29">
        <v>161</v>
      </c>
      <c r="L682" s="12">
        <v>0.81</v>
      </c>
      <c r="M682" s="12">
        <v>0.81</v>
      </c>
      <c r="N682" s="29">
        <v>1.6</v>
      </c>
      <c r="O682" s="108">
        <v>1.5</v>
      </c>
      <c r="P682" s="39" t="str">
        <f>VLOOKUP(Perspectivas_Globales[[#This Row],[Country]],Tablas!$B$5:$C$138,2,FALSE)</f>
        <v>Asia</v>
      </c>
      <c r="Q682" s="39" t="str" cm="1">
        <f t="array" ref="Q6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82" s="39" t="str" cm="1">
        <f t="array" ref="R6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83" spans="1:18" x14ac:dyDescent="0.25">
      <c r="A683" s="1" t="s">
        <v>69</v>
      </c>
      <c r="B683" s="1">
        <v>2010</v>
      </c>
      <c r="C683" s="1" t="s">
        <v>12</v>
      </c>
      <c r="D683" s="29">
        <v>68.099999999999994</v>
      </c>
      <c r="E683" s="29">
        <v>187</v>
      </c>
      <c r="F683" s="29">
        <v>138</v>
      </c>
      <c r="G683" s="29">
        <v>0.08</v>
      </c>
      <c r="H683" s="12">
        <v>0.83000000000000007</v>
      </c>
      <c r="I683" s="12">
        <v>188.69</v>
      </c>
      <c r="J683" s="29">
        <v>22.9</v>
      </c>
      <c r="K683" s="29">
        <v>167</v>
      </c>
      <c r="L683" s="12">
        <v>0.82000000000000006</v>
      </c>
      <c r="M683" s="12">
        <v>0.81</v>
      </c>
      <c r="N683" s="29">
        <v>1.6</v>
      </c>
      <c r="O683" s="108">
        <v>1.5</v>
      </c>
      <c r="P683" s="39" t="str">
        <f>VLOOKUP(Perspectivas_Globales[[#This Row],[Country]],Tablas!$B$5:$C$138,2,FALSE)</f>
        <v>Asia</v>
      </c>
      <c r="Q683" s="39" t="str" cm="1">
        <f t="array" ref="Q6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83" s="39" t="str" cm="1">
        <f t="array" ref="R6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84" spans="1:18" x14ac:dyDescent="0.25">
      <c r="A684" s="1" t="s">
        <v>69</v>
      </c>
      <c r="B684" s="1">
        <v>2009</v>
      </c>
      <c r="C684" s="1" t="s">
        <v>12</v>
      </c>
      <c r="D684" s="29">
        <v>67.900000000000006</v>
      </c>
      <c r="E684" s="29">
        <v>189</v>
      </c>
      <c r="F684" s="29">
        <v>143</v>
      </c>
      <c r="G684" s="29">
        <v>0.08</v>
      </c>
      <c r="H684" s="12">
        <v>0.82000000000000006</v>
      </c>
      <c r="I684" s="12">
        <v>208.18</v>
      </c>
      <c r="J684" s="29">
        <v>22.1</v>
      </c>
      <c r="K684" s="29">
        <v>174</v>
      </c>
      <c r="L684" s="12">
        <v>0.85</v>
      </c>
      <c r="M684" s="12">
        <v>0.78</v>
      </c>
      <c r="N684" s="29">
        <v>1.7</v>
      </c>
      <c r="O684" s="108">
        <v>1.6</v>
      </c>
      <c r="P684" s="39" t="str">
        <f>VLOOKUP(Perspectivas_Globales[[#This Row],[Country]],Tablas!$B$5:$C$138,2,FALSE)</f>
        <v>Asia</v>
      </c>
      <c r="Q684" s="39" t="str" cm="1">
        <f t="array" ref="Q6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84" s="39" t="str" cm="1">
        <f t="array" ref="R6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85" spans="1:18" x14ac:dyDescent="0.25">
      <c r="A685" s="1" t="s">
        <v>69</v>
      </c>
      <c r="B685" s="1">
        <v>2008</v>
      </c>
      <c r="C685" s="1" t="s">
        <v>12</v>
      </c>
      <c r="D685" s="29">
        <v>67.7</v>
      </c>
      <c r="E685" s="29">
        <v>189</v>
      </c>
      <c r="F685" s="29">
        <v>149</v>
      </c>
      <c r="G685" s="29">
        <v>7.0000000000000007E-2</v>
      </c>
      <c r="H685" s="12">
        <v>0.82000000000000006</v>
      </c>
      <c r="I685" s="12">
        <v>153.69</v>
      </c>
      <c r="J685" s="29">
        <v>21.3</v>
      </c>
      <c r="K685" s="29">
        <v>181</v>
      </c>
      <c r="L685" s="12">
        <v>0.83000000000000007</v>
      </c>
      <c r="M685" s="12">
        <v>0.77</v>
      </c>
      <c r="N685" s="29">
        <v>1.7</v>
      </c>
      <c r="O685" s="108">
        <v>1.7</v>
      </c>
      <c r="P685" s="39" t="str">
        <f>VLOOKUP(Perspectivas_Globales[[#This Row],[Country]],Tablas!$B$5:$C$138,2,FALSE)</f>
        <v>Asia</v>
      </c>
      <c r="Q685" s="39" t="str" cm="1">
        <f t="array" ref="Q6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85" s="39" t="str" cm="1">
        <f t="array" ref="R6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86" spans="1:18" x14ac:dyDescent="0.25">
      <c r="A686" s="1" t="s">
        <v>69</v>
      </c>
      <c r="B686" s="1">
        <v>2007</v>
      </c>
      <c r="C686" s="1" t="s">
        <v>12</v>
      </c>
      <c r="D686" s="29">
        <v>67.5</v>
      </c>
      <c r="E686" s="29">
        <v>19</v>
      </c>
      <c r="F686" s="29">
        <v>154</v>
      </c>
      <c r="G686" s="29">
        <v>0.06</v>
      </c>
      <c r="H686" s="12">
        <v>0.76</v>
      </c>
      <c r="I686" s="12">
        <v>194.56</v>
      </c>
      <c r="J686" s="29">
        <v>2.5</v>
      </c>
      <c r="K686" s="29">
        <v>188</v>
      </c>
      <c r="L686" s="12">
        <v>0.77</v>
      </c>
      <c r="M686" s="12">
        <v>0.73</v>
      </c>
      <c r="N686" s="29">
        <v>1.8</v>
      </c>
      <c r="O686" s="108">
        <v>1.7</v>
      </c>
      <c r="P686" s="39" t="str">
        <f>VLOOKUP(Perspectivas_Globales[[#This Row],[Country]],Tablas!$B$5:$C$138,2,FALSE)</f>
        <v>Asia</v>
      </c>
      <c r="Q686" s="39" t="str" cm="1">
        <f t="array" ref="Q6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86" s="39" t="str" cm="1">
        <f t="array" ref="R6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87" spans="1:18" x14ac:dyDescent="0.25">
      <c r="A687" s="1" t="s">
        <v>69</v>
      </c>
      <c r="B687" s="1">
        <v>2006</v>
      </c>
      <c r="C687" s="1" t="s">
        <v>12</v>
      </c>
      <c r="D687" s="29">
        <v>67.3</v>
      </c>
      <c r="E687" s="29">
        <v>191</v>
      </c>
      <c r="F687" s="29">
        <v>159</v>
      </c>
      <c r="G687" s="29">
        <v>0.06</v>
      </c>
      <c r="H687" s="12">
        <v>0.66</v>
      </c>
      <c r="I687" s="12">
        <v>204.22</v>
      </c>
      <c r="J687" s="29">
        <v>19.7</v>
      </c>
      <c r="K687" s="29">
        <v>194</v>
      </c>
      <c r="L687" s="12">
        <v>0.78</v>
      </c>
      <c r="M687" s="12">
        <v>0.72</v>
      </c>
      <c r="N687" s="29">
        <v>1.8</v>
      </c>
      <c r="O687" s="108">
        <v>1.8</v>
      </c>
      <c r="P687" s="39" t="str">
        <f>VLOOKUP(Perspectivas_Globales[[#This Row],[Country]],Tablas!$B$5:$C$138,2,FALSE)</f>
        <v>Asia</v>
      </c>
      <c r="Q687" s="39" t="str" cm="1">
        <f t="array" ref="Q6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87" s="39" t="str" cm="1">
        <f t="array" ref="R6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88" spans="1:18" x14ac:dyDescent="0.25">
      <c r="A688" s="1" t="s">
        <v>69</v>
      </c>
      <c r="B688" s="1">
        <v>2005</v>
      </c>
      <c r="C688" s="1" t="s">
        <v>12</v>
      </c>
      <c r="D688" s="29">
        <v>67.2</v>
      </c>
      <c r="E688" s="29">
        <v>19</v>
      </c>
      <c r="F688" s="29">
        <v>163</v>
      </c>
      <c r="G688" s="29">
        <v>0.06</v>
      </c>
      <c r="H688" s="12">
        <v>0.65</v>
      </c>
      <c r="I688" s="12">
        <v>158.53</v>
      </c>
      <c r="J688" s="29">
        <v>19</v>
      </c>
      <c r="K688" s="29">
        <v>201</v>
      </c>
      <c r="L688" s="12">
        <v>0.79</v>
      </c>
      <c r="M688" s="12">
        <v>0.72</v>
      </c>
      <c r="N688" s="29">
        <v>1.9</v>
      </c>
      <c r="O688" s="108">
        <v>1.9</v>
      </c>
      <c r="P688" s="39" t="str">
        <f>VLOOKUP(Perspectivas_Globales[[#This Row],[Country]],Tablas!$B$5:$C$138,2,FALSE)</f>
        <v>Asia</v>
      </c>
      <c r="Q688" s="39" t="str" cm="1">
        <f t="array" ref="Q6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88" s="39" t="str" cm="1">
        <f t="array" ref="R6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89" spans="1:18" x14ac:dyDescent="0.25">
      <c r="A689" s="1" t="s">
        <v>69</v>
      </c>
      <c r="B689" s="1">
        <v>2004</v>
      </c>
      <c r="C689" s="1" t="s">
        <v>12</v>
      </c>
      <c r="D689" s="29">
        <v>65.3</v>
      </c>
      <c r="E689" s="29">
        <v>213</v>
      </c>
      <c r="F689" s="29">
        <v>174</v>
      </c>
      <c r="G689" s="29">
        <v>0.06</v>
      </c>
      <c r="H689" s="12">
        <v>0.64</v>
      </c>
      <c r="I689" s="12">
        <v>291.70999999999998</v>
      </c>
      <c r="J689" s="29">
        <v>18.2</v>
      </c>
      <c r="K689" s="29">
        <v>237</v>
      </c>
      <c r="L689" s="12">
        <v>0.79</v>
      </c>
      <c r="M689" s="12">
        <v>0.71</v>
      </c>
      <c r="N689" s="29">
        <v>1.9</v>
      </c>
      <c r="O689" s="108">
        <v>1.9</v>
      </c>
      <c r="P689" s="39" t="str">
        <f>VLOOKUP(Perspectivas_Globales[[#This Row],[Country]],Tablas!$B$5:$C$138,2,FALSE)</f>
        <v>Asia</v>
      </c>
      <c r="Q689" s="39" t="str" cm="1">
        <f t="array" ref="Q6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89" s="39" t="str" cm="1">
        <f t="array" ref="R6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90" spans="1:18" x14ac:dyDescent="0.25">
      <c r="A690" s="1" t="s">
        <v>69</v>
      </c>
      <c r="B690" s="1">
        <v>2003</v>
      </c>
      <c r="C690" s="1" t="s">
        <v>12</v>
      </c>
      <c r="D690" s="29">
        <v>66.900000000000006</v>
      </c>
      <c r="E690" s="29">
        <v>189</v>
      </c>
      <c r="F690" s="29">
        <v>173</v>
      </c>
      <c r="G690" s="29">
        <v>0.05</v>
      </c>
      <c r="H690" s="12">
        <v>0.64</v>
      </c>
      <c r="I690" s="12">
        <v>244.57</v>
      </c>
      <c r="J690" s="29">
        <v>17.5</v>
      </c>
      <c r="K690" s="29">
        <v>215</v>
      </c>
      <c r="L690" s="12">
        <v>0.08</v>
      </c>
      <c r="M690" s="12">
        <v>0.71</v>
      </c>
      <c r="N690" s="29">
        <v>1.9</v>
      </c>
      <c r="O690" s="108">
        <v>11</v>
      </c>
      <c r="P690" s="39" t="str">
        <f>VLOOKUP(Perspectivas_Globales[[#This Row],[Country]],Tablas!$B$5:$C$138,2,FALSE)</f>
        <v>Asia</v>
      </c>
      <c r="Q690" s="39" t="str" cm="1">
        <f t="array" ref="Q6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90" s="39" t="str" cm="1">
        <f t="array" ref="R6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91" spans="1:18" x14ac:dyDescent="0.25">
      <c r="A691" s="1" t="s">
        <v>69</v>
      </c>
      <c r="B691" s="1">
        <v>2002</v>
      </c>
      <c r="C691" s="1" t="s">
        <v>12</v>
      </c>
      <c r="D691" s="29">
        <v>66.7</v>
      </c>
      <c r="E691" s="29">
        <v>189</v>
      </c>
      <c r="F691" s="29">
        <v>177</v>
      </c>
      <c r="G691" s="29">
        <v>0.05</v>
      </c>
      <c r="H691" s="12">
        <v>0.63</v>
      </c>
      <c r="I691" s="12">
        <v>144.92000000000002</v>
      </c>
      <c r="J691" s="29">
        <v>16.7</v>
      </c>
      <c r="K691" s="29">
        <v>222</v>
      </c>
      <c r="L691" s="12">
        <v>0.08</v>
      </c>
      <c r="M691" s="12">
        <v>7.0000000000000007E-2</v>
      </c>
      <c r="N691" s="29">
        <v>11</v>
      </c>
      <c r="O691" s="108">
        <v>11.1</v>
      </c>
      <c r="P691" s="39" t="str">
        <f>VLOOKUP(Perspectivas_Globales[[#This Row],[Country]],Tablas!$B$5:$C$138,2,FALSE)</f>
        <v>Asia</v>
      </c>
      <c r="Q691" s="39" t="str" cm="1">
        <f t="array" ref="Q6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91" s="39" t="str" cm="1">
        <f t="array" ref="R6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92" spans="1:18" x14ac:dyDescent="0.25">
      <c r="A692" s="1" t="s">
        <v>69</v>
      </c>
      <c r="B692" s="1">
        <v>2001</v>
      </c>
      <c r="C692" s="1" t="s">
        <v>12</v>
      </c>
      <c r="D692" s="29">
        <v>66.5</v>
      </c>
      <c r="E692" s="29">
        <v>188</v>
      </c>
      <c r="F692" s="29">
        <v>182</v>
      </c>
      <c r="G692" s="29">
        <v>0.06</v>
      </c>
      <c r="H692" s="12">
        <v>0.62</v>
      </c>
      <c r="I692" s="12">
        <v>38.25</v>
      </c>
      <c r="J692" s="29">
        <v>16</v>
      </c>
      <c r="K692" s="29">
        <v>229</v>
      </c>
      <c r="L692" s="12">
        <v>0.77</v>
      </c>
      <c r="M692" s="12">
        <v>0.76</v>
      </c>
      <c r="N692" s="29">
        <v>11</v>
      </c>
      <c r="O692" s="108">
        <v>11.1</v>
      </c>
      <c r="P692" s="39" t="str">
        <f>VLOOKUP(Perspectivas_Globales[[#This Row],[Country]],Tablas!$B$5:$C$138,2,FALSE)</f>
        <v>Asia</v>
      </c>
      <c r="Q692" s="39" t="str" cm="1">
        <f t="array" ref="Q6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92" s="39" t="str" cm="1">
        <f t="array" ref="R6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93" spans="1:18" x14ac:dyDescent="0.25">
      <c r="A693" s="1" t="s">
        <v>69</v>
      </c>
      <c r="B693" s="1">
        <v>2000</v>
      </c>
      <c r="C693" s="1" t="s">
        <v>12</v>
      </c>
      <c r="D693" s="29">
        <v>66.3</v>
      </c>
      <c r="E693" s="29">
        <v>188</v>
      </c>
      <c r="F693" s="29">
        <v>187</v>
      </c>
      <c r="G693" s="29">
        <v>0.06</v>
      </c>
      <c r="H693" s="12">
        <v>0.65</v>
      </c>
      <c r="I693" s="12">
        <v>33.44</v>
      </c>
      <c r="J693" s="29">
        <v>15.4</v>
      </c>
      <c r="K693" s="29">
        <v>237</v>
      </c>
      <c r="L693" s="12">
        <v>0.72</v>
      </c>
      <c r="M693" s="12">
        <v>0.75</v>
      </c>
      <c r="N693" s="29">
        <v>11</v>
      </c>
      <c r="O693" s="108">
        <v>11.2</v>
      </c>
      <c r="P693" s="39" t="str">
        <f>VLOOKUP(Perspectivas_Globales[[#This Row],[Country]],Tablas!$B$5:$C$138,2,FALSE)</f>
        <v>Asia</v>
      </c>
      <c r="Q693" s="39" t="str" cm="1">
        <f t="array" ref="Q6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693" s="39" t="str" cm="1">
        <f t="array" ref="R6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94" spans="1:18" x14ac:dyDescent="0.25">
      <c r="A694" s="1" t="s">
        <v>70</v>
      </c>
      <c r="B694" s="1">
        <v>2014</v>
      </c>
      <c r="C694" s="1" t="s">
        <v>12</v>
      </c>
      <c r="D694" s="29">
        <v>67.900000000000006</v>
      </c>
      <c r="E694" s="29">
        <v>199</v>
      </c>
      <c r="F694" s="29">
        <v>32</v>
      </c>
      <c r="G694" s="29">
        <v>0.01</v>
      </c>
      <c r="H694" s="12">
        <v>0.62</v>
      </c>
      <c r="I694" s="12">
        <v>13.17</v>
      </c>
      <c r="J694" s="29">
        <v>58.5</v>
      </c>
      <c r="K694" s="29">
        <v>39</v>
      </c>
      <c r="L694" s="12">
        <v>0.67</v>
      </c>
      <c r="M694" s="12">
        <v>0.64</v>
      </c>
      <c r="N694" s="29">
        <v>5.3</v>
      </c>
      <c r="O694" s="108">
        <v>5.0999999999999996</v>
      </c>
      <c r="P694" s="39" t="str">
        <f>VLOOKUP(Perspectivas_Globales[[#This Row],[Country]],Tablas!$B$5:$C$138,2,FALSE)</f>
        <v>Asia</v>
      </c>
      <c r="Q694" s="39" t="str" cm="1">
        <f t="array" ref="Q6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694" s="39" t="str" cm="1">
        <f t="array" ref="R6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695" spans="1:18" x14ac:dyDescent="0.25">
      <c r="A695" s="1" t="s">
        <v>70</v>
      </c>
      <c r="B695" s="1">
        <v>2013</v>
      </c>
      <c r="C695" s="1" t="s">
        <v>12</v>
      </c>
      <c r="D695" s="29">
        <v>69.5</v>
      </c>
      <c r="E695" s="29">
        <v>17</v>
      </c>
      <c r="F695" s="29">
        <v>32</v>
      </c>
      <c r="G695" s="29">
        <v>0.01</v>
      </c>
      <c r="H695" s="12">
        <v>0.66</v>
      </c>
      <c r="I695" s="12">
        <v>6.69</v>
      </c>
      <c r="J695" s="29">
        <v>57.8</v>
      </c>
      <c r="K695" s="29">
        <v>39</v>
      </c>
      <c r="L695" s="12">
        <v>7.0000000000000007E-2</v>
      </c>
      <c r="M695" s="12">
        <v>0.68</v>
      </c>
      <c r="N695" s="29">
        <v>5.3</v>
      </c>
      <c r="O695" s="108">
        <v>5.0999999999999996</v>
      </c>
      <c r="P695" s="39" t="str">
        <f>VLOOKUP(Perspectivas_Globales[[#This Row],[Country]],Tablas!$B$5:$C$138,2,FALSE)</f>
        <v>Asia</v>
      </c>
      <c r="Q695" s="39" t="str" cm="1">
        <f t="array" ref="Q6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695" s="39" t="str" cm="1">
        <f t="array" ref="R6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96" spans="1:18" x14ac:dyDescent="0.25">
      <c r="A696" s="1" t="s">
        <v>70</v>
      </c>
      <c r="B696" s="1">
        <v>2012</v>
      </c>
      <c r="C696" s="1" t="s">
        <v>12</v>
      </c>
      <c r="D696" s="29">
        <v>76</v>
      </c>
      <c r="E696" s="29">
        <v>147</v>
      </c>
      <c r="F696" s="29">
        <v>32</v>
      </c>
      <c r="G696" s="29">
        <v>0.01</v>
      </c>
      <c r="H696" s="12">
        <v>0.61</v>
      </c>
      <c r="I696" s="12">
        <v>0.15</v>
      </c>
      <c r="J696" s="29">
        <v>57.2</v>
      </c>
      <c r="K696" s="29">
        <v>39</v>
      </c>
      <c r="L696" s="12">
        <v>7.0000000000000007E-2</v>
      </c>
      <c r="M696" s="12">
        <v>0.69000000000000006</v>
      </c>
      <c r="N696" s="29">
        <v>5.3</v>
      </c>
      <c r="O696" s="108">
        <v>5.0999999999999996</v>
      </c>
      <c r="P696" s="39" t="str">
        <f>VLOOKUP(Perspectivas_Globales[[#This Row],[Country]],Tablas!$B$5:$C$138,2,FALSE)</f>
        <v>Asia</v>
      </c>
      <c r="Q696" s="39" t="str" cm="1">
        <f t="array" ref="Q6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696" s="39" t="str" cm="1">
        <f t="array" ref="R6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97" spans="1:18" x14ac:dyDescent="0.25">
      <c r="A697" s="1" t="s">
        <v>70</v>
      </c>
      <c r="B697" s="1">
        <v>2011</v>
      </c>
      <c r="C697" s="1" t="s">
        <v>12</v>
      </c>
      <c r="D697" s="29">
        <v>77</v>
      </c>
      <c r="E697" s="29">
        <v>144</v>
      </c>
      <c r="F697" s="29">
        <v>32</v>
      </c>
      <c r="G697" s="29">
        <v>0.17</v>
      </c>
      <c r="H697" s="12">
        <v>0.77</v>
      </c>
      <c r="I697" s="12">
        <v>0.15</v>
      </c>
      <c r="J697" s="29">
        <v>56.5</v>
      </c>
      <c r="K697" s="29">
        <v>39</v>
      </c>
      <c r="L697" s="12">
        <v>0.08</v>
      </c>
      <c r="M697" s="12">
        <v>0.79</v>
      </c>
      <c r="N697" s="29">
        <v>5.3</v>
      </c>
      <c r="O697" s="108">
        <v>5.0999999999999996</v>
      </c>
      <c r="P697" s="39" t="str">
        <f>VLOOKUP(Perspectivas_Globales[[#This Row],[Country]],Tablas!$B$5:$C$138,2,FALSE)</f>
        <v>Asia</v>
      </c>
      <c r="Q697" s="39" t="str" cm="1">
        <f t="array" ref="Q6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697" s="39" t="str" cm="1">
        <f t="array" ref="R6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98" spans="1:18" x14ac:dyDescent="0.25">
      <c r="A698" s="1" t="s">
        <v>70</v>
      </c>
      <c r="B698" s="1">
        <v>2010</v>
      </c>
      <c r="C698" s="1" t="s">
        <v>12</v>
      </c>
      <c r="D698" s="29">
        <v>76</v>
      </c>
      <c r="E698" s="29">
        <v>145</v>
      </c>
      <c r="F698" s="29">
        <v>32</v>
      </c>
      <c r="G698" s="29">
        <v>0.19</v>
      </c>
      <c r="H698" s="12">
        <v>0.72</v>
      </c>
      <c r="I698" s="12">
        <v>4.92</v>
      </c>
      <c r="J698" s="29">
        <v>55.8</v>
      </c>
      <c r="K698" s="29">
        <v>39</v>
      </c>
      <c r="L698" s="12">
        <v>0.74</v>
      </c>
      <c r="M698" s="12">
        <v>0.74</v>
      </c>
      <c r="N698" s="29">
        <v>5.3</v>
      </c>
      <c r="O698" s="108">
        <v>5.0999999999999996</v>
      </c>
      <c r="P698" s="39" t="str">
        <f>VLOOKUP(Perspectivas_Globales[[#This Row],[Country]],Tablas!$B$5:$C$138,2,FALSE)</f>
        <v>Asia</v>
      </c>
      <c r="Q698" s="39" t="str" cm="1">
        <f t="array" ref="Q6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698" s="39" t="str" cm="1">
        <f t="array" ref="R6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699" spans="1:18" x14ac:dyDescent="0.25">
      <c r="A699" s="1" t="s">
        <v>70</v>
      </c>
      <c r="B699" s="1">
        <v>2009</v>
      </c>
      <c r="C699" s="1" t="s">
        <v>12</v>
      </c>
      <c r="D699" s="29">
        <v>74</v>
      </c>
      <c r="E699" s="29">
        <v>148</v>
      </c>
      <c r="F699" s="29">
        <v>32</v>
      </c>
      <c r="G699" s="29">
        <v>0.2</v>
      </c>
      <c r="H699" s="12">
        <v>0.75</v>
      </c>
      <c r="I699" s="12">
        <v>303.28000000000003</v>
      </c>
      <c r="J699" s="29">
        <v>55.2</v>
      </c>
      <c r="K699" s="29">
        <v>39</v>
      </c>
      <c r="L699" s="12">
        <v>0.78</v>
      </c>
      <c r="M699" s="12">
        <v>0.78</v>
      </c>
      <c r="N699" s="29">
        <v>5.4</v>
      </c>
      <c r="O699" s="108">
        <v>5.0999999999999996</v>
      </c>
      <c r="P699" s="39" t="str">
        <f>VLOOKUP(Perspectivas_Globales[[#This Row],[Country]],Tablas!$B$5:$C$138,2,FALSE)</f>
        <v>Asia</v>
      </c>
      <c r="Q699" s="39" t="str" cm="1">
        <f t="array" ref="Q6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699" s="39" t="str" cm="1">
        <f t="array" ref="R6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00" spans="1:18" x14ac:dyDescent="0.25">
      <c r="A700" s="1" t="s">
        <v>70</v>
      </c>
      <c r="B700" s="1">
        <v>2008</v>
      </c>
      <c r="C700" s="1" t="s">
        <v>12</v>
      </c>
      <c r="D700" s="29">
        <v>69.3</v>
      </c>
      <c r="E700" s="29">
        <v>167</v>
      </c>
      <c r="F700" s="29">
        <v>32</v>
      </c>
      <c r="G700" s="29">
        <v>0.17</v>
      </c>
      <c r="H700" s="12">
        <v>0.66</v>
      </c>
      <c r="I700" s="12">
        <v>54.94</v>
      </c>
      <c r="J700" s="29">
        <v>54.5</v>
      </c>
      <c r="K700" s="29">
        <v>38</v>
      </c>
      <c r="L700" s="12">
        <v>0.71</v>
      </c>
      <c r="M700" s="12">
        <v>0.69000000000000006</v>
      </c>
      <c r="N700" s="29">
        <v>5.4</v>
      </c>
      <c r="O700" s="108">
        <v>5.0999999999999996</v>
      </c>
      <c r="P700" s="39" t="str">
        <f>VLOOKUP(Perspectivas_Globales[[#This Row],[Country]],Tablas!$B$5:$C$138,2,FALSE)</f>
        <v>Asia</v>
      </c>
      <c r="Q700" s="39" t="str" cm="1">
        <f t="array" ref="Q7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700" s="39" t="str" cm="1">
        <f t="array" ref="R7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01" spans="1:18" x14ac:dyDescent="0.25">
      <c r="A701" s="1" t="s">
        <v>70</v>
      </c>
      <c r="B701" s="1">
        <v>2007</v>
      </c>
      <c r="C701" s="1" t="s">
        <v>12</v>
      </c>
      <c r="D701" s="29">
        <v>65.900000000000006</v>
      </c>
      <c r="E701" s="29">
        <v>227</v>
      </c>
      <c r="F701" s="29">
        <v>31</v>
      </c>
      <c r="G701" s="29">
        <v>0.14000000000000001</v>
      </c>
      <c r="H701" s="12">
        <v>0.56000000000000005</v>
      </c>
      <c r="I701" s="12">
        <v>2.3000000000000003</v>
      </c>
      <c r="J701" s="29">
        <v>53.8</v>
      </c>
      <c r="K701" s="29">
        <v>38</v>
      </c>
      <c r="L701" s="12">
        <v>0.74</v>
      </c>
      <c r="M701" s="12">
        <v>0.57000000000000006</v>
      </c>
      <c r="N701" s="29">
        <v>5.4</v>
      </c>
      <c r="O701" s="108">
        <v>5.0999999999999996</v>
      </c>
      <c r="P701" s="39" t="str">
        <f>VLOOKUP(Perspectivas_Globales[[#This Row],[Country]],Tablas!$B$5:$C$138,2,FALSE)</f>
        <v>Asia</v>
      </c>
      <c r="Q701" s="39" t="str" cm="1">
        <f t="array" ref="Q7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701" s="39" t="str" cm="1">
        <f t="array" ref="R7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02" spans="1:18" x14ac:dyDescent="0.25">
      <c r="A702" s="1" t="s">
        <v>70</v>
      </c>
      <c r="B702" s="1">
        <v>2006</v>
      </c>
      <c r="C702" s="1" t="s">
        <v>12</v>
      </c>
      <c r="D702" s="29">
        <v>64.7</v>
      </c>
      <c r="E702" s="29">
        <v>249</v>
      </c>
      <c r="F702" s="29">
        <v>31</v>
      </c>
      <c r="G702" s="29">
        <v>0.03</v>
      </c>
      <c r="H702" s="12">
        <v>0.59</v>
      </c>
      <c r="I702" s="12">
        <v>4.74</v>
      </c>
      <c r="J702" s="29">
        <v>53.2</v>
      </c>
      <c r="K702" s="29">
        <v>38</v>
      </c>
      <c r="L702" s="12">
        <v>0.63</v>
      </c>
      <c r="M702" s="12">
        <v>0.59</v>
      </c>
      <c r="N702" s="29">
        <v>5.4</v>
      </c>
      <c r="O702" s="108">
        <v>5.0999999999999996</v>
      </c>
      <c r="P702" s="39" t="str">
        <f>VLOOKUP(Perspectivas_Globales[[#This Row],[Country]],Tablas!$B$5:$C$138,2,FALSE)</f>
        <v>Asia</v>
      </c>
      <c r="Q702" s="39" t="str" cm="1">
        <f t="array" ref="Q7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702" s="39" t="str" cm="1">
        <f t="array" ref="R7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03" spans="1:18" x14ac:dyDescent="0.25">
      <c r="A703" s="1" t="s">
        <v>70</v>
      </c>
      <c r="B703" s="1">
        <v>2005</v>
      </c>
      <c r="C703" s="1" t="s">
        <v>12</v>
      </c>
      <c r="D703" s="29">
        <v>66.8</v>
      </c>
      <c r="E703" s="29">
        <v>29</v>
      </c>
      <c r="F703" s="29">
        <v>31</v>
      </c>
      <c r="G703" s="29">
        <v>0.18</v>
      </c>
      <c r="H703" s="12">
        <v>0.65</v>
      </c>
      <c r="I703" s="12">
        <v>9.08</v>
      </c>
      <c r="J703" s="29">
        <v>52.5</v>
      </c>
      <c r="K703" s="29">
        <v>37</v>
      </c>
      <c r="L703" s="12">
        <v>0.69000000000000006</v>
      </c>
      <c r="M703" s="12">
        <v>0.65</v>
      </c>
      <c r="N703" s="29">
        <v>5.4</v>
      </c>
      <c r="O703" s="108">
        <v>5.2</v>
      </c>
      <c r="P703" s="39" t="str">
        <f>VLOOKUP(Perspectivas_Globales[[#This Row],[Country]],Tablas!$B$5:$C$138,2,FALSE)</f>
        <v>Asia</v>
      </c>
      <c r="Q703" s="39" t="str" cm="1">
        <f t="array" ref="Q7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703" s="39" t="str" cm="1">
        <f t="array" ref="R7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04" spans="1:18" x14ac:dyDescent="0.25">
      <c r="A704" s="1" t="s">
        <v>70</v>
      </c>
      <c r="B704" s="1">
        <v>2004</v>
      </c>
      <c r="C704" s="1" t="s">
        <v>12</v>
      </c>
      <c r="D704" s="29">
        <v>67.2</v>
      </c>
      <c r="E704" s="29">
        <v>21</v>
      </c>
      <c r="F704" s="29">
        <v>30</v>
      </c>
      <c r="G704" s="29">
        <v>0.32</v>
      </c>
      <c r="H704" s="12">
        <v>0.62</v>
      </c>
      <c r="I704" s="12">
        <v>90.81</v>
      </c>
      <c r="J704" s="29">
        <v>51.9</v>
      </c>
      <c r="K704" s="29">
        <v>37</v>
      </c>
      <c r="L704" s="12">
        <v>0.69000000000000006</v>
      </c>
      <c r="M704" s="12">
        <v>0.74</v>
      </c>
      <c r="N704" s="29">
        <v>5.4</v>
      </c>
      <c r="O704" s="108">
        <v>5.2</v>
      </c>
      <c r="P704" s="39" t="str">
        <f>VLOOKUP(Perspectivas_Globales[[#This Row],[Country]],Tablas!$B$5:$C$138,2,FALSE)</f>
        <v>Asia</v>
      </c>
      <c r="Q704" s="39" t="str" cm="1">
        <f t="array" ref="Q7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704" s="39" t="str" cm="1">
        <f t="array" ref="R7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05" spans="1:18" x14ac:dyDescent="0.25">
      <c r="A705" s="1" t="s">
        <v>71</v>
      </c>
      <c r="B705" s="1">
        <v>2014</v>
      </c>
      <c r="C705" s="1" t="s">
        <v>19</v>
      </c>
      <c r="D705" s="29">
        <v>81.2</v>
      </c>
      <c r="E705" s="29">
        <v>66</v>
      </c>
      <c r="F705" s="29">
        <v>0</v>
      </c>
      <c r="G705" s="29">
        <v>10.75</v>
      </c>
      <c r="H705" s="12">
        <v>0.95000000000000007</v>
      </c>
      <c r="I705" s="12">
        <v>0.33</v>
      </c>
      <c r="J705" s="29">
        <v>62.1</v>
      </c>
      <c r="K705" s="29">
        <v>0</v>
      </c>
      <c r="L705" s="12">
        <v>0.96</v>
      </c>
      <c r="M705" s="12">
        <v>0.96</v>
      </c>
      <c r="N705" s="29">
        <v>0.3</v>
      </c>
      <c r="O705" s="108">
        <v>0.2</v>
      </c>
      <c r="P705" s="39" t="str">
        <f>VLOOKUP(Perspectivas_Globales[[#This Row],[Country]],Tablas!$B$5:$C$138,2,FALSE)</f>
        <v>Europa</v>
      </c>
      <c r="Q705" s="39" t="str" cm="1">
        <f t="array" ref="Q7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05" s="39" t="str" cm="1">
        <f t="array" ref="R7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06" spans="1:18" x14ac:dyDescent="0.25">
      <c r="A706" s="1" t="s">
        <v>71</v>
      </c>
      <c r="B706" s="1">
        <v>2013</v>
      </c>
      <c r="C706" s="1" t="s">
        <v>19</v>
      </c>
      <c r="D706" s="29">
        <v>81</v>
      </c>
      <c r="E706" s="29">
        <v>67</v>
      </c>
      <c r="F706" s="29">
        <v>0</v>
      </c>
      <c r="G706" s="29">
        <v>10.49</v>
      </c>
      <c r="H706" s="12">
        <v>0.95000000000000007</v>
      </c>
      <c r="I706" s="12">
        <v>0.51</v>
      </c>
      <c r="J706" s="29">
        <v>61.3</v>
      </c>
      <c r="K706" s="29">
        <v>0</v>
      </c>
      <c r="L706" s="12">
        <v>0.96</v>
      </c>
      <c r="M706" s="12">
        <v>0.96</v>
      </c>
      <c r="N706" s="29">
        <v>0.3</v>
      </c>
      <c r="O706" s="108">
        <v>0.2</v>
      </c>
      <c r="P706" s="39" t="str">
        <f>VLOOKUP(Perspectivas_Globales[[#This Row],[Country]],Tablas!$B$5:$C$138,2,FALSE)</f>
        <v>Europa</v>
      </c>
      <c r="Q706" s="39" t="str" cm="1">
        <f t="array" ref="Q7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06" s="39" t="str" cm="1">
        <f t="array" ref="R7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07" spans="1:18" x14ac:dyDescent="0.25">
      <c r="A707" s="1" t="s">
        <v>71</v>
      </c>
      <c r="B707" s="1">
        <v>2012</v>
      </c>
      <c r="C707" s="1" t="s">
        <v>19</v>
      </c>
      <c r="D707" s="29">
        <v>85</v>
      </c>
      <c r="E707" s="29">
        <v>69</v>
      </c>
      <c r="F707" s="29">
        <v>0</v>
      </c>
      <c r="G707" s="29">
        <v>11.49</v>
      </c>
      <c r="H707" s="12">
        <v>0.95000000000000007</v>
      </c>
      <c r="I707" s="12">
        <v>1.07</v>
      </c>
      <c r="J707" s="29">
        <v>6.5</v>
      </c>
      <c r="K707" s="29">
        <v>0</v>
      </c>
      <c r="L707" s="12">
        <v>0.95000000000000007</v>
      </c>
      <c r="M707" s="12">
        <v>0.95000000000000007</v>
      </c>
      <c r="N707" s="29">
        <v>0.3</v>
      </c>
      <c r="O707" s="108">
        <v>0.2</v>
      </c>
      <c r="P707" s="39" t="str">
        <f>VLOOKUP(Perspectivas_Globales[[#This Row],[Country]],Tablas!$B$5:$C$138,2,FALSE)</f>
        <v>Europa</v>
      </c>
      <c r="Q707" s="39" t="str" cm="1">
        <f t="array" ref="Q7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07" s="39" t="str" cm="1">
        <f t="array" ref="R7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08" spans="1:18" x14ac:dyDescent="0.25">
      <c r="A708" s="1" t="s">
        <v>71</v>
      </c>
      <c r="B708" s="1">
        <v>2011</v>
      </c>
      <c r="C708" s="1" t="s">
        <v>19</v>
      </c>
      <c r="D708" s="29">
        <v>84</v>
      </c>
      <c r="E708" s="29">
        <v>7</v>
      </c>
      <c r="F708" s="29">
        <v>0</v>
      </c>
      <c r="G708" s="29">
        <v>11.72</v>
      </c>
      <c r="H708" s="12">
        <v>0.95000000000000007</v>
      </c>
      <c r="I708" s="12">
        <v>2.85</v>
      </c>
      <c r="J708" s="29">
        <v>59.7</v>
      </c>
      <c r="K708" s="29">
        <v>0</v>
      </c>
      <c r="L708" s="12">
        <v>0.95000000000000007</v>
      </c>
      <c r="M708" s="12">
        <v>0.95000000000000007</v>
      </c>
      <c r="N708" s="29">
        <v>0.3</v>
      </c>
      <c r="O708" s="108">
        <v>0.2</v>
      </c>
      <c r="P708" s="39" t="str">
        <f>VLOOKUP(Perspectivas_Globales[[#This Row],[Country]],Tablas!$B$5:$C$138,2,FALSE)</f>
        <v>Europa</v>
      </c>
      <c r="Q708" s="39" t="str" cm="1">
        <f t="array" ref="Q7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08" s="39" t="str" cm="1">
        <f t="array" ref="R7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09" spans="1:18" x14ac:dyDescent="0.25">
      <c r="A709" s="1" t="s">
        <v>71</v>
      </c>
      <c r="B709" s="1">
        <v>2010</v>
      </c>
      <c r="C709" s="1" t="s">
        <v>19</v>
      </c>
      <c r="D709" s="29">
        <v>86</v>
      </c>
      <c r="E709" s="29">
        <v>68</v>
      </c>
      <c r="F709" s="29">
        <v>0</v>
      </c>
      <c r="G709" s="29">
        <v>11.88</v>
      </c>
      <c r="H709" s="12">
        <v>0.46</v>
      </c>
      <c r="I709" s="12">
        <v>4.43</v>
      </c>
      <c r="J709" s="29">
        <v>58.9</v>
      </c>
      <c r="K709" s="29">
        <v>0</v>
      </c>
      <c r="L709" s="12">
        <v>0.94000000000000006</v>
      </c>
      <c r="M709" s="12">
        <v>0.94000000000000006</v>
      </c>
      <c r="N709" s="29">
        <v>0.3</v>
      </c>
      <c r="O709" s="108">
        <v>0.2</v>
      </c>
      <c r="P709" s="39" t="str">
        <f>VLOOKUP(Perspectivas_Globales[[#This Row],[Country]],Tablas!$B$5:$C$138,2,FALSE)</f>
        <v>Europa</v>
      </c>
      <c r="Q709" s="39" t="str" cm="1">
        <f t="array" ref="Q7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09" s="39" t="str" cm="1">
        <f t="array" ref="R7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10" spans="1:18" x14ac:dyDescent="0.25">
      <c r="A710" s="1" t="s">
        <v>72</v>
      </c>
      <c r="B710" s="1">
        <v>2014</v>
      </c>
      <c r="C710" s="1" t="s">
        <v>12</v>
      </c>
      <c r="D710" s="29">
        <v>82.2</v>
      </c>
      <c r="E710" s="29">
        <v>6</v>
      </c>
      <c r="F710" s="29">
        <v>1</v>
      </c>
      <c r="G710" s="29">
        <v>2.62</v>
      </c>
      <c r="H710" s="12">
        <v>0.97</v>
      </c>
      <c r="I710" s="12">
        <v>0.06</v>
      </c>
      <c r="J710" s="29">
        <v>64.599999999999994</v>
      </c>
      <c r="K710" s="29">
        <v>1</v>
      </c>
      <c r="L710" s="12">
        <v>0.95000000000000007</v>
      </c>
      <c r="M710" s="12">
        <v>0.95000000000000007</v>
      </c>
      <c r="N710" s="29">
        <v>1.2</v>
      </c>
      <c r="O710" s="108">
        <v>1.1000000000000001</v>
      </c>
      <c r="P710" s="39" t="str">
        <f>VLOOKUP(Perspectivas_Globales[[#This Row],[Country]],Tablas!$B$5:$C$138,2,FALSE)</f>
        <v>Asia</v>
      </c>
      <c r="Q710" s="39" t="str" cm="1">
        <f t="array" ref="Q7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10" s="39" t="str" cm="1">
        <f t="array" ref="R7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11" spans="1:18" x14ac:dyDescent="0.25">
      <c r="A711" s="1" t="s">
        <v>72</v>
      </c>
      <c r="B711" s="1">
        <v>2013</v>
      </c>
      <c r="C711" s="1" t="s">
        <v>12</v>
      </c>
      <c r="D711" s="29">
        <v>82.1</v>
      </c>
      <c r="E711" s="29">
        <v>61</v>
      </c>
      <c r="F711" s="29">
        <v>1</v>
      </c>
      <c r="G711" s="29">
        <v>2.69</v>
      </c>
      <c r="H711" s="12">
        <v>0.97</v>
      </c>
      <c r="I711" s="12">
        <v>0.5</v>
      </c>
      <c r="J711" s="29">
        <v>64.2</v>
      </c>
      <c r="K711" s="29">
        <v>1</v>
      </c>
      <c r="L711" s="12">
        <v>0.96</v>
      </c>
      <c r="M711" s="12">
        <v>0.96</v>
      </c>
      <c r="N711" s="29">
        <v>1.2</v>
      </c>
      <c r="O711" s="108">
        <v>1.1000000000000001</v>
      </c>
      <c r="P711" s="39" t="str">
        <f>VLOOKUP(Perspectivas_Globales[[#This Row],[Country]],Tablas!$B$5:$C$138,2,FALSE)</f>
        <v>Asia</v>
      </c>
      <c r="Q711" s="39" t="str" cm="1">
        <f t="array" ref="Q7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11" s="39" t="str" cm="1">
        <f t="array" ref="R7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12" spans="1:18" x14ac:dyDescent="0.25">
      <c r="A712" s="1" t="s">
        <v>72</v>
      </c>
      <c r="B712" s="1">
        <v>2012</v>
      </c>
      <c r="C712" s="1" t="s">
        <v>12</v>
      </c>
      <c r="D712" s="29">
        <v>81.8</v>
      </c>
      <c r="E712" s="29">
        <v>6</v>
      </c>
      <c r="F712" s="29">
        <v>1</v>
      </c>
      <c r="G712" s="29">
        <v>2.78</v>
      </c>
      <c r="H712" s="12">
        <v>0.97</v>
      </c>
      <c r="I712" s="12">
        <v>2.11</v>
      </c>
      <c r="J712" s="29">
        <v>63.8</v>
      </c>
      <c r="K712" s="29">
        <v>1</v>
      </c>
      <c r="L712" s="12">
        <v>0.94000000000000006</v>
      </c>
      <c r="M712" s="12">
        <v>0.94000000000000006</v>
      </c>
      <c r="N712" s="29">
        <v>1.2</v>
      </c>
      <c r="O712" s="108">
        <v>1.1000000000000001</v>
      </c>
      <c r="P712" s="39" t="str">
        <f>VLOOKUP(Perspectivas_Globales[[#This Row],[Country]],Tablas!$B$5:$C$138,2,FALSE)</f>
        <v>Asia</v>
      </c>
      <c r="Q712" s="39" t="str" cm="1">
        <f t="array" ref="Q7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12" s="39" t="str" cm="1">
        <f t="array" ref="R7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13" spans="1:18" x14ac:dyDescent="0.25">
      <c r="A713" s="1" t="s">
        <v>72</v>
      </c>
      <c r="B713" s="1">
        <v>2011</v>
      </c>
      <c r="C713" s="1" t="s">
        <v>12</v>
      </c>
      <c r="D713" s="29">
        <v>81.8</v>
      </c>
      <c r="E713" s="29">
        <v>61</v>
      </c>
      <c r="F713" s="29">
        <v>1</v>
      </c>
      <c r="G713" s="29">
        <v>2.67</v>
      </c>
      <c r="H713" s="12">
        <v>0.98</v>
      </c>
      <c r="I713" s="12">
        <v>0.70000000000000007</v>
      </c>
      <c r="J713" s="29">
        <v>63.4</v>
      </c>
      <c r="K713" s="29">
        <v>1</v>
      </c>
      <c r="L713" s="12">
        <v>0.94000000000000006</v>
      </c>
      <c r="M713" s="12">
        <v>0.94000000000000006</v>
      </c>
      <c r="N713" s="29">
        <v>1.2</v>
      </c>
      <c r="O713" s="108">
        <v>1.1000000000000001</v>
      </c>
      <c r="P713" s="39" t="str">
        <f>VLOOKUP(Perspectivas_Globales[[#This Row],[Country]],Tablas!$B$5:$C$138,2,FALSE)</f>
        <v>Asia</v>
      </c>
      <c r="Q713" s="39" t="str" cm="1">
        <f t="array" ref="Q7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13" s="39" t="str" cm="1">
        <f t="array" ref="R7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14" spans="1:18" x14ac:dyDescent="0.25">
      <c r="A714" s="1" t="s">
        <v>72</v>
      </c>
      <c r="B714" s="1">
        <v>2010</v>
      </c>
      <c r="C714" s="1" t="s">
        <v>12</v>
      </c>
      <c r="D714" s="29">
        <v>81.7</v>
      </c>
      <c r="E714" s="29">
        <v>61</v>
      </c>
      <c r="F714" s="29">
        <v>1</v>
      </c>
      <c r="G714" s="29">
        <v>2.63</v>
      </c>
      <c r="H714" s="12">
        <v>0.97</v>
      </c>
      <c r="I714" s="12">
        <v>0.23</v>
      </c>
      <c r="J714" s="29">
        <v>63</v>
      </c>
      <c r="K714" s="29">
        <v>1</v>
      </c>
      <c r="L714" s="12">
        <v>0.95000000000000007</v>
      </c>
      <c r="M714" s="12">
        <v>0.95000000000000007</v>
      </c>
      <c r="N714" s="29">
        <v>1.2</v>
      </c>
      <c r="O714" s="108">
        <v>1.1000000000000001</v>
      </c>
      <c r="P714" s="39" t="str">
        <f>VLOOKUP(Perspectivas_Globales[[#This Row],[Country]],Tablas!$B$5:$C$138,2,FALSE)</f>
        <v>Asia</v>
      </c>
      <c r="Q714" s="39" t="str" cm="1">
        <f t="array" ref="Q7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14" s="39" t="str" cm="1">
        <f t="array" ref="R7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15" spans="1:18" x14ac:dyDescent="0.25">
      <c r="A715" s="1" t="s">
        <v>72</v>
      </c>
      <c r="B715" s="1">
        <v>2009</v>
      </c>
      <c r="C715" s="1" t="s">
        <v>12</v>
      </c>
      <c r="D715" s="29">
        <v>81.5</v>
      </c>
      <c r="E715" s="29">
        <v>63</v>
      </c>
      <c r="F715" s="29">
        <v>1</v>
      </c>
      <c r="G715" s="29">
        <v>2.5499999999999998</v>
      </c>
      <c r="H715" s="12">
        <v>0.98</v>
      </c>
      <c r="I715" s="12">
        <v>0.05</v>
      </c>
      <c r="J715" s="29">
        <v>62.6</v>
      </c>
      <c r="K715" s="29">
        <v>1</v>
      </c>
      <c r="L715" s="12">
        <v>0.96</v>
      </c>
      <c r="M715" s="12">
        <v>0.96</v>
      </c>
      <c r="N715" s="29">
        <v>1.2</v>
      </c>
      <c r="O715" s="108">
        <v>1.1000000000000001</v>
      </c>
      <c r="P715" s="39" t="str">
        <f>VLOOKUP(Perspectivas_Globales[[#This Row],[Country]],Tablas!$B$5:$C$138,2,FALSE)</f>
        <v>Asia</v>
      </c>
      <c r="Q715" s="39" t="str" cm="1">
        <f t="array" ref="Q7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15" s="39" t="str" cm="1">
        <f t="array" ref="R7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16" spans="1:18" x14ac:dyDescent="0.25">
      <c r="A716" s="1" t="s">
        <v>72</v>
      </c>
      <c r="B716" s="1">
        <v>2008</v>
      </c>
      <c r="C716" s="1" t="s">
        <v>12</v>
      </c>
      <c r="D716" s="29">
        <v>81</v>
      </c>
      <c r="E716" s="29">
        <v>65</v>
      </c>
      <c r="F716" s="29">
        <v>1</v>
      </c>
      <c r="G716" s="29">
        <v>2.4700000000000002</v>
      </c>
      <c r="H716" s="12">
        <v>0.99</v>
      </c>
      <c r="I716" s="12">
        <v>9.31</v>
      </c>
      <c r="J716" s="29">
        <v>62.1</v>
      </c>
      <c r="K716" s="29">
        <v>1</v>
      </c>
      <c r="L716" s="12">
        <v>0.94000000000000006</v>
      </c>
      <c r="M716" s="12">
        <v>0.94000000000000006</v>
      </c>
      <c r="N716" s="29">
        <v>1.1000000000000001</v>
      </c>
      <c r="O716" s="108">
        <v>1.1000000000000001</v>
      </c>
      <c r="P716" s="39" t="str">
        <f>VLOOKUP(Perspectivas_Globales[[#This Row],[Country]],Tablas!$B$5:$C$138,2,FALSE)</f>
        <v>Asia</v>
      </c>
      <c r="Q716" s="39" t="str" cm="1">
        <f t="array" ref="Q7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16" s="39" t="str" cm="1">
        <f t="array" ref="R7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17" spans="1:18" x14ac:dyDescent="0.25">
      <c r="A717" s="1" t="s">
        <v>72</v>
      </c>
      <c r="B717" s="1">
        <v>2007</v>
      </c>
      <c r="C717" s="1" t="s">
        <v>12</v>
      </c>
      <c r="D717" s="29">
        <v>84</v>
      </c>
      <c r="E717" s="29">
        <v>68</v>
      </c>
      <c r="F717" s="29">
        <v>1</v>
      </c>
      <c r="G717" s="29">
        <v>2.33</v>
      </c>
      <c r="H717" s="12">
        <v>0.99</v>
      </c>
      <c r="I717" s="12">
        <v>5.39</v>
      </c>
      <c r="J717" s="29">
        <v>61.6</v>
      </c>
      <c r="K717" s="29">
        <v>1</v>
      </c>
      <c r="L717" s="12">
        <v>0.95000000000000007</v>
      </c>
      <c r="M717" s="12">
        <v>0.95000000000000007</v>
      </c>
      <c r="N717" s="29">
        <v>1.1000000000000001</v>
      </c>
      <c r="O717" s="108">
        <v>1.1000000000000001</v>
      </c>
      <c r="P717" s="39" t="str">
        <f>VLOOKUP(Perspectivas_Globales[[#This Row],[Country]],Tablas!$B$5:$C$138,2,FALSE)</f>
        <v>Asia</v>
      </c>
      <c r="Q717" s="39" t="str" cm="1">
        <f t="array" ref="Q7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17" s="39" t="str" cm="1">
        <f t="array" ref="R7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18" spans="1:18" x14ac:dyDescent="0.25">
      <c r="A718" s="1" t="s">
        <v>72</v>
      </c>
      <c r="B718" s="1">
        <v>2006</v>
      </c>
      <c r="C718" s="1" t="s">
        <v>12</v>
      </c>
      <c r="D718" s="29">
        <v>84</v>
      </c>
      <c r="E718" s="29">
        <v>68</v>
      </c>
      <c r="F718" s="29">
        <v>1</v>
      </c>
      <c r="G718" s="29">
        <v>2.23</v>
      </c>
      <c r="H718" s="12">
        <v>0.96</v>
      </c>
      <c r="I718" s="12">
        <v>0.09</v>
      </c>
      <c r="J718" s="29">
        <v>61.1</v>
      </c>
      <c r="K718" s="29">
        <v>1</v>
      </c>
      <c r="L718" s="12">
        <v>0.94000000000000006</v>
      </c>
      <c r="M718" s="12">
        <v>0.95000000000000007</v>
      </c>
      <c r="N718" s="29">
        <v>1.1000000000000001</v>
      </c>
      <c r="O718" s="108">
        <v>1.1000000000000001</v>
      </c>
      <c r="P718" s="39" t="str">
        <f>VLOOKUP(Perspectivas_Globales[[#This Row],[Country]],Tablas!$B$5:$C$138,2,FALSE)</f>
        <v>Asia</v>
      </c>
      <c r="Q718" s="39" t="str" cm="1">
        <f t="array" ref="Q7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18" s="39" t="str" cm="1">
        <f t="array" ref="R7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19" spans="1:18" x14ac:dyDescent="0.25">
      <c r="A719" s="1" t="s">
        <v>72</v>
      </c>
      <c r="B719" s="1">
        <v>2005</v>
      </c>
      <c r="C719" s="1" t="s">
        <v>12</v>
      </c>
      <c r="D719" s="29">
        <v>80</v>
      </c>
      <c r="E719" s="29">
        <v>71</v>
      </c>
      <c r="F719" s="29">
        <v>1</v>
      </c>
      <c r="G719" s="29">
        <v>2.41</v>
      </c>
      <c r="H719" s="12">
        <v>0.96</v>
      </c>
      <c r="I719" s="12">
        <v>0.02</v>
      </c>
      <c r="J719" s="29">
        <v>6.6</v>
      </c>
      <c r="K719" s="29">
        <v>1</v>
      </c>
      <c r="L719" s="12">
        <v>0.95000000000000007</v>
      </c>
      <c r="M719" s="12">
        <v>0.93</v>
      </c>
      <c r="N719" s="29">
        <v>1.1000000000000001</v>
      </c>
      <c r="O719" s="108">
        <v>1.1000000000000001</v>
      </c>
      <c r="P719" s="39" t="str">
        <f>VLOOKUP(Perspectivas_Globales[[#This Row],[Country]],Tablas!$B$5:$C$138,2,FALSE)</f>
        <v>Asia</v>
      </c>
      <c r="Q719" s="39" t="str" cm="1">
        <f t="array" ref="Q7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19" s="39" t="str" cm="1">
        <f t="array" ref="R7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20" spans="1:18" x14ac:dyDescent="0.25">
      <c r="A720" s="1" t="s">
        <v>72</v>
      </c>
      <c r="B720" s="1">
        <v>2004</v>
      </c>
      <c r="C720" s="1" t="s">
        <v>12</v>
      </c>
      <c r="D720" s="29">
        <v>81</v>
      </c>
      <c r="E720" s="29">
        <v>69</v>
      </c>
      <c r="F720" s="29">
        <v>1</v>
      </c>
      <c r="G720" s="29">
        <v>2.23</v>
      </c>
      <c r="H720" s="12">
        <v>0.99</v>
      </c>
      <c r="I720" s="12">
        <v>1.1599999999999999</v>
      </c>
      <c r="J720" s="29">
        <v>6.1</v>
      </c>
      <c r="K720" s="29">
        <v>1</v>
      </c>
      <c r="L720" s="12">
        <v>0.95000000000000007</v>
      </c>
      <c r="M720" s="12">
        <v>0.95000000000000007</v>
      </c>
      <c r="N720" s="29">
        <v>1.1000000000000001</v>
      </c>
      <c r="O720" s="108">
        <v>1.1000000000000001</v>
      </c>
      <c r="P720" s="39" t="str">
        <f>VLOOKUP(Perspectivas_Globales[[#This Row],[Country]],Tablas!$B$5:$C$138,2,FALSE)</f>
        <v>Asia</v>
      </c>
      <c r="Q720" s="39" t="str" cm="1">
        <f t="array" ref="Q7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20" s="39" t="str" cm="1">
        <f t="array" ref="R7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21" spans="1:18" x14ac:dyDescent="0.25">
      <c r="A721" s="1" t="s">
        <v>72</v>
      </c>
      <c r="B721" s="1">
        <v>2003</v>
      </c>
      <c r="C721" s="1" t="s">
        <v>12</v>
      </c>
      <c r="D721" s="29">
        <v>79.7</v>
      </c>
      <c r="E721" s="29">
        <v>71</v>
      </c>
      <c r="F721" s="29">
        <v>1</v>
      </c>
      <c r="G721" s="29">
        <v>2.3199999999999998</v>
      </c>
      <c r="H721" s="12">
        <v>0.98</v>
      </c>
      <c r="I721" s="12">
        <v>1.24</v>
      </c>
      <c r="J721" s="29">
        <v>59.6</v>
      </c>
      <c r="K721" s="29">
        <v>1</v>
      </c>
      <c r="L721" s="12">
        <v>0.93</v>
      </c>
      <c r="M721" s="12">
        <v>0.93</v>
      </c>
      <c r="N721" s="29">
        <v>1.1000000000000001</v>
      </c>
      <c r="O721" s="108">
        <v>1.1000000000000001</v>
      </c>
      <c r="P721" s="39" t="str">
        <f>VLOOKUP(Perspectivas_Globales[[#This Row],[Country]],Tablas!$B$5:$C$138,2,FALSE)</f>
        <v>Asia</v>
      </c>
      <c r="Q721" s="39" t="str" cm="1">
        <f t="array" ref="Q7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21" s="39" t="str" cm="1">
        <f t="array" ref="R7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22" spans="1:18" x14ac:dyDescent="0.25">
      <c r="A722" s="1" t="s">
        <v>72</v>
      </c>
      <c r="B722" s="1">
        <v>2002</v>
      </c>
      <c r="C722" s="1" t="s">
        <v>12</v>
      </c>
      <c r="D722" s="29">
        <v>79.3</v>
      </c>
      <c r="E722" s="29">
        <v>74</v>
      </c>
      <c r="F722" s="29">
        <v>1</v>
      </c>
      <c r="G722" s="29">
        <v>2.4700000000000002</v>
      </c>
      <c r="H722" s="12">
        <v>0.98</v>
      </c>
      <c r="I722" s="12">
        <v>0.02</v>
      </c>
      <c r="J722" s="29">
        <v>59.2</v>
      </c>
      <c r="K722" s="29">
        <v>1</v>
      </c>
      <c r="L722" s="12">
        <v>0.91</v>
      </c>
      <c r="M722" s="12">
        <v>0.09</v>
      </c>
      <c r="N722" s="29">
        <v>1.1000000000000001</v>
      </c>
      <c r="O722" s="108">
        <v>1.1000000000000001</v>
      </c>
      <c r="P722" s="39" t="str">
        <f>VLOOKUP(Perspectivas_Globales[[#This Row],[Country]],Tablas!$B$5:$C$138,2,FALSE)</f>
        <v>Asia</v>
      </c>
      <c r="Q722" s="39" t="str" cm="1">
        <f t="array" ref="Q7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22" s="39" t="str" cm="1">
        <f t="array" ref="R7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23" spans="1:18" x14ac:dyDescent="0.25">
      <c r="A723" s="1" t="s">
        <v>72</v>
      </c>
      <c r="B723" s="1">
        <v>2001</v>
      </c>
      <c r="C723" s="1" t="s">
        <v>12</v>
      </c>
      <c r="D723" s="29">
        <v>79.3</v>
      </c>
      <c r="E723" s="29">
        <v>74</v>
      </c>
      <c r="F723" s="29">
        <v>1</v>
      </c>
      <c r="G723" s="29">
        <v>2.5299999999999998</v>
      </c>
      <c r="H723" s="12">
        <v>0.96</v>
      </c>
      <c r="I723" s="12">
        <v>0.19</v>
      </c>
      <c r="J723" s="29">
        <v>58.7</v>
      </c>
      <c r="K723" s="29">
        <v>1</v>
      </c>
      <c r="L723" s="12">
        <v>0.93</v>
      </c>
      <c r="M723" s="12">
        <v>0.92</v>
      </c>
      <c r="N723" s="29">
        <v>1.1000000000000001</v>
      </c>
      <c r="O723" s="108">
        <v>1.1000000000000001</v>
      </c>
      <c r="P723" s="39" t="str">
        <f>VLOOKUP(Perspectivas_Globales[[#This Row],[Country]],Tablas!$B$5:$C$138,2,FALSE)</f>
        <v>Asia</v>
      </c>
      <c r="Q723" s="39" t="str" cm="1">
        <f t="array" ref="Q7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23" s="39" t="str" cm="1">
        <f t="array" ref="R7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24" spans="1:18" x14ac:dyDescent="0.25">
      <c r="A724" s="1" t="s">
        <v>72</v>
      </c>
      <c r="B724" s="1">
        <v>2000</v>
      </c>
      <c r="C724" s="1" t="s">
        <v>12</v>
      </c>
      <c r="D724" s="29">
        <v>78.900000000000006</v>
      </c>
      <c r="E724" s="29">
        <v>76</v>
      </c>
      <c r="F724" s="29">
        <v>1</v>
      </c>
      <c r="G724" s="29">
        <v>2.5299999999999998</v>
      </c>
      <c r="H724" s="12">
        <v>0.98</v>
      </c>
      <c r="I724" s="12">
        <v>0.36</v>
      </c>
      <c r="J724" s="29">
        <v>58.3</v>
      </c>
      <c r="K724" s="29">
        <v>1</v>
      </c>
      <c r="L724" s="12">
        <v>0.93</v>
      </c>
      <c r="M724" s="12">
        <v>0.93</v>
      </c>
      <c r="N724" s="29">
        <v>1.1000000000000001</v>
      </c>
      <c r="O724" s="108">
        <v>1.1000000000000001</v>
      </c>
      <c r="P724" s="39" t="str">
        <f>VLOOKUP(Perspectivas_Globales[[#This Row],[Country]],Tablas!$B$5:$C$138,2,FALSE)</f>
        <v>Asia</v>
      </c>
      <c r="Q724" s="39" t="str" cm="1">
        <f t="array" ref="Q7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24" s="39" t="str" cm="1">
        <f t="array" ref="R7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25" spans="1:18" x14ac:dyDescent="0.25">
      <c r="A725" s="1" t="s">
        <v>73</v>
      </c>
      <c r="B725" s="1">
        <v>2014</v>
      </c>
      <c r="C725" s="1" t="s">
        <v>19</v>
      </c>
      <c r="D725" s="29">
        <v>82.5</v>
      </c>
      <c r="E725" s="29">
        <v>57</v>
      </c>
      <c r="F725" s="29">
        <v>2</v>
      </c>
      <c r="G725" s="29">
        <v>7.56</v>
      </c>
      <c r="H725" s="12">
        <v>0.95000000000000007</v>
      </c>
      <c r="I725" s="12">
        <v>0</v>
      </c>
      <c r="J725" s="29">
        <v>63.1</v>
      </c>
      <c r="K725" s="29">
        <v>2</v>
      </c>
      <c r="L725" s="12">
        <v>0.95000000000000007</v>
      </c>
      <c r="M725" s="12">
        <v>0.95000000000000007</v>
      </c>
      <c r="N725" s="29">
        <v>0.6</v>
      </c>
      <c r="O725" s="108">
        <v>0.6</v>
      </c>
      <c r="P725" s="39" t="str">
        <f>VLOOKUP(Perspectivas_Globales[[#This Row],[Country]],Tablas!$B$5:$C$138,2,FALSE)</f>
        <v>Europa</v>
      </c>
      <c r="Q725" s="39" t="str" cm="1">
        <f t="array" ref="Q7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25" s="39" t="str" cm="1">
        <f t="array" ref="R7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26" spans="1:18" x14ac:dyDescent="0.25">
      <c r="A726" s="1" t="s">
        <v>73</v>
      </c>
      <c r="B726" s="1">
        <v>2013</v>
      </c>
      <c r="C726" s="1" t="s">
        <v>19</v>
      </c>
      <c r="D726" s="29">
        <v>82.3</v>
      </c>
      <c r="E726" s="29">
        <v>58</v>
      </c>
      <c r="F726" s="29">
        <v>2</v>
      </c>
      <c r="G726" s="29">
        <v>7.35</v>
      </c>
      <c r="H726" s="12">
        <v>0.96</v>
      </c>
      <c r="I726" s="12">
        <v>0</v>
      </c>
      <c r="J726" s="29">
        <v>62.6</v>
      </c>
      <c r="K726" s="29">
        <v>2</v>
      </c>
      <c r="L726" s="12">
        <v>0.96</v>
      </c>
      <c r="M726" s="12">
        <v>0.96</v>
      </c>
      <c r="N726" s="29">
        <v>0.5</v>
      </c>
      <c r="O726" s="108">
        <v>0.6</v>
      </c>
      <c r="P726" s="39" t="str">
        <f>VLOOKUP(Perspectivas_Globales[[#This Row],[Country]],Tablas!$B$5:$C$138,2,FALSE)</f>
        <v>Europa</v>
      </c>
      <c r="Q726" s="39" t="str" cm="1">
        <f t="array" ref="Q7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26" s="39" t="str" cm="1">
        <f t="array" ref="R7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27" spans="1:18" x14ac:dyDescent="0.25">
      <c r="A727" s="1" t="s">
        <v>73</v>
      </c>
      <c r="B727" s="1">
        <v>2012</v>
      </c>
      <c r="C727" s="1" t="s">
        <v>19</v>
      </c>
      <c r="D727" s="29">
        <v>82</v>
      </c>
      <c r="E727" s="29">
        <v>6</v>
      </c>
      <c r="F727" s="29">
        <v>2</v>
      </c>
      <c r="G727" s="29">
        <v>7.49</v>
      </c>
      <c r="H727" s="12">
        <v>0.96</v>
      </c>
      <c r="I727" s="12">
        <v>3.7600000000000002</v>
      </c>
      <c r="J727" s="29">
        <v>62.1</v>
      </c>
      <c r="K727" s="29">
        <v>2</v>
      </c>
      <c r="L727" s="12">
        <v>0.96</v>
      </c>
      <c r="M727" s="12">
        <v>0.97</v>
      </c>
      <c r="N727" s="29">
        <v>0.5</v>
      </c>
      <c r="O727" s="108">
        <v>0.6</v>
      </c>
      <c r="P727" s="39" t="str">
        <f>VLOOKUP(Perspectivas_Globales[[#This Row],[Country]],Tablas!$B$5:$C$138,2,FALSE)</f>
        <v>Europa</v>
      </c>
      <c r="Q727" s="39" t="str" cm="1">
        <f t="array" ref="Q7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27" s="39" t="str" cm="1">
        <f t="array" ref="R7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28" spans="1:18" x14ac:dyDescent="0.25">
      <c r="A728" s="1" t="s">
        <v>73</v>
      </c>
      <c r="B728" s="1">
        <v>2011</v>
      </c>
      <c r="C728" s="1" t="s">
        <v>19</v>
      </c>
      <c r="D728" s="29">
        <v>82</v>
      </c>
      <c r="E728" s="29">
        <v>6</v>
      </c>
      <c r="F728" s="29">
        <v>2</v>
      </c>
      <c r="G728" s="29">
        <v>6.98</v>
      </c>
      <c r="H728" s="12">
        <v>0.96</v>
      </c>
      <c r="I728" s="12">
        <v>51.89</v>
      </c>
      <c r="J728" s="29">
        <v>61.5</v>
      </c>
      <c r="K728" s="29">
        <v>2</v>
      </c>
      <c r="L728" s="12">
        <v>0.96</v>
      </c>
      <c r="M728" s="12">
        <v>0.96</v>
      </c>
      <c r="N728" s="29">
        <v>0.5</v>
      </c>
      <c r="O728" s="108">
        <v>0.5</v>
      </c>
      <c r="P728" s="39" t="str">
        <f>VLOOKUP(Perspectivas_Globales[[#This Row],[Country]],Tablas!$B$5:$C$138,2,FALSE)</f>
        <v>Europa</v>
      </c>
      <c r="Q728" s="39" t="str" cm="1">
        <f t="array" ref="Q7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28" s="39" t="str" cm="1">
        <f t="array" ref="R7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29" spans="1:18" x14ac:dyDescent="0.25">
      <c r="A729" s="1" t="s">
        <v>73</v>
      </c>
      <c r="B729" s="1">
        <v>2010</v>
      </c>
      <c r="C729" s="1" t="s">
        <v>19</v>
      </c>
      <c r="D729" s="29">
        <v>81.8</v>
      </c>
      <c r="E729" s="29">
        <v>6</v>
      </c>
      <c r="F729" s="29">
        <v>2</v>
      </c>
      <c r="G729" s="29">
        <v>6.95</v>
      </c>
      <c r="H729" s="12">
        <v>0.96</v>
      </c>
      <c r="I729" s="12">
        <v>3.72</v>
      </c>
      <c r="J729" s="29">
        <v>61</v>
      </c>
      <c r="K729" s="29">
        <v>2</v>
      </c>
      <c r="L729" s="12">
        <v>0.96</v>
      </c>
      <c r="M729" s="12">
        <v>0.96</v>
      </c>
      <c r="N729" s="29">
        <v>0.5</v>
      </c>
      <c r="O729" s="108">
        <v>0.5</v>
      </c>
      <c r="P729" s="39" t="str">
        <f>VLOOKUP(Perspectivas_Globales[[#This Row],[Country]],Tablas!$B$5:$C$138,2,FALSE)</f>
        <v>Europa</v>
      </c>
      <c r="Q729" s="39" t="str" cm="1">
        <f t="array" ref="Q7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29" s="39" t="str" cm="1">
        <f t="array" ref="R7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30" spans="1:18" x14ac:dyDescent="0.25">
      <c r="A730" s="1" t="s">
        <v>73</v>
      </c>
      <c r="B730" s="1">
        <v>2009</v>
      </c>
      <c r="C730" s="1" t="s">
        <v>19</v>
      </c>
      <c r="D730" s="29">
        <v>81.599999999999994</v>
      </c>
      <c r="E730" s="29">
        <v>61</v>
      </c>
      <c r="F730" s="29">
        <v>2</v>
      </c>
      <c r="G730" s="29">
        <v>7.25</v>
      </c>
      <c r="H730" s="12">
        <v>0.96</v>
      </c>
      <c r="I730" s="12">
        <v>3.5100000000000002</v>
      </c>
      <c r="J730" s="29">
        <v>6.5</v>
      </c>
      <c r="K730" s="29">
        <v>2</v>
      </c>
      <c r="L730" s="12">
        <v>0.96</v>
      </c>
      <c r="M730" s="12">
        <v>0.96</v>
      </c>
      <c r="N730" s="29">
        <v>0.5</v>
      </c>
      <c r="O730" s="108">
        <v>0.5</v>
      </c>
      <c r="P730" s="39" t="str">
        <f>VLOOKUP(Perspectivas_Globales[[#This Row],[Country]],Tablas!$B$5:$C$138,2,FALSE)</f>
        <v>Europa</v>
      </c>
      <c r="Q730" s="39" t="str" cm="1">
        <f t="array" ref="Q7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30" s="39" t="str" cm="1">
        <f t="array" ref="R7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31" spans="1:18" x14ac:dyDescent="0.25">
      <c r="A731" s="1" t="s">
        <v>73</v>
      </c>
      <c r="B731" s="1">
        <v>2008</v>
      </c>
      <c r="C731" s="1" t="s">
        <v>19</v>
      </c>
      <c r="D731" s="29">
        <v>81.5</v>
      </c>
      <c r="E731" s="29">
        <v>61</v>
      </c>
      <c r="F731" s="29">
        <v>2</v>
      </c>
      <c r="G731" s="29">
        <v>7.96</v>
      </c>
      <c r="H731" s="12">
        <v>0.96</v>
      </c>
      <c r="I731" s="12">
        <v>16.170000000000002</v>
      </c>
      <c r="J731" s="29">
        <v>59.9</v>
      </c>
      <c r="K731" s="29">
        <v>2</v>
      </c>
      <c r="L731" s="12">
        <v>0.96</v>
      </c>
      <c r="M731" s="12">
        <v>0.96</v>
      </c>
      <c r="N731" s="29">
        <v>0.5</v>
      </c>
      <c r="O731" s="108">
        <v>0.5</v>
      </c>
      <c r="P731" s="39" t="str">
        <f>VLOOKUP(Perspectivas_Globales[[#This Row],[Country]],Tablas!$B$5:$C$138,2,FALSE)</f>
        <v>Europa</v>
      </c>
      <c r="Q731" s="39" t="str" cm="1">
        <f t="array" ref="Q7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31" s="39" t="str" cm="1">
        <f t="array" ref="R7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32" spans="1:18" x14ac:dyDescent="0.25">
      <c r="A732" s="1" t="s">
        <v>73</v>
      </c>
      <c r="B732" s="1">
        <v>2007</v>
      </c>
      <c r="C732" s="1" t="s">
        <v>19</v>
      </c>
      <c r="D732" s="29">
        <v>81.3</v>
      </c>
      <c r="E732" s="29">
        <v>63</v>
      </c>
      <c r="F732" s="29">
        <v>2</v>
      </c>
      <c r="G732" s="29">
        <v>8.3699999999999992</v>
      </c>
      <c r="H732" s="12">
        <v>0.97</v>
      </c>
      <c r="I732" s="12">
        <v>3.21</v>
      </c>
      <c r="J732" s="29">
        <v>59.4</v>
      </c>
      <c r="K732" s="29">
        <v>2</v>
      </c>
      <c r="L732" s="12">
        <v>0.97</v>
      </c>
      <c r="M732" s="12">
        <v>0.97</v>
      </c>
      <c r="N732" s="29">
        <v>0.5</v>
      </c>
      <c r="O732" s="108">
        <v>0.5</v>
      </c>
      <c r="P732" s="39" t="str">
        <f>VLOOKUP(Perspectivas_Globales[[#This Row],[Country]],Tablas!$B$5:$C$138,2,FALSE)</f>
        <v>Europa</v>
      </c>
      <c r="Q732" s="39" t="str" cm="1">
        <f t="array" ref="Q7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32" s="39" t="str" cm="1">
        <f t="array" ref="R7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33" spans="1:18" x14ac:dyDescent="0.25">
      <c r="A733" s="1" t="s">
        <v>73</v>
      </c>
      <c r="B733" s="1">
        <v>2006</v>
      </c>
      <c r="C733" s="1" t="s">
        <v>19</v>
      </c>
      <c r="D733" s="29">
        <v>81.2</v>
      </c>
      <c r="E733" s="29">
        <v>65</v>
      </c>
      <c r="F733" s="29">
        <v>2</v>
      </c>
      <c r="G733" s="29">
        <v>8.44</v>
      </c>
      <c r="H733" s="12">
        <v>0.96</v>
      </c>
      <c r="I733" s="12">
        <v>4.3899999999999997</v>
      </c>
      <c r="J733" s="29">
        <v>58.8</v>
      </c>
      <c r="K733" s="29">
        <v>2</v>
      </c>
      <c r="L733" s="12">
        <v>0.97</v>
      </c>
      <c r="M733" s="12">
        <v>0.96</v>
      </c>
      <c r="N733" s="29">
        <v>0.5</v>
      </c>
      <c r="O733" s="108">
        <v>0.5</v>
      </c>
      <c r="P733" s="39" t="str">
        <f>VLOOKUP(Perspectivas_Globales[[#This Row],[Country]],Tablas!$B$5:$C$138,2,FALSE)</f>
        <v>Europa</v>
      </c>
      <c r="Q733" s="39" t="str" cm="1">
        <f t="array" ref="Q7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33" s="39" t="str" cm="1">
        <f t="array" ref="R7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34" spans="1:18" x14ac:dyDescent="0.25">
      <c r="A734" s="1" t="s">
        <v>73</v>
      </c>
      <c r="B734" s="1">
        <v>2005</v>
      </c>
      <c r="C734" s="1" t="s">
        <v>19</v>
      </c>
      <c r="D734" s="29">
        <v>88</v>
      </c>
      <c r="E734" s="29">
        <v>66</v>
      </c>
      <c r="F734" s="29">
        <v>2</v>
      </c>
      <c r="G734" s="29">
        <v>8.65</v>
      </c>
      <c r="H734" s="12">
        <v>0.96</v>
      </c>
      <c r="I734" s="12">
        <v>1.35</v>
      </c>
      <c r="J734" s="29">
        <v>58.2</v>
      </c>
      <c r="K734" s="29">
        <v>2</v>
      </c>
      <c r="L734" s="12">
        <v>0.97</v>
      </c>
      <c r="M734" s="12">
        <v>0.95000000000000007</v>
      </c>
      <c r="N734" s="29">
        <v>0.5</v>
      </c>
      <c r="O734" s="108">
        <v>0.5</v>
      </c>
      <c r="P734" s="39" t="str">
        <f>VLOOKUP(Perspectivas_Globales[[#This Row],[Country]],Tablas!$B$5:$C$138,2,FALSE)</f>
        <v>Europa</v>
      </c>
      <c r="Q734" s="39" t="str" cm="1">
        <f t="array" ref="Q7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34" s="39" t="str" cm="1">
        <f t="array" ref="R7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35" spans="1:18" x14ac:dyDescent="0.25">
      <c r="A735" s="1" t="s">
        <v>73</v>
      </c>
      <c r="B735" s="1">
        <v>2004</v>
      </c>
      <c r="C735" s="1" t="s">
        <v>19</v>
      </c>
      <c r="D735" s="29">
        <v>89</v>
      </c>
      <c r="E735" s="29">
        <v>66</v>
      </c>
      <c r="F735" s="29">
        <v>2</v>
      </c>
      <c r="G735" s="29">
        <v>8.98</v>
      </c>
      <c r="H735" s="12">
        <v>0.96</v>
      </c>
      <c r="I735" s="12">
        <v>5.99</v>
      </c>
      <c r="J735" s="29">
        <v>57.6</v>
      </c>
      <c r="K735" s="29">
        <v>3</v>
      </c>
      <c r="L735" s="12">
        <v>0.97</v>
      </c>
      <c r="M735" s="12">
        <v>0.94000000000000006</v>
      </c>
      <c r="N735" s="29">
        <v>0.5</v>
      </c>
      <c r="O735" s="108">
        <v>0.5</v>
      </c>
      <c r="P735" s="39" t="str">
        <f>VLOOKUP(Perspectivas_Globales[[#This Row],[Country]],Tablas!$B$5:$C$138,2,FALSE)</f>
        <v>Europa</v>
      </c>
      <c r="Q735" s="39" t="str" cm="1">
        <f t="array" ref="Q7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35" s="39" t="str" cm="1">
        <f t="array" ref="R7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36" spans="1:18" x14ac:dyDescent="0.25">
      <c r="A736" s="1" t="s">
        <v>73</v>
      </c>
      <c r="B736" s="1">
        <v>2003</v>
      </c>
      <c r="C736" s="1" t="s">
        <v>19</v>
      </c>
      <c r="D736" s="29">
        <v>79.900000000000006</v>
      </c>
      <c r="E736" s="29">
        <v>72</v>
      </c>
      <c r="F736" s="29">
        <v>2</v>
      </c>
      <c r="G736" s="29">
        <v>9.3000000000000007</v>
      </c>
      <c r="H736" s="12">
        <v>0.95000000000000007</v>
      </c>
      <c r="I736" s="12">
        <v>109.82000000000001</v>
      </c>
      <c r="J736" s="29">
        <v>57</v>
      </c>
      <c r="K736" s="29">
        <v>3</v>
      </c>
      <c r="L736" s="12">
        <v>0.97</v>
      </c>
      <c r="M736" s="12">
        <v>0.96</v>
      </c>
      <c r="N736" s="29">
        <v>0.5</v>
      </c>
      <c r="O736" s="108">
        <v>0.5</v>
      </c>
      <c r="P736" s="39" t="str">
        <f>VLOOKUP(Perspectivas_Globales[[#This Row],[Country]],Tablas!$B$5:$C$138,2,FALSE)</f>
        <v>Europa</v>
      </c>
      <c r="Q736" s="39" t="str" cm="1">
        <f t="array" ref="Q7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36" s="39" t="str" cm="1">
        <f t="array" ref="R7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37" spans="1:18" x14ac:dyDescent="0.25">
      <c r="A737" s="1" t="s">
        <v>73</v>
      </c>
      <c r="B737" s="1">
        <v>2002</v>
      </c>
      <c r="C737" s="1" t="s">
        <v>19</v>
      </c>
      <c r="D737" s="29">
        <v>80</v>
      </c>
      <c r="E737" s="29">
        <v>72</v>
      </c>
      <c r="F737" s="29">
        <v>2</v>
      </c>
      <c r="G737" s="29">
        <v>9.25</v>
      </c>
      <c r="H737" s="12">
        <v>0.95000000000000007</v>
      </c>
      <c r="I737" s="12">
        <v>93.850000000000009</v>
      </c>
      <c r="J737" s="29">
        <v>56.4</v>
      </c>
      <c r="K737" s="29">
        <v>3</v>
      </c>
      <c r="L737" s="12">
        <v>0.96</v>
      </c>
      <c r="M737" s="12">
        <v>0.93</v>
      </c>
      <c r="N737" s="29">
        <v>0.5</v>
      </c>
      <c r="O737" s="108">
        <v>0.5</v>
      </c>
      <c r="P737" s="39" t="str">
        <f>VLOOKUP(Perspectivas_Globales[[#This Row],[Country]],Tablas!$B$5:$C$138,2,FALSE)</f>
        <v>Europa</v>
      </c>
      <c r="Q737" s="39" t="str" cm="1">
        <f t="array" ref="Q7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37" s="39" t="str" cm="1">
        <f t="array" ref="R7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38" spans="1:18" x14ac:dyDescent="0.25">
      <c r="A738" s="1" t="s">
        <v>73</v>
      </c>
      <c r="B738" s="1">
        <v>2001</v>
      </c>
      <c r="C738" s="1" t="s">
        <v>19</v>
      </c>
      <c r="D738" s="29">
        <v>79.8</v>
      </c>
      <c r="E738" s="29">
        <v>75</v>
      </c>
      <c r="F738" s="29">
        <v>2</v>
      </c>
      <c r="G738" s="29">
        <v>9.69</v>
      </c>
      <c r="H738" s="12">
        <v>0.95000000000000007</v>
      </c>
      <c r="I738" s="12">
        <v>0</v>
      </c>
      <c r="J738" s="29">
        <v>55.7</v>
      </c>
      <c r="K738" s="29">
        <v>3</v>
      </c>
      <c r="L738" s="12">
        <v>0.96</v>
      </c>
      <c r="M738" s="12">
        <v>0.93</v>
      </c>
      <c r="N738" s="29">
        <v>0.5</v>
      </c>
      <c r="O738" s="108">
        <v>0.5</v>
      </c>
      <c r="P738" s="39" t="str">
        <f>VLOOKUP(Perspectivas_Globales[[#This Row],[Country]],Tablas!$B$5:$C$138,2,FALSE)</f>
        <v>Europa</v>
      </c>
      <c r="Q738" s="39" t="str" cm="1">
        <f t="array" ref="Q7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38" s="39" t="str" cm="1">
        <f t="array" ref="R7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39" spans="1:18" x14ac:dyDescent="0.25">
      <c r="A739" s="1" t="s">
        <v>73</v>
      </c>
      <c r="B739" s="1">
        <v>2000</v>
      </c>
      <c r="C739" s="1" t="s">
        <v>19</v>
      </c>
      <c r="D739" s="29">
        <v>79.400000000000006</v>
      </c>
      <c r="E739" s="29">
        <v>77</v>
      </c>
      <c r="F739" s="29">
        <v>3</v>
      </c>
      <c r="G739" s="29">
        <v>9.7799999999999994</v>
      </c>
      <c r="H739" s="12">
        <v>0.94000000000000006</v>
      </c>
      <c r="I739" s="12">
        <v>14.57</v>
      </c>
      <c r="J739" s="29">
        <v>55</v>
      </c>
      <c r="K739" s="29">
        <v>3</v>
      </c>
      <c r="L739" s="12">
        <v>0.97</v>
      </c>
      <c r="M739" s="12">
        <v>0.87</v>
      </c>
      <c r="N739" s="29">
        <v>0.5</v>
      </c>
      <c r="O739" s="108">
        <v>0.5</v>
      </c>
      <c r="P739" s="39" t="str">
        <f>VLOOKUP(Perspectivas_Globales[[#This Row],[Country]],Tablas!$B$5:$C$138,2,FALSE)</f>
        <v>Europa</v>
      </c>
      <c r="Q739" s="39" t="str" cm="1">
        <f t="array" ref="Q7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39" s="39" t="str" cm="1">
        <f t="array" ref="R7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40" spans="1:18" x14ac:dyDescent="0.25">
      <c r="A740" s="1" t="s">
        <v>74</v>
      </c>
      <c r="B740" s="1">
        <v>2014</v>
      </c>
      <c r="C740" s="1" t="s">
        <v>12</v>
      </c>
      <c r="D740" s="29">
        <v>75.8</v>
      </c>
      <c r="E740" s="29">
        <v>133</v>
      </c>
      <c r="F740" s="29">
        <v>1</v>
      </c>
      <c r="G740" s="29">
        <v>3.83</v>
      </c>
      <c r="H740" s="12">
        <v>0.92</v>
      </c>
      <c r="I740" s="12">
        <v>0</v>
      </c>
      <c r="J740" s="29">
        <v>53.5</v>
      </c>
      <c r="K740" s="29">
        <v>1</v>
      </c>
      <c r="L740" s="12">
        <v>0.93</v>
      </c>
      <c r="M740" s="12">
        <v>0.92</v>
      </c>
      <c r="N740" s="29">
        <v>1.8</v>
      </c>
      <c r="O740" s="108">
        <v>1.7</v>
      </c>
      <c r="P740" s="39" t="str">
        <f>VLOOKUP(Perspectivas_Globales[[#This Row],[Country]],Tablas!$B$5:$C$138,2,FALSE)</f>
        <v>America Central</v>
      </c>
      <c r="Q740" s="39" t="str" cm="1">
        <f t="array" ref="Q7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40" s="39" t="str" cm="1">
        <f t="array" ref="R7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41" spans="1:18" x14ac:dyDescent="0.25">
      <c r="A741" s="1" t="s">
        <v>74</v>
      </c>
      <c r="B741" s="1">
        <v>2013</v>
      </c>
      <c r="C741" s="1" t="s">
        <v>12</v>
      </c>
      <c r="D741" s="29">
        <v>75.599999999999994</v>
      </c>
      <c r="E741" s="29">
        <v>136</v>
      </c>
      <c r="F741" s="29">
        <v>1</v>
      </c>
      <c r="G741" s="29">
        <v>3.79</v>
      </c>
      <c r="H741" s="12">
        <v>0.93</v>
      </c>
      <c r="I741" s="12">
        <v>0</v>
      </c>
      <c r="J741" s="29">
        <v>52.7</v>
      </c>
      <c r="K741" s="29">
        <v>1</v>
      </c>
      <c r="L741" s="12">
        <v>0.86</v>
      </c>
      <c r="M741" s="12">
        <v>0.93</v>
      </c>
      <c r="N741" s="29">
        <v>1.8</v>
      </c>
      <c r="O741" s="108">
        <v>1.7</v>
      </c>
      <c r="P741" s="39" t="str">
        <f>VLOOKUP(Perspectivas_Globales[[#This Row],[Country]],Tablas!$B$5:$C$138,2,FALSE)</f>
        <v>America Central</v>
      </c>
      <c r="Q741" s="39" t="str" cm="1">
        <f t="array" ref="Q7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41" s="39" t="str" cm="1">
        <f t="array" ref="R7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42" spans="1:18" x14ac:dyDescent="0.25">
      <c r="A742" s="1" t="s">
        <v>74</v>
      </c>
      <c r="B742" s="1">
        <v>2012</v>
      </c>
      <c r="C742" s="1" t="s">
        <v>12</v>
      </c>
      <c r="D742" s="29">
        <v>75.3</v>
      </c>
      <c r="E742" s="29">
        <v>138</v>
      </c>
      <c r="F742" s="29">
        <v>1</v>
      </c>
      <c r="G742" s="29">
        <v>3.65</v>
      </c>
      <c r="H742" s="12">
        <v>0.96</v>
      </c>
      <c r="I742" s="12">
        <v>0</v>
      </c>
      <c r="J742" s="29">
        <v>52</v>
      </c>
      <c r="K742" s="29">
        <v>1</v>
      </c>
      <c r="L742" s="12">
        <v>0.96</v>
      </c>
      <c r="M742" s="12">
        <v>0.96</v>
      </c>
      <c r="N742" s="29">
        <v>1.8</v>
      </c>
      <c r="O742" s="108">
        <v>1.7</v>
      </c>
      <c r="P742" s="39" t="str">
        <f>VLOOKUP(Perspectivas_Globales[[#This Row],[Country]],Tablas!$B$5:$C$138,2,FALSE)</f>
        <v>America Central</v>
      </c>
      <c r="Q742" s="39" t="str" cm="1">
        <f t="array" ref="Q7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42" s="39" t="str" cm="1">
        <f t="array" ref="R7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43" spans="1:18" x14ac:dyDescent="0.25">
      <c r="A743" s="1" t="s">
        <v>74</v>
      </c>
      <c r="B743" s="1">
        <v>2011</v>
      </c>
      <c r="C743" s="1" t="s">
        <v>12</v>
      </c>
      <c r="D743" s="29">
        <v>75.2</v>
      </c>
      <c r="E743" s="29">
        <v>139</v>
      </c>
      <c r="F743" s="29">
        <v>1</v>
      </c>
      <c r="G743" s="29">
        <v>3.58</v>
      </c>
      <c r="H743" s="12">
        <v>0.92</v>
      </c>
      <c r="I743" s="12">
        <v>0.01</v>
      </c>
      <c r="J743" s="29">
        <v>51.2</v>
      </c>
      <c r="K743" s="29">
        <v>1</v>
      </c>
      <c r="L743" s="12">
        <v>0.93</v>
      </c>
      <c r="M743" s="12">
        <v>0.92</v>
      </c>
      <c r="N743" s="29">
        <v>1.8</v>
      </c>
      <c r="O743" s="108">
        <v>1.7</v>
      </c>
      <c r="P743" s="39" t="str">
        <f>VLOOKUP(Perspectivas_Globales[[#This Row],[Country]],Tablas!$B$5:$C$138,2,FALSE)</f>
        <v>America Central</v>
      </c>
      <c r="Q743" s="39" t="str" cm="1">
        <f t="array" ref="Q7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43" s="39" t="str" cm="1">
        <f t="array" ref="R7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44" spans="1:18" x14ac:dyDescent="0.25">
      <c r="A744" s="1" t="s">
        <v>74</v>
      </c>
      <c r="B744" s="1">
        <v>2010</v>
      </c>
      <c r="C744" s="1" t="s">
        <v>12</v>
      </c>
      <c r="D744" s="29">
        <v>75</v>
      </c>
      <c r="E744" s="29">
        <v>138</v>
      </c>
      <c r="F744" s="29">
        <v>1</v>
      </c>
      <c r="G744" s="29">
        <v>3.55</v>
      </c>
      <c r="H744" s="12">
        <v>0.94000000000000006</v>
      </c>
      <c r="I744" s="12">
        <v>0</v>
      </c>
      <c r="J744" s="29">
        <v>5.5</v>
      </c>
      <c r="K744" s="29">
        <v>1</v>
      </c>
      <c r="L744" s="12">
        <v>0.94000000000000006</v>
      </c>
      <c r="M744" s="12">
        <v>0.94000000000000006</v>
      </c>
      <c r="N744" s="29">
        <v>1.8</v>
      </c>
      <c r="O744" s="108">
        <v>1.7</v>
      </c>
      <c r="P744" s="39" t="str">
        <f>VLOOKUP(Perspectivas_Globales[[#This Row],[Country]],Tablas!$B$5:$C$138,2,FALSE)</f>
        <v>America Central</v>
      </c>
      <c r="Q744" s="39" t="str" cm="1">
        <f t="array" ref="Q7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44" s="39" t="str" cm="1">
        <f t="array" ref="R7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45" spans="1:18" x14ac:dyDescent="0.25">
      <c r="A745" s="1" t="s">
        <v>74</v>
      </c>
      <c r="B745" s="1">
        <v>2009</v>
      </c>
      <c r="C745" s="1" t="s">
        <v>12</v>
      </c>
      <c r="D745" s="29">
        <v>74.7</v>
      </c>
      <c r="E745" s="29">
        <v>142</v>
      </c>
      <c r="F745" s="29">
        <v>1</v>
      </c>
      <c r="G745" s="29">
        <v>3.33</v>
      </c>
      <c r="H745" s="12">
        <v>0.09</v>
      </c>
      <c r="I745" s="12">
        <v>0</v>
      </c>
      <c r="J745" s="29">
        <v>49.7</v>
      </c>
      <c r="K745" s="29">
        <v>1</v>
      </c>
      <c r="L745" s="12">
        <v>0.09</v>
      </c>
      <c r="M745" s="12">
        <v>0.09</v>
      </c>
      <c r="N745" s="29">
        <v>1.9</v>
      </c>
      <c r="O745" s="108">
        <v>1.7</v>
      </c>
      <c r="P745" s="39" t="str">
        <f>VLOOKUP(Perspectivas_Globales[[#This Row],[Country]],Tablas!$B$5:$C$138,2,FALSE)</f>
        <v>America Central</v>
      </c>
      <c r="Q745" s="39" t="str" cm="1">
        <f t="array" ref="Q7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45" s="39" t="str" cm="1">
        <f t="array" ref="R7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46" spans="1:18" x14ac:dyDescent="0.25">
      <c r="A746" s="1" t="s">
        <v>74</v>
      </c>
      <c r="B746" s="1">
        <v>2008</v>
      </c>
      <c r="C746" s="1" t="s">
        <v>12</v>
      </c>
      <c r="D746" s="29">
        <v>74.5</v>
      </c>
      <c r="E746" s="29">
        <v>145</v>
      </c>
      <c r="F746" s="29">
        <v>1</v>
      </c>
      <c r="G746" s="29">
        <v>3.51</v>
      </c>
      <c r="H746" s="12">
        <v>0.92</v>
      </c>
      <c r="I746" s="12">
        <v>0.02</v>
      </c>
      <c r="J746" s="29">
        <v>48.9</v>
      </c>
      <c r="K746" s="29">
        <v>1</v>
      </c>
      <c r="L746" s="12">
        <v>0.91</v>
      </c>
      <c r="M746" s="12">
        <v>0.91</v>
      </c>
      <c r="N746" s="29">
        <v>1.9</v>
      </c>
      <c r="O746" s="108">
        <v>1.7</v>
      </c>
      <c r="P746" s="39" t="str">
        <f>VLOOKUP(Perspectivas_Globales[[#This Row],[Country]],Tablas!$B$5:$C$138,2,FALSE)</f>
        <v>America Central</v>
      </c>
      <c r="Q746" s="39" t="str" cm="1">
        <f t="array" ref="Q7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46" s="39" t="str" cm="1">
        <f t="array" ref="R7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47" spans="1:18" x14ac:dyDescent="0.25">
      <c r="A747" s="1" t="s">
        <v>74</v>
      </c>
      <c r="B747" s="1">
        <v>2007</v>
      </c>
      <c r="C747" s="1" t="s">
        <v>12</v>
      </c>
      <c r="D747" s="29">
        <v>74.2</v>
      </c>
      <c r="E747" s="29">
        <v>148</v>
      </c>
      <c r="F747" s="29">
        <v>1</v>
      </c>
      <c r="G747" s="29">
        <v>3.64</v>
      </c>
      <c r="H747" s="12">
        <v>0.92</v>
      </c>
      <c r="I747" s="12">
        <v>0</v>
      </c>
      <c r="J747" s="29">
        <v>48.1</v>
      </c>
      <c r="K747" s="29">
        <v>1</v>
      </c>
      <c r="L747" s="12">
        <v>0.94000000000000006</v>
      </c>
      <c r="M747" s="12">
        <v>0.92</v>
      </c>
      <c r="N747" s="29">
        <v>1.9</v>
      </c>
      <c r="O747" s="108">
        <v>1.7</v>
      </c>
      <c r="P747" s="39" t="str">
        <f>VLOOKUP(Perspectivas_Globales[[#This Row],[Country]],Tablas!$B$5:$C$138,2,FALSE)</f>
        <v>America Central</v>
      </c>
      <c r="Q747" s="39" t="str" cm="1">
        <f t="array" ref="Q7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47" s="39" t="str" cm="1">
        <f t="array" ref="R7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48" spans="1:18" x14ac:dyDescent="0.25">
      <c r="A748" s="1" t="s">
        <v>74</v>
      </c>
      <c r="B748" s="1">
        <v>2006</v>
      </c>
      <c r="C748" s="1" t="s">
        <v>12</v>
      </c>
      <c r="D748" s="29">
        <v>74</v>
      </c>
      <c r="E748" s="29">
        <v>15</v>
      </c>
      <c r="F748" s="29">
        <v>1</v>
      </c>
      <c r="G748" s="29">
        <v>3.63</v>
      </c>
      <c r="H748" s="12">
        <v>0.97</v>
      </c>
      <c r="I748" s="12">
        <v>0</v>
      </c>
      <c r="J748" s="29">
        <v>47.2</v>
      </c>
      <c r="K748" s="29">
        <v>1</v>
      </c>
      <c r="L748" s="12">
        <v>0.99</v>
      </c>
      <c r="M748" s="12">
        <v>0.95000000000000007</v>
      </c>
      <c r="N748" s="29">
        <v>1.9</v>
      </c>
      <c r="O748" s="108">
        <v>1.7</v>
      </c>
      <c r="P748" s="39" t="str">
        <f>VLOOKUP(Perspectivas_Globales[[#This Row],[Country]],Tablas!$B$5:$C$138,2,FALSE)</f>
        <v>America Central</v>
      </c>
      <c r="Q748" s="39" t="str" cm="1">
        <f t="array" ref="Q7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48" s="39" t="str" cm="1">
        <f t="array" ref="R7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49" spans="1:18" x14ac:dyDescent="0.25">
      <c r="A749" s="1" t="s">
        <v>74</v>
      </c>
      <c r="B749" s="1">
        <v>2005</v>
      </c>
      <c r="C749" s="1" t="s">
        <v>12</v>
      </c>
      <c r="D749" s="29">
        <v>73.5</v>
      </c>
      <c r="E749" s="29">
        <v>161</v>
      </c>
      <c r="F749" s="29">
        <v>1</v>
      </c>
      <c r="G749" s="29">
        <v>3.59</v>
      </c>
      <c r="H749" s="12">
        <v>0.99</v>
      </c>
      <c r="I749" s="12">
        <v>0</v>
      </c>
      <c r="J749" s="29">
        <v>46.3</v>
      </c>
      <c r="K749" s="29">
        <v>1</v>
      </c>
      <c r="L749" s="12">
        <v>0.99</v>
      </c>
      <c r="M749" s="12">
        <v>0.99</v>
      </c>
      <c r="N749" s="29">
        <v>1.9</v>
      </c>
      <c r="O749" s="108">
        <v>1.7</v>
      </c>
      <c r="P749" s="39" t="str">
        <f>VLOOKUP(Perspectivas_Globales[[#This Row],[Country]],Tablas!$B$5:$C$138,2,FALSE)</f>
        <v>America Central</v>
      </c>
      <c r="Q749" s="39" t="str" cm="1">
        <f t="array" ref="Q7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49" s="39" t="str" cm="1">
        <f t="array" ref="R7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50" spans="1:18" x14ac:dyDescent="0.25">
      <c r="A750" s="1" t="s">
        <v>74</v>
      </c>
      <c r="B750" s="1">
        <v>2004</v>
      </c>
      <c r="C750" s="1" t="s">
        <v>12</v>
      </c>
      <c r="D750" s="29">
        <v>73.3</v>
      </c>
      <c r="E750" s="29">
        <v>165</v>
      </c>
      <c r="F750" s="29">
        <v>1</v>
      </c>
      <c r="G750" s="29">
        <v>3.67</v>
      </c>
      <c r="H750" s="12">
        <v>0.98</v>
      </c>
      <c r="I750" s="12">
        <v>0</v>
      </c>
      <c r="J750" s="29">
        <v>45.4</v>
      </c>
      <c r="K750" s="29">
        <v>1</v>
      </c>
      <c r="L750" s="12">
        <v>0.97</v>
      </c>
      <c r="M750" s="12">
        <v>0.98</v>
      </c>
      <c r="N750" s="29">
        <v>1.9</v>
      </c>
      <c r="O750" s="108">
        <v>1.8</v>
      </c>
      <c r="P750" s="39" t="str">
        <f>VLOOKUP(Perspectivas_Globales[[#This Row],[Country]],Tablas!$B$5:$C$138,2,FALSE)</f>
        <v>America Central</v>
      </c>
      <c r="Q750" s="39" t="str" cm="1">
        <f t="array" ref="Q7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50" s="39" t="str" cm="1">
        <f t="array" ref="R7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51" spans="1:18" x14ac:dyDescent="0.25">
      <c r="A751" s="1" t="s">
        <v>74</v>
      </c>
      <c r="B751" s="1">
        <v>2003</v>
      </c>
      <c r="C751" s="1" t="s">
        <v>12</v>
      </c>
      <c r="D751" s="29">
        <v>73.099999999999994</v>
      </c>
      <c r="E751" s="29">
        <v>166</v>
      </c>
      <c r="F751" s="29">
        <v>1</v>
      </c>
      <c r="G751" s="29">
        <v>3.48</v>
      </c>
      <c r="H751" s="12">
        <v>0.36</v>
      </c>
      <c r="I751" s="12">
        <v>0</v>
      </c>
      <c r="J751" s="29">
        <v>44.5</v>
      </c>
      <c r="K751" s="29">
        <v>1</v>
      </c>
      <c r="L751" s="12">
        <v>0.99</v>
      </c>
      <c r="M751" s="12">
        <v>0.96</v>
      </c>
      <c r="N751" s="29">
        <v>1.9</v>
      </c>
      <c r="O751" s="108">
        <v>1.8</v>
      </c>
      <c r="P751" s="39" t="str">
        <f>VLOOKUP(Perspectivas_Globales[[#This Row],[Country]],Tablas!$B$5:$C$138,2,FALSE)</f>
        <v>America Central</v>
      </c>
      <c r="Q751" s="39" t="str" cm="1">
        <f t="array" ref="Q7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51" s="39" t="str" cm="1">
        <f t="array" ref="R7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52" spans="1:18" x14ac:dyDescent="0.25">
      <c r="A752" s="1" t="s">
        <v>75</v>
      </c>
      <c r="B752" s="1">
        <v>2014</v>
      </c>
      <c r="C752" s="1" t="s">
        <v>12</v>
      </c>
      <c r="D752" s="29">
        <v>74</v>
      </c>
      <c r="E752" s="29">
        <v>113</v>
      </c>
      <c r="F752" s="29">
        <v>4</v>
      </c>
      <c r="G752" s="29">
        <v>0.41</v>
      </c>
      <c r="H752" s="12">
        <v>0.98</v>
      </c>
      <c r="I752" s="12">
        <v>0.2</v>
      </c>
      <c r="J752" s="29">
        <v>64.8</v>
      </c>
      <c r="K752" s="29">
        <v>4</v>
      </c>
      <c r="L752" s="12">
        <v>0.98</v>
      </c>
      <c r="M752" s="12">
        <v>0.98</v>
      </c>
      <c r="N752" s="29">
        <v>3.9</v>
      </c>
      <c r="O752" s="108">
        <v>3.9</v>
      </c>
      <c r="P752" s="39" t="str">
        <f>VLOOKUP(Perspectivas_Globales[[#This Row],[Country]],Tablas!$B$5:$C$138,2,FALSE)</f>
        <v>Asia</v>
      </c>
      <c r="Q752" s="39" t="str" cm="1">
        <f t="array" ref="Q7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52" s="39" t="str" cm="1">
        <f t="array" ref="R7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53" spans="1:18" x14ac:dyDescent="0.25">
      <c r="A753" s="1" t="s">
        <v>75</v>
      </c>
      <c r="B753" s="1">
        <v>2013</v>
      </c>
      <c r="C753" s="1" t="s">
        <v>12</v>
      </c>
      <c r="D753" s="29">
        <v>73.900000000000006</v>
      </c>
      <c r="E753" s="29">
        <v>114</v>
      </c>
      <c r="F753" s="29">
        <v>4</v>
      </c>
      <c r="G753" s="29">
        <v>0.4</v>
      </c>
      <c r="H753" s="12">
        <v>0.98</v>
      </c>
      <c r="I753" s="12">
        <v>1.2</v>
      </c>
      <c r="J753" s="29">
        <v>64</v>
      </c>
      <c r="K753" s="29">
        <v>4</v>
      </c>
      <c r="L753" s="12">
        <v>0.98</v>
      </c>
      <c r="M753" s="12">
        <v>0.98</v>
      </c>
      <c r="N753" s="29">
        <v>3.9</v>
      </c>
      <c r="O753" s="108">
        <v>3.9</v>
      </c>
      <c r="P753" s="39" t="str">
        <f>VLOOKUP(Perspectivas_Globales[[#This Row],[Country]],Tablas!$B$5:$C$138,2,FALSE)</f>
        <v>Asia</v>
      </c>
      <c r="Q753" s="39" t="str" cm="1">
        <f t="array" ref="Q7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53" s="39" t="str" cm="1">
        <f t="array" ref="R7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54" spans="1:18" x14ac:dyDescent="0.25">
      <c r="A754" s="1" t="s">
        <v>75</v>
      </c>
      <c r="B754" s="1">
        <v>2012</v>
      </c>
      <c r="C754" s="1" t="s">
        <v>12</v>
      </c>
      <c r="D754" s="29">
        <v>73.7</v>
      </c>
      <c r="E754" s="29">
        <v>115</v>
      </c>
      <c r="F754" s="29">
        <v>4</v>
      </c>
      <c r="G754" s="29">
        <v>0.41</v>
      </c>
      <c r="H754" s="12">
        <v>0.98</v>
      </c>
      <c r="I754" s="12">
        <v>0.03</v>
      </c>
      <c r="J754" s="29">
        <v>63.2</v>
      </c>
      <c r="K754" s="29">
        <v>4</v>
      </c>
      <c r="L754" s="12">
        <v>0.98</v>
      </c>
      <c r="M754" s="12">
        <v>0.98</v>
      </c>
      <c r="N754" s="29">
        <v>3.9</v>
      </c>
      <c r="O754" s="108">
        <v>3.9</v>
      </c>
      <c r="P754" s="39" t="str">
        <f>VLOOKUP(Perspectivas_Globales[[#This Row],[Country]],Tablas!$B$5:$C$138,2,FALSE)</f>
        <v>Asia</v>
      </c>
      <c r="Q754" s="39" t="str" cm="1">
        <f t="array" ref="Q7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54" s="39" t="str" cm="1">
        <f t="array" ref="R7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55" spans="1:18" x14ac:dyDescent="0.25">
      <c r="A755" s="1" t="s">
        <v>75</v>
      </c>
      <c r="B755" s="1">
        <v>2011</v>
      </c>
      <c r="C755" s="1" t="s">
        <v>12</v>
      </c>
      <c r="D755" s="29">
        <v>73.599999999999994</v>
      </c>
      <c r="E755" s="29">
        <v>116</v>
      </c>
      <c r="F755" s="29">
        <v>4</v>
      </c>
      <c r="G755" s="29">
        <v>0.43</v>
      </c>
      <c r="H755" s="12">
        <v>0.98</v>
      </c>
      <c r="I755" s="12">
        <v>0</v>
      </c>
      <c r="J755" s="29">
        <v>62.4</v>
      </c>
      <c r="K755" s="29">
        <v>4</v>
      </c>
      <c r="L755" s="12">
        <v>0.98</v>
      </c>
      <c r="M755" s="12">
        <v>0.98</v>
      </c>
      <c r="N755" s="29">
        <v>3.8</v>
      </c>
      <c r="O755" s="108">
        <v>3.9</v>
      </c>
      <c r="P755" s="39" t="str">
        <f>VLOOKUP(Perspectivas_Globales[[#This Row],[Country]],Tablas!$B$5:$C$138,2,FALSE)</f>
        <v>Asia</v>
      </c>
      <c r="Q755" s="39" t="str" cm="1">
        <f t="array" ref="Q7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55" s="39" t="str" cm="1">
        <f t="array" ref="R7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56" spans="1:18" x14ac:dyDescent="0.25">
      <c r="A756" s="1" t="s">
        <v>75</v>
      </c>
      <c r="B756" s="1">
        <v>2010</v>
      </c>
      <c r="C756" s="1" t="s">
        <v>12</v>
      </c>
      <c r="D756" s="29">
        <v>73.400000000000006</v>
      </c>
      <c r="E756" s="29">
        <v>117</v>
      </c>
      <c r="F756" s="29">
        <v>4</v>
      </c>
      <c r="G756" s="29">
        <v>0.51</v>
      </c>
      <c r="H756" s="12">
        <v>0.98</v>
      </c>
      <c r="I756" s="12">
        <v>0</v>
      </c>
      <c r="J756" s="29">
        <v>61.7</v>
      </c>
      <c r="K756" s="29">
        <v>4</v>
      </c>
      <c r="L756" s="12">
        <v>0.98</v>
      </c>
      <c r="M756" s="12">
        <v>0.98</v>
      </c>
      <c r="N756" s="29">
        <v>3.8</v>
      </c>
      <c r="O756" s="108">
        <v>3.8</v>
      </c>
      <c r="P756" s="39" t="str">
        <f>VLOOKUP(Perspectivas_Globales[[#This Row],[Country]],Tablas!$B$5:$C$138,2,FALSE)</f>
        <v>Asia</v>
      </c>
      <c r="Q756" s="39" t="str" cm="1">
        <f t="array" ref="Q7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56" s="39" t="str" cm="1">
        <f t="array" ref="R7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57" spans="1:18" x14ac:dyDescent="0.25">
      <c r="A757" s="1" t="s">
        <v>75</v>
      </c>
      <c r="B757" s="1">
        <v>2009</v>
      </c>
      <c r="C757" s="1" t="s">
        <v>12</v>
      </c>
      <c r="D757" s="29">
        <v>73.3</v>
      </c>
      <c r="E757" s="29">
        <v>118</v>
      </c>
      <c r="F757" s="29">
        <v>4</v>
      </c>
      <c r="G757" s="29">
        <v>0.59</v>
      </c>
      <c r="H757" s="12">
        <v>0.98</v>
      </c>
      <c r="I757" s="12">
        <v>0</v>
      </c>
      <c r="J757" s="29">
        <v>6.9</v>
      </c>
      <c r="K757" s="29">
        <v>4</v>
      </c>
      <c r="L757" s="12">
        <v>0.98</v>
      </c>
      <c r="M757" s="12">
        <v>0.98</v>
      </c>
      <c r="N757" s="29">
        <v>3.8</v>
      </c>
      <c r="O757" s="108">
        <v>3.8</v>
      </c>
      <c r="P757" s="39" t="str">
        <f>VLOOKUP(Perspectivas_Globales[[#This Row],[Country]],Tablas!$B$5:$C$138,2,FALSE)</f>
        <v>Asia</v>
      </c>
      <c r="Q757" s="39" t="str" cm="1">
        <f t="array" ref="Q7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57" s="39" t="str" cm="1">
        <f t="array" ref="R7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58" spans="1:18" x14ac:dyDescent="0.25">
      <c r="A758" s="1" t="s">
        <v>75</v>
      </c>
      <c r="B758" s="1">
        <v>2008</v>
      </c>
      <c r="C758" s="1" t="s">
        <v>12</v>
      </c>
      <c r="D758" s="29">
        <v>73.099999999999994</v>
      </c>
      <c r="E758" s="29">
        <v>119</v>
      </c>
      <c r="F758" s="29">
        <v>4</v>
      </c>
      <c r="G758" s="29">
        <v>0.61</v>
      </c>
      <c r="H758" s="12">
        <v>0.97</v>
      </c>
      <c r="I758" s="12">
        <v>0.02</v>
      </c>
      <c r="J758" s="29">
        <v>6.1</v>
      </c>
      <c r="K758" s="29">
        <v>4</v>
      </c>
      <c r="L758" s="12">
        <v>0.98</v>
      </c>
      <c r="M758" s="12">
        <v>0.97</v>
      </c>
      <c r="N758" s="29">
        <v>3.8</v>
      </c>
      <c r="O758" s="108">
        <v>3.8</v>
      </c>
      <c r="P758" s="39" t="str">
        <f>VLOOKUP(Perspectivas_Globales[[#This Row],[Country]],Tablas!$B$5:$C$138,2,FALSE)</f>
        <v>Asia</v>
      </c>
      <c r="Q758" s="39" t="str" cm="1">
        <f t="array" ref="Q7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58" s="39" t="str" cm="1">
        <f t="array" ref="R7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59" spans="1:18" x14ac:dyDescent="0.25">
      <c r="A759" s="1" t="s">
        <v>75</v>
      </c>
      <c r="B759" s="1">
        <v>2007</v>
      </c>
      <c r="C759" s="1" t="s">
        <v>12</v>
      </c>
      <c r="D759" s="29">
        <v>73</v>
      </c>
      <c r="E759" s="29">
        <v>12</v>
      </c>
      <c r="F759" s="29">
        <v>4</v>
      </c>
      <c r="G759" s="29">
        <v>0.6</v>
      </c>
      <c r="H759" s="12">
        <v>0.98</v>
      </c>
      <c r="I759" s="12">
        <v>0.41000000000000003</v>
      </c>
      <c r="J759" s="29">
        <v>59.3</v>
      </c>
      <c r="K759" s="29">
        <v>4</v>
      </c>
      <c r="L759" s="12">
        <v>0.98</v>
      </c>
      <c r="M759" s="12">
        <v>0.98</v>
      </c>
      <c r="N759" s="29">
        <v>3.8</v>
      </c>
      <c r="O759" s="108">
        <v>3.8</v>
      </c>
      <c r="P759" s="39" t="str">
        <f>VLOOKUP(Perspectivas_Globales[[#This Row],[Country]],Tablas!$B$5:$C$138,2,FALSE)</f>
        <v>Asia</v>
      </c>
      <c r="Q759" s="39" t="str" cm="1">
        <f t="array" ref="Q7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59" s="39" t="str" cm="1">
        <f t="array" ref="R7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60" spans="1:18" x14ac:dyDescent="0.25">
      <c r="A760" s="1" t="s">
        <v>75</v>
      </c>
      <c r="B760" s="1">
        <v>2006</v>
      </c>
      <c r="C760" s="1" t="s">
        <v>12</v>
      </c>
      <c r="D760" s="29">
        <v>72.8</v>
      </c>
      <c r="E760" s="29">
        <v>121</v>
      </c>
      <c r="F760" s="29">
        <v>4</v>
      </c>
      <c r="G760" s="29">
        <v>0.59</v>
      </c>
      <c r="H760" s="12">
        <v>0.98</v>
      </c>
      <c r="I760" s="12">
        <v>0.01</v>
      </c>
      <c r="J760" s="29">
        <v>58.6</v>
      </c>
      <c r="K760" s="29">
        <v>4</v>
      </c>
      <c r="L760" s="12">
        <v>0.98</v>
      </c>
      <c r="M760" s="12">
        <v>0.98</v>
      </c>
      <c r="N760" s="29">
        <v>3.9</v>
      </c>
      <c r="O760" s="108">
        <v>3.8</v>
      </c>
      <c r="P760" s="39" t="str">
        <f>VLOOKUP(Perspectivas_Globales[[#This Row],[Country]],Tablas!$B$5:$C$138,2,FALSE)</f>
        <v>Asia</v>
      </c>
      <c r="Q760" s="39" t="str" cm="1">
        <f t="array" ref="Q7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60" s="39" t="str" cm="1">
        <f t="array" ref="R7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61" spans="1:18" x14ac:dyDescent="0.25">
      <c r="A761" s="1" t="s">
        <v>75</v>
      </c>
      <c r="B761" s="1">
        <v>2005</v>
      </c>
      <c r="C761" s="1" t="s">
        <v>12</v>
      </c>
      <c r="D761" s="29">
        <v>72.400000000000006</v>
      </c>
      <c r="E761" s="29">
        <v>127</v>
      </c>
      <c r="F761" s="29">
        <v>4</v>
      </c>
      <c r="G761" s="29">
        <v>0.55000000000000004</v>
      </c>
      <c r="H761" s="12">
        <v>0.95000000000000007</v>
      </c>
      <c r="I761" s="12">
        <v>0.28000000000000003</v>
      </c>
      <c r="J761" s="29">
        <v>57.8</v>
      </c>
      <c r="K761" s="29">
        <v>4</v>
      </c>
      <c r="L761" s="12">
        <v>0.95000000000000007</v>
      </c>
      <c r="M761" s="12">
        <v>0.95000000000000007</v>
      </c>
      <c r="N761" s="29">
        <v>3.9</v>
      </c>
      <c r="O761" s="108">
        <v>3.8</v>
      </c>
      <c r="P761" s="39" t="str">
        <f>VLOOKUP(Perspectivas_Globales[[#This Row],[Country]],Tablas!$B$5:$C$138,2,FALSE)</f>
        <v>Asia</v>
      </c>
      <c r="Q761" s="39" t="str" cm="1">
        <f t="array" ref="Q7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61" s="39" t="str" cm="1">
        <f t="array" ref="R7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62" spans="1:18" x14ac:dyDescent="0.25">
      <c r="A762" s="1" t="s">
        <v>75</v>
      </c>
      <c r="B762" s="1">
        <v>2004</v>
      </c>
      <c r="C762" s="1" t="s">
        <v>12</v>
      </c>
      <c r="D762" s="29">
        <v>72.5</v>
      </c>
      <c r="E762" s="29">
        <v>125</v>
      </c>
      <c r="F762" s="29">
        <v>4</v>
      </c>
      <c r="G762" s="29">
        <v>0.54</v>
      </c>
      <c r="H762" s="12">
        <v>0.95000000000000007</v>
      </c>
      <c r="I762" s="12">
        <v>0.21</v>
      </c>
      <c r="J762" s="29">
        <v>57</v>
      </c>
      <c r="K762" s="29">
        <v>4</v>
      </c>
      <c r="L762" s="12">
        <v>0.95000000000000007</v>
      </c>
      <c r="M762" s="12">
        <v>0.95000000000000007</v>
      </c>
      <c r="N762" s="29">
        <v>3.9</v>
      </c>
      <c r="O762" s="108">
        <v>3.8</v>
      </c>
      <c r="P762" s="39" t="str">
        <f>VLOOKUP(Perspectivas_Globales[[#This Row],[Country]],Tablas!$B$5:$C$138,2,FALSE)</f>
        <v>Asia</v>
      </c>
      <c r="Q762" s="39" t="str" cm="1">
        <f t="array" ref="Q7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62" s="39" t="str" cm="1">
        <f t="array" ref="R7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63" spans="1:18" x14ac:dyDescent="0.25">
      <c r="A763" s="1" t="s">
        <v>75</v>
      </c>
      <c r="B763" s="1">
        <v>2003</v>
      </c>
      <c r="C763" s="1" t="s">
        <v>12</v>
      </c>
      <c r="D763" s="29">
        <v>72.3</v>
      </c>
      <c r="E763" s="29">
        <v>127</v>
      </c>
      <c r="F763" s="29">
        <v>4</v>
      </c>
      <c r="G763" s="29">
        <v>0.54</v>
      </c>
      <c r="H763" s="12">
        <v>0.97</v>
      </c>
      <c r="I763" s="12">
        <v>0.76</v>
      </c>
      <c r="J763" s="29">
        <v>56.3</v>
      </c>
      <c r="K763" s="29">
        <v>4</v>
      </c>
      <c r="L763" s="12">
        <v>0.97</v>
      </c>
      <c r="M763" s="12">
        <v>0.97</v>
      </c>
      <c r="N763" s="29">
        <v>3.9</v>
      </c>
      <c r="O763" s="108">
        <v>3.9</v>
      </c>
      <c r="P763" s="39" t="str">
        <f>VLOOKUP(Perspectivas_Globales[[#This Row],[Country]],Tablas!$B$5:$C$138,2,FALSE)</f>
        <v>Asia</v>
      </c>
      <c r="Q763" s="39" t="str" cm="1">
        <f t="array" ref="Q7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63" s="39" t="str" cm="1">
        <f t="array" ref="R7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64" spans="1:18" x14ac:dyDescent="0.25">
      <c r="A764" s="1" t="s">
        <v>75</v>
      </c>
      <c r="B764" s="1">
        <v>2002</v>
      </c>
      <c r="C764" s="1" t="s">
        <v>12</v>
      </c>
      <c r="D764" s="29">
        <v>72.099999999999994</v>
      </c>
      <c r="E764" s="29">
        <v>129</v>
      </c>
      <c r="F764" s="29">
        <v>4</v>
      </c>
      <c r="G764" s="29">
        <v>0.54</v>
      </c>
      <c r="H764" s="12">
        <v>0.95000000000000007</v>
      </c>
      <c r="I764" s="12">
        <v>0.19</v>
      </c>
      <c r="J764" s="29">
        <v>55.5</v>
      </c>
      <c r="K764" s="29">
        <v>4</v>
      </c>
      <c r="L764" s="12">
        <v>0.95000000000000007</v>
      </c>
      <c r="M764" s="12">
        <v>0.95000000000000007</v>
      </c>
      <c r="N764" s="29">
        <v>3.9</v>
      </c>
      <c r="O764" s="108">
        <v>3.9</v>
      </c>
      <c r="P764" s="39" t="str">
        <f>VLOOKUP(Perspectivas_Globales[[#This Row],[Country]],Tablas!$B$5:$C$138,2,FALSE)</f>
        <v>Asia</v>
      </c>
      <c r="Q764" s="39" t="str" cm="1">
        <f t="array" ref="Q7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64" s="39" t="str" cm="1">
        <f t="array" ref="R7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65" spans="1:18" x14ac:dyDescent="0.25">
      <c r="A765" s="1" t="s">
        <v>75</v>
      </c>
      <c r="B765" s="1">
        <v>2001</v>
      </c>
      <c r="C765" s="1" t="s">
        <v>12</v>
      </c>
      <c r="D765" s="29">
        <v>71.900000000000006</v>
      </c>
      <c r="E765" s="29">
        <v>131</v>
      </c>
      <c r="F765" s="29">
        <v>4</v>
      </c>
      <c r="G765" s="29">
        <v>0.55000000000000004</v>
      </c>
      <c r="H765" s="12">
        <v>0.97</v>
      </c>
      <c r="I765" s="12">
        <v>0.61</v>
      </c>
      <c r="J765" s="29">
        <v>54.8</v>
      </c>
      <c r="K765" s="29">
        <v>4</v>
      </c>
      <c r="L765" s="12">
        <v>0.97</v>
      </c>
      <c r="M765" s="12">
        <v>0.99</v>
      </c>
      <c r="N765" s="29">
        <v>4</v>
      </c>
      <c r="O765" s="108">
        <v>3.9</v>
      </c>
      <c r="P765" s="39" t="str">
        <f>VLOOKUP(Perspectivas_Globales[[#This Row],[Country]],Tablas!$B$5:$C$138,2,FALSE)</f>
        <v>Asia</v>
      </c>
      <c r="Q765" s="39" t="str" cm="1">
        <f t="array" ref="Q7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65" s="39" t="str" cm="1">
        <f t="array" ref="R7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66" spans="1:18" x14ac:dyDescent="0.25">
      <c r="A766" s="1" t="s">
        <v>75</v>
      </c>
      <c r="B766" s="1">
        <v>2000</v>
      </c>
      <c r="C766" s="1" t="s">
        <v>12</v>
      </c>
      <c r="D766" s="29">
        <v>71.7</v>
      </c>
      <c r="E766" s="29">
        <v>133</v>
      </c>
      <c r="F766" s="29">
        <v>4</v>
      </c>
      <c r="G766" s="29">
        <v>0.49</v>
      </c>
      <c r="H766" s="12">
        <v>0.93</v>
      </c>
      <c r="I766" s="12">
        <v>0.32</v>
      </c>
      <c r="J766" s="29">
        <v>54</v>
      </c>
      <c r="K766" s="29">
        <v>4</v>
      </c>
      <c r="L766" s="12">
        <v>0.94000000000000006</v>
      </c>
      <c r="M766" s="12">
        <v>0.91</v>
      </c>
      <c r="N766" s="29">
        <v>4</v>
      </c>
      <c r="O766" s="108">
        <v>4</v>
      </c>
      <c r="P766" s="39" t="str">
        <f>VLOOKUP(Perspectivas_Globales[[#This Row],[Country]],Tablas!$B$5:$C$138,2,FALSE)</f>
        <v>Asia</v>
      </c>
      <c r="Q766" s="39" t="str" cm="1">
        <f t="array" ref="Q7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66" s="39" t="str" cm="1">
        <f t="array" ref="R7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67" spans="1:18" x14ac:dyDescent="0.25">
      <c r="A767" s="1" t="s">
        <v>76</v>
      </c>
      <c r="B767" s="1">
        <v>2014</v>
      </c>
      <c r="C767" s="1" t="s">
        <v>12</v>
      </c>
      <c r="D767" s="29">
        <v>69.900000000000006</v>
      </c>
      <c r="E767" s="29">
        <v>22</v>
      </c>
      <c r="F767" s="29">
        <v>5</v>
      </c>
      <c r="G767" s="29">
        <v>6.29</v>
      </c>
      <c r="H767" s="12">
        <v>0.95000000000000007</v>
      </c>
      <c r="I767" s="12">
        <v>3.21</v>
      </c>
      <c r="J767" s="29">
        <v>52.3</v>
      </c>
      <c r="K767" s="29">
        <v>5</v>
      </c>
      <c r="L767" s="12">
        <v>0.95000000000000007</v>
      </c>
      <c r="M767" s="12">
        <v>0.95000000000000007</v>
      </c>
      <c r="N767" s="29">
        <v>2.4</v>
      </c>
      <c r="O767" s="108">
        <v>2.5</v>
      </c>
      <c r="P767" s="39" t="str">
        <f>VLOOKUP(Perspectivas_Globales[[#This Row],[Country]],Tablas!$B$5:$C$138,2,FALSE)</f>
        <v>Asia</v>
      </c>
      <c r="Q767" s="39" t="str" cm="1">
        <f t="array" ref="Q7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67" s="39" t="str" cm="1">
        <f t="array" ref="R7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68" spans="1:18" x14ac:dyDescent="0.25">
      <c r="A768" s="1" t="s">
        <v>76</v>
      </c>
      <c r="B768" s="1">
        <v>2013</v>
      </c>
      <c r="C768" s="1" t="s">
        <v>12</v>
      </c>
      <c r="D768" s="29">
        <v>69.5</v>
      </c>
      <c r="E768" s="29">
        <v>28</v>
      </c>
      <c r="F768" s="29">
        <v>5</v>
      </c>
      <c r="G768" s="29">
        <v>6.48</v>
      </c>
      <c r="H768" s="12">
        <v>0.99</v>
      </c>
      <c r="I768" s="12">
        <v>0.73</v>
      </c>
      <c r="J768" s="29">
        <v>51.4</v>
      </c>
      <c r="K768" s="29">
        <v>6</v>
      </c>
      <c r="L768" s="12">
        <v>0.98</v>
      </c>
      <c r="M768" s="12">
        <v>0.98</v>
      </c>
      <c r="N768" s="29">
        <v>2.4</v>
      </c>
      <c r="O768" s="108">
        <v>2.5</v>
      </c>
      <c r="P768" s="39" t="str">
        <f>VLOOKUP(Perspectivas_Globales[[#This Row],[Country]],Tablas!$B$5:$C$138,2,FALSE)</f>
        <v>Asia</v>
      </c>
      <c r="Q768" s="39" t="str" cm="1">
        <f t="array" ref="Q7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68" s="39" t="str" cm="1">
        <f t="array" ref="R7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69" spans="1:18" x14ac:dyDescent="0.25">
      <c r="A769" s="1" t="s">
        <v>76</v>
      </c>
      <c r="B769" s="1">
        <v>2012</v>
      </c>
      <c r="C769" s="1" t="s">
        <v>12</v>
      </c>
      <c r="D769" s="29">
        <v>69.099999999999994</v>
      </c>
      <c r="E769" s="29">
        <v>214</v>
      </c>
      <c r="F769" s="29">
        <v>6</v>
      </c>
      <c r="G769" s="29">
        <v>6.82</v>
      </c>
      <c r="H769" s="12">
        <v>0.95000000000000007</v>
      </c>
      <c r="I769" s="12">
        <v>0.55000000000000004</v>
      </c>
      <c r="J769" s="29">
        <v>5.6</v>
      </c>
      <c r="K769" s="29">
        <v>7</v>
      </c>
      <c r="L769" s="12">
        <v>0.98</v>
      </c>
      <c r="M769" s="12">
        <v>0.99</v>
      </c>
      <c r="N769" s="29">
        <v>2.4</v>
      </c>
      <c r="O769" s="108">
        <v>2.5</v>
      </c>
      <c r="P769" s="39" t="str">
        <f>VLOOKUP(Perspectivas_Globales[[#This Row],[Country]],Tablas!$B$5:$C$138,2,FALSE)</f>
        <v>Asia</v>
      </c>
      <c r="Q769" s="39" t="str" cm="1">
        <f t="array" ref="Q7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69" s="39" t="str" cm="1">
        <f t="array" ref="R7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770" spans="1:18" x14ac:dyDescent="0.25">
      <c r="A770" s="1" t="s">
        <v>76</v>
      </c>
      <c r="B770" s="1">
        <v>2011</v>
      </c>
      <c r="C770" s="1" t="s">
        <v>12</v>
      </c>
      <c r="D770" s="29">
        <v>68.5</v>
      </c>
      <c r="E770" s="29">
        <v>224</v>
      </c>
      <c r="F770" s="29">
        <v>7</v>
      </c>
      <c r="G770" s="29">
        <v>6.63</v>
      </c>
      <c r="H770" s="12">
        <v>0.99</v>
      </c>
      <c r="I770" s="12">
        <v>1.27</v>
      </c>
      <c r="J770" s="29">
        <v>49.9</v>
      </c>
      <c r="K770" s="29">
        <v>7</v>
      </c>
      <c r="L770" s="12">
        <v>0.99</v>
      </c>
      <c r="M770" s="12">
        <v>0.99</v>
      </c>
      <c r="N770" s="29">
        <v>2.2999999999999998</v>
      </c>
      <c r="O770" s="108">
        <v>2.5</v>
      </c>
      <c r="P770" s="39" t="str">
        <f>VLOOKUP(Perspectivas_Globales[[#This Row],[Country]],Tablas!$B$5:$C$138,2,FALSE)</f>
        <v>Asia</v>
      </c>
      <c r="Q770" s="39" t="str" cm="1">
        <f t="array" ref="Q7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70" s="39" t="str" cm="1">
        <f t="array" ref="R7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71" spans="1:18" x14ac:dyDescent="0.25">
      <c r="A771" s="1" t="s">
        <v>76</v>
      </c>
      <c r="B771" s="1">
        <v>2010</v>
      </c>
      <c r="C771" s="1" t="s">
        <v>12</v>
      </c>
      <c r="D771" s="29">
        <v>67.8</v>
      </c>
      <c r="E771" s="29">
        <v>236</v>
      </c>
      <c r="F771" s="29">
        <v>7</v>
      </c>
      <c r="G771" s="29">
        <v>6.83</v>
      </c>
      <c r="H771" s="12">
        <v>0.99</v>
      </c>
      <c r="I771" s="12">
        <v>0.04</v>
      </c>
      <c r="J771" s="29">
        <v>49.2</v>
      </c>
      <c r="K771" s="29">
        <v>8</v>
      </c>
      <c r="L771" s="12">
        <v>0.98</v>
      </c>
      <c r="M771" s="12">
        <v>0.99</v>
      </c>
      <c r="N771" s="29">
        <v>2.2999999999999998</v>
      </c>
      <c r="O771" s="108">
        <v>2.5</v>
      </c>
      <c r="P771" s="39" t="str">
        <f>VLOOKUP(Perspectivas_Globales[[#This Row],[Country]],Tablas!$B$5:$C$138,2,FALSE)</f>
        <v>Asia</v>
      </c>
      <c r="Q771" s="39" t="str" cm="1">
        <f t="array" ref="Q7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71" s="39" t="str" cm="1">
        <f t="array" ref="R7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72" spans="1:18" x14ac:dyDescent="0.25">
      <c r="A772" s="1" t="s">
        <v>76</v>
      </c>
      <c r="B772" s="1">
        <v>2009</v>
      </c>
      <c r="C772" s="1" t="s">
        <v>12</v>
      </c>
      <c r="D772" s="29">
        <v>67.8</v>
      </c>
      <c r="E772" s="29">
        <v>235</v>
      </c>
      <c r="F772" s="29">
        <v>7</v>
      </c>
      <c r="G772" s="29">
        <v>6.64</v>
      </c>
      <c r="H772" s="12">
        <v>0.99</v>
      </c>
      <c r="I772" s="12">
        <v>0</v>
      </c>
      <c r="J772" s="29">
        <v>48.5</v>
      </c>
      <c r="K772" s="29">
        <v>8</v>
      </c>
      <c r="L772" s="12">
        <v>0.99</v>
      </c>
      <c r="M772" s="12">
        <v>0.98</v>
      </c>
      <c r="N772" s="29">
        <v>2.2999999999999998</v>
      </c>
      <c r="O772" s="108">
        <v>2.5</v>
      </c>
      <c r="P772" s="39" t="str">
        <f>VLOOKUP(Perspectivas_Globales[[#This Row],[Country]],Tablas!$B$5:$C$138,2,FALSE)</f>
        <v>Asia</v>
      </c>
      <c r="Q772" s="39" t="str" cm="1">
        <f t="array" ref="Q7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72" s="39" t="str" cm="1">
        <f t="array" ref="R7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73" spans="1:18" x14ac:dyDescent="0.25">
      <c r="A773" s="1" t="s">
        <v>76</v>
      </c>
      <c r="B773" s="1">
        <v>2008</v>
      </c>
      <c r="C773" s="1" t="s">
        <v>12</v>
      </c>
      <c r="D773" s="29">
        <v>66.599999999999994</v>
      </c>
      <c r="E773" s="29">
        <v>258</v>
      </c>
      <c r="F773" s="29">
        <v>8</v>
      </c>
      <c r="G773" s="29">
        <v>7.6</v>
      </c>
      <c r="H773" s="12">
        <v>0.99</v>
      </c>
      <c r="I773" s="12">
        <v>0.2</v>
      </c>
      <c r="J773" s="29">
        <v>47.9</v>
      </c>
      <c r="K773" s="29">
        <v>9</v>
      </c>
      <c r="L773" s="12">
        <v>0.99</v>
      </c>
      <c r="M773" s="12">
        <v>0.99</v>
      </c>
      <c r="N773" s="29">
        <v>2.4</v>
      </c>
      <c r="O773" s="108">
        <v>2.5</v>
      </c>
      <c r="P773" s="39" t="str">
        <f>VLOOKUP(Perspectivas_Globales[[#This Row],[Country]],Tablas!$B$5:$C$138,2,FALSE)</f>
        <v>Asia</v>
      </c>
      <c r="Q773" s="39" t="str" cm="1">
        <f t="array" ref="Q7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73" s="39" t="str" cm="1">
        <f t="array" ref="R7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74" spans="1:18" x14ac:dyDescent="0.25">
      <c r="A774" s="1" t="s">
        <v>76</v>
      </c>
      <c r="B774" s="1">
        <v>2007</v>
      </c>
      <c r="C774" s="1" t="s">
        <v>12</v>
      </c>
      <c r="D774" s="29">
        <v>65.3</v>
      </c>
      <c r="E774" s="29">
        <v>288</v>
      </c>
      <c r="F774" s="29">
        <v>8</v>
      </c>
      <c r="G774" s="29">
        <v>7.44</v>
      </c>
      <c r="H774" s="12">
        <v>0.94000000000000006</v>
      </c>
      <c r="I774" s="12">
        <v>0.13</v>
      </c>
      <c r="J774" s="29">
        <v>47.3</v>
      </c>
      <c r="K774" s="29">
        <v>9</v>
      </c>
      <c r="L774" s="12">
        <v>0.94000000000000006</v>
      </c>
      <c r="M774" s="12">
        <v>0.93</v>
      </c>
      <c r="N774" s="29">
        <v>2.4</v>
      </c>
      <c r="O774" s="108">
        <v>2.5</v>
      </c>
      <c r="P774" s="39" t="str">
        <f>VLOOKUP(Perspectivas_Globales[[#This Row],[Country]],Tablas!$B$5:$C$138,2,FALSE)</f>
        <v>Asia</v>
      </c>
      <c r="Q774" s="39" t="str" cm="1">
        <f t="array" ref="Q7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74" s="39" t="str" cm="1">
        <f t="array" ref="R7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75" spans="1:18" x14ac:dyDescent="0.25">
      <c r="A775" s="1" t="s">
        <v>76</v>
      </c>
      <c r="B775" s="1">
        <v>2006</v>
      </c>
      <c r="C775" s="1" t="s">
        <v>12</v>
      </c>
      <c r="D775" s="29">
        <v>65</v>
      </c>
      <c r="E775" s="29">
        <v>295</v>
      </c>
      <c r="F775" s="29">
        <v>8</v>
      </c>
      <c r="G775" s="29">
        <v>7.08</v>
      </c>
      <c r="H775" s="12">
        <v>0.99</v>
      </c>
      <c r="I775" s="12">
        <v>1.0900000000000001</v>
      </c>
      <c r="J775" s="29">
        <v>46.8</v>
      </c>
      <c r="K775" s="29">
        <v>9</v>
      </c>
      <c r="L775" s="12">
        <v>0.99</v>
      </c>
      <c r="M775" s="12">
        <v>0.99</v>
      </c>
      <c r="N775" s="29">
        <v>2.4</v>
      </c>
      <c r="O775" s="108">
        <v>2.5</v>
      </c>
      <c r="P775" s="39" t="str">
        <f>VLOOKUP(Perspectivas_Globales[[#This Row],[Country]],Tablas!$B$5:$C$138,2,FALSE)</f>
        <v>Asia</v>
      </c>
      <c r="Q775" s="39" t="str" cm="1">
        <f t="array" ref="Q7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75" s="39" t="str" cm="1">
        <f t="array" ref="R7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76" spans="1:18" x14ac:dyDescent="0.25">
      <c r="A776" s="1" t="s">
        <v>76</v>
      </c>
      <c r="B776" s="1">
        <v>2005</v>
      </c>
      <c r="C776" s="1" t="s">
        <v>12</v>
      </c>
      <c r="D776" s="29">
        <v>64.599999999999994</v>
      </c>
      <c r="E776" s="29">
        <v>294</v>
      </c>
      <c r="F776" s="29">
        <v>8</v>
      </c>
      <c r="G776" s="29">
        <v>6.94</v>
      </c>
      <c r="H776" s="12">
        <v>0.94000000000000006</v>
      </c>
      <c r="I776" s="12">
        <v>161.18</v>
      </c>
      <c r="J776" s="29">
        <v>46.3</v>
      </c>
      <c r="K776" s="29">
        <v>9</v>
      </c>
      <c r="L776" s="12">
        <v>0.99</v>
      </c>
      <c r="M776" s="12">
        <v>0.98</v>
      </c>
      <c r="N776" s="29">
        <v>2.4</v>
      </c>
      <c r="O776" s="108">
        <v>2.5</v>
      </c>
      <c r="P776" s="39" t="str">
        <f>VLOOKUP(Perspectivas_Globales[[#This Row],[Country]],Tablas!$B$5:$C$138,2,FALSE)</f>
        <v>Asia</v>
      </c>
      <c r="Q776" s="39" t="str" cm="1">
        <f t="array" ref="Q7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76" s="39" t="str" cm="1">
        <f t="array" ref="R7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77" spans="1:18" x14ac:dyDescent="0.25">
      <c r="A777" s="1" t="s">
        <v>76</v>
      </c>
      <c r="B777" s="1">
        <v>2004</v>
      </c>
      <c r="C777" s="1" t="s">
        <v>12</v>
      </c>
      <c r="D777" s="29">
        <v>64.7</v>
      </c>
      <c r="E777" s="29">
        <v>287</v>
      </c>
      <c r="F777" s="29">
        <v>8</v>
      </c>
      <c r="G777" s="29">
        <v>6.55</v>
      </c>
      <c r="H777" s="12">
        <v>0.99</v>
      </c>
      <c r="I777" s="12">
        <v>22.04</v>
      </c>
      <c r="J777" s="29">
        <v>45.8</v>
      </c>
      <c r="K777" s="29">
        <v>9</v>
      </c>
      <c r="L777" s="12">
        <v>0.99</v>
      </c>
      <c r="M777" s="12">
        <v>0.82000000000000006</v>
      </c>
      <c r="N777" s="29">
        <v>2.5</v>
      </c>
      <c r="O777" s="108">
        <v>2.6</v>
      </c>
      <c r="P777" s="39" t="str">
        <f>VLOOKUP(Perspectivas_Globales[[#This Row],[Country]],Tablas!$B$5:$C$138,2,FALSE)</f>
        <v>Asia</v>
      </c>
      <c r="Q777" s="39" t="str" cm="1">
        <f t="array" ref="Q7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77" s="39" t="str" cm="1">
        <f t="array" ref="R7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78" spans="1:18" x14ac:dyDescent="0.25">
      <c r="A778" s="1" t="s">
        <v>76</v>
      </c>
      <c r="B778" s="1">
        <v>2003</v>
      </c>
      <c r="C778" s="1" t="s">
        <v>12</v>
      </c>
      <c r="D778" s="29">
        <v>64.400000000000006</v>
      </c>
      <c r="E778" s="29">
        <v>282</v>
      </c>
      <c r="F778" s="29">
        <v>8</v>
      </c>
      <c r="G778" s="29">
        <v>6.58</v>
      </c>
      <c r="H778" s="12">
        <v>0.99</v>
      </c>
      <c r="I778" s="12">
        <v>0.24</v>
      </c>
      <c r="J778" s="29">
        <v>45.3</v>
      </c>
      <c r="K778" s="29">
        <v>9</v>
      </c>
      <c r="L778" s="12">
        <v>0.99</v>
      </c>
      <c r="M778" s="12">
        <v>0.99</v>
      </c>
      <c r="N778" s="29">
        <v>2.5</v>
      </c>
      <c r="O778" s="108">
        <v>2.6</v>
      </c>
      <c r="P778" s="39" t="str">
        <f>VLOOKUP(Perspectivas_Globales[[#This Row],[Country]],Tablas!$B$5:$C$138,2,FALSE)</f>
        <v>Asia</v>
      </c>
      <c r="Q778" s="39" t="str" cm="1">
        <f t="array" ref="Q7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78" s="39" t="str" cm="1">
        <f t="array" ref="R7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79" spans="1:18" x14ac:dyDescent="0.25">
      <c r="A779" s="1" t="s">
        <v>76</v>
      </c>
      <c r="B779" s="1">
        <v>2002</v>
      </c>
      <c r="C779" s="1" t="s">
        <v>12</v>
      </c>
      <c r="D779" s="29">
        <v>64.7</v>
      </c>
      <c r="E779" s="29">
        <v>276</v>
      </c>
      <c r="F779" s="29">
        <v>8</v>
      </c>
      <c r="G779" s="29">
        <v>5.99</v>
      </c>
      <c r="H779" s="12">
        <v>0.95000000000000007</v>
      </c>
      <c r="I779" s="12">
        <v>0.18</v>
      </c>
      <c r="J779" s="29">
        <v>44.8</v>
      </c>
      <c r="K779" s="29">
        <v>9</v>
      </c>
      <c r="L779" s="12">
        <v>0.95000000000000007</v>
      </c>
      <c r="M779" s="12">
        <v>0.95000000000000007</v>
      </c>
      <c r="N779" s="29">
        <v>2.6</v>
      </c>
      <c r="O779" s="108">
        <v>2.6</v>
      </c>
      <c r="P779" s="39" t="str">
        <f>VLOOKUP(Perspectivas_Globales[[#This Row],[Country]],Tablas!$B$5:$C$138,2,FALSE)</f>
        <v>Asia</v>
      </c>
      <c r="Q779" s="39" t="str" cm="1">
        <f t="array" ref="Q7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79" s="39" t="str" cm="1">
        <f t="array" ref="R7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80" spans="1:18" x14ac:dyDescent="0.25">
      <c r="A780" s="1" t="s">
        <v>76</v>
      </c>
      <c r="B780" s="1">
        <v>2001</v>
      </c>
      <c r="C780" s="1" t="s">
        <v>12</v>
      </c>
      <c r="D780" s="29">
        <v>64.400000000000006</v>
      </c>
      <c r="E780" s="29">
        <v>284</v>
      </c>
      <c r="F780" s="29">
        <v>8</v>
      </c>
      <c r="G780" s="29">
        <v>5.75</v>
      </c>
      <c r="H780" s="12">
        <v>0.95000000000000007</v>
      </c>
      <c r="I780" s="12">
        <v>0.94000000000000006</v>
      </c>
      <c r="J780" s="29">
        <v>44.4</v>
      </c>
      <c r="K780" s="29">
        <v>10</v>
      </c>
      <c r="L780" s="12">
        <v>0.95000000000000007</v>
      </c>
      <c r="M780" s="12">
        <v>0.95000000000000007</v>
      </c>
      <c r="N780" s="29">
        <v>2.6</v>
      </c>
      <c r="O780" s="108">
        <v>2.7</v>
      </c>
      <c r="P780" s="39" t="str">
        <f>VLOOKUP(Perspectivas_Globales[[#This Row],[Country]],Tablas!$B$5:$C$138,2,FALSE)</f>
        <v>Asia</v>
      </c>
      <c r="Q780" s="39" t="str" cm="1">
        <f t="array" ref="Q7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80" s="39" t="str" cm="1">
        <f t="array" ref="R7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81" spans="1:18" x14ac:dyDescent="0.25">
      <c r="A781" s="1" t="s">
        <v>76</v>
      </c>
      <c r="B781" s="1">
        <v>2000</v>
      </c>
      <c r="C781" s="1" t="s">
        <v>12</v>
      </c>
      <c r="D781" s="29">
        <v>63.9</v>
      </c>
      <c r="E781" s="29">
        <v>292</v>
      </c>
      <c r="F781" s="29">
        <v>9</v>
      </c>
      <c r="G781" s="29">
        <v>6</v>
      </c>
      <c r="H781" s="12">
        <v>0.99</v>
      </c>
      <c r="I781" s="12">
        <v>2.4500000000000002</v>
      </c>
      <c r="J781" s="29">
        <v>43.9</v>
      </c>
      <c r="K781" s="29">
        <v>10</v>
      </c>
      <c r="L781" s="12">
        <v>0.96</v>
      </c>
      <c r="M781" s="12">
        <v>0.97</v>
      </c>
      <c r="N781" s="29">
        <v>2.7</v>
      </c>
      <c r="O781" s="108">
        <v>2.7</v>
      </c>
      <c r="P781" s="39" t="str">
        <f>VLOOKUP(Perspectivas_Globales[[#This Row],[Country]],Tablas!$B$5:$C$138,2,FALSE)</f>
        <v>Asia</v>
      </c>
      <c r="Q781" s="39" t="str" cm="1">
        <f t="array" ref="Q7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81" s="39" t="str" cm="1">
        <f t="array" ref="R7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82" spans="1:18" x14ac:dyDescent="0.25">
      <c r="A782" s="1" t="s">
        <v>77</v>
      </c>
      <c r="B782" s="1">
        <v>2014</v>
      </c>
      <c r="C782" s="1" t="s">
        <v>12</v>
      </c>
      <c r="D782" s="29">
        <v>62.9</v>
      </c>
      <c r="E782" s="29">
        <v>255</v>
      </c>
      <c r="F782" s="29">
        <v>56</v>
      </c>
      <c r="G782" s="29">
        <v>0.01</v>
      </c>
      <c r="H782" s="12">
        <v>0.92</v>
      </c>
      <c r="I782" s="12">
        <v>3.54</v>
      </c>
      <c r="J782" s="29">
        <v>21.3</v>
      </c>
      <c r="K782" s="29">
        <v>79</v>
      </c>
      <c r="L782" s="12">
        <v>0.93</v>
      </c>
      <c r="M782" s="12">
        <v>0.92</v>
      </c>
      <c r="N782" s="29">
        <v>7.8</v>
      </c>
      <c r="O782" s="108">
        <v>7.7</v>
      </c>
      <c r="P782" s="39" t="str">
        <f>VLOOKUP(Perspectivas_Globales[[#This Row],[Country]],Tablas!$B$5:$C$138,2,FALSE)</f>
        <v>Africa</v>
      </c>
      <c r="Q782" s="39" t="str" cm="1">
        <f t="array" ref="Q7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782" s="39" t="str" cm="1">
        <f t="array" ref="R7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83" spans="1:18" x14ac:dyDescent="0.25">
      <c r="A783" s="1" t="s">
        <v>77</v>
      </c>
      <c r="B783" s="1">
        <v>2013</v>
      </c>
      <c r="C783" s="1" t="s">
        <v>12</v>
      </c>
      <c r="D783" s="29">
        <v>62.6</v>
      </c>
      <c r="E783" s="29">
        <v>258</v>
      </c>
      <c r="F783" s="29">
        <v>58</v>
      </c>
      <c r="G783" s="29">
        <v>1.84</v>
      </c>
      <c r="H783" s="12">
        <v>0.93</v>
      </c>
      <c r="I783" s="12">
        <v>1.9000000000000001</v>
      </c>
      <c r="J783" s="29">
        <v>2.7</v>
      </c>
      <c r="K783" s="29">
        <v>81</v>
      </c>
      <c r="L783" s="12">
        <v>0.94000000000000006</v>
      </c>
      <c r="M783" s="12">
        <v>0.87</v>
      </c>
      <c r="N783" s="29">
        <v>7.9</v>
      </c>
      <c r="O783" s="108">
        <v>7.7</v>
      </c>
      <c r="P783" s="39" t="str">
        <f>VLOOKUP(Perspectivas_Globales[[#This Row],[Country]],Tablas!$B$5:$C$138,2,FALSE)</f>
        <v>Africa</v>
      </c>
      <c r="Q783" s="39" t="str" cm="1">
        <f t="array" ref="Q7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783" s="39" t="str" cm="1">
        <f t="array" ref="R7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84" spans="1:18" x14ac:dyDescent="0.25">
      <c r="A784" s="1" t="s">
        <v>77</v>
      </c>
      <c r="B784" s="1">
        <v>2012</v>
      </c>
      <c r="C784" s="1" t="s">
        <v>12</v>
      </c>
      <c r="D784" s="29">
        <v>62.1</v>
      </c>
      <c r="E784" s="29">
        <v>263</v>
      </c>
      <c r="F784" s="29">
        <v>59</v>
      </c>
      <c r="G784" s="29">
        <v>1.81</v>
      </c>
      <c r="H784" s="12">
        <v>0.94000000000000006</v>
      </c>
      <c r="I784" s="12">
        <v>0</v>
      </c>
      <c r="J784" s="29">
        <v>2.1</v>
      </c>
      <c r="K784" s="29">
        <v>84</v>
      </c>
      <c r="L784" s="12">
        <v>0.94000000000000006</v>
      </c>
      <c r="M784" s="12">
        <v>0.94000000000000006</v>
      </c>
      <c r="N784" s="29">
        <v>8</v>
      </c>
      <c r="O784" s="108">
        <v>7.8</v>
      </c>
      <c r="P784" s="39" t="str">
        <f>VLOOKUP(Perspectivas_Globales[[#This Row],[Country]],Tablas!$B$5:$C$138,2,FALSE)</f>
        <v>Africa</v>
      </c>
      <c r="Q784" s="39" t="str" cm="1">
        <f t="array" ref="Q7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784" s="39" t="str" cm="1">
        <f t="array" ref="R7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85" spans="1:18" x14ac:dyDescent="0.25">
      <c r="A785" s="1" t="s">
        <v>77</v>
      </c>
      <c r="B785" s="1">
        <v>2011</v>
      </c>
      <c r="C785" s="1" t="s">
        <v>12</v>
      </c>
      <c r="D785" s="29">
        <v>61.2</v>
      </c>
      <c r="E785" s="29">
        <v>278</v>
      </c>
      <c r="F785" s="29">
        <v>60</v>
      </c>
      <c r="G785" s="29">
        <v>1.8</v>
      </c>
      <c r="H785" s="12">
        <v>0.96</v>
      </c>
      <c r="I785" s="12">
        <v>23.95</v>
      </c>
      <c r="J785" s="29">
        <v>19.5</v>
      </c>
      <c r="K785" s="29">
        <v>86</v>
      </c>
      <c r="L785" s="12">
        <v>0.97</v>
      </c>
      <c r="M785" s="12">
        <v>0.96</v>
      </c>
      <c r="N785" s="29">
        <v>8.1</v>
      </c>
      <c r="O785" s="108">
        <v>7.9</v>
      </c>
      <c r="P785" s="39" t="str">
        <f>VLOOKUP(Perspectivas_Globales[[#This Row],[Country]],Tablas!$B$5:$C$138,2,FALSE)</f>
        <v>Africa</v>
      </c>
      <c r="Q785" s="39" t="str" cm="1">
        <f t="array" ref="Q7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785" s="39" t="str" cm="1">
        <f t="array" ref="R7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86" spans="1:18" x14ac:dyDescent="0.25">
      <c r="A786" s="1" t="s">
        <v>77</v>
      </c>
      <c r="B786" s="1">
        <v>2010</v>
      </c>
      <c r="C786" s="1" t="s">
        <v>12</v>
      </c>
      <c r="D786" s="29">
        <v>63</v>
      </c>
      <c r="E786" s="29">
        <v>294</v>
      </c>
      <c r="F786" s="29">
        <v>61</v>
      </c>
      <c r="G786" s="29">
        <v>1.73</v>
      </c>
      <c r="H786" s="12">
        <v>0.09</v>
      </c>
      <c r="I786" s="12">
        <v>0.95000000000000007</v>
      </c>
      <c r="J786" s="29">
        <v>18.899999999999999</v>
      </c>
      <c r="K786" s="29">
        <v>89</v>
      </c>
      <c r="L786" s="12">
        <v>0.09</v>
      </c>
      <c r="M786" s="12">
        <v>0.09</v>
      </c>
      <c r="N786" s="29">
        <v>8.1999999999999993</v>
      </c>
      <c r="O786" s="108">
        <v>8</v>
      </c>
      <c r="P786" s="39" t="str">
        <f>VLOOKUP(Perspectivas_Globales[[#This Row],[Country]],Tablas!$B$5:$C$138,2,FALSE)</f>
        <v>Africa</v>
      </c>
      <c r="Q786" s="39" t="str" cm="1">
        <f t="array" ref="Q7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786" s="39" t="str" cm="1">
        <f t="array" ref="R7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87" spans="1:18" x14ac:dyDescent="0.25">
      <c r="A787" s="1" t="s">
        <v>77</v>
      </c>
      <c r="B787" s="1">
        <v>2009</v>
      </c>
      <c r="C787" s="1" t="s">
        <v>12</v>
      </c>
      <c r="D787" s="29">
        <v>59.1</v>
      </c>
      <c r="E787" s="29">
        <v>317</v>
      </c>
      <c r="F787" s="29">
        <v>62</v>
      </c>
      <c r="G787" s="29">
        <v>1.86</v>
      </c>
      <c r="H787" s="12">
        <v>0.88</v>
      </c>
      <c r="I787" s="12">
        <v>12.18</v>
      </c>
      <c r="J787" s="29">
        <v>18.399999999999999</v>
      </c>
      <c r="K787" s="29">
        <v>91</v>
      </c>
      <c r="L787" s="12">
        <v>0.89</v>
      </c>
      <c r="M787" s="12">
        <v>0.88</v>
      </c>
      <c r="N787" s="29">
        <v>8.1999999999999993</v>
      </c>
      <c r="O787" s="108">
        <v>8.1</v>
      </c>
      <c r="P787" s="39" t="str">
        <f>VLOOKUP(Perspectivas_Globales[[#This Row],[Country]],Tablas!$B$5:$C$138,2,FALSE)</f>
        <v>Africa</v>
      </c>
      <c r="Q787" s="39" t="str" cm="1">
        <f t="array" ref="Q7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787" s="39" t="str" cm="1">
        <f t="array" ref="R7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88" spans="1:18" x14ac:dyDescent="0.25">
      <c r="A788" s="1" t="s">
        <v>77</v>
      </c>
      <c r="B788" s="1">
        <v>2008</v>
      </c>
      <c r="C788" s="1" t="s">
        <v>12</v>
      </c>
      <c r="D788" s="29">
        <v>57.9</v>
      </c>
      <c r="E788" s="29">
        <v>339</v>
      </c>
      <c r="F788" s="29">
        <v>64</v>
      </c>
      <c r="G788" s="29">
        <v>1.71</v>
      </c>
      <c r="H788" s="12">
        <v>0.88</v>
      </c>
      <c r="I788" s="12">
        <v>12.82</v>
      </c>
      <c r="J788" s="29">
        <v>17.899999999999999</v>
      </c>
      <c r="K788" s="29">
        <v>95</v>
      </c>
      <c r="L788" s="12">
        <v>0.88</v>
      </c>
      <c r="M788" s="12">
        <v>0.88</v>
      </c>
      <c r="N788" s="29">
        <v>8.3000000000000007</v>
      </c>
      <c r="O788" s="108">
        <v>8.1999999999999993</v>
      </c>
      <c r="P788" s="39" t="str">
        <f>VLOOKUP(Perspectivas_Globales[[#This Row],[Country]],Tablas!$B$5:$C$138,2,FALSE)</f>
        <v>Africa</v>
      </c>
      <c r="Q788" s="39" t="str" cm="1">
        <f t="array" ref="Q7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788" s="39" t="str" cm="1">
        <f t="array" ref="R7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89" spans="1:18" x14ac:dyDescent="0.25">
      <c r="A789" s="1" t="s">
        <v>77</v>
      </c>
      <c r="B789" s="1">
        <v>2007</v>
      </c>
      <c r="C789" s="1" t="s">
        <v>12</v>
      </c>
      <c r="D789" s="29">
        <v>56.8</v>
      </c>
      <c r="E789" s="29">
        <v>356</v>
      </c>
      <c r="F789" s="29">
        <v>66</v>
      </c>
      <c r="G789" s="29">
        <v>1.97</v>
      </c>
      <c r="H789" s="12">
        <v>0.81</v>
      </c>
      <c r="I789" s="12">
        <v>15.16</v>
      </c>
      <c r="J789" s="29">
        <v>17.3</v>
      </c>
      <c r="K789" s="29">
        <v>100</v>
      </c>
      <c r="L789" s="12">
        <v>0.76</v>
      </c>
      <c r="M789" s="12">
        <v>0.81</v>
      </c>
      <c r="N789" s="29">
        <v>8.4</v>
      </c>
      <c r="O789" s="108">
        <v>8.3000000000000007</v>
      </c>
      <c r="P789" s="39" t="str">
        <f>VLOOKUP(Perspectivas_Globales[[#This Row],[Country]],Tablas!$B$5:$C$138,2,FALSE)</f>
        <v>Africa</v>
      </c>
      <c r="Q789" s="39" t="str" cm="1">
        <f t="array" ref="Q7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789" s="39" t="str" cm="1">
        <f t="array" ref="R7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90" spans="1:18" x14ac:dyDescent="0.25">
      <c r="A790" s="1" t="s">
        <v>77</v>
      </c>
      <c r="B790" s="1">
        <v>2006</v>
      </c>
      <c r="C790" s="1" t="s">
        <v>12</v>
      </c>
      <c r="D790" s="29">
        <v>55.3</v>
      </c>
      <c r="E790" s="29">
        <v>388</v>
      </c>
      <c r="F790" s="29">
        <v>68</v>
      </c>
      <c r="G790" s="29">
        <v>1.76</v>
      </c>
      <c r="H790" s="12">
        <v>0.08</v>
      </c>
      <c r="I790" s="12">
        <v>18.47</v>
      </c>
      <c r="J790" s="29">
        <v>16.899999999999999</v>
      </c>
      <c r="K790" s="29">
        <v>104</v>
      </c>
      <c r="L790" s="12">
        <v>0.77</v>
      </c>
      <c r="M790" s="12">
        <v>0.08</v>
      </c>
      <c r="N790" s="29">
        <v>8.5</v>
      </c>
      <c r="O790" s="108">
        <v>8.4</v>
      </c>
      <c r="P790" s="39" t="str">
        <f>VLOOKUP(Perspectivas_Globales[[#This Row],[Country]],Tablas!$B$5:$C$138,2,FALSE)</f>
        <v>Africa</v>
      </c>
      <c r="Q790" s="39" t="str" cm="1">
        <f t="array" ref="Q7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790" s="39" t="str" cm="1">
        <f t="array" ref="R7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91" spans="1:18" x14ac:dyDescent="0.25">
      <c r="A791" s="1" t="s">
        <v>77</v>
      </c>
      <c r="B791" s="1">
        <v>2005</v>
      </c>
      <c r="C791" s="1" t="s">
        <v>12</v>
      </c>
      <c r="D791" s="29">
        <v>54.1</v>
      </c>
      <c r="E791" s="29">
        <v>412</v>
      </c>
      <c r="F791" s="29">
        <v>70</v>
      </c>
      <c r="G791" s="29">
        <v>1.82</v>
      </c>
      <c r="H791" s="12">
        <v>0.76</v>
      </c>
      <c r="I791" s="12">
        <v>1.53</v>
      </c>
      <c r="J791" s="29">
        <v>16.399999999999999</v>
      </c>
      <c r="K791" s="29">
        <v>108</v>
      </c>
      <c r="L791" s="12">
        <v>7.0000000000000007E-2</v>
      </c>
      <c r="M791" s="12">
        <v>0.76</v>
      </c>
      <c r="N791" s="29">
        <v>8.6</v>
      </c>
      <c r="O791" s="108">
        <v>8.5</v>
      </c>
      <c r="P791" s="39" t="str">
        <f>VLOOKUP(Perspectivas_Globales[[#This Row],[Country]],Tablas!$B$5:$C$138,2,FALSE)</f>
        <v>Africa</v>
      </c>
      <c r="Q791" s="39" t="str" cm="1">
        <f t="array" ref="Q7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791" s="39" t="str" cm="1">
        <f t="array" ref="R7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92" spans="1:18" x14ac:dyDescent="0.25">
      <c r="A792" s="1" t="s">
        <v>77</v>
      </c>
      <c r="B792" s="1">
        <v>2004</v>
      </c>
      <c r="C792" s="1" t="s">
        <v>12</v>
      </c>
      <c r="D792" s="29">
        <v>53</v>
      </c>
      <c r="E792" s="29">
        <v>432</v>
      </c>
      <c r="F792" s="29">
        <v>72</v>
      </c>
      <c r="G792" s="29">
        <v>1.43</v>
      </c>
      <c r="H792" s="12">
        <v>0.73</v>
      </c>
      <c r="I792" s="12">
        <v>0.2</v>
      </c>
      <c r="J792" s="29">
        <v>15.9</v>
      </c>
      <c r="K792" s="29">
        <v>112</v>
      </c>
      <c r="L792" s="12">
        <v>0.73</v>
      </c>
      <c r="M792" s="12">
        <v>0.73</v>
      </c>
      <c r="N792" s="29">
        <v>8.6999999999999993</v>
      </c>
      <c r="O792" s="108">
        <v>8.6</v>
      </c>
      <c r="P792" s="39" t="str">
        <f>VLOOKUP(Perspectivas_Globales[[#This Row],[Country]],Tablas!$B$5:$C$138,2,FALSE)</f>
        <v>Africa</v>
      </c>
      <c r="Q792" s="39" t="str" cm="1">
        <f t="array" ref="Q7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792" s="39" t="str" cm="1">
        <f t="array" ref="R7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93" spans="1:18" x14ac:dyDescent="0.25">
      <c r="A793" s="1" t="s">
        <v>77</v>
      </c>
      <c r="B793" s="1">
        <v>2003</v>
      </c>
      <c r="C793" s="1" t="s">
        <v>12</v>
      </c>
      <c r="D793" s="29">
        <v>52.4</v>
      </c>
      <c r="E793" s="29">
        <v>437</v>
      </c>
      <c r="F793" s="29">
        <v>74</v>
      </c>
      <c r="G793" s="29">
        <v>1.49</v>
      </c>
      <c r="H793" s="12">
        <v>0.73</v>
      </c>
      <c r="I793" s="12">
        <v>0.65</v>
      </c>
      <c r="J793" s="29">
        <v>15.5</v>
      </c>
      <c r="K793" s="29">
        <v>115</v>
      </c>
      <c r="L793" s="12">
        <v>0.75</v>
      </c>
      <c r="M793" s="12">
        <v>0.73</v>
      </c>
      <c r="N793" s="29">
        <v>8.8000000000000007</v>
      </c>
      <c r="O793" s="108">
        <v>8.8000000000000007</v>
      </c>
      <c r="P793" s="39" t="str">
        <f>VLOOKUP(Perspectivas_Globales[[#This Row],[Country]],Tablas!$B$5:$C$138,2,FALSE)</f>
        <v>Africa</v>
      </c>
      <c r="Q793" s="39" t="str" cm="1">
        <f t="array" ref="Q7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793" s="39" t="str" cm="1">
        <f t="array" ref="R7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94" spans="1:18" x14ac:dyDescent="0.25">
      <c r="A794" s="1" t="s">
        <v>77</v>
      </c>
      <c r="B794" s="1">
        <v>2002</v>
      </c>
      <c r="C794" s="1" t="s">
        <v>12</v>
      </c>
      <c r="D794" s="29">
        <v>52.1</v>
      </c>
      <c r="E794" s="29">
        <v>437</v>
      </c>
      <c r="F794" s="29">
        <v>76</v>
      </c>
      <c r="G794" s="29">
        <v>1.66</v>
      </c>
      <c r="H794" s="12">
        <v>0.84</v>
      </c>
      <c r="I794" s="12">
        <v>7.66</v>
      </c>
      <c r="J794" s="29">
        <v>15.1</v>
      </c>
      <c r="K794" s="29">
        <v>118</v>
      </c>
      <c r="L794" s="12">
        <v>0.83000000000000007</v>
      </c>
      <c r="M794" s="12">
        <v>0.84</v>
      </c>
      <c r="N794" s="29">
        <v>8.9</v>
      </c>
      <c r="O794" s="108">
        <v>8.9</v>
      </c>
      <c r="P794" s="39" t="str">
        <f>VLOOKUP(Perspectivas_Globales[[#This Row],[Country]],Tablas!$B$5:$C$138,2,FALSE)</f>
        <v>Africa</v>
      </c>
      <c r="Q794" s="39" t="str" cm="1">
        <f t="array" ref="Q7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794" s="39" t="str" cm="1">
        <f t="array" ref="R7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95" spans="1:18" x14ac:dyDescent="0.25">
      <c r="A795" s="1" t="s">
        <v>78</v>
      </c>
      <c r="B795" s="1">
        <v>2014</v>
      </c>
      <c r="C795" s="1" t="s">
        <v>12</v>
      </c>
      <c r="D795" s="29">
        <v>66.099999999999994</v>
      </c>
      <c r="E795" s="29">
        <v>2</v>
      </c>
      <c r="F795" s="29">
        <v>0</v>
      </c>
      <c r="G795" s="29">
        <v>0.01</v>
      </c>
      <c r="H795" s="12">
        <v>0.75</v>
      </c>
      <c r="I795" s="12">
        <v>0</v>
      </c>
      <c r="J795" s="29">
        <v>77.099999999999994</v>
      </c>
      <c r="K795" s="29">
        <v>0</v>
      </c>
      <c r="L795" s="12">
        <v>0.79</v>
      </c>
      <c r="M795" s="12">
        <v>0.75</v>
      </c>
      <c r="N795" s="29">
        <v>0.1</v>
      </c>
      <c r="O795" s="108">
        <v>0.1</v>
      </c>
      <c r="P795" s="39" t="str">
        <f>VLOOKUP(Perspectivas_Globales[[#This Row],[Country]],Tablas!$B$5:$C$138,2,FALSE)</f>
        <v>Oceania</v>
      </c>
      <c r="Q795" s="39" t="str" cm="1">
        <f t="array" ref="Q7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95" s="39" t="str" cm="1">
        <f t="array" ref="R7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96" spans="1:18" x14ac:dyDescent="0.25">
      <c r="A796" s="1" t="s">
        <v>78</v>
      </c>
      <c r="B796" s="1">
        <v>2013</v>
      </c>
      <c r="C796" s="1" t="s">
        <v>12</v>
      </c>
      <c r="D796" s="29">
        <v>65.8</v>
      </c>
      <c r="E796" s="29">
        <v>22</v>
      </c>
      <c r="F796" s="29">
        <v>0</v>
      </c>
      <c r="G796" s="29">
        <v>0.01</v>
      </c>
      <c r="H796" s="12">
        <v>0.95000000000000007</v>
      </c>
      <c r="I796" s="12">
        <v>0</v>
      </c>
      <c r="J796" s="29">
        <v>76.7</v>
      </c>
      <c r="K796" s="29">
        <v>0</v>
      </c>
      <c r="L796" s="12">
        <v>0.91</v>
      </c>
      <c r="M796" s="12">
        <v>0.95000000000000007</v>
      </c>
      <c r="N796" s="29">
        <v>0.1</v>
      </c>
      <c r="O796" s="108">
        <v>0.1</v>
      </c>
      <c r="P796" s="39" t="str">
        <f>VLOOKUP(Perspectivas_Globales[[#This Row],[Country]],Tablas!$B$5:$C$138,2,FALSE)</f>
        <v>Oceania</v>
      </c>
      <c r="Q796" s="39" t="str" cm="1">
        <f t="array" ref="Q7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96" s="39" t="str" cm="1">
        <f t="array" ref="R7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97" spans="1:18" x14ac:dyDescent="0.25">
      <c r="A797" s="1" t="s">
        <v>78</v>
      </c>
      <c r="B797" s="1">
        <v>2012</v>
      </c>
      <c r="C797" s="1" t="s">
        <v>12</v>
      </c>
      <c r="D797" s="29">
        <v>65.7</v>
      </c>
      <c r="E797" s="29">
        <v>24</v>
      </c>
      <c r="F797" s="29">
        <v>0</v>
      </c>
      <c r="G797" s="29">
        <v>0.01</v>
      </c>
      <c r="H797" s="12">
        <v>0.94000000000000006</v>
      </c>
      <c r="I797" s="12">
        <v>0</v>
      </c>
      <c r="J797" s="29">
        <v>76.2</v>
      </c>
      <c r="K797" s="29">
        <v>0</v>
      </c>
      <c r="L797" s="12">
        <v>0.92</v>
      </c>
      <c r="M797" s="12">
        <v>0.94000000000000006</v>
      </c>
      <c r="N797" s="29">
        <v>0.1</v>
      </c>
      <c r="O797" s="108">
        <v>0.1</v>
      </c>
      <c r="P797" s="39" t="str">
        <f>VLOOKUP(Perspectivas_Globales[[#This Row],[Country]],Tablas!$B$5:$C$138,2,FALSE)</f>
        <v>Oceania</v>
      </c>
      <c r="Q797" s="39" t="str" cm="1">
        <f t="array" ref="Q7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97" s="39" t="str" cm="1">
        <f t="array" ref="R7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98" spans="1:18" x14ac:dyDescent="0.25">
      <c r="A798" s="1" t="s">
        <v>78</v>
      </c>
      <c r="B798" s="1">
        <v>2011</v>
      </c>
      <c r="C798" s="1" t="s">
        <v>12</v>
      </c>
      <c r="D798" s="29">
        <v>65.5</v>
      </c>
      <c r="E798" s="29">
        <v>26</v>
      </c>
      <c r="F798" s="29">
        <v>0</v>
      </c>
      <c r="G798" s="29">
        <v>0.53</v>
      </c>
      <c r="H798" s="12">
        <v>0.95000000000000007</v>
      </c>
      <c r="I798" s="12">
        <v>0</v>
      </c>
      <c r="J798" s="29">
        <v>75.7</v>
      </c>
      <c r="K798" s="29">
        <v>0</v>
      </c>
      <c r="L798" s="12">
        <v>0.95000000000000007</v>
      </c>
      <c r="M798" s="12">
        <v>0.99</v>
      </c>
      <c r="N798" s="29">
        <v>0.1</v>
      </c>
      <c r="O798" s="108">
        <v>0.1</v>
      </c>
      <c r="P798" s="39" t="str">
        <f>VLOOKUP(Perspectivas_Globales[[#This Row],[Country]],Tablas!$B$5:$C$138,2,FALSE)</f>
        <v>Oceania</v>
      </c>
      <c r="Q798" s="39" t="str" cm="1">
        <f t="array" ref="Q7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98" s="39" t="str" cm="1">
        <f t="array" ref="R7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799" spans="1:18" x14ac:dyDescent="0.25">
      <c r="A799" s="1" t="s">
        <v>78</v>
      </c>
      <c r="B799" s="1">
        <v>2010</v>
      </c>
      <c r="C799" s="1" t="s">
        <v>12</v>
      </c>
      <c r="D799" s="29">
        <v>65.3</v>
      </c>
      <c r="E799" s="29">
        <v>27</v>
      </c>
      <c r="F799" s="29">
        <v>0</v>
      </c>
      <c r="G799" s="29">
        <v>0.48</v>
      </c>
      <c r="H799" s="12">
        <v>0.91</v>
      </c>
      <c r="I799" s="12">
        <v>0</v>
      </c>
      <c r="J799" s="29">
        <v>75.2</v>
      </c>
      <c r="K799" s="29">
        <v>0</v>
      </c>
      <c r="L799" s="12">
        <v>0.95000000000000007</v>
      </c>
      <c r="M799" s="12">
        <v>0.91</v>
      </c>
      <c r="N799" s="29">
        <v>0.1</v>
      </c>
      <c r="O799" s="108">
        <v>0.1</v>
      </c>
      <c r="P799" s="39" t="str">
        <f>VLOOKUP(Perspectivas_Globales[[#This Row],[Country]],Tablas!$B$5:$C$138,2,FALSE)</f>
        <v>Oceania</v>
      </c>
      <c r="Q799" s="39" t="str" cm="1">
        <f t="array" ref="Q7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799" s="39" t="str" cm="1">
        <f t="array" ref="R7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00" spans="1:18" x14ac:dyDescent="0.25">
      <c r="A800" s="1" t="s">
        <v>78</v>
      </c>
      <c r="B800" s="1">
        <v>2009</v>
      </c>
      <c r="C800" s="1" t="s">
        <v>12</v>
      </c>
      <c r="D800" s="29">
        <v>65.2</v>
      </c>
      <c r="E800" s="29">
        <v>28</v>
      </c>
      <c r="F800" s="29">
        <v>0</v>
      </c>
      <c r="G800" s="29">
        <v>0.54</v>
      </c>
      <c r="H800" s="12">
        <v>0.86</v>
      </c>
      <c r="I800" s="12">
        <v>0</v>
      </c>
      <c r="J800" s="29">
        <v>74.599999999999994</v>
      </c>
      <c r="K800" s="29">
        <v>0</v>
      </c>
      <c r="L800" s="12">
        <v>0.84</v>
      </c>
      <c r="M800" s="12">
        <v>0.86</v>
      </c>
      <c r="N800" s="29">
        <v>0.1</v>
      </c>
      <c r="O800" s="108">
        <v>0.1</v>
      </c>
      <c r="P800" s="39" t="str">
        <f>VLOOKUP(Perspectivas_Globales[[#This Row],[Country]],Tablas!$B$5:$C$138,2,FALSE)</f>
        <v>Oceania</v>
      </c>
      <c r="Q800" s="39" t="str" cm="1">
        <f t="array" ref="Q8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00" s="39" t="str" cm="1">
        <f t="array" ref="R8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01" spans="1:18" x14ac:dyDescent="0.25">
      <c r="A801" s="1" t="s">
        <v>78</v>
      </c>
      <c r="B801" s="1">
        <v>2008</v>
      </c>
      <c r="C801" s="1" t="s">
        <v>12</v>
      </c>
      <c r="D801" s="29">
        <v>65.099999999999994</v>
      </c>
      <c r="E801" s="29">
        <v>21</v>
      </c>
      <c r="F801" s="29">
        <v>0</v>
      </c>
      <c r="G801" s="29">
        <v>0.46</v>
      </c>
      <c r="H801" s="12">
        <v>0.83000000000000007</v>
      </c>
      <c r="I801" s="12">
        <v>0</v>
      </c>
      <c r="J801" s="29">
        <v>74.099999999999994</v>
      </c>
      <c r="K801" s="29">
        <v>0</v>
      </c>
      <c r="L801" s="12">
        <v>0.74</v>
      </c>
      <c r="M801" s="12">
        <v>0.82000000000000006</v>
      </c>
      <c r="N801" s="29">
        <v>0.2</v>
      </c>
      <c r="O801" s="108">
        <v>0.1</v>
      </c>
      <c r="P801" s="39" t="str">
        <f>VLOOKUP(Perspectivas_Globales[[#This Row],[Country]],Tablas!$B$5:$C$138,2,FALSE)</f>
        <v>Oceania</v>
      </c>
      <c r="Q801" s="39" t="str" cm="1">
        <f t="array" ref="Q8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01" s="39" t="str" cm="1">
        <f t="array" ref="R8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02" spans="1:18" x14ac:dyDescent="0.25">
      <c r="A802" s="1" t="s">
        <v>78</v>
      </c>
      <c r="B802" s="1">
        <v>2007</v>
      </c>
      <c r="C802" s="1" t="s">
        <v>12</v>
      </c>
      <c r="D802" s="29">
        <v>65</v>
      </c>
      <c r="E802" s="29">
        <v>211</v>
      </c>
      <c r="F802" s="29">
        <v>0</v>
      </c>
      <c r="G802" s="29">
        <v>0.68</v>
      </c>
      <c r="H802" s="12">
        <v>0.96</v>
      </c>
      <c r="I802" s="12">
        <v>0</v>
      </c>
      <c r="J802" s="29">
        <v>73.400000000000006</v>
      </c>
      <c r="K802" s="29">
        <v>0</v>
      </c>
      <c r="L802" s="12">
        <v>0.93</v>
      </c>
      <c r="M802" s="12">
        <v>0.94000000000000006</v>
      </c>
      <c r="N802" s="29">
        <v>0.2</v>
      </c>
      <c r="O802" s="108">
        <v>0.1</v>
      </c>
      <c r="P802" s="39" t="str">
        <f>VLOOKUP(Perspectivas_Globales[[#This Row],[Country]],Tablas!$B$5:$C$138,2,FALSE)</f>
        <v>Oceania</v>
      </c>
      <c r="Q802" s="39" t="str" cm="1">
        <f t="array" ref="Q8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02" s="39" t="str" cm="1">
        <f t="array" ref="R8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03" spans="1:18" x14ac:dyDescent="0.25">
      <c r="A803" s="1" t="s">
        <v>78</v>
      </c>
      <c r="B803" s="1">
        <v>2006</v>
      </c>
      <c r="C803" s="1" t="s">
        <v>12</v>
      </c>
      <c r="D803" s="29">
        <v>65</v>
      </c>
      <c r="E803" s="29">
        <v>212</v>
      </c>
      <c r="F803" s="29">
        <v>0</v>
      </c>
      <c r="G803" s="29">
        <v>0.76</v>
      </c>
      <c r="H803" s="12">
        <v>0.88</v>
      </c>
      <c r="I803" s="12">
        <v>0</v>
      </c>
      <c r="J803" s="29">
        <v>72.8</v>
      </c>
      <c r="K803" s="29">
        <v>0</v>
      </c>
      <c r="L803" s="12">
        <v>0.86</v>
      </c>
      <c r="M803" s="12">
        <v>0.86</v>
      </c>
      <c r="N803" s="29">
        <v>0.2</v>
      </c>
      <c r="O803" s="108">
        <v>0.1</v>
      </c>
      <c r="P803" s="39" t="str">
        <f>VLOOKUP(Perspectivas_Globales[[#This Row],[Country]],Tablas!$B$5:$C$138,2,FALSE)</f>
        <v>Oceania</v>
      </c>
      <c r="Q803" s="39" t="str" cm="1">
        <f t="array" ref="Q8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03" s="39" t="str" cm="1">
        <f t="array" ref="R8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04" spans="1:18" x14ac:dyDescent="0.25">
      <c r="A804" s="1" t="s">
        <v>78</v>
      </c>
      <c r="B804" s="1">
        <v>2005</v>
      </c>
      <c r="C804" s="1" t="s">
        <v>12</v>
      </c>
      <c r="D804" s="29">
        <v>64.900000000000006</v>
      </c>
      <c r="E804" s="29">
        <v>213</v>
      </c>
      <c r="F804" s="29">
        <v>0</v>
      </c>
      <c r="G804" s="29">
        <v>0.6</v>
      </c>
      <c r="H804" s="12">
        <v>0.05</v>
      </c>
      <c r="I804" s="12">
        <v>0</v>
      </c>
      <c r="J804" s="29">
        <v>72.099999999999994</v>
      </c>
      <c r="K804" s="29">
        <v>0</v>
      </c>
      <c r="L804" s="12">
        <v>0.74</v>
      </c>
      <c r="M804" s="12">
        <v>0.79</v>
      </c>
      <c r="N804" s="29">
        <v>0.2</v>
      </c>
      <c r="O804" s="108">
        <v>0.2</v>
      </c>
      <c r="P804" s="39" t="str">
        <f>VLOOKUP(Perspectivas_Globales[[#This Row],[Country]],Tablas!$B$5:$C$138,2,FALSE)</f>
        <v>Oceania</v>
      </c>
      <c r="Q804" s="39" t="str" cm="1">
        <f t="array" ref="Q8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04" s="39" t="str" cm="1">
        <f t="array" ref="R8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05" spans="1:18" x14ac:dyDescent="0.25">
      <c r="A805" s="1" t="s">
        <v>78</v>
      </c>
      <c r="B805" s="1">
        <v>2004</v>
      </c>
      <c r="C805" s="1" t="s">
        <v>12</v>
      </c>
      <c r="D805" s="29">
        <v>64.8</v>
      </c>
      <c r="E805" s="29">
        <v>214</v>
      </c>
      <c r="F805" s="29">
        <v>0</v>
      </c>
      <c r="G805" s="29">
        <v>0.48</v>
      </c>
      <c r="H805" s="12">
        <v>0.67</v>
      </c>
      <c r="I805" s="12">
        <v>0</v>
      </c>
      <c r="J805" s="29">
        <v>71.400000000000006</v>
      </c>
      <c r="K805" s="29">
        <v>0</v>
      </c>
      <c r="L805" s="12">
        <v>0.61</v>
      </c>
      <c r="M805" s="12">
        <v>0.62</v>
      </c>
      <c r="N805" s="29">
        <v>0.2</v>
      </c>
      <c r="O805" s="108">
        <v>0.2</v>
      </c>
      <c r="P805" s="39" t="str">
        <f>VLOOKUP(Perspectivas_Globales[[#This Row],[Country]],Tablas!$B$5:$C$138,2,FALSE)</f>
        <v>Oceania</v>
      </c>
      <c r="Q805" s="39" t="str" cm="1">
        <f t="array" ref="Q8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05" s="39" t="str" cm="1">
        <f t="array" ref="R8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06" spans="1:18" x14ac:dyDescent="0.25">
      <c r="A806" s="1" t="s">
        <v>78</v>
      </c>
      <c r="B806" s="1">
        <v>2003</v>
      </c>
      <c r="C806" s="1" t="s">
        <v>12</v>
      </c>
      <c r="D806" s="29">
        <v>64.7</v>
      </c>
      <c r="E806" s="29">
        <v>215</v>
      </c>
      <c r="F806" s="29">
        <v>0</v>
      </c>
      <c r="G806" s="29">
        <v>0.5</v>
      </c>
      <c r="H806" s="12">
        <v>0.73</v>
      </c>
      <c r="I806" s="12">
        <v>0</v>
      </c>
      <c r="J806" s="29">
        <v>7.6</v>
      </c>
      <c r="K806" s="29">
        <v>0</v>
      </c>
      <c r="L806" s="12">
        <v>0.79</v>
      </c>
      <c r="M806" s="12">
        <v>7.0000000000000007E-2</v>
      </c>
      <c r="N806" s="29">
        <v>0.2</v>
      </c>
      <c r="O806" s="108">
        <v>0.2</v>
      </c>
      <c r="P806" s="39" t="str">
        <f>VLOOKUP(Perspectivas_Globales[[#This Row],[Country]],Tablas!$B$5:$C$138,2,FALSE)</f>
        <v>Oceania</v>
      </c>
      <c r="Q806" s="39" t="str" cm="1">
        <f t="array" ref="Q8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06" s="39" t="str" cm="1">
        <f t="array" ref="R8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07" spans="1:18" x14ac:dyDescent="0.25">
      <c r="A807" s="1" t="s">
        <v>78</v>
      </c>
      <c r="B807" s="1">
        <v>2002</v>
      </c>
      <c r="C807" s="1" t="s">
        <v>12</v>
      </c>
      <c r="D807" s="29">
        <v>64.599999999999994</v>
      </c>
      <c r="E807" s="29">
        <v>217</v>
      </c>
      <c r="F807" s="29">
        <v>0</v>
      </c>
      <c r="G807" s="29">
        <v>0.49</v>
      </c>
      <c r="H807" s="12">
        <v>0.79</v>
      </c>
      <c r="I807" s="12">
        <v>0</v>
      </c>
      <c r="J807" s="29">
        <v>69.7</v>
      </c>
      <c r="K807" s="29">
        <v>0</v>
      </c>
      <c r="L807" s="12">
        <v>0.96</v>
      </c>
      <c r="M807" s="12">
        <v>0.77</v>
      </c>
      <c r="N807" s="29">
        <v>0.2</v>
      </c>
      <c r="O807" s="108">
        <v>0.2</v>
      </c>
      <c r="P807" s="39" t="str">
        <f>VLOOKUP(Perspectivas_Globales[[#This Row],[Country]],Tablas!$B$5:$C$138,2,FALSE)</f>
        <v>Oceania</v>
      </c>
      <c r="Q807" s="39" t="str" cm="1">
        <f t="array" ref="Q8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07" s="39" t="str" cm="1">
        <f t="array" ref="R8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08" spans="1:18" x14ac:dyDescent="0.25">
      <c r="A808" s="1" t="s">
        <v>78</v>
      </c>
      <c r="B808" s="1">
        <v>2001</v>
      </c>
      <c r="C808" s="1" t="s">
        <v>12</v>
      </c>
      <c r="D808" s="29">
        <v>64.3</v>
      </c>
      <c r="E808" s="29">
        <v>219</v>
      </c>
      <c r="F808" s="29">
        <v>0</v>
      </c>
      <c r="G808" s="29">
        <v>0.6</v>
      </c>
      <c r="H808" s="12">
        <v>0.85</v>
      </c>
      <c r="I808" s="12">
        <v>0</v>
      </c>
      <c r="J808" s="29">
        <v>68.8</v>
      </c>
      <c r="K808" s="29">
        <v>0</v>
      </c>
      <c r="L808" s="12">
        <v>0.88</v>
      </c>
      <c r="M808" s="12">
        <v>0.85</v>
      </c>
      <c r="N808" s="29">
        <v>0.2</v>
      </c>
      <c r="O808" s="108">
        <v>0.2</v>
      </c>
      <c r="P808" s="39" t="str">
        <f>VLOOKUP(Perspectivas_Globales[[#This Row],[Country]],Tablas!$B$5:$C$138,2,FALSE)</f>
        <v>Oceania</v>
      </c>
      <c r="Q808" s="39" t="str" cm="1">
        <f t="array" ref="Q8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08" s="39" t="str" cm="1">
        <f t="array" ref="R8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09" spans="1:18" x14ac:dyDescent="0.25">
      <c r="A809" s="1" t="s">
        <v>78</v>
      </c>
      <c r="B809" s="1">
        <v>2000</v>
      </c>
      <c r="C809" s="1" t="s">
        <v>12</v>
      </c>
      <c r="D809" s="29">
        <v>64.099999999999994</v>
      </c>
      <c r="E809" s="29">
        <v>222</v>
      </c>
      <c r="F809" s="29">
        <v>0</v>
      </c>
      <c r="G809" s="29">
        <v>0.46</v>
      </c>
      <c r="H809" s="12">
        <v>0.09</v>
      </c>
      <c r="I809" s="12">
        <v>0</v>
      </c>
      <c r="J809" s="29">
        <v>67.900000000000006</v>
      </c>
      <c r="K809" s="29">
        <v>0</v>
      </c>
      <c r="L809" s="12">
        <v>0.09</v>
      </c>
      <c r="M809" s="12">
        <v>0.09</v>
      </c>
      <c r="N809" s="29">
        <v>0.2</v>
      </c>
      <c r="O809" s="108">
        <v>0.2</v>
      </c>
      <c r="P809" s="39" t="str">
        <f>VLOOKUP(Perspectivas_Globales[[#This Row],[Country]],Tablas!$B$5:$C$138,2,FALSE)</f>
        <v>Oceania</v>
      </c>
      <c r="Q809" s="39" t="str" cm="1">
        <f t="array" ref="Q8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09" s="39" t="str" cm="1">
        <f t="array" ref="R8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10" spans="1:18" x14ac:dyDescent="0.25">
      <c r="A810" s="1" t="s">
        <v>79</v>
      </c>
      <c r="B810" s="1">
        <v>2014</v>
      </c>
      <c r="C810" s="1" t="s">
        <v>19</v>
      </c>
      <c r="D810" s="29">
        <v>74.400000000000006</v>
      </c>
      <c r="E810" s="29">
        <v>156</v>
      </c>
      <c r="F810" s="29">
        <v>0</v>
      </c>
      <c r="G810" s="29">
        <v>0.01</v>
      </c>
      <c r="H810" s="12">
        <v>0.92</v>
      </c>
      <c r="I810" s="12">
        <v>0.36</v>
      </c>
      <c r="J810" s="29">
        <v>6.7</v>
      </c>
      <c r="K810" s="29">
        <v>0</v>
      </c>
      <c r="L810" s="12">
        <v>0.92</v>
      </c>
      <c r="M810" s="12">
        <v>0.92</v>
      </c>
      <c r="N810" s="29">
        <v>2.2000000000000002</v>
      </c>
      <c r="O810" s="108">
        <v>2.2000000000000002</v>
      </c>
      <c r="P810" s="39" t="str">
        <f>VLOOKUP(Perspectivas_Globales[[#This Row],[Country]],Tablas!$B$5:$C$138,2,FALSE)</f>
        <v>Europa</v>
      </c>
      <c r="Q810" s="39" t="str" cm="1">
        <f t="array" ref="Q8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10" s="39" t="str" cm="1">
        <f t="array" ref="R8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11" spans="1:18" x14ac:dyDescent="0.25">
      <c r="A811" s="1" t="s">
        <v>79</v>
      </c>
      <c r="B811" s="1">
        <v>2013</v>
      </c>
      <c r="C811" s="1" t="s">
        <v>19</v>
      </c>
      <c r="D811" s="29">
        <v>74.099999999999994</v>
      </c>
      <c r="E811" s="29">
        <v>161</v>
      </c>
      <c r="F811" s="29">
        <v>0</v>
      </c>
      <c r="G811" s="29">
        <v>10.37</v>
      </c>
      <c r="H811" s="12">
        <v>0.94000000000000006</v>
      </c>
      <c r="I811" s="12">
        <v>0</v>
      </c>
      <c r="J811" s="29">
        <v>6.2</v>
      </c>
      <c r="K811" s="29">
        <v>0</v>
      </c>
      <c r="L811" s="12">
        <v>0.94000000000000006</v>
      </c>
      <c r="M811" s="12">
        <v>0.94000000000000006</v>
      </c>
      <c r="N811" s="29">
        <v>2.2000000000000002</v>
      </c>
      <c r="O811" s="108">
        <v>2.2000000000000002</v>
      </c>
      <c r="P811" s="39" t="str">
        <f>VLOOKUP(Perspectivas_Globales[[#This Row],[Country]],Tablas!$B$5:$C$138,2,FALSE)</f>
        <v>Europa</v>
      </c>
      <c r="Q811" s="39" t="str" cm="1">
        <f t="array" ref="Q8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11" s="39" t="str" cm="1">
        <f t="array" ref="R8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12" spans="1:18" x14ac:dyDescent="0.25">
      <c r="A812" s="1" t="s">
        <v>79</v>
      </c>
      <c r="B812" s="1">
        <v>2012</v>
      </c>
      <c r="C812" s="1" t="s">
        <v>19</v>
      </c>
      <c r="D812" s="29">
        <v>73.8</v>
      </c>
      <c r="E812" s="29">
        <v>163</v>
      </c>
      <c r="F812" s="29">
        <v>0</v>
      </c>
      <c r="G812" s="29">
        <v>10.210000000000001</v>
      </c>
      <c r="H812" s="12">
        <v>0.09</v>
      </c>
      <c r="I812" s="12">
        <v>0.03</v>
      </c>
      <c r="J812" s="29">
        <v>59.8</v>
      </c>
      <c r="K812" s="29">
        <v>0</v>
      </c>
      <c r="L812" s="12">
        <v>0.91</v>
      </c>
      <c r="M812" s="12">
        <v>0.91</v>
      </c>
      <c r="N812" s="29">
        <v>2.2000000000000002</v>
      </c>
      <c r="O812" s="108">
        <v>2.2000000000000002</v>
      </c>
      <c r="P812" s="39" t="str">
        <f>VLOOKUP(Perspectivas_Globales[[#This Row],[Country]],Tablas!$B$5:$C$138,2,FALSE)</f>
        <v>Europa</v>
      </c>
      <c r="Q812" s="39" t="str" cm="1">
        <f t="array" ref="Q8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12" s="39" t="str" cm="1">
        <f t="array" ref="R8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13" spans="1:18" x14ac:dyDescent="0.25">
      <c r="A813" s="1" t="s">
        <v>79</v>
      </c>
      <c r="B813" s="1">
        <v>2011</v>
      </c>
      <c r="C813" s="1" t="s">
        <v>19</v>
      </c>
      <c r="D813" s="29">
        <v>73.599999999999994</v>
      </c>
      <c r="E813" s="29">
        <v>169</v>
      </c>
      <c r="F813" s="29">
        <v>0</v>
      </c>
      <c r="G813" s="29">
        <v>10.14</v>
      </c>
      <c r="H813" s="12">
        <v>0.89</v>
      </c>
      <c r="I813" s="12">
        <v>0.01</v>
      </c>
      <c r="J813" s="29">
        <v>59.4</v>
      </c>
      <c r="K813" s="29">
        <v>0</v>
      </c>
      <c r="L813" s="12">
        <v>0.92</v>
      </c>
      <c r="M813" s="12">
        <v>0.92</v>
      </c>
      <c r="N813" s="29">
        <v>2.2000000000000002</v>
      </c>
      <c r="O813" s="108">
        <v>2.2999999999999998</v>
      </c>
      <c r="P813" s="39" t="str">
        <f>VLOOKUP(Perspectivas_Globales[[#This Row],[Country]],Tablas!$B$5:$C$138,2,FALSE)</f>
        <v>Europa</v>
      </c>
      <c r="Q813" s="39" t="str" cm="1">
        <f t="array" ref="Q8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13" s="39" t="str" cm="1">
        <f t="array" ref="R8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14" spans="1:18" x14ac:dyDescent="0.25">
      <c r="A814" s="1" t="s">
        <v>79</v>
      </c>
      <c r="B814" s="1">
        <v>2010</v>
      </c>
      <c r="C814" s="1" t="s">
        <v>19</v>
      </c>
      <c r="D814" s="29">
        <v>72.8</v>
      </c>
      <c r="E814" s="29">
        <v>18</v>
      </c>
      <c r="F814" s="29">
        <v>0</v>
      </c>
      <c r="G814" s="29">
        <v>9.8000000000000007</v>
      </c>
      <c r="H814" s="12">
        <v>0.91</v>
      </c>
      <c r="I814" s="12">
        <v>0</v>
      </c>
      <c r="J814" s="29">
        <v>58.9</v>
      </c>
      <c r="K814" s="29">
        <v>0</v>
      </c>
      <c r="L814" s="12">
        <v>0.92</v>
      </c>
      <c r="M814" s="12">
        <v>0.92</v>
      </c>
      <c r="N814" s="29">
        <v>2.2000000000000002</v>
      </c>
      <c r="O814" s="108">
        <v>2.2999999999999998</v>
      </c>
      <c r="P814" s="39" t="str">
        <f>VLOOKUP(Perspectivas_Globales[[#This Row],[Country]],Tablas!$B$5:$C$138,2,FALSE)</f>
        <v>Europa</v>
      </c>
      <c r="Q814" s="39" t="str" cm="1">
        <f t="array" ref="Q8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14" s="39" t="str" cm="1">
        <f t="array" ref="R8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15" spans="1:18" x14ac:dyDescent="0.25">
      <c r="A815" s="1" t="s">
        <v>79</v>
      </c>
      <c r="B815" s="1">
        <v>2009</v>
      </c>
      <c r="C815" s="1" t="s">
        <v>19</v>
      </c>
      <c r="D815" s="29">
        <v>72.599999999999994</v>
      </c>
      <c r="E815" s="29">
        <v>184</v>
      </c>
      <c r="F815" s="29">
        <v>0</v>
      </c>
      <c r="G815" s="29">
        <v>9.85</v>
      </c>
      <c r="H815" s="12">
        <v>0.92</v>
      </c>
      <c r="I815" s="12">
        <v>0</v>
      </c>
      <c r="J815" s="29">
        <v>58.5</v>
      </c>
      <c r="K815" s="29">
        <v>0</v>
      </c>
      <c r="L815" s="12">
        <v>0.94000000000000006</v>
      </c>
      <c r="M815" s="12">
        <v>0.94000000000000006</v>
      </c>
      <c r="N815" s="29">
        <v>2.2999999999999998</v>
      </c>
      <c r="O815" s="108">
        <v>2.2999999999999998</v>
      </c>
      <c r="P815" s="39" t="str">
        <f>VLOOKUP(Perspectivas_Globales[[#This Row],[Country]],Tablas!$B$5:$C$138,2,FALSE)</f>
        <v>Europa</v>
      </c>
      <c r="Q815" s="39" t="str" cm="1">
        <f t="array" ref="Q8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15" s="39" t="str" cm="1">
        <f t="array" ref="R8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16" spans="1:18" x14ac:dyDescent="0.25">
      <c r="A816" s="1" t="s">
        <v>79</v>
      </c>
      <c r="B816" s="1">
        <v>2008</v>
      </c>
      <c r="C816" s="1" t="s">
        <v>19</v>
      </c>
      <c r="D816" s="29">
        <v>71.900000000000006</v>
      </c>
      <c r="E816" s="29">
        <v>199</v>
      </c>
      <c r="F816" s="29">
        <v>0</v>
      </c>
      <c r="G816" s="29">
        <v>11.84</v>
      </c>
      <c r="H816" s="12">
        <v>0.93</v>
      </c>
      <c r="I816" s="12">
        <v>0.03</v>
      </c>
      <c r="J816" s="29">
        <v>58.1</v>
      </c>
      <c r="K816" s="29">
        <v>0</v>
      </c>
      <c r="L816" s="12">
        <v>0.94000000000000006</v>
      </c>
      <c r="M816" s="12">
        <v>0.94000000000000006</v>
      </c>
      <c r="N816" s="29">
        <v>2.2999999999999998</v>
      </c>
      <c r="O816" s="108">
        <v>2.4</v>
      </c>
      <c r="P816" s="39" t="str">
        <f>VLOOKUP(Perspectivas_Globales[[#This Row],[Country]],Tablas!$B$5:$C$138,2,FALSE)</f>
        <v>Europa</v>
      </c>
      <c r="Q816" s="39" t="str" cm="1">
        <f t="array" ref="Q8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16" s="39" t="str" cm="1">
        <f t="array" ref="R8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17" spans="1:18" x14ac:dyDescent="0.25">
      <c r="A817" s="1" t="s">
        <v>79</v>
      </c>
      <c r="B817" s="1">
        <v>2007</v>
      </c>
      <c r="C817" s="1" t="s">
        <v>19</v>
      </c>
      <c r="D817" s="29">
        <v>78</v>
      </c>
      <c r="E817" s="29">
        <v>221</v>
      </c>
      <c r="F817" s="29">
        <v>0</v>
      </c>
      <c r="G817" s="29">
        <v>12.12</v>
      </c>
      <c r="H817" s="12">
        <v>0.91</v>
      </c>
      <c r="I817" s="12">
        <v>0</v>
      </c>
      <c r="J817" s="29">
        <v>57.7</v>
      </c>
      <c r="K817" s="29">
        <v>0</v>
      </c>
      <c r="L817" s="12">
        <v>0.94000000000000006</v>
      </c>
      <c r="M817" s="12">
        <v>0.94000000000000006</v>
      </c>
      <c r="N817" s="29">
        <v>2.4</v>
      </c>
      <c r="O817" s="108">
        <v>2.4</v>
      </c>
      <c r="P817" s="39" t="str">
        <f>VLOOKUP(Perspectivas_Globales[[#This Row],[Country]],Tablas!$B$5:$C$138,2,FALSE)</f>
        <v>Europa</v>
      </c>
      <c r="Q817" s="39" t="str" cm="1">
        <f t="array" ref="Q8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17" s="39" t="str" cm="1">
        <f t="array" ref="R8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18" spans="1:18" x14ac:dyDescent="0.25">
      <c r="A818" s="1" t="s">
        <v>79</v>
      </c>
      <c r="B818" s="1">
        <v>2006</v>
      </c>
      <c r="C818" s="1" t="s">
        <v>19</v>
      </c>
      <c r="D818" s="29">
        <v>75</v>
      </c>
      <c r="E818" s="29">
        <v>229</v>
      </c>
      <c r="F818" s="29">
        <v>0</v>
      </c>
      <c r="G818" s="29">
        <v>10.4</v>
      </c>
      <c r="H818" s="12">
        <v>0.94000000000000006</v>
      </c>
      <c r="I818" s="12">
        <v>7.0000000000000007E-2</v>
      </c>
      <c r="J818" s="29">
        <v>57.4</v>
      </c>
      <c r="K818" s="29">
        <v>0</v>
      </c>
      <c r="L818" s="12">
        <v>0.96</v>
      </c>
      <c r="M818" s="12">
        <v>0.96</v>
      </c>
      <c r="N818" s="29">
        <v>2.4</v>
      </c>
      <c r="O818" s="108">
        <v>2.5</v>
      </c>
      <c r="P818" s="39" t="str">
        <f>VLOOKUP(Perspectivas_Globales[[#This Row],[Country]],Tablas!$B$5:$C$138,2,FALSE)</f>
        <v>Europa</v>
      </c>
      <c r="Q818" s="39" t="str" cm="1">
        <f t="array" ref="Q8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18" s="39" t="str" cm="1">
        <f t="array" ref="R8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19" spans="1:18" x14ac:dyDescent="0.25">
      <c r="A819" s="1" t="s">
        <v>79</v>
      </c>
      <c r="B819" s="1">
        <v>2005</v>
      </c>
      <c r="C819" s="1" t="s">
        <v>19</v>
      </c>
      <c r="D819" s="29">
        <v>76</v>
      </c>
      <c r="E819" s="29">
        <v>216</v>
      </c>
      <c r="F819" s="29">
        <v>0</v>
      </c>
      <c r="G819" s="29">
        <v>9.92</v>
      </c>
      <c r="H819" s="12">
        <v>0.99</v>
      </c>
      <c r="I819" s="12">
        <v>0.02</v>
      </c>
      <c r="J819" s="29">
        <v>57</v>
      </c>
      <c r="K819" s="29">
        <v>0</v>
      </c>
      <c r="L819" s="12">
        <v>0.99</v>
      </c>
      <c r="M819" s="12">
        <v>0.99</v>
      </c>
      <c r="N819" s="29">
        <v>2.5</v>
      </c>
      <c r="O819" s="108">
        <v>2.5</v>
      </c>
      <c r="P819" s="39" t="str">
        <f>VLOOKUP(Perspectivas_Globales[[#This Row],[Country]],Tablas!$B$5:$C$138,2,FALSE)</f>
        <v>Europa</v>
      </c>
      <c r="Q819" s="39" t="str" cm="1">
        <f t="array" ref="Q8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19" s="39" t="str" cm="1">
        <f t="array" ref="R8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20" spans="1:18" x14ac:dyDescent="0.25">
      <c r="A820" s="1" t="s">
        <v>79</v>
      </c>
      <c r="B820" s="1">
        <v>2004</v>
      </c>
      <c r="C820" s="1" t="s">
        <v>19</v>
      </c>
      <c r="D820" s="29">
        <v>71</v>
      </c>
      <c r="E820" s="29">
        <v>26</v>
      </c>
      <c r="F820" s="29">
        <v>0</v>
      </c>
      <c r="G820" s="29">
        <v>8.81</v>
      </c>
      <c r="H820" s="12">
        <v>0.98</v>
      </c>
      <c r="I820" s="12">
        <v>0</v>
      </c>
      <c r="J820" s="29">
        <v>56.6</v>
      </c>
      <c r="K820" s="29">
        <v>0</v>
      </c>
      <c r="L820" s="12">
        <v>0.99</v>
      </c>
      <c r="M820" s="12">
        <v>0.99</v>
      </c>
      <c r="N820" s="29">
        <v>2.5</v>
      </c>
      <c r="O820" s="108">
        <v>2.6</v>
      </c>
      <c r="P820" s="39" t="str">
        <f>VLOOKUP(Perspectivas_Globales[[#This Row],[Country]],Tablas!$B$5:$C$138,2,FALSE)</f>
        <v>Europa</v>
      </c>
      <c r="Q820" s="39" t="str" cm="1">
        <f t="array" ref="Q8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20" s="39" t="str" cm="1">
        <f t="array" ref="R8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21" spans="1:18" x14ac:dyDescent="0.25">
      <c r="A821" s="1" t="s">
        <v>79</v>
      </c>
      <c r="B821" s="1">
        <v>2003</v>
      </c>
      <c r="C821" s="1" t="s">
        <v>19</v>
      </c>
      <c r="D821" s="29">
        <v>78</v>
      </c>
      <c r="E821" s="29">
        <v>29</v>
      </c>
      <c r="F821" s="29">
        <v>0</v>
      </c>
      <c r="G821" s="29">
        <v>8.24</v>
      </c>
      <c r="H821" s="12">
        <v>0.98</v>
      </c>
      <c r="I821" s="12">
        <v>0</v>
      </c>
      <c r="J821" s="29">
        <v>56.3</v>
      </c>
      <c r="K821" s="29">
        <v>0</v>
      </c>
      <c r="L821" s="12">
        <v>0.98</v>
      </c>
      <c r="M821" s="12">
        <v>0.98</v>
      </c>
      <c r="N821" s="29">
        <v>2.6</v>
      </c>
      <c r="O821" s="108">
        <v>2.6</v>
      </c>
      <c r="P821" s="39" t="str">
        <f>VLOOKUP(Perspectivas_Globales[[#This Row],[Country]],Tablas!$B$5:$C$138,2,FALSE)</f>
        <v>Europa</v>
      </c>
      <c r="Q821" s="39" t="str" cm="1">
        <f t="array" ref="Q8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21" s="39" t="str" cm="1">
        <f t="array" ref="R8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22" spans="1:18" x14ac:dyDescent="0.25">
      <c r="A822" s="1" t="s">
        <v>79</v>
      </c>
      <c r="B822" s="1">
        <v>2002</v>
      </c>
      <c r="C822" s="1" t="s">
        <v>19</v>
      </c>
      <c r="D822" s="29">
        <v>73</v>
      </c>
      <c r="E822" s="29">
        <v>219</v>
      </c>
      <c r="F822" s="29">
        <v>0</v>
      </c>
      <c r="G822" s="29">
        <v>7.44</v>
      </c>
      <c r="H822" s="12">
        <v>0.98</v>
      </c>
      <c r="I822" s="12">
        <v>0</v>
      </c>
      <c r="J822" s="29">
        <v>56</v>
      </c>
      <c r="K822" s="29">
        <v>0</v>
      </c>
      <c r="L822" s="12">
        <v>0.98</v>
      </c>
      <c r="M822" s="12">
        <v>0.97</v>
      </c>
      <c r="N822" s="29">
        <v>2.7</v>
      </c>
      <c r="O822" s="108">
        <v>2.7</v>
      </c>
      <c r="P822" s="39" t="str">
        <f>VLOOKUP(Perspectivas_Globales[[#This Row],[Country]],Tablas!$B$5:$C$138,2,FALSE)</f>
        <v>Europa</v>
      </c>
      <c r="Q822" s="39" t="str" cm="1">
        <f t="array" ref="Q8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22" s="39" t="str" cm="1">
        <f t="array" ref="R8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23" spans="1:18" x14ac:dyDescent="0.25">
      <c r="A823" s="1" t="s">
        <v>79</v>
      </c>
      <c r="B823" s="1">
        <v>2001</v>
      </c>
      <c r="C823" s="1" t="s">
        <v>19</v>
      </c>
      <c r="D823" s="29">
        <v>69.900000000000006</v>
      </c>
      <c r="E823" s="29">
        <v>228</v>
      </c>
      <c r="F823" s="29">
        <v>0</v>
      </c>
      <c r="G823" s="29">
        <v>6.68</v>
      </c>
      <c r="H823" s="12">
        <v>0.96</v>
      </c>
      <c r="I823" s="12">
        <v>0.01</v>
      </c>
      <c r="J823" s="29">
        <v>55.7</v>
      </c>
      <c r="K823" s="29">
        <v>0</v>
      </c>
      <c r="L823" s="12">
        <v>0.97</v>
      </c>
      <c r="M823" s="12">
        <v>0.97</v>
      </c>
      <c r="N823" s="29">
        <v>2.8</v>
      </c>
      <c r="O823" s="108">
        <v>2.8</v>
      </c>
      <c r="P823" s="39" t="str">
        <f>VLOOKUP(Perspectivas_Globales[[#This Row],[Country]],Tablas!$B$5:$C$138,2,FALSE)</f>
        <v>Europa</v>
      </c>
      <c r="Q823" s="39" t="str" cm="1">
        <f t="array" ref="Q8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23" s="39" t="str" cm="1">
        <f t="array" ref="R8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24" spans="1:18" x14ac:dyDescent="0.25">
      <c r="A824" s="1" t="s">
        <v>79</v>
      </c>
      <c r="B824" s="1">
        <v>2000</v>
      </c>
      <c r="C824" s="1" t="s">
        <v>19</v>
      </c>
      <c r="D824" s="29">
        <v>71</v>
      </c>
      <c r="E824" s="29">
        <v>218</v>
      </c>
      <c r="F824" s="29">
        <v>0</v>
      </c>
      <c r="G824" s="29">
        <v>7.13</v>
      </c>
      <c r="H824" s="12">
        <v>0.95000000000000007</v>
      </c>
      <c r="I824" s="12">
        <v>0</v>
      </c>
      <c r="J824" s="29">
        <v>55.4</v>
      </c>
      <c r="K824" s="29">
        <v>0</v>
      </c>
      <c r="L824" s="12">
        <v>0.96</v>
      </c>
      <c r="M824" s="12">
        <v>0.96</v>
      </c>
      <c r="N824" s="29">
        <v>2.8</v>
      </c>
      <c r="O824" s="108">
        <v>2.8</v>
      </c>
      <c r="P824" s="39" t="str">
        <f>VLOOKUP(Perspectivas_Globales[[#This Row],[Country]],Tablas!$B$5:$C$138,2,FALSE)</f>
        <v>Europa</v>
      </c>
      <c r="Q824" s="39" t="str" cm="1">
        <f t="array" ref="Q8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24" s="39" t="str" cm="1">
        <f t="array" ref="R8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25" spans="1:18" x14ac:dyDescent="0.25">
      <c r="A825" s="1" t="s">
        <v>80</v>
      </c>
      <c r="B825" s="1">
        <v>2014</v>
      </c>
      <c r="C825" s="1" t="s">
        <v>12</v>
      </c>
      <c r="D825" s="29">
        <v>74.8</v>
      </c>
      <c r="E825" s="29">
        <v>99</v>
      </c>
      <c r="F825" s="29">
        <v>1</v>
      </c>
      <c r="G825" s="29">
        <v>1.32</v>
      </c>
      <c r="H825" s="12">
        <v>0.81</v>
      </c>
      <c r="I825" s="12">
        <v>1.1200000000000001</v>
      </c>
      <c r="J825" s="29">
        <v>65.400000000000006</v>
      </c>
      <c r="K825" s="29">
        <v>1</v>
      </c>
      <c r="L825" s="12">
        <v>0.75</v>
      </c>
      <c r="M825" s="12">
        <v>0.81</v>
      </c>
      <c r="N825" s="29">
        <v>4.8</v>
      </c>
      <c r="O825" s="108">
        <v>4.9000000000000004</v>
      </c>
      <c r="P825" s="39" t="str">
        <f>VLOOKUP(Perspectivas_Globales[[#This Row],[Country]],Tablas!$B$5:$C$138,2,FALSE)</f>
        <v>Asia</v>
      </c>
      <c r="Q825" s="39" t="str" cm="1">
        <f t="array" ref="Q8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25" s="39" t="str" cm="1">
        <f t="array" ref="R8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26" spans="1:18" x14ac:dyDescent="0.25">
      <c r="A826" s="1" t="s">
        <v>80</v>
      </c>
      <c r="B826" s="1">
        <v>2013</v>
      </c>
      <c r="C826" s="1" t="s">
        <v>12</v>
      </c>
      <c r="D826" s="29">
        <v>74.900000000000006</v>
      </c>
      <c r="E826" s="29">
        <v>97</v>
      </c>
      <c r="F826" s="29">
        <v>1</v>
      </c>
      <c r="G826" s="29">
        <v>1.29</v>
      </c>
      <c r="H826" s="12">
        <v>0.81</v>
      </c>
      <c r="I826" s="12">
        <v>17.61</v>
      </c>
      <c r="J826" s="29">
        <v>64.900000000000006</v>
      </c>
      <c r="K826" s="29">
        <v>1</v>
      </c>
      <c r="L826" s="12">
        <v>0.75</v>
      </c>
      <c r="M826" s="12">
        <v>0.81</v>
      </c>
      <c r="N826" s="29">
        <v>4.8</v>
      </c>
      <c r="O826" s="108">
        <v>4.8</v>
      </c>
      <c r="P826" s="39" t="str">
        <f>VLOOKUP(Perspectivas_Globales[[#This Row],[Country]],Tablas!$B$5:$C$138,2,FALSE)</f>
        <v>Asia</v>
      </c>
      <c r="Q826" s="39" t="str" cm="1">
        <f t="array" ref="Q8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26" s="39" t="str" cm="1">
        <f t="array" ref="R8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27" spans="1:18" x14ac:dyDescent="0.25">
      <c r="A827" s="1" t="s">
        <v>80</v>
      </c>
      <c r="B827" s="1">
        <v>2012</v>
      </c>
      <c r="C827" s="1" t="s">
        <v>12</v>
      </c>
      <c r="D827" s="29">
        <v>75</v>
      </c>
      <c r="E827" s="29">
        <v>93</v>
      </c>
      <c r="F827" s="29">
        <v>1</v>
      </c>
      <c r="G827" s="29">
        <v>1.53</v>
      </c>
      <c r="H827" s="12">
        <v>0.81</v>
      </c>
      <c r="I827" s="12">
        <v>0.09</v>
      </c>
      <c r="J827" s="29">
        <v>64.400000000000006</v>
      </c>
      <c r="K827" s="29">
        <v>1</v>
      </c>
      <c r="L827" s="12">
        <v>0.75</v>
      </c>
      <c r="M827" s="12">
        <v>0.81</v>
      </c>
      <c r="N827" s="29">
        <v>4.8</v>
      </c>
      <c r="O827" s="108">
        <v>4.8</v>
      </c>
      <c r="P827" s="39" t="str">
        <f>VLOOKUP(Perspectivas_Globales[[#This Row],[Country]],Tablas!$B$5:$C$138,2,FALSE)</f>
        <v>Asia</v>
      </c>
      <c r="Q827" s="39" t="str" cm="1">
        <f t="array" ref="Q8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27" s="39" t="str" cm="1">
        <f t="array" ref="R8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28" spans="1:18" x14ac:dyDescent="0.25">
      <c r="A828" s="1" t="s">
        <v>80</v>
      </c>
      <c r="B828" s="1">
        <v>2011</v>
      </c>
      <c r="C828" s="1" t="s">
        <v>12</v>
      </c>
      <c r="D828" s="29">
        <v>75</v>
      </c>
      <c r="E828" s="29">
        <v>93</v>
      </c>
      <c r="F828" s="29">
        <v>1</v>
      </c>
      <c r="G828" s="29">
        <v>1.57</v>
      </c>
      <c r="H828" s="12">
        <v>0.81</v>
      </c>
      <c r="I828" s="12">
        <v>0.09</v>
      </c>
      <c r="J828" s="29">
        <v>64</v>
      </c>
      <c r="K828" s="29">
        <v>1</v>
      </c>
      <c r="L828" s="12">
        <v>0.75</v>
      </c>
      <c r="M828" s="12">
        <v>0.81</v>
      </c>
      <c r="N828" s="29">
        <v>4.7</v>
      </c>
      <c r="O828" s="108">
        <v>4.7</v>
      </c>
      <c r="P828" s="39" t="str">
        <f>VLOOKUP(Perspectivas_Globales[[#This Row],[Country]],Tablas!$B$5:$C$138,2,FALSE)</f>
        <v>Asia</v>
      </c>
      <c r="Q828" s="39" t="str" cm="1">
        <f t="array" ref="Q8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28" s="39" t="str" cm="1">
        <f t="array" ref="R8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29" spans="1:18" x14ac:dyDescent="0.25">
      <c r="A829" s="1" t="s">
        <v>80</v>
      </c>
      <c r="B829" s="1">
        <v>2010</v>
      </c>
      <c r="C829" s="1" t="s">
        <v>12</v>
      </c>
      <c r="D829" s="29">
        <v>74.900000000000006</v>
      </c>
      <c r="E829" s="29">
        <v>94</v>
      </c>
      <c r="F829" s="29">
        <v>1</v>
      </c>
      <c r="G829" s="29">
        <v>1.58</v>
      </c>
      <c r="H829" s="12">
        <v>0.81</v>
      </c>
      <c r="I829" s="12">
        <v>0.12</v>
      </c>
      <c r="J829" s="29">
        <v>63.5</v>
      </c>
      <c r="K829" s="29">
        <v>1</v>
      </c>
      <c r="L829" s="12">
        <v>0.75</v>
      </c>
      <c r="M829" s="12">
        <v>0.81</v>
      </c>
      <c r="N829" s="29">
        <v>4.7</v>
      </c>
      <c r="O829" s="108">
        <v>4.7</v>
      </c>
      <c r="P829" s="39" t="str">
        <f>VLOOKUP(Perspectivas_Globales[[#This Row],[Country]],Tablas!$B$5:$C$138,2,FALSE)</f>
        <v>Asia</v>
      </c>
      <c r="Q829" s="39" t="str" cm="1">
        <f t="array" ref="Q8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29" s="39" t="str" cm="1">
        <f t="array" ref="R8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30" spans="1:18" x14ac:dyDescent="0.25">
      <c r="A830" s="1" t="s">
        <v>80</v>
      </c>
      <c r="B830" s="1">
        <v>2009</v>
      </c>
      <c r="C830" s="1" t="s">
        <v>12</v>
      </c>
      <c r="D830" s="29">
        <v>74.7</v>
      </c>
      <c r="E830" s="29">
        <v>95</v>
      </c>
      <c r="F830" s="29">
        <v>1</v>
      </c>
      <c r="G830" s="29">
        <v>1.62</v>
      </c>
      <c r="H830" s="12">
        <v>0.81</v>
      </c>
      <c r="I830" s="12">
        <v>0.22</v>
      </c>
      <c r="J830" s="29">
        <v>63</v>
      </c>
      <c r="K830" s="29">
        <v>1</v>
      </c>
      <c r="L830" s="12">
        <v>0.75</v>
      </c>
      <c r="M830" s="12">
        <v>0.81</v>
      </c>
      <c r="N830" s="29">
        <v>4.7</v>
      </c>
      <c r="O830" s="108">
        <v>4.7</v>
      </c>
      <c r="P830" s="39" t="str">
        <f>VLOOKUP(Perspectivas_Globales[[#This Row],[Country]],Tablas!$B$5:$C$138,2,FALSE)</f>
        <v>Asia</v>
      </c>
      <c r="Q830" s="39" t="str" cm="1">
        <f t="array" ref="Q8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30" s="39" t="str" cm="1">
        <f t="array" ref="R8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31" spans="1:18" x14ac:dyDescent="0.25">
      <c r="A831" s="1" t="s">
        <v>80</v>
      </c>
      <c r="B831" s="1">
        <v>2008</v>
      </c>
      <c r="C831" s="1" t="s">
        <v>12</v>
      </c>
      <c r="D831" s="29">
        <v>74.5</v>
      </c>
      <c r="E831" s="29">
        <v>98</v>
      </c>
      <c r="F831" s="29">
        <v>1</v>
      </c>
      <c r="G831" s="29">
        <v>1.67</v>
      </c>
      <c r="H831" s="12">
        <v>0.81</v>
      </c>
      <c r="I831" s="12">
        <v>0.24</v>
      </c>
      <c r="J831" s="29">
        <v>62.5</v>
      </c>
      <c r="K831" s="29">
        <v>1</v>
      </c>
      <c r="L831" s="12">
        <v>0.75</v>
      </c>
      <c r="M831" s="12">
        <v>0.81</v>
      </c>
      <c r="N831" s="29">
        <v>4.7</v>
      </c>
      <c r="O831" s="108">
        <v>4.7</v>
      </c>
      <c r="P831" s="39" t="str">
        <f>VLOOKUP(Perspectivas_Globales[[#This Row],[Country]],Tablas!$B$5:$C$138,2,FALSE)</f>
        <v>Asia</v>
      </c>
      <c r="Q831" s="39" t="str" cm="1">
        <f t="array" ref="Q8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31" s="39" t="str" cm="1">
        <f t="array" ref="R8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32" spans="1:18" x14ac:dyDescent="0.25">
      <c r="A832" s="1" t="s">
        <v>80</v>
      </c>
      <c r="B832" s="1">
        <v>2007</v>
      </c>
      <c r="C832" s="1" t="s">
        <v>12</v>
      </c>
      <c r="D832" s="29">
        <v>74.400000000000006</v>
      </c>
      <c r="E832" s="29">
        <v>98</v>
      </c>
      <c r="F832" s="29">
        <v>1</v>
      </c>
      <c r="G832" s="29">
        <v>1.72</v>
      </c>
      <c r="H832" s="12">
        <v>0.08</v>
      </c>
      <c r="I832" s="12">
        <v>3.73</v>
      </c>
      <c r="J832" s="29">
        <v>61.9</v>
      </c>
      <c r="K832" s="29">
        <v>1</v>
      </c>
      <c r="L832" s="12">
        <v>0.75</v>
      </c>
      <c r="M832" s="12">
        <v>0.08</v>
      </c>
      <c r="N832" s="29">
        <v>4.7</v>
      </c>
      <c r="O832" s="108">
        <v>4.5999999999999996</v>
      </c>
      <c r="P832" s="39" t="str">
        <f>VLOOKUP(Perspectivas_Globales[[#This Row],[Country]],Tablas!$B$5:$C$138,2,FALSE)</f>
        <v>Asia</v>
      </c>
      <c r="Q832" s="39" t="str" cm="1">
        <f t="array" ref="Q8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32" s="39" t="str" cm="1">
        <f t="array" ref="R8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33" spans="1:18" x14ac:dyDescent="0.25">
      <c r="A833" s="1" t="s">
        <v>80</v>
      </c>
      <c r="B833" s="1">
        <v>2006</v>
      </c>
      <c r="C833" s="1" t="s">
        <v>12</v>
      </c>
      <c r="D833" s="29">
        <v>74.099999999999994</v>
      </c>
      <c r="E833" s="29">
        <v>1</v>
      </c>
      <c r="F833" s="29">
        <v>1</v>
      </c>
      <c r="G833" s="29">
        <v>1.82</v>
      </c>
      <c r="H833" s="12">
        <v>0.78</v>
      </c>
      <c r="I833" s="12">
        <v>9.56</v>
      </c>
      <c r="J833" s="29">
        <v>61.4</v>
      </c>
      <c r="K833" s="29">
        <v>1</v>
      </c>
      <c r="L833" s="12">
        <v>0.75</v>
      </c>
      <c r="M833" s="12">
        <v>0.78</v>
      </c>
      <c r="N833" s="29">
        <v>4.7</v>
      </c>
      <c r="O833" s="108">
        <v>4.5999999999999996</v>
      </c>
      <c r="P833" s="39" t="str">
        <f>VLOOKUP(Perspectivas_Globales[[#This Row],[Country]],Tablas!$B$5:$C$138,2,FALSE)</f>
        <v>Asia</v>
      </c>
      <c r="Q833" s="39" t="str" cm="1">
        <f t="array" ref="Q8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33" s="39" t="str" cm="1">
        <f t="array" ref="R8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34" spans="1:18" x14ac:dyDescent="0.25">
      <c r="A834" s="1" t="s">
        <v>80</v>
      </c>
      <c r="B834" s="1">
        <v>2005</v>
      </c>
      <c r="C834" s="1" t="s">
        <v>12</v>
      </c>
      <c r="D834" s="29">
        <v>73.900000000000006</v>
      </c>
      <c r="E834" s="29">
        <v>11</v>
      </c>
      <c r="F834" s="29">
        <v>1</v>
      </c>
      <c r="G834" s="29">
        <v>1.94</v>
      </c>
      <c r="H834" s="12">
        <v>0.77</v>
      </c>
      <c r="I834" s="12">
        <v>6.18</v>
      </c>
      <c r="J834" s="29">
        <v>6.8</v>
      </c>
      <c r="K834" s="29">
        <v>1</v>
      </c>
      <c r="L834" s="12">
        <v>0.74</v>
      </c>
      <c r="M834" s="12">
        <v>0.77</v>
      </c>
      <c r="N834" s="29">
        <v>4.7</v>
      </c>
      <c r="O834" s="108">
        <v>4.5999999999999996</v>
      </c>
      <c r="P834" s="39" t="str">
        <f>VLOOKUP(Perspectivas_Globales[[#This Row],[Country]],Tablas!$B$5:$C$138,2,FALSE)</f>
        <v>Asia</v>
      </c>
      <c r="Q834" s="39" t="str" cm="1">
        <f t="array" ref="Q8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34" s="39" t="str" cm="1">
        <f t="array" ref="R8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35" spans="1:18" x14ac:dyDescent="0.25">
      <c r="A835" s="1" t="s">
        <v>80</v>
      </c>
      <c r="B835" s="1">
        <v>2004</v>
      </c>
      <c r="C835" s="1" t="s">
        <v>12</v>
      </c>
      <c r="D835" s="29">
        <v>73.7</v>
      </c>
      <c r="E835" s="29">
        <v>13</v>
      </c>
      <c r="F835" s="29">
        <v>1</v>
      </c>
      <c r="G835" s="29">
        <v>2.1</v>
      </c>
      <c r="H835" s="12">
        <v>0.75</v>
      </c>
      <c r="I835" s="12">
        <v>2.13</v>
      </c>
      <c r="J835" s="29">
        <v>6.2</v>
      </c>
      <c r="K835" s="29">
        <v>1</v>
      </c>
      <c r="L835" s="12">
        <v>0.74</v>
      </c>
      <c r="M835" s="12">
        <v>0.75</v>
      </c>
      <c r="N835" s="29">
        <v>4.7</v>
      </c>
      <c r="O835" s="108">
        <v>4.5999999999999996</v>
      </c>
      <c r="P835" s="39" t="str">
        <f>VLOOKUP(Perspectivas_Globales[[#This Row],[Country]],Tablas!$B$5:$C$138,2,FALSE)</f>
        <v>Asia</v>
      </c>
      <c r="Q835" s="39" t="str" cm="1">
        <f t="array" ref="Q8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35" s="39" t="str" cm="1">
        <f t="array" ref="R8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36" spans="1:18" x14ac:dyDescent="0.25">
      <c r="A836" s="1" t="s">
        <v>80</v>
      </c>
      <c r="B836" s="1">
        <v>2003</v>
      </c>
      <c r="C836" s="1" t="s">
        <v>12</v>
      </c>
      <c r="D836" s="29">
        <v>73.5</v>
      </c>
      <c r="E836" s="29">
        <v>15</v>
      </c>
      <c r="F836" s="29">
        <v>1</v>
      </c>
      <c r="G836" s="29">
        <v>2.19</v>
      </c>
      <c r="H836" s="12">
        <v>0.74</v>
      </c>
      <c r="I836" s="12">
        <v>5.26</v>
      </c>
      <c r="J836" s="29">
        <v>59.7</v>
      </c>
      <c r="K836" s="29">
        <v>1</v>
      </c>
      <c r="L836" s="12">
        <v>0.74</v>
      </c>
      <c r="M836" s="12">
        <v>0.74</v>
      </c>
      <c r="N836" s="29">
        <v>4.8</v>
      </c>
      <c r="O836" s="108">
        <v>4.7</v>
      </c>
      <c r="P836" s="39" t="str">
        <f>VLOOKUP(Perspectivas_Globales[[#This Row],[Country]],Tablas!$B$5:$C$138,2,FALSE)</f>
        <v>Asia</v>
      </c>
      <c r="Q836" s="39" t="str" cm="1">
        <f t="array" ref="Q8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36" s="39" t="str" cm="1">
        <f t="array" ref="R8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37" spans="1:18" x14ac:dyDescent="0.25">
      <c r="A837" s="1" t="s">
        <v>80</v>
      </c>
      <c r="B837" s="1">
        <v>2002</v>
      </c>
      <c r="C837" s="1" t="s">
        <v>12</v>
      </c>
      <c r="D837" s="29">
        <v>73.2</v>
      </c>
      <c r="E837" s="29">
        <v>17</v>
      </c>
      <c r="F837" s="29">
        <v>1</v>
      </c>
      <c r="G837" s="29">
        <v>1.98</v>
      </c>
      <c r="H837" s="12">
        <v>0.77</v>
      </c>
      <c r="I837" s="12">
        <v>0.36</v>
      </c>
      <c r="J837" s="29">
        <v>59.1</v>
      </c>
      <c r="K837" s="29">
        <v>1</v>
      </c>
      <c r="L837" s="12">
        <v>0.77</v>
      </c>
      <c r="M837" s="12">
        <v>0.77</v>
      </c>
      <c r="N837" s="29">
        <v>4.8</v>
      </c>
      <c r="O837" s="108">
        <v>4.7</v>
      </c>
      <c r="P837" s="39" t="str">
        <f>VLOOKUP(Perspectivas_Globales[[#This Row],[Country]],Tablas!$B$5:$C$138,2,FALSE)</f>
        <v>Asia</v>
      </c>
      <c r="Q837" s="39" t="str" cm="1">
        <f t="array" ref="Q8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37" s="39" t="str" cm="1">
        <f t="array" ref="R8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38" spans="1:18" x14ac:dyDescent="0.25">
      <c r="A838" s="1" t="s">
        <v>80</v>
      </c>
      <c r="B838" s="1">
        <v>2001</v>
      </c>
      <c r="C838" s="1" t="s">
        <v>12</v>
      </c>
      <c r="D838" s="29">
        <v>73</v>
      </c>
      <c r="E838" s="29">
        <v>11</v>
      </c>
      <c r="F838" s="29">
        <v>1</v>
      </c>
      <c r="G838" s="29">
        <v>2.19</v>
      </c>
      <c r="H838" s="12">
        <v>0.08</v>
      </c>
      <c r="I838" s="12">
        <v>0.08</v>
      </c>
      <c r="J838" s="29">
        <v>58.6</v>
      </c>
      <c r="K838" s="29">
        <v>1</v>
      </c>
      <c r="L838" s="12">
        <v>0.08</v>
      </c>
      <c r="M838" s="12">
        <v>0.08</v>
      </c>
      <c r="N838" s="29">
        <v>4.9000000000000004</v>
      </c>
      <c r="O838" s="108">
        <v>4.7</v>
      </c>
      <c r="P838" s="39" t="str">
        <f>VLOOKUP(Perspectivas_Globales[[#This Row],[Country]],Tablas!$B$5:$C$138,2,FALSE)</f>
        <v>Asia</v>
      </c>
      <c r="Q838" s="39" t="str" cm="1">
        <f t="array" ref="Q8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38" s="39" t="str" cm="1">
        <f t="array" ref="R8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39" spans="1:18" x14ac:dyDescent="0.25">
      <c r="A839" s="1" t="s">
        <v>80</v>
      </c>
      <c r="B839" s="1">
        <v>2000</v>
      </c>
      <c r="C839" s="1" t="s">
        <v>12</v>
      </c>
      <c r="D839" s="29">
        <v>72.7</v>
      </c>
      <c r="E839" s="29">
        <v>112</v>
      </c>
      <c r="F839" s="29">
        <v>1</v>
      </c>
      <c r="G839" s="29">
        <v>2.2599999999999998</v>
      </c>
      <c r="H839" s="12">
        <v>0.83000000000000007</v>
      </c>
      <c r="I839" s="12">
        <v>0.05</v>
      </c>
      <c r="J839" s="29">
        <v>57.9</v>
      </c>
      <c r="K839" s="29">
        <v>1</v>
      </c>
      <c r="L839" s="12">
        <v>0.83000000000000007</v>
      </c>
      <c r="M839" s="12">
        <v>0.83000000000000007</v>
      </c>
      <c r="N839" s="29">
        <v>4.9000000000000004</v>
      </c>
      <c r="O839" s="108">
        <v>4.8</v>
      </c>
      <c r="P839" s="39" t="str">
        <f>VLOOKUP(Perspectivas_Globales[[#This Row],[Country]],Tablas!$B$5:$C$138,2,FALSE)</f>
        <v>Asia</v>
      </c>
      <c r="Q839" s="39" t="str" cm="1">
        <f t="array" ref="Q8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39" s="39" t="str" cm="1">
        <f t="array" ref="R8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40" spans="1:18" x14ac:dyDescent="0.25">
      <c r="A840" s="1" t="s">
        <v>81</v>
      </c>
      <c r="B840" s="1">
        <v>2014</v>
      </c>
      <c r="C840" s="1" t="s">
        <v>12</v>
      </c>
      <c r="D840" s="29">
        <v>52.1</v>
      </c>
      <c r="E840" s="29">
        <v>522</v>
      </c>
      <c r="F840" s="29">
        <v>4</v>
      </c>
      <c r="G840" s="29">
        <v>0.01</v>
      </c>
      <c r="H840" s="12">
        <v>0.93</v>
      </c>
      <c r="I840" s="12">
        <v>0</v>
      </c>
      <c r="J840" s="29">
        <v>32</v>
      </c>
      <c r="K840" s="29">
        <v>6</v>
      </c>
      <c r="L840" s="12">
        <v>0.09</v>
      </c>
      <c r="M840" s="12">
        <v>0.93</v>
      </c>
      <c r="N840" s="29">
        <v>5.8</v>
      </c>
      <c r="O840" s="108">
        <v>5.6</v>
      </c>
      <c r="P840" s="39" t="str">
        <f>VLOOKUP(Perspectivas_Globales[[#This Row],[Country]],Tablas!$B$5:$C$138,2,FALSE)</f>
        <v>Africa</v>
      </c>
      <c r="Q840" s="39" t="str" cm="1">
        <f t="array" ref="Q8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40" s="39" t="str" cm="1">
        <f t="array" ref="R8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41" spans="1:18" x14ac:dyDescent="0.25">
      <c r="A841" s="1" t="s">
        <v>81</v>
      </c>
      <c r="B841" s="1">
        <v>2013</v>
      </c>
      <c r="C841" s="1" t="s">
        <v>12</v>
      </c>
      <c r="D841" s="29">
        <v>52.1</v>
      </c>
      <c r="E841" s="29">
        <v>518</v>
      </c>
      <c r="F841" s="29">
        <v>4</v>
      </c>
      <c r="G841" s="29">
        <v>0.01</v>
      </c>
      <c r="H841" s="12">
        <v>0.93</v>
      </c>
      <c r="I841" s="12">
        <v>5.16</v>
      </c>
      <c r="J841" s="29">
        <v>31.4</v>
      </c>
      <c r="K841" s="29">
        <v>6</v>
      </c>
      <c r="L841" s="12">
        <v>0.09</v>
      </c>
      <c r="M841" s="12">
        <v>0.93</v>
      </c>
      <c r="N841" s="29">
        <v>6.1</v>
      </c>
      <c r="O841" s="108">
        <v>5.9</v>
      </c>
      <c r="P841" s="39" t="str">
        <f>VLOOKUP(Perspectivas_Globales[[#This Row],[Country]],Tablas!$B$5:$C$138,2,FALSE)</f>
        <v>Africa</v>
      </c>
      <c r="Q841" s="39" t="str" cm="1">
        <f t="array" ref="Q8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41" s="39" t="str" cm="1">
        <f t="array" ref="R8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42" spans="1:18" x14ac:dyDescent="0.25">
      <c r="A842" s="1" t="s">
        <v>81</v>
      </c>
      <c r="B842" s="1">
        <v>2012</v>
      </c>
      <c r="C842" s="1" t="s">
        <v>12</v>
      </c>
      <c r="D842" s="29">
        <v>52.2</v>
      </c>
      <c r="E842" s="29">
        <v>513</v>
      </c>
      <c r="F842" s="29">
        <v>4</v>
      </c>
      <c r="G842" s="29">
        <v>0.01</v>
      </c>
      <c r="H842" s="12">
        <v>0.95000000000000007</v>
      </c>
      <c r="I842" s="12">
        <v>1.79</v>
      </c>
      <c r="J842" s="29">
        <v>3.8</v>
      </c>
      <c r="K842" s="29">
        <v>6</v>
      </c>
      <c r="L842" s="12">
        <v>0.93</v>
      </c>
      <c r="M842" s="12">
        <v>0.95000000000000007</v>
      </c>
      <c r="N842" s="29">
        <v>6.4</v>
      </c>
      <c r="O842" s="108">
        <v>6.2</v>
      </c>
      <c r="P842" s="39" t="str">
        <f>VLOOKUP(Perspectivas_Globales[[#This Row],[Country]],Tablas!$B$5:$C$138,2,FALSE)</f>
        <v>Africa</v>
      </c>
      <c r="Q842" s="39" t="str" cm="1">
        <f t="array" ref="Q8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42" s="39" t="str" cm="1">
        <f t="array" ref="R8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43" spans="1:18" x14ac:dyDescent="0.25">
      <c r="A843" s="1" t="s">
        <v>81</v>
      </c>
      <c r="B843" s="1">
        <v>2011</v>
      </c>
      <c r="C843" s="1" t="s">
        <v>12</v>
      </c>
      <c r="D843" s="29">
        <v>52.3</v>
      </c>
      <c r="E843" s="29">
        <v>52</v>
      </c>
      <c r="F843" s="29">
        <v>4</v>
      </c>
      <c r="G843" s="29">
        <v>2.39</v>
      </c>
      <c r="H843" s="12">
        <v>0.96</v>
      </c>
      <c r="I843" s="12">
        <v>1.72</v>
      </c>
      <c r="J843" s="29">
        <v>3.2</v>
      </c>
      <c r="K843" s="29">
        <v>6</v>
      </c>
      <c r="L843" s="12">
        <v>0.95000000000000007</v>
      </c>
      <c r="M843" s="12">
        <v>0.96</v>
      </c>
      <c r="N843" s="29">
        <v>6.8</v>
      </c>
      <c r="O843" s="108">
        <v>6.6</v>
      </c>
      <c r="P843" s="39" t="str">
        <f>VLOOKUP(Perspectivas_Globales[[#This Row],[Country]],Tablas!$B$5:$C$138,2,FALSE)</f>
        <v>Africa</v>
      </c>
      <c r="Q843" s="39" t="str" cm="1">
        <f t="array" ref="Q8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43" s="39" t="str" cm="1">
        <f t="array" ref="R8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44" spans="1:18" x14ac:dyDescent="0.25">
      <c r="A844" s="1" t="s">
        <v>81</v>
      </c>
      <c r="B844" s="1">
        <v>2010</v>
      </c>
      <c r="C844" s="1" t="s">
        <v>12</v>
      </c>
      <c r="D844" s="29">
        <v>51.1</v>
      </c>
      <c r="E844" s="29">
        <v>527</v>
      </c>
      <c r="F844" s="29">
        <v>4</v>
      </c>
      <c r="G844" s="29">
        <v>2.71</v>
      </c>
      <c r="H844" s="12">
        <v>0.93</v>
      </c>
      <c r="I844" s="12">
        <v>24.88</v>
      </c>
      <c r="J844" s="29">
        <v>29.7</v>
      </c>
      <c r="K844" s="29">
        <v>6</v>
      </c>
      <c r="L844" s="12">
        <v>0.92</v>
      </c>
      <c r="M844" s="12">
        <v>0.93</v>
      </c>
      <c r="N844" s="29">
        <v>7.2</v>
      </c>
      <c r="O844" s="108">
        <v>7</v>
      </c>
      <c r="P844" s="39" t="str">
        <f>VLOOKUP(Perspectivas_Globales[[#This Row],[Country]],Tablas!$B$5:$C$138,2,FALSE)</f>
        <v>Africa</v>
      </c>
      <c r="Q844" s="39" t="str" cm="1">
        <f t="array" ref="Q8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44" s="39" t="str" cm="1">
        <f t="array" ref="R8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45" spans="1:18" x14ac:dyDescent="0.25">
      <c r="A845" s="1" t="s">
        <v>81</v>
      </c>
      <c r="B845" s="1">
        <v>2009</v>
      </c>
      <c r="C845" s="1" t="s">
        <v>12</v>
      </c>
      <c r="D845" s="29">
        <v>49.4</v>
      </c>
      <c r="E845" s="29">
        <v>566</v>
      </c>
      <c r="F845" s="29">
        <v>4</v>
      </c>
      <c r="G845" s="29">
        <v>2.75</v>
      </c>
      <c r="H845" s="12">
        <v>0.91</v>
      </c>
      <c r="I845" s="12">
        <v>0</v>
      </c>
      <c r="J845" s="29">
        <v>29.2</v>
      </c>
      <c r="K845" s="29">
        <v>6</v>
      </c>
      <c r="L845" s="12">
        <v>0.89</v>
      </c>
      <c r="M845" s="12">
        <v>0.91</v>
      </c>
      <c r="N845" s="29">
        <v>7.6</v>
      </c>
      <c r="O845" s="108">
        <v>7.4</v>
      </c>
      <c r="P845" s="39" t="str">
        <f>VLOOKUP(Perspectivas_Globales[[#This Row],[Country]],Tablas!$B$5:$C$138,2,FALSE)</f>
        <v>Africa</v>
      </c>
      <c r="Q845" s="39" t="str" cm="1">
        <f t="array" ref="Q8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45" s="39" t="str" cm="1">
        <f t="array" ref="R8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46" spans="1:18" x14ac:dyDescent="0.25">
      <c r="A846" s="1" t="s">
        <v>81</v>
      </c>
      <c r="B846" s="1">
        <v>2008</v>
      </c>
      <c r="C846" s="1" t="s">
        <v>12</v>
      </c>
      <c r="D846" s="29">
        <v>47.8</v>
      </c>
      <c r="E846" s="29">
        <v>592</v>
      </c>
      <c r="F846" s="29">
        <v>5</v>
      </c>
      <c r="G846" s="29">
        <v>2.75</v>
      </c>
      <c r="H846" s="12">
        <v>0.88</v>
      </c>
      <c r="I846" s="12">
        <v>0</v>
      </c>
      <c r="J846" s="29">
        <v>28.8</v>
      </c>
      <c r="K846" s="29">
        <v>6</v>
      </c>
      <c r="L846" s="12">
        <v>0.86</v>
      </c>
      <c r="M846" s="12">
        <v>0.88</v>
      </c>
      <c r="N846" s="29">
        <v>8</v>
      </c>
      <c r="O846" s="108">
        <v>7.8</v>
      </c>
      <c r="P846" s="39" t="str">
        <f>VLOOKUP(Perspectivas_Globales[[#This Row],[Country]],Tablas!$B$5:$C$138,2,FALSE)</f>
        <v>Africa</v>
      </c>
      <c r="Q846" s="39" t="str" cm="1">
        <f t="array" ref="Q8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46" s="39" t="str" cm="1">
        <f t="array" ref="R8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47" spans="1:18" x14ac:dyDescent="0.25">
      <c r="A847" s="1" t="s">
        <v>81</v>
      </c>
      <c r="B847" s="1">
        <v>2007</v>
      </c>
      <c r="C847" s="1" t="s">
        <v>12</v>
      </c>
      <c r="D847" s="29">
        <v>46.2</v>
      </c>
      <c r="E847" s="29">
        <v>633</v>
      </c>
      <c r="F847" s="29">
        <v>4</v>
      </c>
      <c r="G847" s="29">
        <v>2.69</v>
      </c>
      <c r="H847" s="12">
        <v>0.09</v>
      </c>
      <c r="I847" s="12">
        <v>0.02</v>
      </c>
      <c r="J847" s="29">
        <v>28.3</v>
      </c>
      <c r="K847" s="29">
        <v>6</v>
      </c>
      <c r="L847" s="12">
        <v>0.87</v>
      </c>
      <c r="M847" s="12">
        <v>0.88</v>
      </c>
      <c r="N847" s="29">
        <v>8.4</v>
      </c>
      <c r="O847" s="108">
        <v>8.3000000000000007</v>
      </c>
      <c r="P847" s="39" t="str">
        <f>VLOOKUP(Perspectivas_Globales[[#This Row],[Country]],Tablas!$B$5:$C$138,2,FALSE)</f>
        <v>Africa</v>
      </c>
      <c r="Q847" s="39" t="str" cm="1">
        <f t="array" ref="Q8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47" s="39" t="str" cm="1">
        <f t="array" ref="R8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48" spans="1:18" x14ac:dyDescent="0.25">
      <c r="A848" s="1" t="s">
        <v>81</v>
      </c>
      <c r="B848" s="1">
        <v>2006</v>
      </c>
      <c r="C848" s="1" t="s">
        <v>12</v>
      </c>
      <c r="D848" s="29">
        <v>45.3</v>
      </c>
      <c r="E848" s="29">
        <v>654</v>
      </c>
      <c r="F848" s="29">
        <v>5</v>
      </c>
      <c r="G848" s="29">
        <v>2.61</v>
      </c>
      <c r="H848" s="12">
        <v>0.91</v>
      </c>
      <c r="I848" s="12">
        <v>0.01</v>
      </c>
      <c r="J848" s="29">
        <v>27.9</v>
      </c>
      <c r="K848" s="29">
        <v>6</v>
      </c>
      <c r="L848" s="12">
        <v>0.88</v>
      </c>
      <c r="M848" s="12">
        <v>0.89</v>
      </c>
      <c r="N848" s="29">
        <v>8.8000000000000007</v>
      </c>
      <c r="O848" s="108">
        <v>8.6999999999999993</v>
      </c>
      <c r="P848" s="39" t="str">
        <f>VLOOKUP(Perspectivas_Globales[[#This Row],[Country]],Tablas!$B$5:$C$138,2,FALSE)</f>
        <v>Africa</v>
      </c>
      <c r="Q848" s="39" t="str" cm="1">
        <f t="array" ref="Q8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48" s="39" t="str" cm="1">
        <f t="array" ref="R8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49" spans="1:18" x14ac:dyDescent="0.25">
      <c r="A849" s="1" t="s">
        <v>81</v>
      </c>
      <c r="B849" s="1">
        <v>2005</v>
      </c>
      <c r="C849" s="1" t="s">
        <v>12</v>
      </c>
      <c r="D849" s="29">
        <v>44.5</v>
      </c>
      <c r="E849" s="29">
        <v>675</v>
      </c>
      <c r="F849" s="29">
        <v>5</v>
      </c>
      <c r="G849" s="29">
        <v>2.67</v>
      </c>
      <c r="H849" s="12">
        <v>0.87</v>
      </c>
      <c r="I849" s="12">
        <v>0</v>
      </c>
      <c r="J849" s="29">
        <v>27.4</v>
      </c>
      <c r="K849" s="29">
        <v>6</v>
      </c>
      <c r="L849" s="12">
        <v>0.88</v>
      </c>
      <c r="M849" s="12">
        <v>0.89</v>
      </c>
      <c r="N849" s="29">
        <v>9.3000000000000007</v>
      </c>
      <c r="O849" s="108">
        <v>9.1999999999999993</v>
      </c>
      <c r="P849" s="39" t="str">
        <f>VLOOKUP(Perspectivas_Globales[[#This Row],[Country]],Tablas!$B$5:$C$138,2,FALSE)</f>
        <v>Africa</v>
      </c>
      <c r="Q849" s="39" t="str" cm="1">
        <f t="array" ref="Q8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49" s="39" t="str" cm="1">
        <f t="array" ref="R8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50" spans="1:18" x14ac:dyDescent="0.25">
      <c r="A850" s="1" t="s">
        <v>81</v>
      </c>
      <c r="B850" s="1">
        <v>2004</v>
      </c>
      <c r="C850" s="1" t="s">
        <v>12</v>
      </c>
      <c r="D850" s="29">
        <v>44.8</v>
      </c>
      <c r="E850" s="29">
        <v>666</v>
      </c>
      <c r="F850" s="29">
        <v>5</v>
      </c>
      <c r="G850" s="29">
        <v>1.8</v>
      </c>
      <c r="H850" s="12">
        <v>0.06</v>
      </c>
      <c r="I850" s="12">
        <v>0.31</v>
      </c>
      <c r="J850" s="29">
        <v>26.9</v>
      </c>
      <c r="K850" s="29">
        <v>7</v>
      </c>
      <c r="L850" s="12">
        <v>0.89</v>
      </c>
      <c r="M850" s="12">
        <v>0.09</v>
      </c>
      <c r="N850" s="29">
        <v>9.6999999999999993</v>
      </c>
      <c r="O850" s="108">
        <v>9.6999999999999993</v>
      </c>
      <c r="P850" s="39" t="str">
        <f>VLOOKUP(Perspectivas_Globales[[#This Row],[Country]],Tablas!$B$5:$C$138,2,FALSE)</f>
        <v>Africa</v>
      </c>
      <c r="Q850" s="39" t="str" cm="1">
        <f t="array" ref="Q8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50" s="39" t="str" cm="1">
        <f t="array" ref="R8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51" spans="1:18" x14ac:dyDescent="0.25">
      <c r="A851" s="1" t="s">
        <v>81</v>
      </c>
      <c r="B851" s="1">
        <v>2003</v>
      </c>
      <c r="C851" s="1" t="s">
        <v>12</v>
      </c>
      <c r="D851" s="29">
        <v>45.5</v>
      </c>
      <c r="E851" s="29">
        <v>648</v>
      </c>
      <c r="F851" s="29">
        <v>5</v>
      </c>
      <c r="G851" s="29">
        <v>1.99</v>
      </c>
      <c r="H851" s="12">
        <v>0.17</v>
      </c>
      <c r="I851" s="12">
        <v>0.01</v>
      </c>
      <c r="J851" s="29">
        <v>26.4</v>
      </c>
      <c r="K851" s="29">
        <v>7</v>
      </c>
      <c r="L851" s="12">
        <v>0.09</v>
      </c>
      <c r="M851" s="12">
        <v>0.09</v>
      </c>
      <c r="N851" s="29">
        <v>1.2</v>
      </c>
      <c r="O851" s="108">
        <v>1.1000000000000001</v>
      </c>
      <c r="P851" s="39" t="str">
        <f>VLOOKUP(Perspectivas_Globales[[#This Row],[Country]],Tablas!$B$5:$C$138,2,FALSE)</f>
        <v>Africa</v>
      </c>
      <c r="Q851" s="39" t="str" cm="1">
        <f t="array" ref="Q8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51" s="39" t="str" cm="1">
        <f t="array" ref="R8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52" spans="1:18" x14ac:dyDescent="0.25">
      <c r="A852" s="1" t="s">
        <v>82</v>
      </c>
      <c r="B852" s="1">
        <v>2014</v>
      </c>
      <c r="C852" s="1" t="s">
        <v>12</v>
      </c>
      <c r="D852" s="29">
        <v>58.1</v>
      </c>
      <c r="E852" s="29">
        <v>329</v>
      </c>
      <c r="F852" s="29">
        <v>8</v>
      </c>
      <c r="G852" s="29">
        <v>0.01</v>
      </c>
      <c r="H852" s="12">
        <v>0.05</v>
      </c>
      <c r="I852" s="12">
        <v>0.34</v>
      </c>
      <c r="J852" s="29">
        <v>26.7</v>
      </c>
      <c r="K852" s="29">
        <v>11</v>
      </c>
      <c r="L852" s="12">
        <v>0.49</v>
      </c>
      <c r="M852" s="12">
        <v>0.05</v>
      </c>
      <c r="N852" s="29">
        <v>6.7</v>
      </c>
      <c r="O852" s="108">
        <v>6.5</v>
      </c>
      <c r="P852" s="39" t="str">
        <f>VLOOKUP(Perspectivas_Globales[[#This Row],[Country]],Tablas!$B$5:$C$138,2,FALSE)</f>
        <v>Africa</v>
      </c>
      <c r="Q852" s="39" t="str" cm="1">
        <f t="array" ref="Q8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52" s="39" t="str" cm="1">
        <f t="array" ref="R8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53" spans="1:18" x14ac:dyDescent="0.25">
      <c r="A853" s="1" t="s">
        <v>82</v>
      </c>
      <c r="B853" s="1">
        <v>2013</v>
      </c>
      <c r="C853" s="1" t="s">
        <v>12</v>
      </c>
      <c r="D853" s="29">
        <v>61.1</v>
      </c>
      <c r="E853" s="29">
        <v>258</v>
      </c>
      <c r="F853" s="29">
        <v>9</v>
      </c>
      <c r="G853" s="29">
        <v>0.01</v>
      </c>
      <c r="H853" s="12">
        <v>0.76</v>
      </c>
      <c r="I853" s="12">
        <v>0</v>
      </c>
      <c r="J853" s="29">
        <v>26.1</v>
      </c>
      <c r="K853" s="29">
        <v>11</v>
      </c>
      <c r="L853" s="12">
        <v>0.75</v>
      </c>
      <c r="M853" s="12">
        <v>0.76</v>
      </c>
      <c r="N853" s="29">
        <v>6.8</v>
      </c>
      <c r="O853" s="108">
        <v>6.7</v>
      </c>
      <c r="P853" s="39" t="str">
        <f>VLOOKUP(Perspectivas_Globales[[#This Row],[Country]],Tablas!$B$5:$C$138,2,FALSE)</f>
        <v>Africa</v>
      </c>
      <c r="Q853" s="39" t="str" cm="1">
        <f t="array" ref="Q8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53" s="39" t="str" cm="1">
        <f t="array" ref="R8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54" spans="1:18" x14ac:dyDescent="0.25">
      <c r="A854" s="1" t="s">
        <v>82</v>
      </c>
      <c r="B854" s="1">
        <v>2012</v>
      </c>
      <c r="C854" s="1" t="s">
        <v>12</v>
      </c>
      <c r="D854" s="29">
        <v>67</v>
      </c>
      <c r="E854" s="29">
        <v>261</v>
      </c>
      <c r="F854" s="29">
        <v>9</v>
      </c>
      <c r="G854" s="29">
        <v>0.01</v>
      </c>
      <c r="H854" s="12">
        <v>0.08</v>
      </c>
      <c r="I854" s="12">
        <v>0.43</v>
      </c>
      <c r="J854" s="29">
        <v>25.6</v>
      </c>
      <c r="K854" s="29">
        <v>12</v>
      </c>
      <c r="L854" s="12">
        <v>0.08</v>
      </c>
      <c r="M854" s="12">
        <v>0.08</v>
      </c>
      <c r="N854" s="29">
        <v>7</v>
      </c>
      <c r="O854" s="108">
        <v>6.9</v>
      </c>
      <c r="P854" s="39" t="str">
        <f>VLOOKUP(Perspectivas_Globales[[#This Row],[Country]],Tablas!$B$5:$C$138,2,FALSE)</f>
        <v>Africa</v>
      </c>
      <c r="Q854" s="39" t="str" cm="1">
        <f t="array" ref="Q8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54" s="39" t="str" cm="1">
        <f t="array" ref="R8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55" spans="1:18" x14ac:dyDescent="0.25">
      <c r="A855" s="1" t="s">
        <v>82</v>
      </c>
      <c r="B855" s="1">
        <v>2011</v>
      </c>
      <c r="C855" s="1" t="s">
        <v>12</v>
      </c>
      <c r="D855" s="29">
        <v>62</v>
      </c>
      <c r="E855" s="29">
        <v>266</v>
      </c>
      <c r="F855" s="29">
        <v>9</v>
      </c>
      <c r="G855" s="29">
        <v>3.72</v>
      </c>
      <c r="H855" s="12">
        <v>0.77</v>
      </c>
      <c r="I855" s="12">
        <v>2.79</v>
      </c>
      <c r="J855" s="29">
        <v>25</v>
      </c>
      <c r="K855" s="29">
        <v>12</v>
      </c>
      <c r="L855" s="12">
        <v>0.77</v>
      </c>
      <c r="M855" s="12">
        <v>0.77</v>
      </c>
      <c r="N855" s="29">
        <v>7.2</v>
      </c>
      <c r="O855" s="108">
        <v>7</v>
      </c>
      <c r="P855" s="39" t="str">
        <f>VLOOKUP(Perspectivas_Globales[[#This Row],[Country]],Tablas!$B$5:$C$138,2,FALSE)</f>
        <v>Africa</v>
      </c>
      <c r="Q855" s="39" t="str" cm="1">
        <f t="array" ref="Q8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55" s="39" t="str" cm="1">
        <f t="array" ref="R8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56" spans="1:18" x14ac:dyDescent="0.25">
      <c r="A856" s="1" t="s">
        <v>82</v>
      </c>
      <c r="B856" s="1">
        <v>2010</v>
      </c>
      <c r="C856" s="1" t="s">
        <v>12</v>
      </c>
      <c r="D856" s="29">
        <v>59.7</v>
      </c>
      <c r="E856" s="29">
        <v>272</v>
      </c>
      <c r="F856" s="29">
        <v>9</v>
      </c>
      <c r="G856" s="29">
        <v>3.64</v>
      </c>
      <c r="H856" s="12">
        <v>0.47000000000000003</v>
      </c>
      <c r="I856" s="12">
        <v>22</v>
      </c>
      <c r="J856" s="29">
        <v>24.5</v>
      </c>
      <c r="K856" s="29">
        <v>13</v>
      </c>
      <c r="L856" s="12">
        <v>0.71</v>
      </c>
      <c r="M856" s="12">
        <v>7.0000000000000007E-2</v>
      </c>
      <c r="N856" s="29">
        <v>7.4</v>
      </c>
      <c r="O856" s="108">
        <v>7.2</v>
      </c>
      <c r="P856" s="39" t="str">
        <f>VLOOKUP(Perspectivas_Globales[[#This Row],[Country]],Tablas!$B$5:$C$138,2,FALSE)</f>
        <v>Africa</v>
      </c>
      <c r="Q856" s="39" t="str" cm="1">
        <f t="array" ref="Q8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56" s="39" t="str" cm="1">
        <f t="array" ref="R8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57" spans="1:18" x14ac:dyDescent="0.25">
      <c r="A857" s="1" t="s">
        <v>82</v>
      </c>
      <c r="B857" s="1">
        <v>2009</v>
      </c>
      <c r="C857" s="1" t="s">
        <v>12</v>
      </c>
      <c r="D857" s="29">
        <v>59.2</v>
      </c>
      <c r="E857" s="29">
        <v>277</v>
      </c>
      <c r="F857" s="29">
        <v>10</v>
      </c>
      <c r="G857" s="29">
        <v>3.75</v>
      </c>
      <c r="H857" s="12">
        <v>0.64</v>
      </c>
      <c r="I857" s="12">
        <v>0.06</v>
      </c>
      <c r="J857" s="29">
        <v>24</v>
      </c>
      <c r="K857" s="29">
        <v>13</v>
      </c>
      <c r="L857" s="12">
        <v>0.84</v>
      </c>
      <c r="M857" s="12">
        <v>0.81</v>
      </c>
      <c r="N857" s="29">
        <v>7.6</v>
      </c>
      <c r="O857" s="108">
        <v>7.4</v>
      </c>
      <c r="P857" s="39" t="str">
        <f>VLOOKUP(Perspectivas_Globales[[#This Row],[Country]],Tablas!$B$5:$C$138,2,FALSE)</f>
        <v>Africa</v>
      </c>
      <c r="Q857" s="39" t="str" cm="1">
        <f t="array" ref="Q8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57" s="39" t="str" cm="1">
        <f t="array" ref="R8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58" spans="1:18" x14ac:dyDescent="0.25">
      <c r="A858" s="1" t="s">
        <v>82</v>
      </c>
      <c r="B858" s="1">
        <v>2008</v>
      </c>
      <c r="C858" s="1" t="s">
        <v>12</v>
      </c>
      <c r="D858" s="29">
        <v>58.6</v>
      </c>
      <c r="E858" s="29">
        <v>281</v>
      </c>
      <c r="F858" s="29">
        <v>10</v>
      </c>
      <c r="G858" s="29">
        <v>3.88</v>
      </c>
      <c r="H858" s="12">
        <v>0.64</v>
      </c>
      <c r="I858" s="12">
        <v>0.01</v>
      </c>
      <c r="J858" s="29">
        <v>23.4</v>
      </c>
      <c r="K858" s="29">
        <v>14</v>
      </c>
      <c r="L858" s="12">
        <v>0.79</v>
      </c>
      <c r="M858" s="12">
        <v>0.75</v>
      </c>
      <c r="N858" s="29">
        <v>7.7</v>
      </c>
      <c r="O858" s="108">
        <v>7.6</v>
      </c>
      <c r="P858" s="39" t="str">
        <f>VLOOKUP(Perspectivas_Globales[[#This Row],[Country]],Tablas!$B$5:$C$138,2,FALSE)</f>
        <v>Africa</v>
      </c>
      <c r="Q858" s="39" t="str" cm="1">
        <f t="array" ref="Q8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58" s="39" t="str" cm="1">
        <f t="array" ref="R8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59" spans="1:18" x14ac:dyDescent="0.25">
      <c r="A859" s="1" t="s">
        <v>83</v>
      </c>
      <c r="B859" s="1">
        <v>2014</v>
      </c>
      <c r="C859" s="1" t="s">
        <v>19</v>
      </c>
      <c r="D859" s="29">
        <v>73.400000000000006</v>
      </c>
      <c r="E859" s="29">
        <v>169</v>
      </c>
      <c r="F859" s="29">
        <v>0</v>
      </c>
      <c r="G859" s="29">
        <v>15.19</v>
      </c>
      <c r="H859" s="12">
        <v>0.94000000000000006</v>
      </c>
      <c r="I859" s="12">
        <v>0.11</v>
      </c>
      <c r="J859" s="29">
        <v>61.9</v>
      </c>
      <c r="K859" s="29">
        <v>0</v>
      </c>
      <c r="L859" s="12">
        <v>0.93</v>
      </c>
      <c r="M859" s="12">
        <v>0.93</v>
      </c>
      <c r="N859" s="29">
        <v>2.6</v>
      </c>
      <c r="O859" s="108">
        <v>2.7</v>
      </c>
      <c r="P859" s="39" t="str">
        <f>VLOOKUP(Perspectivas_Globales[[#This Row],[Country]],Tablas!$B$5:$C$138,2,FALSE)</f>
        <v>Europa</v>
      </c>
      <c r="Q859" s="39" t="str" cm="1">
        <f t="array" ref="Q8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59" s="39" t="str" cm="1">
        <f t="array" ref="R8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60" spans="1:18" x14ac:dyDescent="0.25">
      <c r="A860" s="1" t="s">
        <v>83</v>
      </c>
      <c r="B860" s="1">
        <v>2013</v>
      </c>
      <c r="C860" s="1" t="s">
        <v>19</v>
      </c>
      <c r="D860" s="29">
        <v>73</v>
      </c>
      <c r="E860" s="29">
        <v>178</v>
      </c>
      <c r="F860" s="29">
        <v>0</v>
      </c>
      <c r="G860" s="29">
        <v>15.04</v>
      </c>
      <c r="H860" s="12">
        <v>0.93</v>
      </c>
      <c r="I860" s="12">
        <v>0.35000000000000003</v>
      </c>
      <c r="J860" s="29">
        <v>61.4</v>
      </c>
      <c r="K860" s="29">
        <v>0</v>
      </c>
      <c r="L860" s="12">
        <v>0.93</v>
      </c>
      <c r="M860" s="12">
        <v>0.93</v>
      </c>
      <c r="N860" s="29">
        <v>2.7</v>
      </c>
      <c r="O860" s="108">
        <v>2.7</v>
      </c>
      <c r="P860" s="39" t="str">
        <f>VLOOKUP(Perspectivas_Globales[[#This Row],[Country]],Tablas!$B$5:$C$138,2,FALSE)</f>
        <v>Europa</v>
      </c>
      <c r="Q860" s="39" t="str" cm="1">
        <f t="array" ref="Q8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60" s="39" t="str" cm="1">
        <f t="array" ref="R8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61" spans="1:18" x14ac:dyDescent="0.25">
      <c r="A861" s="1" t="s">
        <v>83</v>
      </c>
      <c r="B861" s="1">
        <v>2012</v>
      </c>
      <c r="C861" s="1" t="s">
        <v>19</v>
      </c>
      <c r="D861" s="29">
        <v>73</v>
      </c>
      <c r="E861" s="29">
        <v>176</v>
      </c>
      <c r="F861" s="29">
        <v>0</v>
      </c>
      <c r="G861" s="29">
        <v>15.14</v>
      </c>
      <c r="H861" s="12">
        <v>0.93</v>
      </c>
      <c r="I861" s="12">
        <v>0</v>
      </c>
      <c r="J861" s="29">
        <v>6.9</v>
      </c>
      <c r="K861" s="29">
        <v>0</v>
      </c>
      <c r="L861" s="12">
        <v>0.93</v>
      </c>
      <c r="M861" s="12">
        <v>0.93</v>
      </c>
      <c r="N861" s="29">
        <v>2.7</v>
      </c>
      <c r="O861" s="108">
        <v>2.7</v>
      </c>
      <c r="P861" s="39" t="str">
        <f>VLOOKUP(Perspectivas_Globales[[#This Row],[Country]],Tablas!$B$5:$C$138,2,FALSE)</f>
        <v>Europa</v>
      </c>
      <c r="Q861" s="39" t="str" cm="1">
        <f t="array" ref="Q8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61" s="39" t="str" cm="1">
        <f t="array" ref="R8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62" spans="1:18" x14ac:dyDescent="0.25">
      <c r="A862" s="1" t="s">
        <v>83</v>
      </c>
      <c r="B862" s="1">
        <v>2011</v>
      </c>
      <c r="C862" s="1" t="s">
        <v>19</v>
      </c>
      <c r="D862" s="29">
        <v>72.8</v>
      </c>
      <c r="E862" s="29">
        <v>18</v>
      </c>
      <c r="F862" s="29">
        <v>0</v>
      </c>
      <c r="G862" s="29">
        <v>12.66</v>
      </c>
      <c r="H862" s="12">
        <v>0.95000000000000007</v>
      </c>
      <c r="I862" s="12">
        <v>7.0000000000000007E-2</v>
      </c>
      <c r="J862" s="29">
        <v>6.5</v>
      </c>
      <c r="K862" s="29">
        <v>0</v>
      </c>
      <c r="L862" s="12">
        <v>0.92</v>
      </c>
      <c r="M862" s="12">
        <v>0.92</v>
      </c>
      <c r="N862" s="29">
        <v>2.7</v>
      </c>
      <c r="O862" s="108">
        <v>2.8</v>
      </c>
      <c r="P862" s="39" t="str">
        <f>VLOOKUP(Perspectivas_Globales[[#This Row],[Country]],Tablas!$B$5:$C$138,2,FALSE)</f>
        <v>Europa</v>
      </c>
      <c r="Q862" s="39" t="str" cm="1">
        <f t="array" ref="Q8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62" s="39" t="str" cm="1">
        <f t="array" ref="R8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63" spans="1:18" x14ac:dyDescent="0.25">
      <c r="A863" s="1" t="s">
        <v>83</v>
      </c>
      <c r="B863" s="1">
        <v>2010</v>
      </c>
      <c r="C863" s="1" t="s">
        <v>19</v>
      </c>
      <c r="D863" s="29">
        <v>72.400000000000006</v>
      </c>
      <c r="E863" s="29">
        <v>188</v>
      </c>
      <c r="F863" s="29">
        <v>0</v>
      </c>
      <c r="G863" s="29">
        <v>12.9</v>
      </c>
      <c r="H863" s="12">
        <v>0.94000000000000006</v>
      </c>
      <c r="I863" s="12">
        <v>0.02</v>
      </c>
      <c r="J863" s="29">
        <v>6</v>
      </c>
      <c r="K863" s="29">
        <v>0</v>
      </c>
      <c r="L863" s="12">
        <v>0.95000000000000007</v>
      </c>
      <c r="M863" s="12">
        <v>0.95000000000000007</v>
      </c>
      <c r="N863" s="29">
        <v>2.8</v>
      </c>
      <c r="O863" s="108">
        <v>2.8</v>
      </c>
      <c r="P863" s="39" t="str">
        <f>VLOOKUP(Perspectivas_Globales[[#This Row],[Country]],Tablas!$B$5:$C$138,2,FALSE)</f>
        <v>Europa</v>
      </c>
      <c r="Q863" s="39" t="str" cm="1">
        <f t="array" ref="Q8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63" s="39" t="str" cm="1">
        <f t="array" ref="R8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64" spans="1:18" x14ac:dyDescent="0.25">
      <c r="A864" s="1" t="s">
        <v>83</v>
      </c>
      <c r="B864" s="1">
        <v>2009</v>
      </c>
      <c r="C864" s="1" t="s">
        <v>19</v>
      </c>
      <c r="D864" s="29">
        <v>72.2</v>
      </c>
      <c r="E864" s="29">
        <v>192</v>
      </c>
      <c r="F864" s="29">
        <v>0</v>
      </c>
      <c r="G864" s="29">
        <v>12.4</v>
      </c>
      <c r="H864" s="12">
        <v>0.95000000000000007</v>
      </c>
      <c r="I864" s="12">
        <v>0</v>
      </c>
      <c r="J864" s="29">
        <v>59.7</v>
      </c>
      <c r="K864" s="29">
        <v>0</v>
      </c>
      <c r="L864" s="12">
        <v>0.98</v>
      </c>
      <c r="M864" s="12">
        <v>0.98</v>
      </c>
      <c r="N864" s="29">
        <v>2.8</v>
      </c>
      <c r="O864" s="108">
        <v>2.9</v>
      </c>
      <c r="P864" s="39" t="str">
        <f>VLOOKUP(Perspectivas_Globales[[#This Row],[Country]],Tablas!$B$5:$C$138,2,FALSE)</f>
        <v>Europa</v>
      </c>
      <c r="Q864" s="39" t="str" cm="1">
        <f t="array" ref="Q8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64" s="39" t="str" cm="1">
        <f t="array" ref="R8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65" spans="1:18" x14ac:dyDescent="0.25">
      <c r="A865" s="1" t="s">
        <v>83</v>
      </c>
      <c r="B865" s="1">
        <v>2008</v>
      </c>
      <c r="C865" s="1" t="s">
        <v>19</v>
      </c>
      <c r="D865" s="29">
        <v>71.099999999999994</v>
      </c>
      <c r="E865" s="29">
        <v>224</v>
      </c>
      <c r="F865" s="29">
        <v>0</v>
      </c>
      <c r="G865" s="29">
        <v>13.3</v>
      </c>
      <c r="H865" s="12">
        <v>0.96</v>
      </c>
      <c r="I865" s="12">
        <v>0.01</v>
      </c>
      <c r="J865" s="29">
        <v>59.3</v>
      </c>
      <c r="K865" s="29">
        <v>0</v>
      </c>
      <c r="L865" s="12">
        <v>0.96</v>
      </c>
      <c r="M865" s="12">
        <v>0.96</v>
      </c>
      <c r="N865" s="29">
        <v>2.9</v>
      </c>
      <c r="O865" s="108">
        <v>2.9</v>
      </c>
      <c r="P865" s="39" t="str">
        <f>VLOOKUP(Perspectivas_Globales[[#This Row],[Country]],Tablas!$B$5:$C$138,2,FALSE)</f>
        <v>Europa</v>
      </c>
      <c r="Q865" s="39" t="str" cm="1">
        <f t="array" ref="Q8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65" s="39" t="str" cm="1">
        <f t="array" ref="R8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66" spans="1:18" x14ac:dyDescent="0.25">
      <c r="A866" s="1" t="s">
        <v>83</v>
      </c>
      <c r="B866" s="1">
        <v>2007</v>
      </c>
      <c r="C866" s="1" t="s">
        <v>19</v>
      </c>
      <c r="D866" s="29">
        <v>72</v>
      </c>
      <c r="E866" s="29">
        <v>24</v>
      </c>
      <c r="F866" s="29">
        <v>0</v>
      </c>
      <c r="G866" s="29">
        <v>13.4</v>
      </c>
      <c r="H866" s="12">
        <v>0.96</v>
      </c>
      <c r="I866" s="12">
        <v>0</v>
      </c>
      <c r="J866" s="29">
        <v>59</v>
      </c>
      <c r="K866" s="29">
        <v>0</v>
      </c>
      <c r="L866" s="12">
        <v>0.95000000000000007</v>
      </c>
      <c r="M866" s="12">
        <v>0.95000000000000007</v>
      </c>
      <c r="N866" s="29">
        <v>2.9</v>
      </c>
      <c r="O866" s="108">
        <v>3</v>
      </c>
      <c r="P866" s="39" t="str">
        <f>VLOOKUP(Perspectivas_Globales[[#This Row],[Country]],Tablas!$B$5:$C$138,2,FALSE)</f>
        <v>Europa</v>
      </c>
      <c r="Q866" s="39" t="str" cm="1">
        <f t="array" ref="Q8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66" s="39" t="str" cm="1">
        <f t="array" ref="R8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67" spans="1:18" x14ac:dyDescent="0.25">
      <c r="A867" s="1" t="s">
        <v>83</v>
      </c>
      <c r="B867" s="1">
        <v>2006</v>
      </c>
      <c r="C867" s="1" t="s">
        <v>19</v>
      </c>
      <c r="D867" s="29">
        <v>76</v>
      </c>
      <c r="E867" s="29">
        <v>229</v>
      </c>
      <c r="F867" s="29">
        <v>0</v>
      </c>
      <c r="G867" s="29">
        <v>12.7</v>
      </c>
      <c r="H867" s="12">
        <v>0.95000000000000007</v>
      </c>
      <c r="I867" s="12">
        <v>0.01</v>
      </c>
      <c r="J867" s="29">
        <v>58.7</v>
      </c>
      <c r="K867" s="29">
        <v>0</v>
      </c>
      <c r="L867" s="12">
        <v>0.94000000000000006</v>
      </c>
      <c r="M867" s="12">
        <v>0.94000000000000006</v>
      </c>
      <c r="N867" s="29">
        <v>3</v>
      </c>
      <c r="O867" s="108">
        <v>3</v>
      </c>
      <c r="P867" s="39" t="str">
        <f>VLOOKUP(Perspectivas_Globales[[#This Row],[Country]],Tablas!$B$5:$C$138,2,FALSE)</f>
        <v>Europa</v>
      </c>
      <c r="Q867" s="39" t="str" cm="1">
        <f t="array" ref="Q8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67" s="39" t="str" cm="1">
        <f t="array" ref="R8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68" spans="1:18" x14ac:dyDescent="0.25">
      <c r="A868" s="1" t="s">
        <v>83</v>
      </c>
      <c r="B868" s="1">
        <v>2005</v>
      </c>
      <c r="C868" s="1" t="s">
        <v>19</v>
      </c>
      <c r="D868" s="29">
        <v>78</v>
      </c>
      <c r="E868" s="29">
        <v>222</v>
      </c>
      <c r="F868" s="29">
        <v>0</v>
      </c>
      <c r="G868" s="29">
        <v>12.3</v>
      </c>
      <c r="H868" s="12">
        <v>0.95000000000000007</v>
      </c>
      <c r="I868" s="12">
        <v>0.01</v>
      </c>
      <c r="J868" s="29">
        <v>58.4</v>
      </c>
      <c r="K868" s="29">
        <v>0</v>
      </c>
      <c r="L868" s="12">
        <v>0.93</v>
      </c>
      <c r="M868" s="12">
        <v>0.94000000000000006</v>
      </c>
      <c r="N868" s="29">
        <v>3</v>
      </c>
      <c r="O868" s="108">
        <v>3.1</v>
      </c>
      <c r="P868" s="39" t="str">
        <f>VLOOKUP(Perspectivas_Globales[[#This Row],[Country]],Tablas!$B$5:$C$138,2,FALSE)</f>
        <v>Europa</v>
      </c>
      <c r="Q868" s="39" t="str" cm="1">
        <f t="array" ref="Q8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68" s="39" t="str" cm="1">
        <f t="array" ref="R8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69" spans="1:18" x14ac:dyDescent="0.25">
      <c r="A869" s="1" t="s">
        <v>83</v>
      </c>
      <c r="B869" s="1">
        <v>2004</v>
      </c>
      <c r="C869" s="1" t="s">
        <v>19</v>
      </c>
      <c r="D869" s="29">
        <v>71.599999999999994</v>
      </c>
      <c r="E869" s="29">
        <v>24</v>
      </c>
      <c r="F869" s="29">
        <v>0</v>
      </c>
      <c r="G869" s="29">
        <v>12.1</v>
      </c>
      <c r="H869" s="12">
        <v>0.94000000000000006</v>
      </c>
      <c r="I869" s="12">
        <v>0.01</v>
      </c>
      <c r="J869" s="29">
        <v>58.1</v>
      </c>
      <c r="K869" s="29">
        <v>0</v>
      </c>
      <c r="L869" s="12">
        <v>0.09</v>
      </c>
      <c r="M869" s="12">
        <v>0.94000000000000006</v>
      </c>
      <c r="N869" s="29">
        <v>3.1</v>
      </c>
      <c r="O869" s="108">
        <v>3.1</v>
      </c>
      <c r="P869" s="39" t="str">
        <f>VLOOKUP(Perspectivas_Globales[[#This Row],[Country]],Tablas!$B$5:$C$138,2,FALSE)</f>
        <v>Europa</v>
      </c>
      <c r="Q869" s="39" t="str" cm="1">
        <f t="array" ref="Q8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69" s="39" t="str" cm="1">
        <f t="array" ref="R8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70" spans="1:18" x14ac:dyDescent="0.25">
      <c r="A870" s="1" t="s">
        <v>83</v>
      </c>
      <c r="B870" s="1">
        <v>2003</v>
      </c>
      <c r="C870" s="1" t="s">
        <v>19</v>
      </c>
      <c r="D870" s="29">
        <v>71.599999999999994</v>
      </c>
      <c r="E870" s="29">
        <v>22</v>
      </c>
      <c r="F870" s="29">
        <v>0</v>
      </c>
      <c r="G870" s="29">
        <v>11.29</v>
      </c>
      <c r="H870" s="12">
        <v>0.95000000000000007</v>
      </c>
      <c r="I870" s="12">
        <v>0.01</v>
      </c>
      <c r="J870" s="29">
        <v>57.8</v>
      </c>
      <c r="K870" s="29">
        <v>0</v>
      </c>
      <c r="L870" s="12">
        <v>0.91</v>
      </c>
      <c r="M870" s="12">
        <v>0.94000000000000006</v>
      </c>
      <c r="N870" s="29">
        <v>3.2</v>
      </c>
      <c r="O870" s="108">
        <v>3.2</v>
      </c>
      <c r="P870" s="39" t="str">
        <f>VLOOKUP(Perspectivas_Globales[[#This Row],[Country]],Tablas!$B$5:$C$138,2,FALSE)</f>
        <v>Europa</v>
      </c>
      <c r="Q870" s="39" t="str" cm="1">
        <f t="array" ref="Q8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70" s="39" t="str" cm="1">
        <f t="array" ref="R8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71" spans="1:18" x14ac:dyDescent="0.25">
      <c r="A871" s="1" t="s">
        <v>83</v>
      </c>
      <c r="B871" s="1">
        <v>2002</v>
      </c>
      <c r="C871" s="1" t="s">
        <v>19</v>
      </c>
      <c r="D871" s="29">
        <v>71.400000000000006</v>
      </c>
      <c r="E871" s="29">
        <v>22</v>
      </c>
      <c r="F871" s="29">
        <v>0</v>
      </c>
      <c r="G871" s="29">
        <v>11</v>
      </c>
      <c r="H871" s="12">
        <v>0.94000000000000006</v>
      </c>
      <c r="I871" s="12">
        <v>1.03</v>
      </c>
      <c r="J871" s="29">
        <v>57.5</v>
      </c>
      <c r="K871" s="29">
        <v>0</v>
      </c>
      <c r="L871" s="12">
        <v>0.97</v>
      </c>
      <c r="M871" s="12">
        <v>0.95000000000000007</v>
      </c>
      <c r="N871" s="29">
        <v>3.3</v>
      </c>
      <c r="O871" s="108">
        <v>3.3</v>
      </c>
      <c r="P871" s="39" t="str">
        <f>VLOOKUP(Perspectivas_Globales[[#This Row],[Country]],Tablas!$B$5:$C$138,2,FALSE)</f>
        <v>Europa</v>
      </c>
      <c r="Q871" s="39" t="str" cm="1">
        <f t="array" ref="Q8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71" s="39" t="str" cm="1">
        <f t="array" ref="R8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72" spans="1:18" x14ac:dyDescent="0.25">
      <c r="A872" s="1" t="s">
        <v>83</v>
      </c>
      <c r="B872" s="1">
        <v>2001</v>
      </c>
      <c r="C872" s="1" t="s">
        <v>19</v>
      </c>
      <c r="D872" s="29">
        <v>71.2</v>
      </c>
      <c r="E872" s="29">
        <v>21</v>
      </c>
      <c r="F872" s="29">
        <v>0</v>
      </c>
      <c r="G872" s="29">
        <v>10.199999999999999</v>
      </c>
      <c r="H872" s="12">
        <v>0.95000000000000007</v>
      </c>
      <c r="I872" s="12">
        <v>7.0000000000000007E-2</v>
      </c>
      <c r="J872" s="29">
        <v>57.2</v>
      </c>
      <c r="K872" s="29">
        <v>0</v>
      </c>
      <c r="L872" s="12">
        <v>0.97</v>
      </c>
      <c r="M872" s="12">
        <v>0.95000000000000007</v>
      </c>
      <c r="N872" s="29">
        <v>3.3</v>
      </c>
      <c r="O872" s="108">
        <v>3.3</v>
      </c>
      <c r="P872" s="39" t="str">
        <f>VLOOKUP(Perspectivas_Globales[[#This Row],[Country]],Tablas!$B$5:$C$138,2,FALSE)</f>
        <v>Europa</v>
      </c>
      <c r="Q872" s="39" t="str" cm="1">
        <f t="array" ref="Q8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72" s="39" t="str" cm="1">
        <f t="array" ref="R8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73" spans="1:18" x14ac:dyDescent="0.25">
      <c r="A873" s="1" t="s">
        <v>83</v>
      </c>
      <c r="B873" s="1">
        <v>2000</v>
      </c>
      <c r="C873" s="1" t="s">
        <v>19</v>
      </c>
      <c r="D873" s="29">
        <v>71.599999999999994</v>
      </c>
      <c r="E873" s="29">
        <v>2</v>
      </c>
      <c r="F873" s="29">
        <v>0</v>
      </c>
      <c r="G873" s="29">
        <v>9.8699999999999992</v>
      </c>
      <c r="H873" s="12">
        <v>0.98</v>
      </c>
      <c r="I873" s="12">
        <v>0.19</v>
      </c>
      <c r="J873" s="29">
        <v>56.9</v>
      </c>
      <c r="K873" s="29">
        <v>0</v>
      </c>
      <c r="L873" s="12">
        <v>0.92</v>
      </c>
      <c r="M873" s="12">
        <v>0.94000000000000006</v>
      </c>
      <c r="N873" s="29">
        <v>3.4</v>
      </c>
      <c r="O873" s="108">
        <v>3.4</v>
      </c>
      <c r="P873" s="39" t="str">
        <f>VLOOKUP(Perspectivas_Globales[[#This Row],[Country]],Tablas!$B$5:$C$138,2,FALSE)</f>
        <v>Europa</v>
      </c>
      <c r="Q873" s="39" t="str" cm="1">
        <f t="array" ref="Q8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73" s="39" t="str" cm="1">
        <f t="array" ref="R8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74" spans="1:18" x14ac:dyDescent="0.25">
      <c r="A874" s="1" t="s">
        <v>84</v>
      </c>
      <c r="B874" s="1">
        <v>2014</v>
      </c>
      <c r="C874" s="1" t="s">
        <v>19</v>
      </c>
      <c r="D874" s="29">
        <v>81.7</v>
      </c>
      <c r="E874" s="29">
        <v>65</v>
      </c>
      <c r="F874" s="29">
        <v>0</v>
      </c>
      <c r="G874" s="29">
        <v>11.12</v>
      </c>
      <c r="H874" s="12">
        <v>0.94000000000000006</v>
      </c>
      <c r="I874" s="12">
        <v>0</v>
      </c>
      <c r="J874" s="29">
        <v>6.9</v>
      </c>
      <c r="K874" s="29">
        <v>0</v>
      </c>
      <c r="L874" s="12">
        <v>0.99</v>
      </c>
      <c r="M874" s="12">
        <v>0.99</v>
      </c>
      <c r="N874" s="29">
        <v>1</v>
      </c>
      <c r="O874" s="108">
        <v>0.9</v>
      </c>
      <c r="P874" s="39" t="str">
        <f>VLOOKUP(Perspectivas_Globales[[#This Row],[Country]],Tablas!$B$5:$C$138,2,FALSE)</f>
        <v>Europa</v>
      </c>
      <c r="Q874" s="39" t="str" cm="1">
        <f t="array" ref="Q8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74" s="39" t="str" cm="1">
        <f t="array" ref="R8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75" spans="1:18" x14ac:dyDescent="0.25">
      <c r="A875" s="1" t="s">
        <v>84</v>
      </c>
      <c r="B875" s="1">
        <v>2013</v>
      </c>
      <c r="C875" s="1" t="s">
        <v>19</v>
      </c>
      <c r="D875" s="29">
        <v>81.400000000000006</v>
      </c>
      <c r="E875" s="29">
        <v>68</v>
      </c>
      <c r="F875" s="29">
        <v>0</v>
      </c>
      <c r="G875" s="29">
        <v>11.02</v>
      </c>
      <c r="H875" s="12">
        <v>0.94000000000000006</v>
      </c>
      <c r="I875" s="12">
        <v>0</v>
      </c>
      <c r="J875" s="29">
        <v>6.5</v>
      </c>
      <c r="K875" s="29">
        <v>0</v>
      </c>
      <c r="L875" s="12">
        <v>0.99</v>
      </c>
      <c r="M875" s="12">
        <v>0.99</v>
      </c>
      <c r="N875" s="29">
        <v>0.9</v>
      </c>
      <c r="O875" s="108">
        <v>0.9</v>
      </c>
      <c r="P875" s="39" t="str">
        <f>VLOOKUP(Perspectivas_Globales[[#This Row],[Country]],Tablas!$B$5:$C$138,2,FALSE)</f>
        <v>Europa</v>
      </c>
      <c r="Q875" s="39" t="str" cm="1">
        <f t="array" ref="Q8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75" s="39" t="str" cm="1">
        <f t="array" ref="R8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76" spans="1:18" x14ac:dyDescent="0.25">
      <c r="A876" s="1" t="s">
        <v>84</v>
      </c>
      <c r="B876" s="1">
        <v>2012</v>
      </c>
      <c r="C876" s="1" t="s">
        <v>19</v>
      </c>
      <c r="D876" s="29">
        <v>81.099999999999994</v>
      </c>
      <c r="E876" s="29">
        <v>7</v>
      </c>
      <c r="F876" s="29">
        <v>0</v>
      </c>
      <c r="G876" s="29">
        <v>11.34</v>
      </c>
      <c r="H876" s="12">
        <v>0.94000000000000006</v>
      </c>
      <c r="I876" s="12">
        <v>0.02</v>
      </c>
      <c r="J876" s="29">
        <v>6.1</v>
      </c>
      <c r="K876" s="29">
        <v>0</v>
      </c>
      <c r="L876" s="12">
        <v>0.99</v>
      </c>
      <c r="M876" s="12">
        <v>0.99</v>
      </c>
      <c r="N876" s="29">
        <v>0.9</v>
      </c>
      <c r="O876" s="108">
        <v>0.9</v>
      </c>
      <c r="P876" s="39" t="str">
        <f>VLOOKUP(Perspectivas_Globales[[#This Row],[Country]],Tablas!$B$5:$C$138,2,FALSE)</f>
        <v>Europa</v>
      </c>
      <c r="Q876" s="39" t="str" cm="1">
        <f t="array" ref="Q8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76" s="39" t="str" cm="1">
        <f t="array" ref="R8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77" spans="1:18" x14ac:dyDescent="0.25">
      <c r="A877" s="1" t="s">
        <v>84</v>
      </c>
      <c r="B877" s="1">
        <v>2011</v>
      </c>
      <c r="C877" s="1" t="s">
        <v>19</v>
      </c>
      <c r="D877" s="29">
        <v>88</v>
      </c>
      <c r="E877" s="29">
        <v>72</v>
      </c>
      <c r="F877" s="29">
        <v>0</v>
      </c>
      <c r="G877" s="29">
        <v>11.5</v>
      </c>
      <c r="H877" s="12">
        <v>0.95000000000000007</v>
      </c>
      <c r="I877" s="12">
        <v>0.06</v>
      </c>
      <c r="J877" s="29">
        <v>59.6</v>
      </c>
      <c r="K877" s="29">
        <v>0</v>
      </c>
      <c r="L877" s="12">
        <v>0.96</v>
      </c>
      <c r="M877" s="12">
        <v>0.99</v>
      </c>
      <c r="N877" s="29">
        <v>0.9</v>
      </c>
      <c r="O877" s="108">
        <v>0.9</v>
      </c>
      <c r="P877" s="39" t="str">
        <f>VLOOKUP(Perspectivas_Globales[[#This Row],[Country]],Tablas!$B$5:$C$138,2,FALSE)</f>
        <v>Europa</v>
      </c>
      <c r="Q877" s="39" t="str" cm="1">
        <f t="array" ref="Q8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77" s="39" t="str" cm="1">
        <f t="array" ref="R8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78" spans="1:18" x14ac:dyDescent="0.25">
      <c r="A878" s="1" t="s">
        <v>84</v>
      </c>
      <c r="B878" s="1">
        <v>2010</v>
      </c>
      <c r="C878" s="1" t="s">
        <v>19</v>
      </c>
      <c r="D878" s="29">
        <v>86</v>
      </c>
      <c r="E878" s="29">
        <v>73</v>
      </c>
      <c r="F878" s="29">
        <v>0</v>
      </c>
      <c r="G878" s="29">
        <v>11.36</v>
      </c>
      <c r="H878" s="12">
        <v>0.94000000000000006</v>
      </c>
      <c r="I878" s="12">
        <v>0</v>
      </c>
      <c r="J878" s="29">
        <v>59.2</v>
      </c>
      <c r="K878" s="29">
        <v>0</v>
      </c>
      <c r="L878" s="12">
        <v>0.96</v>
      </c>
      <c r="M878" s="12">
        <v>0.99</v>
      </c>
      <c r="N878" s="29">
        <v>0.9</v>
      </c>
      <c r="O878" s="108">
        <v>0.9</v>
      </c>
      <c r="P878" s="39" t="str">
        <f>VLOOKUP(Perspectivas_Globales[[#This Row],[Country]],Tablas!$B$5:$C$138,2,FALSE)</f>
        <v>Europa</v>
      </c>
      <c r="Q878" s="39" t="str" cm="1">
        <f t="array" ref="Q8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78" s="39" t="str" cm="1">
        <f t="array" ref="R8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79" spans="1:18" x14ac:dyDescent="0.25">
      <c r="A879" s="1" t="s">
        <v>84</v>
      </c>
      <c r="B879" s="1">
        <v>2009</v>
      </c>
      <c r="C879" s="1" t="s">
        <v>19</v>
      </c>
      <c r="D879" s="29">
        <v>83</v>
      </c>
      <c r="E879" s="29">
        <v>76</v>
      </c>
      <c r="F879" s="29">
        <v>0</v>
      </c>
      <c r="G879" s="29">
        <v>11.42</v>
      </c>
      <c r="H879" s="12">
        <v>0.95000000000000007</v>
      </c>
      <c r="I879" s="12">
        <v>0</v>
      </c>
      <c r="J879" s="29">
        <v>58.8</v>
      </c>
      <c r="K879" s="29">
        <v>0</v>
      </c>
      <c r="L879" s="12">
        <v>0.96</v>
      </c>
      <c r="M879" s="12">
        <v>0.99</v>
      </c>
      <c r="N879" s="29">
        <v>0.9</v>
      </c>
      <c r="O879" s="108">
        <v>0.9</v>
      </c>
      <c r="P879" s="39" t="str">
        <f>VLOOKUP(Perspectivas_Globales[[#This Row],[Country]],Tablas!$B$5:$C$138,2,FALSE)</f>
        <v>Europa</v>
      </c>
      <c r="Q879" s="39" t="str" cm="1">
        <f t="array" ref="Q8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79" s="39" t="str" cm="1">
        <f t="array" ref="R8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80" spans="1:18" x14ac:dyDescent="0.25">
      <c r="A880" s="1" t="s">
        <v>84</v>
      </c>
      <c r="B880" s="1">
        <v>2008</v>
      </c>
      <c r="C880" s="1" t="s">
        <v>19</v>
      </c>
      <c r="D880" s="29">
        <v>80</v>
      </c>
      <c r="E880" s="29">
        <v>8</v>
      </c>
      <c r="F880" s="29">
        <v>0</v>
      </c>
      <c r="G880" s="29">
        <v>11.53</v>
      </c>
      <c r="H880" s="12">
        <v>0.94000000000000006</v>
      </c>
      <c r="I880" s="12">
        <v>0.01</v>
      </c>
      <c r="J880" s="29">
        <v>58.4</v>
      </c>
      <c r="K880" s="29">
        <v>0</v>
      </c>
      <c r="L880" s="12">
        <v>0.96</v>
      </c>
      <c r="M880" s="12">
        <v>0.99</v>
      </c>
      <c r="N880" s="29">
        <v>0.9</v>
      </c>
      <c r="O880" s="108">
        <v>0.9</v>
      </c>
      <c r="P880" s="39" t="str">
        <f>VLOOKUP(Perspectivas_Globales[[#This Row],[Country]],Tablas!$B$5:$C$138,2,FALSE)</f>
        <v>Europa</v>
      </c>
      <c r="Q880" s="39" t="str" cm="1">
        <f t="array" ref="Q8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80" s="39" t="str" cm="1">
        <f t="array" ref="R8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81" spans="1:18" x14ac:dyDescent="0.25">
      <c r="A881" s="1" t="s">
        <v>84</v>
      </c>
      <c r="B881" s="1">
        <v>2007</v>
      </c>
      <c r="C881" s="1" t="s">
        <v>19</v>
      </c>
      <c r="D881" s="29">
        <v>79.7</v>
      </c>
      <c r="E881" s="29">
        <v>82</v>
      </c>
      <c r="F881" s="29">
        <v>0</v>
      </c>
      <c r="G881" s="29">
        <v>11.75</v>
      </c>
      <c r="H881" s="12">
        <v>0.87</v>
      </c>
      <c r="I881" s="12">
        <v>0</v>
      </c>
      <c r="J881" s="29">
        <v>57.9</v>
      </c>
      <c r="K881" s="29">
        <v>0</v>
      </c>
      <c r="L881" s="12">
        <v>0.96</v>
      </c>
      <c r="M881" s="12">
        <v>0.99</v>
      </c>
      <c r="N881" s="29">
        <v>0.9</v>
      </c>
      <c r="O881" s="108">
        <v>0.9</v>
      </c>
      <c r="P881" s="39" t="str">
        <f>VLOOKUP(Perspectivas_Globales[[#This Row],[Country]],Tablas!$B$5:$C$138,2,FALSE)</f>
        <v>Europa</v>
      </c>
      <c r="Q881" s="39" t="str" cm="1">
        <f t="array" ref="Q8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81" s="39" t="str" cm="1">
        <f t="array" ref="R8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82" spans="1:18" x14ac:dyDescent="0.25">
      <c r="A882" s="1" t="s">
        <v>84</v>
      </c>
      <c r="B882" s="1">
        <v>2006</v>
      </c>
      <c r="C882" s="1" t="s">
        <v>19</v>
      </c>
      <c r="D882" s="29">
        <v>79.400000000000006</v>
      </c>
      <c r="E882" s="29">
        <v>85</v>
      </c>
      <c r="F882" s="29">
        <v>0</v>
      </c>
      <c r="G882" s="29">
        <v>11.98</v>
      </c>
      <c r="H882" s="12">
        <v>0.95000000000000007</v>
      </c>
      <c r="I882" s="12">
        <v>0.08</v>
      </c>
      <c r="J882" s="29">
        <v>57.5</v>
      </c>
      <c r="K882" s="29">
        <v>0</v>
      </c>
      <c r="L882" s="12">
        <v>0.99</v>
      </c>
      <c r="M882" s="12">
        <v>0.99</v>
      </c>
      <c r="N882" s="29">
        <v>0.9</v>
      </c>
      <c r="O882" s="108">
        <v>0.9</v>
      </c>
      <c r="P882" s="39" t="str">
        <f>VLOOKUP(Perspectivas_Globales[[#This Row],[Country]],Tablas!$B$5:$C$138,2,FALSE)</f>
        <v>Europa</v>
      </c>
      <c r="Q882" s="39" t="str" cm="1">
        <f t="array" ref="Q8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82" s="39" t="str" cm="1">
        <f t="array" ref="R8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83" spans="1:18" x14ac:dyDescent="0.25">
      <c r="A883" s="1" t="s">
        <v>84</v>
      </c>
      <c r="B883" s="1">
        <v>2005</v>
      </c>
      <c r="C883" s="1" t="s">
        <v>19</v>
      </c>
      <c r="D883" s="29">
        <v>78.8</v>
      </c>
      <c r="E883" s="29">
        <v>9</v>
      </c>
      <c r="F883" s="29">
        <v>0</v>
      </c>
      <c r="G883" s="29">
        <v>11.84</v>
      </c>
      <c r="H883" s="12">
        <v>0.95000000000000007</v>
      </c>
      <c r="I883" s="12">
        <v>0</v>
      </c>
      <c r="J883" s="29">
        <v>57</v>
      </c>
      <c r="K883" s="29">
        <v>0</v>
      </c>
      <c r="L883" s="12">
        <v>0.99</v>
      </c>
      <c r="M883" s="12">
        <v>0.99</v>
      </c>
      <c r="N883" s="29">
        <v>1</v>
      </c>
      <c r="O883" s="108">
        <v>0.9</v>
      </c>
      <c r="P883" s="39" t="str">
        <f>VLOOKUP(Perspectivas_Globales[[#This Row],[Country]],Tablas!$B$5:$C$138,2,FALSE)</f>
        <v>Europa</v>
      </c>
      <c r="Q883" s="39" t="str" cm="1">
        <f t="array" ref="Q8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83" s="39" t="str" cm="1">
        <f t="array" ref="R8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84" spans="1:18" x14ac:dyDescent="0.25">
      <c r="A884" s="1" t="s">
        <v>84</v>
      </c>
      <c r="B884" s="1">
        <v>2004</v>
      </c>
      <c r="C884" s="1" t="s">
        <v>19</v>
      </c>
      <c r="D884" s="29">
        <v>78.7</v>
      </c>
      <c r="E884" s="29">
        <v>92</v>
      </c>
      <c r="F884" s="29">
        <v>0</v>
      </c>
      <c r="G884" s="29">
        <v>12.42</v>
      </c>
      <c r="H884" s="12">
        <v>0.94000000000000006</v>
      </c>
      <c r="I884" s="12">
        <v>0</v>
      </c>
      <c r="J884" s="29">
        <v>56.4</v>
      </c>
      <c r="K884" s="29">
        <v>0</v>
      </c>
      <c r="L884" s="12">
        <v>0.99</v>
      </c>
      <c r="M884" s="12">
        <v>0.99</v>
      </c>
      <c r="N884" s="29">
        <v>1</v>
      </c>
      <c r="O884" s="108">
        <v>0.9</v>
      </c>
      <c r="P884" s="39" t="str">
        <f>VLOOKUP(Perspectivas_Globales[[#This Row],[Country]],Tablas!$B$5:$C$138,2,FALSE)</f>
        <v>Europa</v>
      </c>
      <c r="Q884" s="39" t="str" cm="1">
        <f t="array" ref="Q8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84" s="39" t="str" cm="1">
        <f t="array" ref="R8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85" spans="1:18" x14ac:dyDescent="0.25">
      <c r="A885" s="1" t="s">
        <v>84</v>
      </c>
      <c r="B885" s="1">
        <v>2003</v>
      </c>
      <c r="C885" s="1" t="s">
        <v>19</v>
      </c>
      <c r="D885" s="29">
        <v>78.599999999999994</v>
      </c>
      <c r="E885" s="29">
        <v>92</v>
      </c>
      <c r="F885" s="29">
        <v>0</v>
      </c>
      <c r="G885" s="29">
        <v>12.61</v>
      </c>
      <c r="H885" s="12">
        <v>0.95000000000000007</v>
      </c>
      <c r="I885" s="12">
        <v>0.01</v>
      </c>
      <c r="J885" s="29">
        <v>55.8</v>
      </c>
      <c r="K885" s="29">
        <v>0</v>
      </c>
      <c r="L885" s="12">
        <v>0.99</v>
      </c>
      <c r="M885" s="12">
        <v>0.98</v>
      </c>
      <c r="N885" s="29">
        <v>1</v>
      </c>
      <c r="O885" s="108">
        <v>0.9</v>
      </c>
      <c r="P885" s="39" t="str">
        <f>VLOOKUP(Perspectivas_Globales[[#This Row],[Country]],Tablas!$B$5:$C$138,2,FALSE)</f>
        <v>Europa</v>
      </c>
      <c r="Q885" s="39" t="str" cm="1">
        <f t="array" ref="Q8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85" s="39" t="str" cm="1">
        <f t="array" ref="R8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86" spans="1:18" x14ac:dyDescent="0.25">
      <c r="A886" s="1" t="s">
        <v>84</v>
      </c>
      <c r="B886" s="1">
        <v>2002</v>
      </c>
      <c r="C886" s="1" t="s">
        <v>19</v>
      </c>
      <c r="D886" s="29">
        <v>78.3</v>
      </c>
      <c r="E886" s="29">
        <v>95</v>
      </c>
      <c r="F886" s="29">
        <v>0</v>
      </c>
      <c r="G886" s="29">
        <v>12.91</v>
      </c>
      <c r="H886" s="12">
        <v>0.95000000000000007</v>
      </c>
      <c r="I886" s="12">
        <v>0</v>
      </c>
      <c r="J886" s="29">
        <v>55.2</v>
      </c>
      <c r="K886" s="29">
        <v>0</v>
      </c>
      <c r="L886" s="12">
        <v>0.99</v>
      </c>
      <c r="M886" s="12">
        <v>0.99</v>
      </c>
      <c r="N886" s="29">
        <v>1</v>
      </c>
      <c r="O886" s="108">
        <v>0.9</v>
      </c>
      <c r="P886" s="39" t="str">
        <f>VLOOKUP(Perspectivas_Globales[[#This Row],[Country]],Tablas!$B$5:$C$138,2,FALSE)</f>
        <v>Europa</v>
      </c>
      <c r="Q886" s="39" t="str" cm="1">
        <f t="array" ref="Q8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86" s="39" t="str" cm="1">
        <f t="array" ref="R8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87" spans="1:18" x14ac:dyDescent="0.25">
      <c r="A887" s="1" t="s">
        <v>84</v>
      </c>
      <c r="B887" s="1">
        <v>2001</v>
      </c>
      <c r="C887" s="1" t="s">
        <v>19</v>
      </c>
      <c r="D887" s="29">
        <v>78</v>
      </c>
      <c r="E887" s="29">
        <v>96</v>
      </c>
      <c r="F887" s="29">
        <v>0</v>
      </c>
      <c r="G887" s="29">
        <v>12.89</v>
      </c>
      <c r="H887" s="12">
        <v>0.86</v>
      </c>
      <c r="I887" s="12">
        <v>0</v>
      </c>
      <c r="J887" s="29">
        <v>54.6</v>
      </c>
      <c r="K887" s="29">
        <v>0</v>
      </c>
      <c r="L887" s="12">
        <v>0.99</v>
      </c>
      <c r="M887" s="12">
        <v>0.99</v>
      </c>
      <c r="N887" s="29">
        <v>1</v>
      </c>
      <c r="O887" s="108">
        <v>1</v>
      </c>
      <c r="P887" s="39" t="str">
        <f>VLOOKUP(Perspectivas_Globales[[#This Row],[Country]],Tablas!$B$5:$C$138,2,FALSE)</f>
        <v>Europa</v>
      </c>
      <c r="Q887" s="39" t="str" cm="1">
        <f t="array" ref="Q8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87" s="39" t="str" cm="1">
        <f t="array" ref="R8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88" spans="1:18" x14ac:dyDescent="0.25">
      <c r="A888" s="1" t="s">
        <v>84</v>
      </c>
      <c r="B888" s="1">
        <v>2000</v>
      </c>
      <c r="C888" s="1" t="s">
        <v>19</v>
      </c>
      <c r="D888" s="29">
        <v>77.8</v>
      </c>
      <c r="E888" s="29">
        <v>98</v>
      </c>
      <c r="F888" s="29">
        <v>0</v>
      </c>
      <c r="G888" s="29">
        <v>13.14</v>
      </c>
      <c r="H888" s="12">
        <v>0.77</v>
      </c>
      <c r="I888" s="12">
        <v>0</v>
      </c>
      <c r="J888" s="29">
        <v>54</v>
      </c>
      <c r="K888" s="29">
        <v>0</v>
      </c>
      <c r="L888" s="12">
        <v>0.99</v>
      </c>
      <c r="M888" s="12">
        <v>0.99</v>
      </c>
      <c r="N888" s="29">
        <v>1</v>
      </c>
      <c r="O888" s="108">
        <v>1</v>
      </c>
      <c r="P888" s="39" t="str">
        <f>VLOOKUP(Perspectivas_Globales[[#This Row],[Country]],Tablas!$B$5:$C$138,2,FALSE)</f>
        <v>Europa</v>
      </c>
      <c r="Q888" s="39" t="str" cm="1">
        <f t="array" ref="Q8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888" s="39" t="str" cm="1">
        <f t="array" ref="R8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889" spans="1:18" x14ac:dyDescent="0.25">
      <c r="A889" s="1" t="s">
        <v>85</v>
      </c>
      <c r="B889" s="1">
        <v>2014</v>
      </c>
      <c r="C889" s="1" t="s">
        <v>12</v>
      </c>
      <c r="D889" s="29">
        <v>65.099999999999994</v>
      </c>
      <c r="E889" s="29">
        <v>225</v>
      </c>
      <c r="F889" s="29">
        <v>29</v>
      </c>
      <c r="G889" s="29">
        <v>0.01</v>
      </c>
      <c r="H889" s="12">
        <v>0.73</v>
      </c>
      <c r="I889" s="12">
        <v>0.03</v>
      </c>
      <c r="J889" s="29">
        <v>2</v>
      </c>
      <c r="K889" s="29">
        <v>39</v>
      </c>
      <c r="L889" s="12">
        <v>0.73</v>
      </c>
      <c r="M889" s="12">
        <v>0.73</v>
      </c>
      <c r="N889" s="29">
        <v>7.2</v>
      </c>
      <c r="O889" s="108">
        <v>7.1</v>
      </c>
      <c r="P889" s="39" t="str">
        <f>VLOOKUP(Perspectivas_Globales[[#This Row],[Country]],Tablas!$B$5:$C$138,2,FALSE)</f>
        <v>Africa</v>
      </c>
      <c r="Q889" s="39" t="str" cm="1">
        <f t="array" ref="Q8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889" s="39" t="str" cm="1">
        <f t="array" ref="R8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90" spans="1:18" x14ac:dyDescent="0.25">
      <c r="A890" s="1" t="s">
        <v>85</v>
      </c>
      <c r="B890" s="1">
        <v>2013</v>
      </c>
      <c r="C890" s="1" t="s">
        <v>12</v>
      </c>
      <c r="D890" s="29">
        <v>64.7</v>
      </c>
      <c r="E890" s="29">
        <v>23</v>
      </c>
      <c r="F890" s="29">
        <v>29</v>
      </c>
      <c r="G890" s="29">
        <v>0.87</v>
      </c>
      <c r="H890" s="12">
        <v>0.74</v>
      </c>
      <c r="I890" s="12">
        <v>0.06</v>
      </c>
      <c r="J890" s="29">
        <v>19.5</v>
      </c>
      <c r="K890" s="29">
        <v>40</v>
      </c>
      <c r="L890" s="12">
        <v>0.73</v>
      </c>
      <c r="M890" s="12">
        <v>0.74</v>
      </c>
      <c r="N890" s="29">
        <v>7.3</v>
      </c>
      <c r="O890" s="108">
        <v>7.2</v>
      </c>
      <c r="P890" s="39" t="str">
        <f>VLOOKUP(Perspectivas_Globales[[#This Row],[Country]],Tablas!$B$5:$C$138,2,FALSE)</f>
        <v>Africa</v>
      </c>
      <c r="Q890" s="39" t="str" cm="1">
        <f t="array" ref="Q8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890" s="39" t="str" cm="1">
        <f t="array" ref="R8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91" spans="1:18" x14ac:dyDescent="0.25">
      <c r="A891" s="1" t="s">
        <v>85</v>
      </c>
      <c r="B891" s="1">
        <v>2012</v>
      </c>
      <c r="C891" s="1" t="s">
        <v>12</v>
      </c>
      <c r="D891" s="29">
        <v>64.3</v>
      </c>
      <c r="E891" s="29">
        <v>235</v>
      </c>
      <c r="F891" s="29">
        <v>30</v>
      </c>
      <c r="G891" s="29">
        <v>0.87</v>
      </c>
      <c r="H891" s="12">
        <v>7.0000000000000007E-2</v>
      </c>
      <c r="I891" s="12">
        <v>0.02</v>
      </c>
      <c r="J891" s="29">
        <v>19</v>
      </c>
      <c r="K891" s="29">
        <v>42</v>
      </c>
      <c r="L891" s="12">
        <v>0.71</v>
      </c>
      <c r="M891" s="12">
        <v>7.0000000000000007E-2</v>
      </c>
      <c r="N891" s="29">
        <v>7.4</v>
      </c>
      <c r="O891" s="108">
        <v>7.3</v>
      </c>
      <c r="P891" s="39" t="str">
        <f>VLOOKUP(Perspectivas_Globales[[#This Row],[Country]],Tablas!$B$5:$C$138,2,FALSE)</f>
        <v>Africa</v>
      </c>
      <c r="Q891" s="39" t="str" cm="1">
        <f t="array" ref="Q8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891" s="39" t="str" cm="1">
        <f t="array" ref="R8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92" spans="1:18" x14ac:dyDescent="0.25">
      <c r="A892" s="1" t="s">
        <v>85</v>
      </c>
      <c r="B892" s="1">
        <v>2011</v>
      </c>
      <c r="C892" s="1" t="s">
        <v>12</v>
      </c>
      <c r="D892" s="29">
        <v>63.8</v>
      </c>
      <c r="E892" s="29">
        <v>241</v>
      </c>
      <c r="F892" s="29">
        <v>31</v>
      </c>
      <c r="G892" s="29">
        <v>0.97</v>
      </c>
      <c r="H892" s="12">
        <v>0.73</v>
      </c>
      <c r="I892" s="12">
        <v>0</v>
      </c>
      <c r="J892" s="29">
        <v>18.5</v>
      </c>
      <c r="K892" s="29">
        <v>43</v>
      </c>
      <c r="L892" s="12">
        <v>0.73</v>
      </c>
      <c r="M892" s="12">
        <v>0.73</v>
      </c>
      <c r="N892" s="29">
        <v>7.5</v>
      </c>
      <c r="O892" s="108">
        <v>7.4</v>
      </c>
      <c r="P892" s="39" t="str">
        <f>VLOOKUP(Perspectivas_Globales[[#This Row],[Country]],Tablas!$B$5:$C$138,2,FALSE)</f>
        <v>Africa</v>
      </c>
      <c r="Q892" s="39" t="str" cm="1">
        <f t="array" ref="Q8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892" s="39" t="str" cm="1">
        <f t="array" ref="R8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93" spans="1:18" x14ac:dyDescent="0.25">
      <c r="A893" s="1" t="s">
        <v>85</v>
      </c>
      <c r="B893" s="1">
        <v>2010</v>
      </c>
      <c r="C893" s="1" t="s">
        <v>12</v>
      </c>
      <c r="D893" s="29">
        <v>63.3</v>
      </c>
      <c r="E893" s="29">
        <v>248</v>
      </c>
      <c r="F893" s="29">
        <v>32</v>
      </c>
      <c r="G893" s="29">
        <v>1.03</v>
      </c>
      <c r="H893" s="12">
        <v>7.0000000000000007E-2</v>
      </c>
      <c r="I893" s="12">
        <v>0.01</v>
      </c>
      <c r="J893" s="29">
        <v>18</v>
      </c>
      <c r="K893" s="29">
        <v>45</v>
      </c>
      <c r="L893" s="12">
        <v>7.0000000000000007E-2</v>
      </c>
      <c r="M893" s="12">
        <v>7.0000000000000007E-2</v>
      </c>
      <c r="N893" s="29">
        <v>7.6</v>
      </c>
      <c r="O893" s="108">
        <v>7.5</v>
      </c>
      <c r="P893" s="39" t="str">
        <f>VLOOKUP(Perspectivas_Globales[[#This Row],[Country]],Tablas!$B$5:$C$138,2,FALSE)</f>
        <v>Africa</v>
      </c>
      <c r="Q893" s="39" t="str" cm="1">
        <f t="array" ref="Q8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893" s="39" t="str" cm="1">
        <f t="array" ref="R8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94" spans="1:18" x14ac:dyDescent="0.25">
      <c r="A894" s="1" t="s">
        <v>85</v>
      </c>
      <c r="B894" s="1">
        <v>2009</v>
      </c>
      <c r="C894" s="1" t="s">
        <v>12</v>
      </c>
      <c r="D894" s="29">
        <v>62.8</v>
      </c>
      <c r="E894" s="29">
        <v>254</v>
      </c>
      <c r="F894" s="29">
        <v>33</v>
      </c>
      <c r="G894" s="29">
        <v>0.91</v>
      </c>
      <c r="H894" s="12">
        <v>0.77</v>
      </c>
      <c r="I894" s="12">
        <v>0</v>
      </c>
      <c r="J894" s="29">
        <v>17.600000000000001</v>
      </c>
      <c r="K894" s="29">
        <v>47</v>
      </c>
      <c r="L894" s="12">
        <v>0.76</v>
      </c>
      <c r="M894" s="12">
        <v>0.77</v>
      </c>
      <c r="N894" s="29">
        <v>7.7</v>
      </c>
      <c r="O894" s="108">
        <v>7.6</v>
      </c>
      <c r="P894" s="39" t="str">
        <f>VLOOKUP(Perspectivas_Globales[[#This Row],[Country]],Tablas!$B$5:$C$138,2,FALSE)</f>
        <v>Africa</v>
      </c>
      <c r="Q894" s="39" t="str" cm="1">
        <f t="array" ref="Q8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894" s="39" t="str" cm="1">
        <f t="array" ref="R8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95" spans="1:18" x14ac:dyDescent="0.25">
      <c r="A895" s="1" t="s">
        <v>85</v>
      </c>
      <c r="B895" s="1">
        <v>2008</v>
      </c>
      <c r="C895" s="1" t="s">
        <v>12</v>
      </c>
      <c r="D895" s="29">
        <v>62.3</v>
      </c>
      <c r="E895" s="29">
        <v>259</v>
      </c>
      <c r="F895" s="29">
        <v>34</v>
      </c>
      <c r="G895" s="29">
        <v>0.68</v>
      </c>
      <c r="H895" s="12">
        <v>0.77</v>
      </c>
      <c r="I895" s="12">
        <v>0.03</v>
      </c>
      <c r="J895" s="29">
        <v>17.100000000000001</v>
      </c>
      <c r="K895" s="29">
        <v>49</v>
      </c>
      <c r="L895" s="12">
        <v>0.77</v>
      </c>
      <c r="M895" s="12">
        <v>0.77</v>
      </c>
      <c r="N895" s="29">
        <v>7.8</v>
      </c>
      <c r="O895" s="108">
        <v>7.7</v>
      </c>
      <c r="P895" s="39" t="str">
        <f>VLOOKUP(Perspectivas_Globales[[#This Row],[Country]],Tablas!$B$5:$C$138,2,FALSE)</f>
        <v>Africa</v>
      </c>
      <c r="Q895" s="39" t="str" cm="1">
        <f t="array" ref="Q8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895" s="39" t="str" cm="1">
        <f t="array" ref="R8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96" spans="1:18" x14ac:dyDescent="0.25">
      <c r="A896" s="1" t="s">
        <v>85</v>
      </c>
      <c r="B896" s="1">
        <v>2007</v>
      </c>
      <c r="C896" s="1" t="s">
        <v>12</v>
      </c>
      <c r="D896" s="29">
        <v>61.9</v>
      </c>
      <c r="E896" s="29">
        <v>261</v>
      </c>
      <c r="F896" s="29">
        <v>35</v>
      </c>
      <c r="G896" s="29">
        <v>0.71</v>
      </c>
      <c r="H896" s="12">
        <v>0.84</v>
      </c>
      <c r="I896" s="12">
        <v>0</v>
      </c>
      <c r="J896" s="29">
        <v>16.7</v>
      </c>
      <c r="K896" s="29">
        <v>51</v>
      </c>
      <c r="L896" s="12">
        <v>0.83000000000000007</v>
      </c>
      <c r="M896" s="12">
        <v>0.84</v>
      </c>
      <c r="N896" s="29">
        <v>7.9</v>
      </c>
      <c r="O896" s="108">
        <v>7.8</v>
      </c>
      <c r="P896" s="39" t="str">
        <f>VLOOKUP(Perspectivas_Globales[[#This Row],[Country]],Tablas!$B$5:$C$138,2,FALSE)</f>
        <v>Africa</v>
      </c>
      <c r="Q896" s="39" t="str" cm="1">
        <f t="array" ref="Q8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896" s="39" t="str" cm="1">
        <f t="array" ref="R8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97" spans="1:18" x14ac:dyDescent="0.25">
      <c r="A897" s="1" t="s">
        <v>85</v>
      </c>
      <c r="B897" s="1">
        <v>2006</v>
      </c>
      <c r="C897" s="1" t="s">
        <v>12</v>
      </c>
      <c r="D897" s="29">
        <v>61.4</v>
      </c>
      <c r="E897" s="29">
        <v>263</v>
      </c>
      <c r="F897" s="29">
        <v>36</v>
      </c>
      <c r="G897" s="29">
        <v>0.68</v>
      </c>
      <c r="H897" s="12">
        <v>0.82000000000000006</v>
      </c>
      <c r="I897" s="12">
        <v>0.02</v>
      </c>
      <c r="J897" s="29">
        <v>16.3</v>
      </c>
      <c r="K897" s="29">
        <v>54</v>
      </c>
      <c r="L897" s="12">
        <v>0.83000000000000007</v>
      </c>
      <c r="M897" s="12">
        <v>0.85</v>
      </c>
      <c r="N897" s="29">
        <v>8</v>
      </c>
      <c r="O897" s="108">
        <v>7.9</v>
      </c>
      <c r="P897" s="39" t="str">
        <f>VLOOKUP(Perspectivas_Globales[[#This Row],[Country]],Tablas!$B$5:$C$138,2,FALSE)</f>
        <v>Africa</v>
      </c>
      <c r="Q897" s="39" t="str" cm="1">
        <f t="array" ref="Q8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897" s="39" t="str" cm="1">
        <f t="array" ref="R8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98" spans="1:18" x14ac:dyDescent="0.25">
      <c r="A898" s="1" t="s">
        <v>85</v>
      </c>
      <c r="B898" s="1">
        <v>2005</v>
      </c>
      <c r="C898" s="1" t="s">
        <v>12</v>
      </c>
      <c r="D898" s="29">
        <v>69</v>
      </c>
      <c r="E898" s="29">
        <v>265</v>
      </c>
      <c r="F898" s="29">
        <v>37</v>
      </c>
      <c r="G898" s="29">
        <v>0.72</v>
      </c>
      <c r="H898" s="12">
        <v>0.81</v>
      </c>
      <c r="I898" s="12">
        <v>0</v>
      </c>
      <c r="J898" s="29">
        <v>15.8</v>
      </c>
      <c r="K898" s="29">
        <v>56</v>
      </c>
      <c r="L898" s="12">
        <v>0.08</v>
      </c>
      <c r="M898" s="12">
        <v>0.85</v>
      </c>
      <c r="N898" s="29">
        <v>8.1</v>
      </c>
      <c r="O898" s="108">
        <v>8</v>
      </c>
      <c r="P898" s="39" t="str">
        <f>VLOOKUP(Perspectivas_Globales[[#This Row],[Country]],Tablas!$B$5:$C$138,2,FALSE)</f>
        <v>Africa</v>
      </c>
      <c r="Q898" s="39" t="str" cm="1">
        <f t="array" ref="Q8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898" s="39" t="str" cm="1">
        <f t="array" ref="R8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899" spans="1:18" x14ac:dyDescent="0.25">
      <c r="A899" s="1" t="s">
        <v>85</v>
      </c>
      <c r="B899" s="1">
        <v>2004</v>
      </c>
      <c r="C899" s="1" t="s">
        <v>12</v>
      </c>
      <c r="D899" s="29">
        <v>64</v>
      </c>
      <c r="E899" s="29">
        <v>267</v>
      </c>
      <c r="F899" s="29">
        <v>38</v>
      </c>
      <c r="G899" s="29">
        <v>0.81</v>
      </c>
      <c r="H899" s="12">
        <v>0.71</v>
      </c>
      <c r="I899" s="12">
        <v>355.58</v>
      </c>
      <c r="J899" s="29">
        <v>15.4</v>
      </c>
      <c r="K899" s="29">
        <v>58</v>
      </c>
      <c r="L899" s="12">
        <v>0.74</v>
      </c>
      <c r="M899" s="12">
        <v>0.78</v>
      </c>
      <c r="N899" s="29">
        <v>8.1999999999999993</v>
      </c>
      <c r="O899" s="108">
        <v>8.1</v>
      </c>
      <c r="P899" s="39" t="str">
        <f>VLOOKUP(Perspectivas_Globales[[#This Row],[Country]],Tablas!$B$5:$C$138,2,FALSE)</f>
        <v>Africa</v>
      </c>
      <c r="Q899" s="39" t="str" cm="1">
        <f t="array" ref="Q8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899" s="39" t="str" cm="1">
        <f t="array" ref="R8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00" spans="1:18" x14ac:dyDescent="0.25">
      <c r="A900" s="1" t="s">
        <v>85</v>
      </c>
      <c r="B900" s="1">
        <v>2003</v>
      </c>
      <c r="C900" s="1" t="s">
        <v>12</v>
      </c>
      <c r="D900" s="29">
        <v>59.9</v>
      </c>
      <c r="E900" s="29">
        <v>268</v>
      </c>
      <c r="F900" s="29">
        <v>40</v>
      </c>
      <c r="G900" s="29">
        <v>0.93</v>
      </c>
      <c r="H900" s="12">
        <v>0.61</v>
      </c>
      <c r="I900" s="12">
        <v>622.33000000000004</v>
      </c>
      <c r="J900" s="29">
        <v>15</v>
      </c>
      <c r="K900" s="29">
        <v>60</v>
      </c>
      <c r="L900" s="12">
        <v>0.65</v>
      </c>
      <c r="M900" s="12">
        <v>0.66</v>
      </c>
      <c r="N900" s="29">
        <v>8.3000000000000007</v>
      </c>
      <c r="O900" s="108">
        <v>8.3000000000000007</v>
      </c>
      <c r="P900" s="39" t="str">
        <f>VLOOKUP(Perspectivas_Globales[[#This Row],[Country]],Tablas!$B$5:$C$138,2,FALSE)</f>
        <v>Africa</v>
      </c>
      <c r="Q900" s="39" t="str" cm="1">
        <f t="array" ref="Q9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00" s="39" t="str" cm="1">
        <f t="array" ref="R9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01" spans="1:18" x14ac:dyDescent="0.25">
      <c r="A901" s="1" t="s">
        <v>85</v>
      </c>
      <c r="B901" s="1">
        <v>2002</v>
      </c>
      <c r="C901" s="1" t="s">
        <v>12</v>
      </c>
      <c r="D901" s="29">
        <v>59.3</v>
      </c>
      <c r="E901" s="29">
        <v>271</v>
      </c>
      <c r="F901" s="29">
        <v>41</v>
      </c>
      <c r="G901" s="29">
        <v>0.9</v>
      </c>
      <c r="H901" s="12">
        <v>0.51</v>
      </c>
      <c r="I901" s="12">
        <v>107.95</v>
      </c>
      <c r="J901" s="29">
        <v>14.7</v>
      </c>
      <c r="K901" s="29">
        <v>63</v>
      </c>
      <c r="L901" s="12">
        <v>0.61</v>
      </c>
      <c r="M901" s="12">
        <v>0.62</v>
      </c>
      <c r="N901" s="29">
        <v>8.5</v>
      </c>
      <c r="O901" s="108">
        <v>8.4</v>
      </c>
      <c r="P901" s="39" t="str">
        <f>VLOOKUP(Perspectivas_Globales[[#This Row],[Country]],Tablas!$B$5:$C$138,2,FALSE)</f>
        <v>Africa</v>
      </c>
      <c r="Q901" s="39" t="str" cm="1">
        <f t="array" ref="Q9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01" s="39" t="str" cm="1">
        <f t="array" ref="R9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02" spans="1:18" x14ac:dyDescent="0.25">
      <c r="A902" s="1" t="s">
        <v>86</v>
      </c>
      <c r="B902" s="1">
        <v>2014</v>
      </c>
      <c r="C902" s="1" t="s">
        <v>12</v>
      </c>
      <c r="D902" s="29">
        <v>57.6</v>
      </c>
      <c r="E902" s="29">
        <v>377</v>
      </c>
      <c r="F902" s="29">
        <v>27</v>
      </c>
      <c r="G902" s="29">
        <v>0.01</v>
      </c>
      <c r="H902" s="12">
        <v>0.91</v>
      </c>
      <c r="I902" s="12">
        <v>0.03</v>
      </c>
      <c r="J902" s="29">
        <v>19.2</v>
      </c>
      <c r="K902" s="29">
        <v>40</v>
      </c>
      <c r="L902" s="12">
        <v>0.87</v>
      </c>
      <c r="M902" s="12">
        <v>0.91</v>
      </c>
      <c r="N902" s="29">
        <v>6.5</v>
      </c>
      <c r="O902" s="108">
        <v>6.3</v>
      </c>
      <c r="P902" s="39" t="str">
        <f>VLOOKUP(Perspectivas_Globales[[#This Row],[Country]],Tablas!$B$5:$C$138,2,FALSE)</f>
        <v>Africa</v>
      </c>
      <c r="Q902" s="39" t="str" cm="1">
        <f t="array" ref="Q9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02" s="39" t="str" cm="1">
        <f t="array" ref="R9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03" spans="1:18" x14ac:dyDescent="0.25">
      <c r="A903" s="1" t="s">
        <v>86</v>
      </c>
      <c r="B903" s="1">
        <v>2013</v>
      </c>
      <c r="C903" s="1" t="s">
        <v>12</v>
      </c>
      <c r="D903" s="29">
        <v>56.7</v>
      </c>
      <c r="E903" s="29">
        <v>394</v>
      </c>
      <c r="F903" s="29">
        <v>29</v>
      </c>
      <c r="G903" s="29">
        <v>0.01</v>
      </c>
      <c r="H903" s="12">
        <v>0.89</v>
      </c>
      <c r="I903" s="12">
        <v>0.01</v>
      </c>
      <c r="J903" s="29">
        <v>18.8</v>
      </c>
      <c r="K903" s="29">
        <v>42</v>
      </c>
      <c r="L903" s="12">
        <v>0.89</v>
      </c>
      <c r="M903" s="12">
        <v>0.89</v>
      </c>
      <c r="N903" s="29">
        <v>6.5</v>
      </c>
      <c r="O903" s="108">
        <v>6.4</v>
      </c>
      <c r="P903" s="39" t="str">
        <f>VLOOKUP(Perspectivas_Globales[[#This Row],[Country]],Tablas!$B$5:$C$138,2,FALSE)</f>
        <v>Africa</v>
      </c>
      <c r="Q903" s="39" t="str" cm="1">
        <f t="array" ref="Q9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03" s="39" t="str" cm="1">
        <f t="array" ref="R9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04" spans="1:18" x14ac:dyDescent="0.25">
      <c r="A904" s="1" t="s">
        <v>86</v>
      </c>
      <c r="B904" s="1">
        <v>2012</v>
      </c>
      <c r="C904" s="1" t="s">
        <v>12</v>
      </c>
      <c r="D904" s="29">
        <v>55.3</v>
      </c>
      <c r="E904" s="29">
        <v>42</v>
      </c>
      <c r="F904" s="29">
        <v>31</v>
      </c>
      <c r="G904" s="29">
        <v>0.01</v>
      </c>
      <c r="H904" s="12">
        <v>0.96</v>
      </c>
      <c r="I904" s="12">
        <v>0.11</v>
      </c>
      <c r="J904" s="29">
        <v>18.399999999999999</v>
      </c>
      <c r="K904" s="29">
        <v>46</v>
      </c>
      <c r="L904" s="12">
        <v>0.95000000000000007</v>
      </c>
      <c r="M904" s="12">
        <v>0.96</v>
      </c>
      <c r="N904" s="29">
        <v>6.6</v>
      </c>
      <c r="O904" s="108">
        <v>6.5</v>
      </c>
      <c r="P904" s="39" t="str">
        <f>VLOOKUP(Perspectivas_Globales[[#This Row],[Country]],Tablas!$B$5:$C$138,2,FALSE)</f>
        <v>Africa</v>
      </c>
      <c r="Q904" s="39" t="str" cm="1">
        <f t="array" ref="Q9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04" s="39" t="str" cm="1">
        <f t="array" ref="R9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05" spans="1:18" x14ac:dyDescent="0.25">
      <c r="A905" s="1" t="s">
        <v>86</v>
      </c>
      <c r="B905" s="1">
        <v>2011</v>
      </c>
      <c r="C905" s="1" t="s">
        <v>12</v>
      </c>
      <c r="D905" s="29">
        <v>54.1</v>
      </c>
      <c r="E905" s="29">
        <v>441</v>
      </c>
      <c r="F905" s="29">
        <v>32</v>
      </c>
      <c r="G905" s="29">
        <v>1.23</v>
      </c>
      <c r="H905" s="12">
        <v>0.97</v>
      </c>
      <c r="I905" s="12">
        <v>0.26</v>
      </c>
      <c r="J905" s="29">
        <v>18</v>
      </c>
      <c r="K905" s="29">
        <v>50</v>
      </c>
      <c r="L905" s="12">
        <v>0.97</v>
      </c>
      <c r="M905" s="12">
        <v>0.97</v>
      </c>
      <c r="N905" s="29">
        <v>6.7</v>
      </c>
      <c r="O905" s="108">
        <v>6.6</v>
      </c>
      <c r="P905" s="39" t="str">
        <f>VLOOKUP(Perspectivas_Globales[[#This Row],[Country]],Tablas!$B$5:$C$138,2,FALSE)</f>
        <v>Africa</v>
      </c>
      <c r="Q905" s="39" t="str" cm="1">
        <f t="array" ref="Q9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05" s="39" t="str" cm="1">
        <f t="array" ref="R9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06" spans="1:18" x14ac:dyDescent="0.25">
      <c r="A906" s="1" t="s">
        <v>86</v>
      </c>
      <c r="B906" s="1">
        <v>2010</v>
      </c>
      <c r="C906" s="1" t="s">
        <v>12</v>
      </c>
      <c r="D906" s="29">
        <v>52.9</v>
      </c>
      <c r="E906" s="29">
        <v>462</v>
      </c>
      <c r="F906" s="29">
        <v>35</v>
      </c>
      <c r="G906" s="29">
        <v>1.08</v>
      </c>
      <c r="H906" s="12">
        <v>0.93</v>
      </c>
      <c r="I906" s="12">
        <v>1187.1200000000001</v>
      </c>
      <c r="J906" s="29">
        <v>17.600000000000001</v>
      </c>
      <c r="K906" s="29">
        <v>54</v>
      </c>
      <c r="L906" s="12">
        <v>0.86</v>
      </c>
      <c r="M906" s="12">
        <v>0.93</v>
      </c>
      <c r="N906" s="29">
        <v>6.8</v>
      </c>
      <c r="O906" s="108">
        <v>6.7</v>
      </c>
      <c r="P906" s="39" t="str">
        <f>VLOOKUP(Perspectivas_Globales[[#This Row],[Country]],Tablas!$B$5:$C$138,2,FALSE)</f>
        <v>Africa</v>
      </c>
      <c r="Q906" s="39" t="str" cm="1">
        <f t="array" ref="Q9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06" s="39" t="str" cm="1">
        <f t="array" ref="R9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07" spans="1:18" x14ac:dyDescent="0.25">
      <c r="A907" s="1" t="s">
        <v>86</v>
      </c>
      <c r="B907" s="1">
        <v>2009</v>
      </c>
      <c r="C907" s="1" t="s">
        <v>12</v>
      </c>
      <c r="D907" s="29">
        <v>51.5</v>
      </c>
      <c r="E907" s="29">
        <v>491</v>
      </c>
      <c r="F907" s="29">
        <v>36</v>
      </c>
      <c r="G907" s="29">
        <v>1.1599999999999999</v>
      </c>
      <c r="H907" s="12">
        <v>0.93</v>
      </c>
      <c r="I907" s="12">
        <v>0.21</v>
      </c>
      <c r="J907" s="29">
        <v>17.3</v>
      </c>
      <c r="K907" s="29">
        <v>56</v>
      </c>
      <c r="L907" s="12">
        <v>0.93</v>
      </c>
      <c r="M907" s="12">
        <v>0.93</v>
      </c>
      <c r="N907" s="29">
        <v>6.9</v>
      </c>
      <c r="O907" s="108">
        <v>6.8</v>
      </c>
      <c r="P907" s="39" t="str">
        <f>VLOOKUP(Perspectivas_Globales[[#This Row],[Country]],Tablas!$B$5:$C$138,2,FALSE)</f>
        <v>Africa</v>
      </c>
      <c r="Q907" s="39" t="str" cm="1">
        <f t="array" ref="Q9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07" s="39" t="str" cm="1">
        <f t="array" ref="R9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08" spans="1:18" x14ac:dyDescent="0.25">
      <c r="A908" s="1" t="s">
        <v>86</v>
      </c>
      <c r="B908" s="1">
        <v>2008</v>
      </c>
      <c r="C908" s="1" t="s">
        <v>12</v>
      </c>
      <c r="D908" s="29">
        <v>50</v>
      </c>
      <c r="E908" s="29">
        <v>525</v>
      </c>
      <c r="F908" s="29">
        <v>36</v>
      </c>
      <c r="G908" s="29">
        <v>1.27</v>
      </c>
      <c r="H908" s="12">
        <v>0.91</v>
      </c>
      <c r="I908" s="12">
        <v>0.2</v>
      </c>
      <c r="J908" s="29">
        <v>16.899999999999999</v>
      </c>
      <c r="K908" s="29">
        <v>58</v>
      </c>
      <c r="L908" s="12">
        <v>0.92</v>
      </c>
      <c r="M908" s="12">
        <v>0.91</v>
      </c>
      <c r="N908" s="29">
        <v>7</v>
      </c>
      <c r="O908" s="108">
        <v>6.9</v>
      </c>
      <c r="P908" s="39" t="str">
        <f>VLOOKUP(Perspectivas_Globales[[#This Row],[Country]],Tablas!$B$5:$C$138,2,FALSE)</f>
        <v>Africa</v>
      </c>
      <c r="Q908" s="39" t="str" cm="1">
        <f t="array" ref="Q9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08" s="39" t="str" cm="1">
        <f t="array" ref="R9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09" spans="1:18" x14ac:dyDescent="0.25">
      <c r="A909" s="1" t="s">
        <v>86</v>
      </c>
      <c r="B909" s="1">
        <v>2007</v>
      </c>
      <c r="C909" s="1" t="s">
        <v>12</v>
      </c>
      <c r="D909" s="29">
        <v>48.5</v>
      </c>
      <c r="E909" s="29">
        <v>559</v>
      </c>
      <c r="F909" s="29">
        <v>37</v>
      </c>
      <c r="G909" s="29">
        <v>1.18</v>
      </c>
      <c r="H909" s="12">
        <v>0.87</v>
      </c>
      <c r="I909" s="12">
        <v>1.43</v>
      </c>
      <c r="J909" s="29">
        <v>16.600000000000001</v>
      </c>
      <c r="K909" s="29">
        <v>59</v>
      </c>
      <c r="L909" s="12">
        <v>0.88</v>
      </c>
      <c r="M909" s="12">
        <v>0.87</v>
      </c>
      <c r="N909" s="29">
        <v>7.1</v>
      </c>
      <c r="O909" s="108">
        <v>7</v>
      </c>
      <c r="P909" s="39" t="str">
        <f>VLOOKUP(Perspectivas_Globales[[#This Row],[Country]],Tablas!$B$5:$C$138,2,FALSE)</f>
        <v>Africa</v>
      </c>
      <c r="Q909" s="39" t="str" cm="1">
        <f t="array" ref="Q9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09" s="39" t="str" cm="1">
        <f t="array" ref="R9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10" spans="1:18" x14ac:dyDescent="0.25">
      <c r="A910" s="1" t="s">
        <v>86</v>
      </c>
      <c r="B910" s="1">
        <v>2006</v>
      </c>
      <c r="C910" s="1" t="s">
        <v>12</v>
      </c>
      <c r="D910" s="29">
        <v>47.1</v>
      </c>
      <c r="E910" s="29">
        <v>587</v>
      </c>
      <c r="F910" s="29">
        <v>38</v>
      </c>
      <c r="G910" s="29">
        <v>1.18</v>
      </c>
      <c r="H910" s="12">
        <v>0.99</v>
      </c>
      <c r="I910" s="12">
        <v>0.01</v>
      </c>
      <c r="J910" s="29">
        <v>16.2</v>
      </c>
      <c r="K910" s="29">
        <v>61</v>
      </c>
      <c r="L910" s="12">
        <v>0.99</v>
      </c>
      <c r="M910" s="12">
        <v>0.99</v>
      </c>
      <c r="N910" s="29">
        <v>7.3</v>
      </c>
      <c r="O910" s="108">
        <v>7.1</v>
      </c>
      <c r="P910" s="39" t="str">
        <f>VLOOKUP(Perspectivas_Globales[[#This Row],[Country]],Tablas!$B$5:$C$138,2,FALSE)</f>
        <v>Africa</v>
      </c>
      <c r="Q910" s="39" t="str" cm="1">
        <f t="array" ref="Q9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10" s="39" t="str" cm="1">
        <f t="array" ref="R9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11" spans="1:18" x14ac:dyDescent="0.25">
      <c r="A911" s="1" t="s">
        <v>86</v>
      </c>
      <c r="B911" s="1">
        <v>2005</v>
      </c>
      <c r="C911" s="1" t="s">
        <v>12</v>
      </c>
      <c r="D911" s="29">
        <v>46</v>
      </c>
      <c r="E911" s="29">
        <v>66</v>
      </c>
      <c r="F911" s="29">
        <v>39</v>
      </c>
      <c r="G911" s="29">
        <v>1.04</v>
      </c>
      <c r="H911" s="12">
        <v>0.93</v>
      </c>
      <c r="I911" s="12">
        <v>1.84</v>
      </c>
      <c r="J911" s="29">
        <v>15.9</v>
      </c>
      <c r="K911" s="29">
        <v>62</v>
      </c>
      <c r="L911" s="12">
        <v>0.94000000000000006</v>
      </c>
      <c r="M911" s="12">
        <v>0.93</v>
      </c>
      <c r="N911" s="29">
        <v>7.4</v>
      </c>
      <c r="O911" s="108">
        <v>7.2</v>
      </c>
      <c r="P911" s="39" t="str">
        <f>VLOOKUP(Perspectivas_Globales[[#This Row],[Country]],Tablas!$B$5:$C$138,2,FALSE)</f>
        <v>Africa</v>
      </c>
      <c r="Q911" s="39" t="str" cm="1">
        <f t="array" ref="Q9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11" s="39" t="str" cm="1">
        <f t="array" ref="R9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12" spans="1:18" x14ac:dyDescent="0.25">
      <c r="A912" s="1" t="s">
        <v>86</v>
      </c>
      <c r="B912" s="1">
        <v>2004</v>
      </c>
      <c r="C912" s="1" t="s">
        <v>12</v>
      </c>
      <c r="D912" s="29">
        <v>45.1</v>
      </c>
      <c r="E912" s="29">
        <v>615</v>
      </c>
      <c r="F912" s="29">
        <v>40</v>
      </c>
      <c r="G912" s="29">
        <v>1.1100000000000001</v>
      </c>
      <c r="H912" s="12">
        <v>0.89</v>
      </c>
      <c r="I912" s="12">
        <v>11.16</v>
      </c>
      <c r="J912" s="29">
        <v>15.5</v>
      </c>
      <c r="K912" s="29">
        <v>65</v>
      </c>
      <c r="L912" s="12">
        <v>0.94000000000000006</v>
      </c>
      <c r="M912" s="12">
        <v>0.89</v>
      </c>
      <c r="N912" s="29">
        <v>7.5</v>
      </c>
      <c r="O912" s="108">
        <v>7.4</v>
      </c>
      <c r="P912" s="39" t="str">
        <f>VLOOKUP(Perspectivas_Globales[[#This Row],[Country]],Tablas!$B$5:$C$138,2,FALSE)</f>
        <v>Africa</v>
      </c>
      <c r="Q912" s="39" t="str" cm="1">
        <f t="array" ref="Q9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12" s="39" t="str" cm="1">
        <f t="array" ref="R9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13" spans="1:18" x14ac:dyDescent="0.25">
      <c r="A913" s="1" t="s">
        <v>86</v>
      </c>
      <c r="B913" s="1">
        <v>2003</v>
      </c>
      <c r="C913" s="1" t="s">
        <v>12</v>
      </c>
      <c r="D913" s="29">
        <v>44.6</v>
      </c>
      <c r="E913" s="29">
        <v>613</v>
      </c>
      <c r="F913" s="29">
        <v>43</v>
      </c>
      <c r="G913" s="29">
        <v>1.08</v>
      </c>
      <c r="H913" s="12">
        <v>0.84</v>
      </c>
      <c r="I913" s="12">
        <v>1.67</v>
      </c>
      <c r="J913" s="29">
        <v>15.2</v>
      </c>
      <c r="K913" s="29">
        <v>70</v>
      </c>
      <c r="L913" s="12">
        <v>0.85</v>
      </c>
      <c r="M913" s="12">
        <v>0.84</v>
      </c>
      <c r="N913" s="29">
        <v>7.6</v>
      </c>
      <c r="O913" s="108">
        <v>7.5</v>
      </c>
      <c r="P913" s="39" t="str">
        <f>VLOOKUP(Perspectivas_Globales[[#This Row],[Country]],Tablas!$B$5:$C$138,2,FALSE)</f>
        <v>Africa</v>
      </c>
      <c r="Q913" s="39" t="str" cm="1">
        <f t="array" ref="Q9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13" s="39" t="str" cm="1">
        <f t="array" ref="R9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14" spans="1:18" x14ac:dyDescent="0.25">
      <c r="A914" s="1" t="s">
        <v>86</v>
      </c>
      <c r="B914" s="1">
        <v>2002</v>
      </c>
      <c r="C914" s="1" t="s">
        <v>12</v>
      </c>
      <c r="D914" s="29">
        <v>44</v>
      </c>
      <c r="E914" s="29">
        <v>67</v>
      </c>
      <c r="F914" s="29">
        <v>46</v>
      </c>
      <c r="G914" s="29">
        <v>1.1000000000000001</v>
      </c>
      <c r="H914" s="12">
        <v>0.64</v>
      </c>
      <c r="I914" s="12">
        <v>0.92</v>
      </c>
      <c r="J914" s="29">
        <v>14.8</v>
      </c>
      <c r="K914" s="29">
        <v>75</v>
      </c>
      <c r="L914" s="12">
        <v>0.79</v>
      </c>
      <c r="M914" s="12">
        <v>0.64</v>
      </c>
      <c r="N914" s="29">
        <v>7.7</v>
      </c>
      <c r="O914" s="108">
        <v>7.6</v>
      </c>
      <c r="P914" s="39" t="str">
        <f>VLOOKUP(Perspectivas_Globales[[#This Row],[Country]],Tablas!$B$5:$C$138,2,FALSE)</f>
        <v>Africa</v>
      </c>
      <c r="Q914" s="39" t="str" cm="1">
        <f t="array" ref="Q9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14" s="39" t="str" cm="1">
        <f t="array" ref="R9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15" spans="1:18" x14ac:dyDescent="0.25">
      <c r="A915" s="1" t="s">
        <v>87</v>
      </c>
      <c r="B915" s="1">
        <v>2014</v>
      </c>
      <c r="C915" s="1" t="s">
        <v>12</v>
      </c>
      <c r="D915" s="29">
        <v>74.8</v>
      </c>
      <c r="E915" s="29">
        <v>126</v>
      </c>
      <c r="F915" s="29">
        <v>4</v>
      </c>
      <c r="G915" s="29">
        <v>0.52</v>
      </c>
      <c r="H915" s="12">
        <v>0.96</v>
      </c>
      <c r="I915" s="12">
        <v>2.21</v>
      </c>
      <c r="J915" s="29">
        <v>39.5</v>
      </c>
      <c r="K915" s="29">
        <v>4</v>
      </c>
      <c r="L915" s="12">
        <v>0.97</v>
      </c>
      <c r="M915" s="12">
        <v>0.97</v>
      </c>
      <c r="N915" s="29">
        <v>7.6</v>
      </c>
      <c r="O915" s="108">
        <v>7.4</v>
      </c>
      <c r="P915" s="39" t="str">
        <f>VLOOKUP(Perspectivas_Globales[[#This Row],[Country]],Tablas!$B$5:$C$138,2,FALSE)</f>
        <v>Asia</v>
      </c>
      <c r="Q915" s="39" t="str" cm="1">
        <f t="array" ref="Q9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15" s="39" t="str" cm="1">
        <f t="array" ref="R9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16" spans="1:18" x14ac:dyDescent="0.25">
      <c r="A916" s="1" t="s">
        <v>87</v>
      </c>
      <c r="B916" s="1">
        <v>2013</v>
      </c>
      <c r="C916" s="1" t="s">
        <v>12</v>
      </c>
      <c r="D916" s="29">
        <v>74.599999999999994</v>
      </c>
      <c r="E916" s="29">
        <v>128</v>
      </c>
      <c r="F916" s="29">
        <v>3</v>
      </c>
      <c r="G916" s="29">
        <v>0.53</v>
      </c>
      <c r="H916" s="12">
        <v>0.96</v>
      </c>
      <c r="I916" s="12">
        <v>1.95</v>
      </c>
      <c r="J916" s="29">
        <v>38.5</v>
      </c>
      <c r="K916" s="29">
        <v>4</v>
      </c>
      <c r="L916" s="12">
        <v>0.97</v>
      </c>
      <c r="M916" s="12">
        <v>0.97</v>
      </c>
      <c r="N916" s="29">
        <v>7.8</v>
      </c>
      <c r="O916" s="108">
        <v>7.6</v>
      </c>
      <c r="P916" s="39" t="str">
        <f>VLOOKUP(Perspectivas_Globales[[#This Row],[Country]],Tablas!$B$5:$C$138,2,FALSE)</f>
        <v>Asia</v>
      </c>
      <c r="Q916" s="39" t="str" cm="1">
        <f t="array" ref="Q9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16" s="39" t="str" cm="1">
        <f t="array" ref="R9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17" spans="1:18" x14ac:dyDescent="0.25">
      <c r="A917" s="1" t="s">
        <v>87</v>
      </c>
      <c r="B917" s="1">
        <v>2012</v>
      </c>
      <c r="C917" s="1" t="s">
        <v>12</v>
      </c>
      <c r="D917" s="29">
        <v>74.5</v>
      </c>
      <c r="E917" s="29">
        <v>129</v>
      </c>
      <c r="F917" s="29">
        <v>3</v>
      </c>
      <c r="G917" s="29">
        <v>0.53</v>
      </c>
      <c r="H917" s="12">
        <v>0.97</v>
      </c>
      <c r="I917" s="12">
        <v>18.68</v>
      </c>
      <c r="J917" s="29">
        <v>37.4</v>
      </c>
      <c r="K917" s="29">
        <v>4</v>
      </c>
      <c r="L917" s="12">
        <v>0.97</v>
      </c>
      <c r="M917" s="12">
        <v>0.97</v>
      </c>
      <c r="N917" s="29">
        <v>7.9</v>
      </c>
      <c r="O917" s="108">
        <v>7.7</v>
      </c>
      <c r="P917" s="39" t="str">
        <f>VLOOKUP(Perspectivas_Globales[[#This Row],[Country]],Tablas!$B$5:$C$138,2,FALSE)</f>
        <v>Asia</v>
      </c>
      <c r="Q917" s="39" t="str" cm="1">
        <f t="array" ref="Q9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17" s="39" t="str" cm="1">
        <f t="array" ref="R9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18" spans="1:18" x14ac:dyDescent="0.25">
      <c r="A918" s="1" t="s">
        <v>87</v>
      </c>
      <c r="B918" s="1">
        <v>2011</v>
      </c>
      <c r="C918" s="1" t="s">
        <v>12</v>
      </c>
      <c r="D918" s="29">
        <v>74.3</v>
      </c>
      <c r="E918" s="29">
        <v>13</v>
      </c>
      <c r="F918" s="29">
        <v>3</v>
      </c>
      <c r="G918" s="29">
        <v>0.51</v>
      </c>
      <c r="H918" s="12">
        <v>0.96</v>
      </c>
      <c r="I918" s="12">
        <v>15.69</v>
      </c>
      <c r="J918" s="29">
        <v>36.299999999999997</v>
      </c>
      <c r="K918" s="29">
        <v>4</v>
      </c>
      <c r="L918" s="12">
        <v>0.96</v>
      </c>
      <c r="M918" s="12">
        <v>0.96</v>
      </c>
      <c r="N918" s="29">
        <v>8</v>
      </c>
      <c r="O918" s="108">
        <v>7.8</v>
      </c>
      <c r="P918" s="39" t="str">
        <f>VLOOKUP(Perspectivas_Globales[[#This Row],[Country]],Tablas!$B$5:$C$138,2,FALSE)</f>
        <v>Asia</v>
      </c>
      <c r="Q918" s="39" t="str" cm="1">
        <f t="array" ref="Q9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18" s="39" t="str" cm="1">
        <f t="array" ref="R9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19" spans="1:18" x14ac:dyDescent="0.25">
      <c r="A919" s="1" t="s">
        <v>87</v>
      </c>
      <c r="B919" s="1">
        <v>2010</v>
      </c>
      <c r="C919" s="1" t="s">
        <v>12</v>
      </c>
      <c r="D919" s="29">
        <v>74.099999999999994</v>
      </c>
      <c r="E919" s="29">
        <v>131</v>
      </c>
      <c r="F919" s="29">
        <v>3</v>
      </c>
      <c r="G919" s="29">
        <v>0.49</v>
      </c>
      <c r="H919" s="12">
        <v>0.96</v>
      </c>
      <c r="I919" s="12">
        <v>0.73</v>
      </c>
      <c r="J919" s="29">
        <v>35.299999999999997</v>
      </c>
      <c r="K919" s="29">
        <v>4</v>
      </c>
      <c r="L919" s="12">
        <v>0.96</v>
      </c>
      <c r="M919" s="12">
        <v>0.96</v>
      </c>
      <c r="N919" s="29">
        <v>8.1999999999999993</v>
      </c>
      <c r="O919" s="108">
        <v>8</v>
      </c>
      <c r="P919" s="39" t="str">
        <f>VLOOKUP(Perspectivas_Globales[[#This Row],[Country]],Tablas!$B$5:$C$138,2,FALSE)</f>
        <v>Asia</v>
      </c>
      <c r="Q919" s="39" t="str" cm="1">
        <f t="array" ref="Q9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19" s="39" t="str" cm="1">
        <f t="array" ref="R9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20" spans="1:18" x14ac:dyDescent="0.25">
      <c r="A920" s="1" t="s">
        <v>87</v>
      </c>
      <c r="B920" s="1">
        <v>2009</v>
      </c>
      <c r="C920" s="1" t="s">
        <v>12</v>
      </c>
      <c r="D920" s="29">
        <v>74</v>
      </c>
      <c r="E920" s="29">
        <v>131</v>
      </c>
      <c r="F920" s="29">
        <v>3</v>
      </c>
      <c r="G920" s="29">
        <v>0.47</v>
      </c>
      <c r="H920" s="12">
        <v>0.96</v>
      </c>
      <c r="I920" s="12">
        <v>1.53</v>
      </c>
      <c r="J920" s="29">
        <v>34.4</v>
      </c>
      <c r="K920" s="29">
        <v>4</v>
      </c>
      <c r="L920" s="12">
        <v>0.97</v>
      </c>
      <c r="M920" s="12">
        <v>0.97</v>
      </c>
      <c r="N920" s="29">
        <v>8.3000000000000007</v>
      </c>
      <c r="O920" s="108">
        <v>8.1999999999999993</v>
      </c>
      <c r="P920" s="39" t="str">
        <f>VLOOKUP(Perspectivas_Globales[[#This Row],[Country]],Tablas!$B$5:$C$138,2,FALSE)</f>
        <v>Asia</v>
      </c>
      <c r="Q920" s="39" t="str" cm="1">
        <f t="array" ref="Q9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20" s="39" t="str" cm="1">
        <f t="array" ref="R9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21" spans="1:18" x14ac:dyDescent="0.25">
      <c r="A921" s="1" t="s">
        <v>87</v>
      </c>
      <c r="B921" s="1">
        <v>2008</v>
      </c>
      <c r="C921" s="1" t="s">
        <v>12</v>
      </c>
      <c r="D921" s="29">
        <v>73.8</v>
      </c>
      <c r="E921" s="29">
        <v>132</v>
      </c>
      <c r="F921" s="29">
        <v>3</v>
      </c>
      <c r="G921" s="29">
        <v>0.47</v>
      </c>
      <c r="H921" s="12">
        <v>0.97</v>
      </c>
      <c r="I921" s="12">
        <v>3.34</v>
      </c>
      <c r="J921" s="29">
        <v>33.4</v>
      </c>
      <c r="K921" s="29">
        <v>4</v>
      </c>
      <c r="L921" s="12">
        <v>0.97</v>
      </c>
      <c r="M921" s="12">
        <v>0.97</v>
      </c>
      <c r="N921" s="29">
        <v>8.5</v>
      </c>
      <c r="O921" s="108">
        <v>8.3000000000000007</v>
      </c>
      <c r="P921" s="39" t="str">
        <f>VLOOKUP(Perspectivas_Globales[[#This Row],[Country]],Tablas!$B$5:$C$138,2,FALSE)</f>
        <v>Asia</v>
      </c>
      <c r="Q921" s="39" t="str" cm="1">
        <f t="array" ref="Q9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21" s="39" t="str" cm="1">
        <f t="array" ref="R9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22" spans="1:18" x14ac:dyDescent="0.25">
      <c r="A922" s="1" t="s">
        <v>87</v>
      </c>
      <c r="B922" s="1">
        <v>2007</v>
      </c>
      <c r="C922" s="1" t="s">
        <v>12</v>
      </c>
      <c r="D922" s="29">
        <v>73.7</v>
      </c>
      <c r="E922" s="29">
        <v>133</v>
      </c>
      <c r="F922" s="29">
        <v>3</v>
      </c>
      <c r="G922" s="29">
        <v>0.43</v>
      </c>
      <c r="H922" s="12">
        <v>0.96</v>
      </c>
      <c r="I922" s="12">
        <v>3.94</v>
      </c>
      <c r="J922" s="29">
        <v>32.5</v>
      </c>
      <c r="K922" s="29">
        <v>4</v>
      </c>
      <c r="L922" s="12">
        <v>0.97</v>
      </c>
      <c r="M922" s="12">
        <v>0.97</v>
      </c>
      <c r="N922" s="29">
        <v>8.6999999999999993</v>
      </c>
      <c r="O922" s="108">
        <v>8.5</v>
      </c>
      <c r="P922" s="39" t="str">
        <f>VLOOKUP(Perspectivas_Globales[[#This Row],[Country]],Tablas!$B$5:$C$138,2,FALSE)</f>
        <v>Asia</v>
      </c>
      <c r="Q922" s="39" t="str" cm="1">
        <f t="array" ref="Q9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22" s="39" t="str" cm="1">
        <f t="array" ref="R9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23" spans="1:18" x14ac:dyDescent="0.25">
      <c r="A923" s="1" t="s">
        <v>87</v>
      </c>
      <c r="B923" s="1">
        <v>2006</v>
      </c>
      <c r="C923" s="1" t="s">
        <v>12</v>
      </c>
      <c r="D923" s="29">
        <v>73.599999999999994</v>
      </c>
      <c r="E923" s="29">
        <v>134</v>
      </c>
      <c r="F923" s="29">
        <v>3</v>
      </c>
      <c r="G923" s="29">
        <v>0.42</v>
      </c>
      <c r="H923" s="12">
        <v>0.95000000000000007</v>
      </c>
      <c r="I923" s="12">
        <v>5.64</v>
      </c>
      <c r="J923" s="29">
        <v>31.6</v>
      </c>
      <c r="K923" s="29">
        <v>4</v>
      </c>
      <c r="L923" s="12">
        <v>0.95000000000000007</v>
      </c>
      <c r="M923" s="12">
        <v>0.95000000000000007</v>
      </c>
      <c r="N923" s="29">
        <v>8.8000000000000007</v>
      </c>
      <c r="O923" s="108">
        <v>8.6</v>
      </c>
      <c r="P923" s="39" t="str">
        <f>VLOOKUP(Perspectivas_Globales[[#This Row],[Country]],Tablas!$B$5:$C$138,2,FALSE)</f>
        <v>Asia</v>
      </c>
      <c r="Q923" s="39" t="str" cm="1">
        <f t="array" ref="Q9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23" s="39" t="str" cm="1">
        <f t="array" ref="R9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24" spans="1:18" x14ac:dyDescent="0.25">
      <c r="A924" s="1" t="s">
        <v>87</v>
      </c>
      <c r="B924" s="1">
        <v>2005</v>
      </c>
      <c r="C924" s="1" t="s">
        <v>12</v>
      </c>
      <c r="D924" s="29">
        <v>73.400000000000006</v>
      </c>
      <c r="E924" s="29">
        <v>135</v>
      </c>
      <c r="F924" s="29">
        <v>3</v>
      </c>
      <c r="G924" s="29">
        <v>0.46</v>
      </c>
      <c r="H924" s="12">
        <v>0.96</v>
      </c>
      <c r="I924" s="12">
        <v>14.07</v>
      </c>
      <c r="J924" s="29">
        <v>3.7</v>
      </c>
      <c r="K924" s="29">
        <v>4</v>
      </c>
      <c r="L924" s="12">
        <v>0.96</v>
      </c>
      <c r="M924" s="12">
        <v>0.96</v>
      </c>
      <c r="N924" s="29">
        <v>9</v>
      </c>
      <c r="O924" s="108">
        <v>8.8000000000000007</v>
      </c>
      <c r="P924" s="39" t="str">
        <f>VLOOKUP(Perspectivas_Globales[[#This Row],[Country]],Tablas!$B$5:$C$138,2,FALSE)</f>
        <v>Asia</v>
      </c>
      <c r="Q924" s="39" t="str" cm="1">
        <f t="array" ref="Q9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24" s="39" t="str" cm="1">
        <f t="array" ref="R9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25" spans="1:18" x14ac:dyDescent="0.25">
      <c r="A925" s="1" t="s">
        <v>87</v>
      </c>
      <c r="B925" s="1">
        <v>2004</v>
      </c>
      <c r="C925" s="1" t="s">
        <v>12</v>
      </c>
      <c r="D925" s="29">
        <v>73.2</v>
      </c>
      <c r="E925" s="29">
        <v>137</v>
      </c>
      <c r="F925" s="29">
        <v>3</v>
      </c>
      <c r="G925" s="29">
        <v>0.49</v>
      </c>
      <c r="H925" s="12">
        <v>0.94000000000000006</v>
      </c>
      <c r="I925" s="12">
        <v>57.29</v>
      </c>
      <c r="J925" s="29">
        <v>29.8</v>
      </c>
      <c r="K925" s="29">
        <v>4</v>
      </c>
      <c r="L925" s="12">
        <v>0.95000000000000007</v>
      </c>
      <c r="M925" s="12">
        <v>0.95000000000000007</v>
      </c>
      <c r="N925" s="29">
        <v>9.1999999999999993</v>
      </c>
      <c r="O925" s="108">
        <v>8.9</v>
      </c>
      <c r="P925" s="39" t="str">
        <f>VLOOKUP(Perspectivas_Globales[[#This Row],[Country]],Tablas!$B$5:$C$138,2,FALSE)</f>
        <v>Asia</v>
      </c>
      <c r="Q925" s="39" t="str" cm="1">
        <f t="array" ref="Q9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25" s="39" t="str" cm="1">
        <f t="array" ref="R9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26" spans="1:18" x14ac:dyDescent="0.25">
      <c r="A926" s="1" t="s">
        <v>87</v>
      </c>
      <c r="B926" s="1">
        <v>2003</v>
      </c>
      <c r="C926" s="1" t="s">
        <v>12</v>
      </c>
      <c r="D926" s="29">
        <v>73.099999999999994</v>
      </c>
      <c r="E926" s="29">
        <v>138</v>
      </c>
      <c r="F926" s="29">
        <v>3</v>
      </c>
      <c r="G926" s="29">
        <v>0.48</v>
      </c>
      <c r="H926" s="12">
        <v>0.95000000000000007</v>
      </c>
      <c r="I926" s="12">
        <v>6.32</v>
      </c>
      <c r="J926" s="29">
        <v>28.8</v>
      </c>
      <c r="K926" s="29">
        <v>4</v>
      </c>
      <c r="L926" s="12">
        <v>0.96</v>
      </c>
      <c r="M926" s="12">
        <v>0.96</v>
      </c>
      <c r="N926" s="29">
        <v>9.3000000000000007</v>
      </c>
      <c r="O926" s="108">
        <v>9.1</v>
      </c>
      <c r="P926" s="39" t="str">
        <f>VLOOKUP(Perspectivas_Globales[[#This Row],[Country]],Tablas!$B$5:$C$138,2,FALSE)</f>
        <v>Asia</v>
      </c>
      <c r="Q926" s="39" t="str" cm="1">
        <f t="array" ref="Q9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26" s="39" t="str" cm="1">
        <f t="array" ref="R9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27" spans="1:18" x14ac:dyDescent="0.25">
      <c r="A927" s="1" t="s">
        <v>87</v>
      </c>
      <c r="B927" s="1">
        <v>2002</v>
      </c>
      <c r="C927" s="1" t="s">
        <v>12</v>
      </c>
      <c r="D927" s="29">
        <v>72.900000000000006</v>
      </c>
      <c r="E927" s="29">
        <v>14</v>
      </c>
      <c r="F927" s="29">
        <v>4</v>
      </c>
      <c r="G927" s="29">
        <v>0.49</v>
      </c>
      <c r="H927" s="12">
        <v>0.95000000000000007</v>
      </c>
      <c r="I927" s="12">
        <v>4.08</v>
      </c>
      <c r="J927" s="29">
        <v>27.9</v>
      </c>
      <c r="K927" s="29">
        <v>4</v>
      </c>
      <c r="L927" s="12">
        <v>0.94000000000000006</v>
      </c>
      <c r="M927" s="12">
        <v>0.94000000000000006</v>
      </c>
      <c r="N927" s="29">
        <v>9.5</v>
      </c>
      <c r="O927" s="108">
        <v>9.3000000000000007</v>
      </c>
      <c r="P927" s="39" t="str">
        <f>VLOOKUP(Perspectivas_Globales[[#This Row],[Country]],Tablas!$B$5:$C$138,2,FALSE)</f>
        <v>Asia</v>
      </c>
      <c r="Q927" s="39" t="str" cm="1">
        <f t="array" ref="Q9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27" s="39" t="str" cm="1">
        <f t="array" ref="R9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28" spans="1:18" x14ac:dyDescent="0.25">
      <c r="A928" s="1" t="s">
        <v>87</v>
      </c>
      <c r="B928" s="1">
        <v>2001</v>
      </c>
      <c r="C928" s="1" t="s">
        <v>12</v>
      </c>
      <c r="D928" s="29">
        <v>72.7</v>
      </c>
      <c r="E928" s="29">
        <v>144</v>
      </c>
      <c r="F928" s="29">
        <v>4</v>
      </c>
      <c r="G928" s="29">
        <v>0.53</v>
      </c>
      <c r="H928" s="12">
        <v>0.95000000000000007</v>
      </c>
      <c r="I928" s="12">
        <v>21.98</v>
      </c>
      <c r="J928" s="29">
        <v>27</v>
      </c>
      <c r="K928" s="29">
        <v>5</v>
      </c>
      <c r="L928" s="12">
        <v>0.95000000000000007</v>
      </c>
      <c r="M928" s="12">
        <v>0.96</v>
      </c>
      <c r="N928" s="29">
        <v>9.6999999999999993</v>
      </c>
      <c r="O928" s="108">
        <v>9.4</v>
      </c>
      <c r="P928" s="39" t="str">
        <f>VLOOKUP(Perspectivas_Globales[[#This Row],[Country]],Tablas!$B$5:$C$138,2,FALSE)</f>
        <v>Asia</v>
      </c>
      <c r="Q928" s="39" t="str" cm="1">
        <f t="array" ref="Q9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28" s="39" t="str" cm="1">
        <f t="array" ref="R9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29" spans="1:18" x14ac:dyDescent="0.25">
      <c r="A929" s="1" t="s">
        <v>87</v>
      </c>
      <c r="B929" s="1">
        <v>2000</v>
      </c>
      <c r="C929" s="1" t="s">
        <v>12</v>
      </c>
      <c r="D929" s="29">
        <v>72.400000000000006</v>
      </c>
      <c r="E929" s="29">
        <v>149</v>
      </c>
      <c r="F929" s="29">
        <v>4</v>
      </c>
      <c r="G929" s="29">
        <v>0.54</v>
      </c>
      <c r="H929" s="12">
        <v>0.97</v>
      </c>
      <c r="I929" s="12">
        <v>61.870000000000005</v>
      </c>
      <c r="J929" s="29">
        <v>26</v>
      </c>
      <c r="K929" s="29">
        <v>5</v>
      </c>
      <c r="L929" s="12">
        <v>0.98</v>
      </c>
      <c r="M929" s="12">
        <v>0.98</v>
      </c>
      <c r="N929" s="29">
        <v>9.8000000000000007</v>
      </c>
      <c r="O929" s="108">
        <v>9.6</v>
      </c>
      <c r="P929" s="39" t="str">
        <f>VLOOKUP(Perspectivas_Globales[[#This Row],[Country]],Tablas!$B$5:$C$138,2,FALSE)</f>
        <v>Asia</v>
      </c>
      <c r="Q929" s="39" t="str" cm="1">
        <f t="array" ref="Q9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29" s="39" t="str" cm="1">
        <f t="array" ref="R9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30" spans="1:18" x14ac:dyDescent="0.25">
      <c r="A930" s="1" t="s">
        <v>88</v>
      </c>
      <c r="B930" s="1">
        <v>2014</v>
      </c>
      <c r="C930" s="1" t="s">
        <v>12</v>
      </c>
      <c r="D930" s="29">
        <v>78.2</v>
      </c>
      <c r="E930" s="29">
        <v>62</v>
      </c>
      <c r="F930" s="29">
        <v>0</v>
      </c>
      <c r="G930" s="29">
        <v>0.01</v>
      </c>
      <c r="H930" s="12">
        <v>0.99</v>
      </c>
      <c r="I930" s="12">
        <v>0</v>
      </c>
      <c r="J930" s="29">
        <v>26.2</v>
      </c>
      <c r="K930" s="29">
        <v>0</v>
      </c>
      <c r="L930" s="12">
        <v>0.99</v>
      </c>
      <c r="M930" s="12">
        <v>0.99</v>
      </c>
      <c r="N930" s="29">
        <v>13.6</v>
      </c>
      <c r="O930" s="108">
        <v>13.7</v>
      </c>
      <c r="P930" s="39" t="str">
        <f>VLOOKUP(Perspectivas_Globales[[#This Row],[Country]],Tablas!$B$5:$C$138,2,FALSE)</f>
        <v>Asia</v>
      </c>
      <c r="Q930" s="39" t="str" cm="1">
        <f t="array" ref="Q9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30" s="39" t="str" cm="1">
        <f t="array" ref="R9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31" spans="1:18" x14ac:dyDescent="0.25">
      <c r="A931" s="1" t="s">
        <v>88</v>
      </c>
      <c r="B931" s="1">
        <v>2013</v>
      </c>
      <c r="C931" s="1" t="s">
        <v>12</v>
      </c>
      <c r="D931" s="29">
        <v>77.900000000000006</v>
      </c>
      <c r="E931" s="29">
        <v>64</v>
      </c>
      <c r="F931" s="29">
        <v>0</v>
      </c>
      <c r="G931" s="29">
        <v>0.01</v>
      </c>
      <c r="H931" s="12">
        <v>0.99</v>
      </c>
      <c r="I931" s="12">
        <v>0</v>
      </c>
      <c r="J931" s="29">
        <v>25.1</v>
      </c>
      <c r="K931" s="29">
        <v>0</v>
      </c>
      <c r="L931" s="12">
        <v>0.99</v>
      </c>
      <c r="M931" s="12">
        <v>0.99</v>
      </c>
      <c r="N931" s="29">
        <v>13.7</v>
      </c>
      <c r="O931" s="108">
        <v>13.8</v>
      </c>
      <c r="P931" s="39" t="str">
        <f>VLOOKUP(Perspectivas_Globales[[#This Row],[Country]],Tablas!$B$5:$C$138,2,FALSE)</f>
        <v>Asia</v>
      </c>
      <c r="Q931" s="39" t="str" cm="1">
        <f t="array" ref="Q9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31" s="39" t="str" cm="1">
        <f t="array" ref="R9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32" spans="1:18" x14ac:dyDescent="0.25">
      <c r="A932" s="1" t="s">
        <v>88</v>
      </c>
      <c r="B932" s="1">
        <v>2012</v>
      </c>
      <c r="C932" s="1" t="s">
        <v>12</v>
      </c>
      <c r="D932" s="29">
        <v>77.599999999999994</v>
      </c>
      <c r="E932" s="29">
        <v>65</v>
      </c>
      <c r="F932" s="29">
        <v>0</v>
      </c>
      <c r="G932" s="29">
        <v>0.01</v>
      </c>
      <c r="H932" s="12">
        <v>0.99</v>
      </c>
      <c r="I932" s="12">
        <v>0</v>
      </c>
      <c r="J932" s="29">
        <v>24.1</v>
      </c>
      <c r="K932" s="29">
        <v>0</v>
      </c>
      <c r="L932" s="12">
        <v>0.99</v>
      </c>
      <c r="M932" s="12">
        <v>0.99</v>
      </c>
      <c r="N932" s="29">
        <v>13.8</v>
      </c>
      <c r="O932" s="108">
        <v>13.9</v>
      </c>
      <c r="P932" s="39" t="str">
        <f>VLOOKUP(Perspectivas_Globales[[#This Row],[Country]],Tablas!$B$5:$C$138,2,FALSE)</f>
        <v>Asia</v>
      </c>
      <c r="Q932" s="39" t="str" cm="1">
        <f t="array" ref="Q9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32" s="39" t="str" cm="1">
        <f t="array" ref="R9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33" spans="1:18" x14ac:dyDescent="0.25">
      <c r="A933" s="1" t="s">
        <v>88</v>
      </c>
      <c r="B933" s="1">
        <v>2011</v>
      </c>
      <c r="C933" s="1" t="s">
        <v>12</v>
      </c>
      <c r="D933" s="29">
        <v>77.3</v>
      </c>
      <c r="E933" s="29">
        <v>67</v>
      </c>
      <c r="F933" s="29">
        <v>0</v>
      </c>
      <c r="G933" s="29">
        <v>1.92</v>
      </c>
      <c r="H933" s="12">
        <v>0.96</v>
      </c>
      <c r="I933" s="12">
        <v>0</v>
      </c>
      <c r="J933" s="29">
        <v>23.1</v>
      </c>
      <c r="K933" s="29">
        <v>0</v>
      </c>
      <c r="L933" s="12">
        <v>0.96</v>
      </c>
      <c r="M933" s="12">
        <v>0.96</v>
      </c>
      <c r="N933" s="29">
        <v>13.9</v>
      </c>
      <c r="O933" s="108">
        <v>14</v>
      </c>
      <c r="P933" s="39" t="str">
        <f>VLOOKUP(Perspectivas_Globales[[#This Row],[Country]],Tablas!$B$5:$C$138,2,FALSE)</f>
        <v>Asia</v>
      </c>
      <c r="Q933" s="39" t="str" cm="1">
        <f t="array" ref="Q9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33" s="39" t="str" cm="1">
        <f t="array" ref="R9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34" spans="1:18" x14ac:dyDescent="0.25">
      <c r="A934" s="1" t="s">
        <v>88</v>
      </c>
      <c r="B934" s="1">
        <v>2010</v>
      </c>
      <c r="C934" s="1" t="s">
        <v>12</v>
      </c>
      <c r="D934" s="29">
        <v>76.7</v>
      </c>
      <c r="E934" s="29">
        <v>73</v>
      </c>
      <c r="F934" s="29">
        <v>0</v>
      </c>
      <c r="G934" s="29">
        <v>1.83</v>
      </c>
      <c r="H934" s="12">
        <v>0.97</v>
      </c>
      <c r="I934" s="12">
        <v>0</v>
      </c>
      <c r="J934" s="29">
        <v>22.1</v>
      </c>
      <c r="K934" s="29">
        <v>0</v>
      </c>
      <c r="L934" s="12">
        <v>0.97</v>
      </c>
      <c r="M934" s="12">
        <v>0.96</v>
      </c>
      <c r="N934" s="29">
        <v>14</v>
      </c>
      <c r="O934" s="108">
        <v>14.1</v>
      </c>
      <c r="P934" s="39" t="str">
        <f>VLOOKUP(Perspectivas_Globales[[#This Row],[Country]],Tablas!$B$5:$C$138,2,FALSE)</f>
        <v>Asia</v>
      </c>
      <c r="Q934" s="39" t="str" cm="1">
        <f t="array" ref="Q9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34" s="39" t="str" cm="1">
        <f t="array" ref="R9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35" spans="1:18" x14ac:dyDescent="0.25">
      <c r="A935" s="1" t="s">
        <v>88</v>
      </c>
      <c r="B935" s="1">
        <v>2009</v>
      </c>
      <c r="C935" s="1" t="s">
        <v>12</v>
      </c>
      <c r="D935" s="29">
        <v>76.3</v>
      </c>
      <c r="E935" s="29">
        <v>75</v>
      </c>
      <c r="F935" s="29">
        <v>0</v>
      </c>
      <c r="G935" s="29">
        <v>1.59</v>
      </c>
      <c r="H935" s="12">
        <v>0.98</v>
      </c>
      <c r="I935" s="12">
        <v>0.06</v>
      </c>
      <c r="J935" s="29">
        <v>21.2</v>
      </c>
      <c r="K935" s="29">
        <v>0</v>
      </c>
      <c r="L935" s="12">
        <v>0.98</v>
      </c>
      <c r="M935" s="12">
        <v>0.98</v>
      </c>
      <c r="N935" s="29">
        <v>14.1</v>
      </c>
      <c r="O935" s="108">
        <v>14.2</v>
      </c>
      <c r="P935" s="39" t="str">
        <f>VLOOKUP(Perspectivas_Globales[[#This Row],[Country]],Tablas!$B$5:$C$138,2,FALSE)</f>
        <v>Asia</v>
      </c>
      <c r="Q935" s="39" t="str" cm="1">
        <f t="array" ref="Q9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35" s="39" t="str" cm="1">
        <f t="array" ref="R9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36" spans="1:18" x14ac:dyDescent="0.25">
      <c r="A936" s="1" t="s">
        <v>88</v>
      </c>
      <c r="B936" s="1">
        <v>2008</v>
      </c>
      <c r="C936" s="1" t="s">
        <v>12</v>
      </c>
      <c r="D936" s="29">
        <v>75.900000000000006</v>
      </c>
      <c r="E936" s="29">
        <v>81</v>
      </c>
      <c r="F936" s="29">
        <v>0</v>
      </c>
      <c r="G936" s="29">
        <v>1.76</v>
      </c>
      <c r="H936" s="12">
        <v>0.98</v>
      </c>
      <c r="I936" s="12">
        <v>0</v>
      </c>
      <c r="J936" s="29">
        <v>2.2999999999999998</v>
      </c>
      <c r="K936" s="29">
        <v>0</v>
      </c>
      <c r="L936" s="12">
        <v>0.98</v>
      </c>
      <c r="M936" s="12">
        <v>0.98</v>
      </c>
      <c r="N936" s="29">
        <v>14.2</v>
      </c>
      <c r="O936" s="108">
        <v>14.3</v>
      </c>
      <c r="P936" s="39" t="str">
        <f>VLOOKUP(Perspectivas_Globales[[#This Row],[Country]],Tablas!$B$5:$C$138,2,FALSE)</f>
        <v>Asia</v>
      </c>
      <c r="Q936" s="39" t="str" cm="1">
        <f t="array" ref="Q9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36" s="39" t="str" cm="1">
        <f t="array" ref="R9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37" spans="1:18" x14ac:dyDescent="0.25">
      <c r="A937" s="1" t="s">
        <v>88</v>
      </c>
      <c r="B937" s="1">
        <v>2007</v>
      </c>
      <c r="C937" s="1" t="s">
        <v>12</v>
      </c>
      <c r="D937" s="29">
        <v>75.400000000000006</v>
      </c>
      <c r="E937" s="29">
        <v>82</v>
      </c>
      <c r="F937" s="29">
        <v>0</v>
      </c>
      <c r="G937" s="29">
        <v>1.78</v>
      </c>
      <c r="H937" s="12">
        <v>0.98</v>
      </c>
      <c r="I937" s="12">
        <v>0.2</v>
      </c>
      <c r="J937" s="29">
        <v>19.5</v>
      </c>
      <c r="K937" s="29">
        <v>0</v>
      </c>
      <c r="L937" s="12">
        <v>0.98</v>
      </c>
      <c r="M937" s="12">
        <v>0.98</v>
      </c>
      <c r="N937" s="29">
        <v>14.3</v>
      </c>
      <c r="O937" s="108">
        <v>14.4</v>
      </c>
      <c r="P937" s="39" t="str">
        <f>VLOOKUP(Perspectivas_Globales[[#This Row],[Country]],Tablas!$B$5:$C$138,2,FALSE)</f>
        <v>Asia</v>
      </c>
      <c r="Q937" s="39" t="str" cm="1">
        <f t="array" ref="Q9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37" s="39" t="str" cm="1">
        <f t="array" ref="R9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38" spans="1:18" x14ac:dyDescent="0.25">
      <c r="A938" s="1" t="s">
        <v>88</v>
      </c>
      <c r="B938" s="1">
        <v>2006</v>
      </c>
      <c r="C938" s="1" t="s">
        <v>12</v>
      </c>
      <c r="D938" s="29">
        <v>75</v>
      </c>
      <c r="E938" s="29">
        <v>88</v>
      </c>
      <c r="F938" s="29">
        <v>0</v>
      </c>
      <c r="G938" s="29">
        <v>1.62</v>
      </c>
      <c r="H938" s="12">
        <v>0.98</v>
      </c>
      <c r="I938" s="12">
        <v>0.47000000000000003</v>
      </c>
      <c r="J938" s="29">
        <v>18.7</v>
      </c>
      <c r="K938" s="29">
        <v>0</v>
      </c>
      <c r="L938" s="12">
        <v>0.98</v>
      </c>
      <c r="M938" s="12">
        <v>0.98</v>
      </c>
      <c r="N938" s="29">
        <v>14.3</v>
      </c>
      <c r="O938" s="108">
        <v>14.5</v>
      </c>
      <c r="P938" s="39" t="str">
        <f>VLOOKUP(Perspectivas_Globales[[#This Row],[Country]],Tablas!$B$5:$C$138,2,FALSE)</f>
        <v>Asia</v>
      </c>
      <c r="Q938" s="39" t="str" cm="1">
        <f t="array" ref="Q9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38" s="39" t="str" cm="1">
        <f t="array" ref="R9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39" spans="1:18" x14ac:dyDescent="0.25">
      <c r="A939" s="1" t="s">
        <v>88</v>
      </c>
      <c r="B939" s="1">
        <v>2005</v>
      </c>
      <c r="C939" s="1" t="s">
        <v>12</v>
      </c>
      <c r="D939" s="29">
        <v>74.3</v>
      </c>
      <c r="E939" s="29">
        <v>93</v>
      </c>
      <c r="F939" s="29">
        <v>0</v>
      </c>
      <c r="G939" s="29">
        <v>1.47</v>
      </c>
      <c r="H939" s="12">
        <v>0.98</v>
      </c>
      <c r="I939" s="12">
        <v>13.950000000000001</v>
      </c>
      <c r="J939" s="29">
        <v>18</v>
      </c>
      <c r="K939" s="29">
        <v>0</v>
      </c>
      <c r="L939" s="12">
        <v>0.98</v>
      </c>
      <c r="M939" s="12">
        <v>0.98</v>
      </c>
      <c r="N939" s="29">
        <v>14.4</v>
      </c>
      <c r="O939" s="108">
        <v>14.5</v>
      </c>
      <c r="P939" s="39" t="str">
        <f>VLOOKUP(Perspectivas_Globales[[#This Row],[Country]],Tablas!$B$5:$C$138,2,FALSE)</f>
        <v>Asia</v>
      </c>
      <c r="Q939" s="39" t="str" cm="1">
        <f t="array" ref="Q9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39" s="39" t="str" cm="1">
        <f t="array" ref="R9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40" spans="1:18" x14ac:dyDescent="0.25">
      <c r="A940" s="1" t="s">
        <v>88</v>
      </c>
      <c r="B940" s="1">
        <v>2004</v>
      </c>
      <c r="C940" s="1" t="s">
        <v>12</v>
      </c>
      <c r="D940" s="29">
        <v>73.400000000000006</v>
      </c>
      <c r="E940" s="29">
        <v>16</v>
      </c>
      <c r="F940" s="29">
        <v>0</v>
      </c>
      <c r="G940" s="29">
        <v>1.6</v>
      </c>
      <c r="H940" s="12">
        <v>0.97</v>
      </c>
      <c r="I940" s="12">
        <v>0.37</v>
      </c>
      <c r="J940" s="29">
        <v>17.3</v>
      </c>
      <c r="K940" s="29">
        <v>0</v>
      </c>
      <c r="L940" s="12">
        <v>0.96</v>
      </c>
      <c r="M940" s="12">
        <v>0.96</v>
      </c>
      <c r="N940" s="29">
        <v>14.5</v>
      </c>
      <c r="O940" s="108">
        <v>14.6</v>
      </c>
      <c r="P940" s="39" t="str">
        <f>VLOOKUP(Perspectivas_Globales[[#This Row],[Country]],Tablas!$B$5:$C$138,2,FALSE)</f>
        <v>Asia</v>
      </c>
      <c r="Q940" s="39" t="str" cm="1">
        <f t="array" ref="Q9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40" s="39" t="str" cm="1">
        <f t="array" ref="R9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41" spans="1:18" x14ac:dyDescent="0.25">
      <c r="A941" s="1" t="s">
        <v>88</v>
      </c>
      <c r="B941" s="1">
        <v>2003</v>
      </c>
      <c r="C941" s="1" t="s">
        <v>12</v>
      </c>
      <c r="D941" s="29">
        <v>72.7</v>
      </c>
      <c r="E941" s="29">
        <v>112</v>
      </c>
      <c r="F941" s="29">
        <v>0</v>
      </c>
      <c r="G941" s="29">
        <v>1.75</v>
      </c>
      <c r="H941" s="12">
        <v>0.98</v>
      </c>
      <c r="I941" s="12">
        <v>0.75</v>
      </c>
      <c r="J941" s="29">
        <v>16.7</v>
      </c>
      <c r="K941" s="29">
        <v>0</v>
      </c>
      <c r="L941" s="12">
        <v>0.98</v>
      </c>
      <c r="M941" s="12">
        <v>0.98</v>
      </c>
      <c r="N941" s="29">
        <v>14.6</v>
      </c>
      <c r="O941" s="108">
        <v>14.7</v>
      </c>
      <c r="P941" s="39" t="str">
        <f>VLOOKUP(Perspectivas_Globales[[#This Row],[Country]],Tablas!$B$5:$C$138,2,FALSE)</f>
        <v>Asia</v>
      </c>
      <c r="Q941" s="39" t="str" cm="1">
        <f t="array" ref="Q9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41" s="39" t="str" cm="1">
        <f t="array" ref="R9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42" spans="1:18" x14ac:dyDescent="0.25">
      <c r="A942" s="1" t="s">
        <v>88</v>
      </c>
      <c r="B942" s="1">
        <v>2002</v>
      </c>
      <c r="C942" s="1" t="s">
        <v>12</v>
      </c>
      <c r="D942" s="29">
        <v>71.8</v>
      </c>
      <c r="E942" s="29">
        <v>124</v>
      </c>
      <c r="F942" s="29">
        <v>0</v>
      </c>
      <c r="G942" s="29">
        <v>1.95</v>
      </c>
      <c r="H942" s="12">
        <v>0.98</v>
      </c>
      <c r="I942" s="12">
        <v>9.26</v>
      </c>
      <c r="J942" s="29">
        <v>16.2</v>
      </c>
      <c r="K942" s="29">
        <v>0</v>
      </c>
      <c r="L942" s="12">
        <v>0.98</v>
      </c>
      <c r="M942" s="12">
        <v>0.98</v>
      </c>
      <c r="N942" s="29">
        <v>14.6</v>
      </c>
      <c r="O942" s="108">
        <v>14.7</v>
      </c>
      <c r="P942" s="39" t="str">
        <f>VLOOKUP(Perspectivas_Globales[[#This Row],[Country]],Tablas!$B$5:$C$138,2,FALSE)</f>
        <v>Asia</v>
      </c>
      <c r="Q942" s="39" t="str" cm="1">
        <f t="array" ref="Q9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42" s="39" t="str" cm="1">
        <f t="array" ref="R9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43" spans="1:18" x14ac:dyDescent="0.25">
      <c r="A943" s="1" t="s">
        <v>88</v>
      </c>
      <c r="B943" s="1">
        <v>2001</v>
      </c>
      <c r="C943" s="1" t="s">
        <v>12</v>
      </c>
      <c r="D943" s="29">
        <v>78</v>
      </c>
      <c r="E943" s="29">
        <v>129</v>
      </c>
      <c r="F943" s="29">
        <v>0</v>
      </c>
      <c r="G943" s="29">
        <v>1.98</v>
      </c>
      <c r="H943" s="12">
        <v>0.98</v>
      </c>
      <c r="I943" s="12">
        <v>0</v>
      </c>
      <c r="J943" s="29">
        <v>15.6</v>
      </c>
      <c r="K943" s="29">
        <v>0</v>
      </c>
      <c r="L943" s="12">
        <v>0.97</v>
      </c>
      <c r="M943" s="12">
        <v>0.98</v>
      </c>
      <c r="N943" s="29">
        <v>14.7</v>
      </c>
      <c r="O943" s="108">
        <v>14.8</v>
      </c>
      <c r="P943" s="39" t="str">
        <f>VLOOKUP(Perspectivas_Globales[[#This Row],[Country]],Tablas!$B$5:$C$138,2,FALSE)</f>
        <v>Asia</v>
      </c>
      <c r="Q943" s="39" t="str" cm="1">
        <f t="array" ref="Q9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43" s="39" t="str" cm="1">
        <f t="array" ref="R9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44" spans="1:18" x14ac:dyDescent="0.25">
      <c r="A944" s="1" t="s">
        <v>88</v>
      </c>
      <c r="B944" s="1">
        <v>2000</v>
      </c>
      <c r="C944" s="1" t="s">
        <v>12</v>
      </c>
      <c r="D944" s="29">
        <v>69.599999999999994</v>
      </c>
      <c r="E944" s="29">
        <v>139</v>
      </c>
      <c r="F944" s="29">
        <v>0</v>
      </c>
      <c r="G944" s="29">
        <v>1.83</v>
      </c>
      <c r="H944" s="12">
        <v>0.96</v>
      </c>
      <c r="I944" s="12">
        <v>0.2</v>
      </c>
      <c r="J944" s="29">
        <v>15.2</v>
      </c>
      <c r="K944" s="29">
        <v>0</v>
      </c>
      <c r="L944" s="12">
        <v>0.98</v>
      </c>
      <c r="M944" s="12">
        <v>0.98</v>
      </c>
      <c r="N944" s="29">
        <v>14.8</v>
      </c>
      <c r="O944" s="108">
        <v>14.8</v>
      </c>
      <c r="P944" s="39" t="str">
        <f>VLOOKUP(Perspectivas_Globales[[#This Row],[Country]],Tablas!$B$5:$C$138,2,FALSE)</f>
        <v>Asia</v>
      </c>
      <c r="Q944" s="39" t="str" cm="1">
        <f t="array" ref="Q9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44" s="39" t="str" cm="1">
        <f t="array" ref="R9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45" spans="1:18" x14ac:dyDescent="0.25">
      <c r="A945" s="1" t="s">
        <v>89</v>
      </c>
      <c r="B945" s="1">
        <v>2014</v>
      </c>
      <c r="C945" s="1" t="s">
        <v>12</v>
      </c>
      <c r="D945" s="29">
        <v>57.8</v>
      </c>
      <c r="E945" s="29">
        <v>272</v>
      </c>
      <c r="F945" s="29">
        <v>52</v>
      </c>
      <c r="G945" s="29">
        <v>0.01</v>
      </c>
      <c r="H945" s="12">
        <v>0.73</v>
      </c>
      <c r="I945" s="12">
        <v>2.9</v>
      </c>
      <c r="J945" s="29">
        <v>23.2</v>
      </c>
      <c r="K945" s="29">
        <v>85</v>
      </c>
      <c r="L945" s="12">
        <v>0.74</v>
      </c>
      <c r="M945" s="12">
        <v>0.73</v>
      </c>
      <c r="N945" s="29">
        <v>7.9</v>
      </c>
      <c r="O945" s="108">
        <v>7.7</v>
      </c>
      <c r="P945" s="39" t="str">
        <f>VLOOKUP(Perspectivas_Globales[[#This Row],[Country]],Tablas!$B$5:$C$138,2,FALSE)</f>
        <v>Africa</v>
      </c>
      <c r="Q945" s="39" t="str" cm="1">
        <f t="array" ref="Q9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945" s="39" t="str" cm="1">
        <f t="array" ref="R9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46" spans="1:18" x14ac:dyDescent="0.25">
      <c r="A946" s="1" t="s">
        <v>89</v>
      </c>
      <c r="B946" s="1">
        <v>2013</v>
      </c>
      <c r="C946" s="1" t="s">
        <v>12</v>
      </c>
      <c r="D946" s="29">
        <v>57.3</v>
      </c>
      <c r="E946" s="29">
        <v>275</v>
      </c>
      <c r="F946" s="29">
        <v>53</v>
      </c>
      <c r="G946" s="29">
        <v>0.01</v>
      </c>
      <c r="H946" s="12">
        <v>0.69000000000000006</v>
      </c>
      <c r="I946" s="12">
        <v>2.21</v>
      </c>
      <c r="J946" s="29">
        <v>22.5</v>
      </c>
      <c r="K946" s="29">
        <v>86</v>
      </c>
      <c r="L946" s="12">
        <v>7.0000000000000007E-2</v>
      </c>
      <c r="M946" s="12">
        <v>0.69000000000000006</v>
      </c>
      <c r="N946" s="29">
        <v>8.1</v>
      </c>
      <c r="O946" s="108">
        <v>7.9</v>
      </c>
      <c r="P946" s="39" t="str">
        <f>VLOOKUP(Perspectivas_Globales[[#This Row],[Country]],Tablas!$B$5:$C$138,2,FALSE)</f>
        <v>Africa</v>
      </c>
      <c r="Q946" s="39" t="str" cm="1">
        <f t="array" ref="Q9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946" s="39" t="str" cm="1">
        <f t="array" ref="R9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47" spans="1:18" x14ac:dyDescent="0.25">
      <c r="A947" s="1" t="s">
        <v>89</v>
      </c>
      <c r="B947" s="1">
        <v>2012</v>
      </c>
      <c r="C947" s="1" t="s">
        <v>12</v>
      </c>
      <c r="D947" s="29">
        <v>57.2</v>
      </c>
      <c r="E947" s="29">
        <v>27</v>
      </c>
      <c r="F947" s="29">
        <v>53</v>
      </c>
      <c r="G947" s="29">
        <v>0.01</v>
      </c>
      <c r="H947" s="12">
        <v>0.66</v>
      </c>
      <c r="I947" s="12">
        <v>3.41</v>
      </c>
      <c r="J947" s="29">
        <v>21.9</v>
      </c>
      <c r="K947" s="29">
        <v>88</v>
      </c>
      <c r="L947" s="12">
        <v>0.72</v>
      </c>
      <c r="M947" s="12">
        <v>0.66</v>
      </c>
      <c r="N947" s="29">
        <v>8.3000000000000007</v>
      </c>
      <c r="O947" s="108">
        <v>8.1</v>
      </c>
      <c r="P947" s="39" t="str">
        <f>VLOOKUP(Perspectivas_Globales[[#This Row],[Country]],Tablas!$B$5:$C$138,2,FALSE)</f>
        <v>Africa</v>
      </c>
      <c r="Q947" s="39" t="str" cm="1">
        <f t="array" ref="Q9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947" s="39" t="str" cm="1">
        <f t="array" ref="R9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48" spans="1:18" x14ac:dyDescent="0.25">
      <c r="A948" s="1" t="s">
        <v>89</v>
      </c>
      <c r="B948" s="1">
        <v>2011</v>
      </c>
      <c r="C948" s="1" t="s">
        <v>12</v>
      </c>
      <c r="D948" s="29">
        <v>56.8</v>
      </c>
      <c r="E948" s="29">
        <v>271</v>
      </c>
      <c r="F948" s="29">
        <v>54</v>
      </c>
      <c r="G948" s="29">
        <v>0.61</v>
      </c>
      <c r="H948" s="12">
        <v>0.66</v>
      </c>
      <c r="I948" s="12">
        <v>0.24</v>
      </c>
      <c r="J948" s="29">
        <v>21.3</v>
      </c>
      <c r="K948" s="29">
        <v>90</v>
      </c>
      <c r="L948" s="12">
        <v>0.72</v>
      </c>
      <c r="M948" s="12">
        <v>0.66</v>
      </c>
      <c r="N948" s="29">
        <v>8.5</v>
      </c>
      <c r="O948" s="108">
        <v>8.3000000000000007</v>
      </c>
      <c r="P948" s="39" t="str">
        <f>VLOOKUP(Perspectivas_Globales[[#This Row],[Country]],Tablas!$B$5:$C$138,2,FALSE)</f>
        <v>Africa</v>
      </c>
      <c r="Q948" s="39" t="str" cm="1">
        <f t="array" ref="Q9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948" s="39" t="str" cm="1">
        <f t="array" ref="R9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49" spans="1:18" x14ac:dyDescent="0.25">
      <c r="A949" s="1" t="s">
        <v>89</v>
      </c>
      <c r="B949" s="1">
        <v>2010</v>
      </c>
      <c r="C949" s="1" t="s">
        <v>12</v>
      </c>
      <c r="D949" s="29">
        <v>56.5</v>
      </c>
      <c r="E949" s="29">
        <v>273</v>
      </c>
      <c r="F949" s="29">
        <v>54</v>
      </c>
      <c r="G949" s="29">
        <v>0.6</v>
      </c>
      <c r="H949" s="12">
        <v>0.72</v>
      </c>
      <c r="I949" s="12">
        <v>17.190000000000001</v>
      </c>
      <c r="J949" s="29">
        <v>2.7</v>
      </c>
      <c r="K949" s="29">
        <v>91</v>
      </c>
      <c r="L949" s="12">
        <v>0.77</v>
      </c>
      <c r="M949" s="12">
        <v>0.73</v>
      </c>
      <c r="N949" s="29">
        <v>8.8000000000000007</v>
      </c>
      <c r="O949" s="108">
        <v>8.5</v>
      </c>
      <c r="P949" s="39" t="str">
        <f>VLOOKUP(Perspectivas_Globales[[#This Row],[Country]],Tablas!$B$5:$C$138,2,FALSE)</f>
        <v>Africa</v>
      </c>
      <c r="Q949" s="39" t="str" cm="1">
        <f t="array" ref="Q9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949" s="39" t="str" cm="1">
        <f t="array" ref="R9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50" spans="1:18" x14ac:dyDescent="0.25">
      <c r="A950" s="1" t="s">
        <v>89</v>
      </c>
      <c r="B950" s="1">
        <v>2009</v>
      </c>
      <c r="C950" s="1" t="s">
        <v>12</v>
      </c>
      <c r="D950" s="29">
        <v>56</v>
      </c>
      <c r="E950" s="29">
        <v>276</v>
      </c>
      <c r="F950" s="29">
        <v>55</v>
      </c>
      <c r="G950" s="29">
        <v>0.59</v>
      </c>
      <c r="H950" s="12">
        <v>0.71</v>
      </c>
      <c r="I950" s="12">
        <v>29.39</v>
      </c>
      <c r="J950" s="29">
        <v>2.2000000000000002</v>
      </c>
      <c r="K950" s="29">
        <v>93</v>
      </c>
      <c r="L950" s="12">
        <v>0.77</v>
      </c>
      <c r="M950" s="12">
        <v>0.73</v>
      </c>
      <c r="N950" s="29">
        <v>9</v>
      </c>
      <c r="O950" s="108">
        <v>8.8000000000000007</v>
      </c>
      <c r="P950" s="39" t="str">
        <f>VLOOKUP(Perspectivas_Globales[[#This Row],[Country]],Tablas!$B$5:$C$138,2,FALSE)</f>
        <v>Africa</v>
      </c>
      <c r="Q950" s="39" t="str" cm="1">
        <f t="array" ref="Q9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950" s="39" t="str" cm="1">
        <f t="array" ref="R9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51" spans="1:18" x14ac:dyDescent="0.25">
      <c r="A951" s="1" t="s">
        <v>89</v>
      </c>
      <c r="B951" s="1">
        <v>2008</v>
      </c>
      <c r="C951" s="1" t="s">
        <v>12</v>
      </c>
      <c r="D951" s="29">
        <v>55.5</v>
      </c>
      <c r="E951" s="29">
        <v>278</v>
      </c>
      <c r="F951" s="29">
        <v>55</v>
      </c>
      <c r="G951" s="29">
        <v>0.56999999999999995</v>
      </c>
      <c r="H951" s="12">
        <v>0.74</v>
      </c>
      <c r="I951" s="12">
        <v>0.98</v>
      </c>
      <c r="J951" s="29">
        <v>19.600000000000001</v>
      </c>
      <c r="K951" s="29">
        <v>94</v>
      </c>
      <c r="L951" s="12">
        <v>0.74</v>
      </c>
      <c r="M951" s="12">
        <v>0.74</v>
      </c>
      <c r="N951" s="29">
        <v>9.1999999999999993</v>
      </c>
      <c r="O951" s="108">
        <v>9</v>
      </c>
      <c r="P951" s="39" t="str">
        <f>VLOOKUP(Perspectivas_Globales[[#This Row],[Country]],Tablas!$B$5:$C$138,2,FALSE)</f>
        <v>Africa</v>
      </c>
      <c r="Q951" s="39" t="str" cm="1">
        <f t="array" ref="Q9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951" s="39" t="str" cm="1">
        <f t="array" ref="R9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52" spans="1:18" x14ac:dyDescent="0.25">
      <c r="A952" s="1" t="s">
        <v>89</v>
      </c>
      <c r="B952" s="1">
        <v>2007</v>
      </c>
      <c r="C952" s="1" t="s">
        <v>12</v>
      </c>
      <c r="D952" s="29">
        <v>55</v>
      </c>
      <c r="E952" s="29">
        <v>282</v>
      </c>
      <c r="F952" s="29">
        <v>56</v>
      </c>
      <c r="G952" s="29">
        <v>0.55000000000000004</v>
      </c>
      <c r="H952" s="12">
        <v>0.74</v>
      </c>
      <c r="I952" s="12">
        <v>0.02</v>
      </c>
      <c r="J952" s="29">
        <v>19</v>
      </c>
      <c r="K952" s="29">
        <v>96</v>
      </c>
      <c r="L952" s="12">
        <v>0.76</v>
      </c>
      <c r="M952" s="12">
        <v>0.74</v>
      </c>
      <c r="N952" s="29">
        <v>9.4</v>
      </c>
      <c r="O952" s="108">
        <v>9.3000000000000007</v>
      </c>
      <c r="P952" s="39" t="str">
        <f>VLOOKUP(Perspectivas_Globales[[#This Row],[Country]],Tablas!$B$5:$C$138,2,FALSE)</f>
        <v>Africa</v>
      </c>
      <c r="Q952" s="39" t="str" cm="1">
        <f t="array" ref="Q9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952" s="39" t="str" cm="1">
        <f t="array" ref="R9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53" spans="1:18" x14ac:dyDescent="0.25">
      <c r="A953" s="1" t="s">
        <v>89</v>
      </c>
      <c r="B953" s="1">
        <v>2006</v>
      </c>
      <c r="C953" s="1" t="s">
        <v>12</v>
      </c>
      <c r="D953" s="29">
        <v>54.3</v>
      </c>
      <c r="E953" s="29">
        <v>288</v>
      </c>
      <c r="F953" s="29">
        <v>57</v>
      </c>
      <c r="G953" s="29">
        <v>0.53</v>
      </c>
      <c r="H953" s="12">
        <v>0.09</v>
      </c>
      <c r="I953" s="12">
        <v>1.28</v>
      </c>
      <c r="J953" s="29">
        <v>18.5</v>
      </c>
      <c r="K953" s="29">
        <v>98</v>
      </c>
      <c r="L953" s="12">
        <v>0.79</v>
      </c>
      <c r="M953" s="12">
        <v>0.78</v>
      </c>
      <c r="N953" s="29">
        <v>9.6999999999999993</v>
      </c>
      <c r="O953" s="108">
        <v>9.5</v>
      </c>
      <c r="P953" s="39" t="str">
        <f>VLOOKUP(Perspectivas_Globales[[#This Row],[Country]],Tablas!$B$5:$C$138,2,FALSE)</f>
        <v>Africa</v>
      </c>
      <c r="Q953" s="39" t="str" cm="1">
        <f t="array" ref="Q9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953" s="39" t="str" cm="1">
        <f t="array" ref="R9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54" spans="1:18" x14ac:dyDescent="0.25">
      <c r="A954" s="1" t="s">
        <v>89</v>
      </c>
      <c r="B954" s="1">
        <v>2005</v>
      </c>
      <c r="C954" s="1" t="s">
        <v>12</v>
      </c>
      <c r="D954" s="29">
        <v>53.6</v>
      </c>
      <c r="E954" s="29">
        <v>29</v>
      </c>
      <c r="F954" s="29">
        <v>57</v>
      </c>
      <c r="G954" s="29">
        <v>0.55000000000000004</v>
      </c>
      <c r="H954" s="12">
        <v>0.83000000000000007</v>
      </c>
      <c r="I954" s="12">
        <v>0.33</v>
      </c>
      <c r="J954" s="29">
        <v>18</v>
      </c>
      <c r="K954" s="29">
        <v>101</v>
      </c>
      <c r="L954" s="12">
        <v>0.78</v>
      </c>
      <c r="M954" s="12">
        <v>0.77</v>
      </c>
      <c r="N954" s="29">
        <v>9.9</v>
      </c>
      <c r="O954" s="108">
        <v>9.6999999999999993</v>
      </c>
      <c r="P954" s="39" t="str">
        <f>VLOOKUP(Perspectivas_Globales[[#This Row],[Country]],Tablas!$B$5:$C$138,2,FALSE)</f>
        <v>Africa</v>
      </c>
      <c r="Q954" s="39" t="str" cm="1">
        <f t="array" ref="Q9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954" s="39" t="str" cm="1">
        <f t="array" ref="R9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55" spans="1:18" x14ac:dyDescent="0.25">
      <c r="A955" s="1" t="s">
        <v>89</v>
      </c>
      <c r="B955" s="1">
        <v>2004</v>
      </c>
      <c r="C955" s="1" t="s">
        <v>12</v>
      </c>
      <c r="D955" s="29">
        <v>52.8</v>
      </c>
      <c r="E955" s="29">
        <v>296</v>
      </c>
      <c r="F955" s="29">
        <v>58</v>
      </c>
      <c r="G955" s="29">
        <v>0.49</v>
      </c>
      <c r="H955" s="12">
        <v>0.73</v>
      </c>
      <c r="I955" s="12">
        <v>1.72</v>
      </c>
      <c r="J955" s="29">
        <v>17.5</v>
      </c>
      <c r="K955" s="29">
        <v>103</v>
      </c>
      <c r="L955" s="12">
        <v>7.0000000000000007E-2</v>
      </c>
      <c r="M955" s="12">
        <v>0.69000000000000006</v>
      </c>
      <c r="N955" s="29">
        <v>1.1000000000000001</v>
      </c>
      <c r="O955" s="108">
        <v>1</v>
      </c>
      <c r="P955" s="39" t="str">
        <f>VLOOKUP(Perspectivas_Globales[[#This Row],[Country]],Tablas!$B$5:$C$138,2,FALSE)</f>
        <v>Africa</v>
      </c>
      <c r="Q955" s="39" t="str" cm="1">
        <f t="array" ref="Q9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955" s="39" t="str" cm="1">
        <f t="array" ref="R9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56" spans="1:18" x14ac:dyDescent="0.25">
      <c r="A956" s="1" t="s">
        <v>89</v>
      </c>
      <c r="B956" s="1">
        <v>2003</v>
      </c>
      <c r="C956" s="1" t="s">
        <v>12</v>
      </c>
      <c r="D956" s="29">
        <v>52</v>
      </c>
      <c r="E956" s="29">
        <v>299</v>
      </c>
      <c r="F956" s="29">
        <v>59</v>
      </c>
      <c r="G956" s="29">
        <v>0.54</v>
      </c>
      <c r="H956" s="12">
        <v>0.79</v>
      </c>
      <c r="I956" s="12">
        <v>2.3199999999999998</v>
      </c>
      <c r="J956" s="29">
        <v>17</v>
      </c>
      <c r="K956" s="29">
        <v>106</v>
      </c>
      <c r="L956" s="12">
        <v>0.67</v>
      </c>
      <c r="M956" s="12">
        <v>0.63</v>
      </c>
      <c r="N956" s="29">
        <v>1.3</v>
      </c>
      <c r="O956" s="108">
        <v>1.2</v>
      </c>
      <c r="P956" s="39" t="str">
        <f>VLOOKUP(Perspectivas_Globales[[#This Row],[Country]],Tablas!$B$5:$C$138,2,FALSE)</f>
        <v>Africa</v>
      </c>
      <c r="Q956" s="39" t="str" cm="1">
        <f t="array" ref="Q9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956" s="39" t="str" cm="1">
        <f t="array" ref="R9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57" spans="1:18" x14ac:dyDescent="0.25">
      <c r="A957" s="1" t="s">
        <v>90</v>
      </c>
      <c r="B957" s="1">
        <v>2014</v>
      </c>
      <c r="C957" s="1" t="s">
        <v>19</v>
      </c>
      <c r="D957" s="29">
        <v>81.400000000000006</v>
      </c>
      <c r="E957" s="29">
        <v>55</v>
      </c>
      <c r="F957" s="29">
        <v>0</v>
      </c>
      <c r="G957" s="29">
        <v>8.49</v>
      </c>
      <c r="H957" s="12">
        <v>0.09</v>
      </c>
      <c r="I957" s="12">
        <v>0</v>
      </c>
      <c r="J957" s="29">
        <v>69.2</v>
      </c>
      <c r="K957" s="29">
        <v>0</v>
      </c>
      <c r="L957" s="12">
        <v>0.99</v>
      </c>
      <c r="M957" s="12">
        <v>0.99</v>
      </c>
      <c r="N957" s="29">
        <v>0.8</v>
      </c>
      <c r="O957" s="108">
        <v>0.8</v>
      </c>
      <c r="P957" s="39" t="str">
        <f>VLOOKUP(Perspectivas_Globales[[#This Row],[Country]],Tablas!$B$5:$C$138,2,FALSE)</f>
        <v>Europa</v>
      </c>
      <c r="Q957" s="39" t="str" cm="1">
        <f t="array" ref="Q9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57" s="39" t="str" cm="1">
        <f t="array" ref="R9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58" spans="1:18" x14ac:dyDescent="0.25">
      <c r="A958" s="1" t="s">
        <v>90</v>
      </c>
      <c r="B958" s="1">
        <v>2013</v>
      </c>
      <c r="C958" s="1" t="s">
        <v>19</v>
      </c>
      <c r="D958" s="29">
        <v>81.099999999999994</v>
      </c>
      <c r="E958" s="29">
        <v>57</v>
      </c>
      <c r="F958" s="29">
        <v>0</v>
      </c>
      <c r="G958" s="29">
        <v>8.58</v>
      </c>
      <c r="H958" s="12">
        <v>0.94000000000000006</v>
      </c>
      <c r="I958" s="12">
        <v>0</v>
      </c>
      <c r="J958" s="29">
        <v>68.8</v>
      </c>
      <c r="K958" s="29">
        <v>0</v>
      </c>
      <c r="L958" s="12">
        <v>0.99</v>
      </c>
      <c r="M958" s="12">
        <v>0.99</v>
      </c>
      <c r="N958" s="29">
        <v>0.8</v>
      </c>
      <c r="O958" s="108">
        <v>0.7</v>
      </c>
      <c r="P958" s="39" t="str">
        <f>VLOOKUP(Perspectivas_Globales[[#This Row],[Country]],Tablas!$B$5:$C$138,2,FALSE)</f>
        <v>Europa</v>
      </c>
      <c r="Q958" s="39" t="str" cm="1">
        <f t="array" ref="Q9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58" s="39" t="str" cm="1">
        <f t="array" ref="R9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59" spans="1:18" x14ac:dyDescent="0.25">
      <c r="A959" s="1" t="s">
        <v>90</v>
      </c>
      <c r="B959" s="1">
        <v>2012</v>
      </c>
      <c r="C959" s="1" t="s">
        <v>19</v>
      </c>
      <c r="D959" s="29">
        <v>81</v>
      </c>
      <c r="E959" s="29">
        <v>58</v>
      </c>
      <c r="F959" s="29">
        <v>0</v>
      </c>
      <c r="G959" s="29">
        <v>7.67</v>
      </c>
      <c r="H959" s="12">
        <v>0.93</v>
      </c>
      <c r="I959" s="12">
        <v>0</v>
      </c>
      <c r="J959" s="29">
        <v>68.400000000000006</v>
      </c>
      <c r="K959" s="29">
        <v>0</v>
      </c>
      <c r="L959" s="12">
        <v>0.99</v>
      </c>
      <c r="M959" s="12">
        <v>0.99</v>
      </c>
      <c r="N959" s="29">
        <v>0.8</v>
      </c>
      <c r="O959" s="108">
        <v>0.7</v>
      </c>
      <c r="P959" s="39" t="str">
        <f>VLOOKUP(Perspectivas_Globales[[#This Row],[Country]],Tablas!$B$5:$C$138,2,FALSE)</f>
        <v>Europa</v>
      </c>
      <c r="Q959" s="39" t="str" cm="1">
        <f t="array" ref="Q9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59" s="39" t="str" cm="1">
        <f t="array" ref="R9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60" spans="1:18" x14ac:dyDescent="0.25">
      <c r="A960" s="1" t="s">
        <v>90</v>
      </c>
      <c r="B960" s="1">
        <v>2011</v>
      </c>
      <c r="C960" s="1" t="s">
        <v>19</v>
      </c>
      <c r="D960" s="29">
        <v>87</v>
      </c>
      <c r="E960" s="29">
        <v>59</v>
      </c>
      <c r="F960" s="29">
        <v>0</v>
      </c>
      <c r="G960" s="29">
        <v>6.91</v>
      </c>
      <c r="H960" s="12">
        <v>0.82000000000000006</v>
      </c>
      <c r="I960" s="12">
        <v>0.03</v>
      </c>
      <c r="J960" s="29">
        <v>68</v>
      </c>
      <c r="K960" s="29">
        <v>0</v>
      </c>
      <c r="L960" s="12">
        <v>0.96</v>
      </c>
      <c r="M960" s="12">
        <v>0.96</v>
      </c>
      <c r="N960" s="29">
        <v>0.8</v>
      </c>
      <c r="O960" s="108">
        <v>0.7</v>
      </c>
      <c r="P960" s="39" t="str">
        <f>VLOOKUP(Perspectivas_Globales[[#This Row],[Country]],Tablas!$B$5:$C$138,2,FALSE)</f>
        <v>Europa</v>
      </c>
      <c r="Q960" s="39" t="str" cm="1">
        <f t="array" ref="Q9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60" s="39" t="str" cm="1">
        <f t="array" ref="R9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61" spans="1:18" x14ac:dyDescent="0.25">
      <c r="A961" s="1" t="s">
        <v>90</v>
      </c>
      <c r="B961" s="1">
        <v>2010</v>
      </c>
      <c r="C961" s="1" t="s">
        <v>19</v>
      </c>
      <c r="D961" s="29">
        <v>83</v>
      </c>
      <c r="E961" s="29">
        <v>62</v>
      </c>
      <c r="F961" s="29">
        <v>0</v>
      </c>
      <c r="G961" s="29">
        <v>7.91</v>
      </c>
      <c r="H961" s="12">
        <v>0.75</v>
      </c>
      <c r="I961" s="12">
        <v>0</v>
      </c>
      <c r="J961" s="29">
        <v>67.599999999999994</v>
      </c>
      <c r="K961" s="29">
        <v>0</v>
      </c>
      <c r="L961" s="12">
        <v>0.76</v>
      </c>
      <c r="M961" s="12">
        <v>0.76</v>
      </c>
      <c r="N961" s="29">
        <v>0.8</v>
      </c>
      <c r="O961" s="108">
        <v>0.7</v>
      </c>
      <c r="P961" s="39" t="str">
        <f>VLOOKUP(Perspectivas_Globales[[#This Row],[Country]],Tablas!$B$5:$C$138,2,FALSE)</f>
        <v>Europa</v>
      </c>
      <c r="Q961" s="39" t="str" cm="1">
        <f t="array" ref="Q9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61" s="39" t="str" cm="1">
        <f t="array" ref="R9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62" spans="1:18" x14ac:dyDescent="0.25">
      <c r="A962" s="1" t="s">
        <v>90</v>
      </c>
      <c r="B962" s="1">
        <v>2009</v>
      </c>
      <c r="C962" s="1" t="s">
        <v>19</v>
      </c>
      <c r="D962" s="29">
        <v>82</v>
      </c>
      <c r="E962" s="29">
        <v>63</v>
      </c>
      <c r="F962" s="29">
        <v>0</v>
      </c>
      <c r="G962" s="29">
        <v>7.38</v>
      </c>
      <c r="H962" s="12">
        <v>0.86</v>
      </c>
      <c r="I962" s="12">
        <v>0.01</v>
      </c>
      <c r="J962" s="29">
        <v>67.099999999999994</v>
      </c>
      <c r="K962" s="29">
        <v>0</v>
      </c>
      <c r="L962" s="12">
        <v>0.73</v>
      </c>
      <c r="M962" s="12">
        <v>0.73</v>
      </c>
      <c r="N962" s="29">
        <v>0.8</v>
      </c>
      <c r="O962" s="108">
        <v>0.7</v>
      </c>
      <c r="P962" s="39" t="str">
        <f>VLOOKUP(Perspectivas_Globales[[#This Row],[Country]],Tablas!$B$5:$C$138,2,FALSE)</f>
        <v>Europa</v>
      </c>
      <c r="Q962" s="39" t="str" cm="1">
        <f t="array" ref="Q9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62" s="39" t="str" cm="1">
        <f t="array" ref="R9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63" spans="1:18" x14ac:dyDescent="0.25">
      <c r="A963" s="1" t="s">
        <v>90</v>
      </c>
      <c r="B963" s="1">
        <v>2008</v>
      </c>
      <c r="C963" s="1" t="s">
        <v>19</v>
      </c>
      <c r="D963" s="29">
        <v>80</v>
      </c>
      <c r="E963" s="29">
        <v>64</v>
      </c>
      <c r="F963" s="29">
        <v>0</v>
      </c>
      <c r="G963" s="29">
        <v>7.14</v>
      </c>
      <c r="H963" s="12">
        <v>0.86</v>
      </c>
      <c r="I963" s="12">
        <v>0.01</v>
      </c>
      <c r="J963" s="29">
        <v>66.599999999999994</v>
      </c>
      <c r="K963" s="29">
        <v>0</v>
      </c>
      <c r="L963" s="12">
        <v>0.72</v>
      </c>
      <c r="M963" s="12">
        <v>0.72</v>
      </c>
      <c r="N963" s="29">
        <v>0.7</v>
      </c>
      <c r="O963" s="108">
        <v>0.7</v>
      </c>
      <c r="P963" s="39" t="str">
        <f>VLOOKUP(Perspectivas_Globales[[#This Row],[Country]],Tablas!$B$5:$C$138,2,FALSE)</f>
        <v>Europa</v>
      </c>
      <c r="Q963" s="39" t="str" cm="1">
        <f t="array" ref="Q9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63" s="39" t="str" cm="1">
        <f t="array" ref="R9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64" spans="1:18" x14ac:dyDescent="0.25">
      <c r="A964" s="1" t="s">
        <v>90</v>
      </c>
      <c r="B964" s="1">
        <v>2007</v>
      </c>
      <c r="C964" s="1" t="s">
        <v>19</v>
      </c>
      <c r="D964" s="29">
        <v>79.599999999999994</v>
      </c>
      <c r="E964" s="29">
        <v>65</v>
      </c>
      <c r="F964" s="29">
        <v>0</v>
      </c>
      <c r="G964" s="29">
        <v>7.45</v>
      </c>
      <c r="H964" s="12">
        <v>0.82000000000000006</v>
      </c>
      <c r="I964" s="12">
        <v>0.02</v>
      </c>
      <c r="J964" s="29">
        <v>66.099999999999994</v>
      </c>
      <c r="K964" s="29">
        <v>0</v>
      </c>
      <c r="L964" s="12">
        <v>0.76</v>
      </c>
      <c r="M964" s="12">
        <v>0.74</v>
      </c>
      <c r="N964" s="29">
        <v>0.7</v>
      </c>
      <c r="O964" s="108">
        <v>0.7</v>
      </c>
      <c r="P964" s="39" t="str">
        <f>VLOOKUP(Perspectivas_Globales[[#This Row],[Country]],Tablas!$B$5:$C$138,2,FALSE)</f>
        <v>Europa</v>
      </c>
      <c r="Q964" s="39" t="str" cm="1">
        <f t="array" ref="Q9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64" s="39" t="str" cm="1">
        <f t="array" ref="R9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65" spans="1:18" x14ac:dyDescent="0.25">
      <c r="A965" s="1" t="s">
        <v>90</v>
      </c>
      <c r="B965" s="1">
        <v>2006</v>
      </c>
      <c r="C965" s="1" t="s">
        <v>19</v>
      </c>
      <c r="D965" s="29">
        <v>79.3</v>
      </c>
      <c r="E965" s="29">
        <v>66</v>
      </c>
      <c r="F965" s="29">
        <v>0</v>
      </c>
      <c r="G965" s="29">
        <v>8.84</v>
      </c>
      <c r="H965" s="12">
        <v>0.86</v>
      </c>
      <c r="I965" s="12">
        <v>0.01</v>
      </c>
      <c r="J965" s="29">
        <v>65.599999999999994</v>
      </c>
      <c r="K965" s="29">
        <v>0</v>
      </c>
      <c r="L965" s="12">
        <v>0.83000000000000007</v>
      </c>
      <c r="M965" s="12">
        <v>0.85</v>
      </c>
      <c r="N965" s="29">
        <v>0.7</v>
      </c>
      <c r="O965" s="108">
        <v>0.7</v>
      </c>
      <c r="P965" s="39" t="str">
        <f>VLOOKUP(Perspectivas_Globales[[#This Row],[Country]],Tablas!$B$5:$C$138,2,FALSE)</f>
        <v>Europa</v>
      </c>
      <c r="Q965" s="39" t="str" cm="1">
        <f t="array" ref="Q9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65" s="39" t="str" cm="1">
        <f t="array" ref="R9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66" spans="1:18" x14ac:dyDescent="0.25">
      <c r="A966" s="1" t="s">
        <v>90</v>
      </c>
      <c r="B966" s="1">
        <v>2005</v>
      </c>
      <c r="C966" s="1" t="s">
        <v>19</v>
      </c>
      <c r="D966" s="29">
        <v>79</v>
      </c>
      <c r="E966" s="29">
        <v>67</v>
      </c>
      <c r="F966" s="29">
        <v>0</v>
      </c>
      <c r="G966" s="29">
        <v>6.41</v>
      </c>
      <c r="H966" s="12">
        <v>0.85</v>
      </c>
      <c r="I966" s="12">
        <v>0.06</v>
      </c>
      <c r="J966" s="29">
        <v>65</v>
      </c>
      <c r="K966" s="29">
        <v>0</v>
      </c>
      <c r="L966" s="12">
        <v>0.94000000000000006</v>
      </c>
      <c r="M966" s="12">
        <v>0.92</v>
      </c>
      <c r="N966" s="29">
        <v>0.7</v>
      </c>
      <c r="O966" s="108">
        <v>0.7</v>
      </c>
      <c r="P966" s="39" t="str">
        <f>VLOOKUP(Perspectivas_Globales[[#This Row],[Country]],Tablas!$B$5:$C$138,2,FALSE)</f>
        <v>Europa</v>
      </c>
      <c r="Q966" s="39" t="str" cm="1">
        <f t="array" ref="Q9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66" s="39" t="str" cm="1">
        <f t="array" ref="R9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67" spans="1:18" x14ac:dyDescent="0.25">
      <c r="A967" s="1" t="s">
        <v>90</v>
      </c>
      <c r="B967" s="1">
        <v>2004</v>
      </c>
      <c r="C967" s="1" t="s">
        <v>19</v>
      </c>
      <c r="D967" s="29">
        <v>78.7</v>
      </c>
      <c r="E967" s="29">
        <v>69</v>
      </c>
      <c r="F967" s="29">
        <v>0</v>
      </c>
      <c r="G967" s="29">
        <v>6.53</v>
      </c>
      <c r="H967" s="12">
        <v>0.85</v>
      </c>
      <c r="I967" s="12">
        <v>0.04</v>
      </c>
      <c r="J967" s="29">
        <v>64.5</v>
      </c>
      <c r="K967" s="29">
        <v>0</v>
      </c>
      <c r="L967" s="12">
        <v>0.89</v>
      </c>
      <c r="M967" s="12">
        <v>0.89</v>
      </c>
      <c r="N967" s="29">
        <v>0.7</v>
      </c>
      <c r="O967" s="108">
        <v>0.7</v>
      </c>
      <c r="P967" s="39" t="str">
        <f>VLOOKUP(Perspectivas_Globales[[#This Row],[Country]],Tablas!$B$5:$C$138,2,FALSE)</f>
        <v>Europa</v>
      </c>
      <c r="Q967" s="39" t="str" cm="1">
        <f t="array" ref="Q9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67" s="39" t="str" cm="1">
        <f t="array" ref="R9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68" spans="1:18" x14ac:dyDescent="0.25">
      <c r="A968" s="1" t="s">
        <v>90</v>
      </c>
      <c r="B968" s="1">
        <v>2003</v>
      </c>
      <c r="C968" s="1" t="s">
        <v>19</v>
      </c>
      <c r="D968" s="29">
        <v>78.5</v>
      </c>
      <c r="E968" s="29">
        <v>71</v>
      </c>
      <c r="F968" s="29">
        <v>0</v>
      </c>
      <c r="G968" s="29">
        <v>6.7</v>
      </c>
      <c r="H968" s="12">
        <v>0.89</v>
      </c>
      <c r="I968" s="12">
        <v>0.04</v>
      </c>
      <c r="J968" s="29">
        <v>63.9</v>
      </c>
      <c r="K968" s="29">
        <v>0</v>
      </c>
      <c r="L968" s="12">
        <v>0.94000000000000006</v>
      </c>
      <c r="M968" s="12">
        <v>0.94000000000000006</v>
      </c>
      <c r="N968" s="29">
        <v>0.7</v>
      </c>
      <c r="O968" s="108">
        <v>0.7</v>
      </c>
      <c r="P968" s="39" t="str">
        <f>VLOOKUP(Perspectivas_Globales[[#This Row],[Country]],Tablas!$B$5:$C$138,2,FALSE)</f>
        <v>Europa</v>
      </c>
      <c r="Q968" s="39" t="str" cm="1">
        <f t="array" ref="Q9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68" s="39" t="str" cm="1">
        <f t="array" ref="R9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69" spans="1:18" x14ac:dyDescent="0.25">
      <c r="A969" s="1" t="s">
        <v>91</v>
      </c>
      <c r="B969" s="1">
        <v>2014</v>
      </c>
      <c r="C969" s="1" t="s">
        <v>12</v>
      </c>
      <c r="D969" s="29">
        <v>63</v>
      </c>
      <c r="E969" s="29">
        <v>26</v>
      </c>
      <c r="F969" s="29">
        <v>8</v>
      </c>
      <c r="G969" s="29">
        <v>0.01</v>
      </c>
      <c r="H969" s="12">
        <v>0.84</v>
      </c>
      <c r="I969" s="12">
        <v>0.14000000000000001</v>
      </c>
      <c r="J969" s="29">
        <v>3.1</v>
      </c>
      <c r="K969" s="29">
        <v>12</v>
      </c>
      <c r="L969" s="12">
        <v>0.84</v>
      </c>
      <c r="M969" s="12">
        <v>0.84</v>
      </c>
      <c r="N969" s="29">
        <v>8</v>
      </c>
      <c r="O969" s="108">
        <v>7.7</v>
      </c>
      <c r="P969" s="39" t="str">
        <f>VLOOKUP(Perspectivas_Globales[[#This Row],[Country]],Tablas!$B$5:$C$138,2,FALSE)</f>
        <v>Africa</v>
      </c>
      <c r="Q969" s="39" t="str" cm="1">
        <f t="array" ref="Q9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69" s="39" t="str" cm="1">
        <f t="array" ref="R9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70" spans="1:18" x14ac:dyDescent="0.25">
      <c r="A970" s="1" t="s">
        <v>91</v>
      </c>
      <c r="B970" s="1">
        <v>2013</v>
      </c>
      <c r="C970" s="1" t="s">
        <v>12</v>
      </c>
      <c r="D970" s="29">
        <v>62.7</v>
      </c>
      <c r="E970" s="29">
        <v>28</v>
      </c>
      <c r="F970" s="29">
        <v>8</v>
      </c>
      <c r="G970" s="29">
        <v>0.01</v>
      </c>
      <c r="H970" s="12">
        <v>0.08</v>
      </c>
      <c r="I970" s="12">
        <v>0.62</v>
      </c>
      <c r="J970" s="29">
        <v>29.4</v>
      </c>
      <c r="K970" s="29">
        <v>12</v>
      </c>
      <c r="L970" s="12">
        <v>0.08</v>
      </c>
      <c r="M970" s="12">
        <v>0.08</v>
      </c>
      <c r="N970" s="29">
        <v>8.1</v>
      </c>
      <c r="O970" s="108">
        <v>7.9</v>
      </c>
      <c r="P970" s="39" t="str">
        <f>VLOOKUP(Perspectivas_Globales[[#This Row],[Country]],Tablas!$B$5:$C$138,2,FALSE)</f>
        <v>Africa</v>
      </c>
      <c r="Q970" s="39" t="str" cm="1">
        <f t="array" ref="Q9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70" s="39" t="str" cm="1">
        <f t="array" ref="R9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71" spans="1:18" x14ac:dyDescent="0.25">
      <c r="A971" s="1" t="s">
        <v>91</v>
      </c>
      <c r="B971" s="1">
        <v>2012</v>
      </c>
      <c r="C971" s="1" t="s">
        <v>12</v>
      </c>
      <c r="D971" s="29">
        <v>62.5</v>
      </c>
      <c r="E971" s="29">
        <v>29</v>
      </c>
      <c r="F971" s="29">
        <v>8</v>
      </c>
      <c r="G971" s="29">
        <v>0.01</v>
      </c>
      <c r="H971" s="12">
        <v>0.08</v>
      </c>
      <c r="I971" s="12">
        <v>0.35000000000000003</v>
      </c>
      <c r="J971" s="29">
        <v>28.8</v>
      </c>
      <c r="K971" s="29">
        <v>12</v>
      </c>
      <c r="L971" s="12">
        <v>0.08</v>
      </c>
      <c r="M971" s="12">
        <v>0.08</v>
      </c>
      <c r="N971" s="29">
        <v>8.3000000000000007</v>
      </c>
      <c r="O971" s="108">
        <v>8.1</v>
      </c>
      <c r="P971" s="39" t="str">
        <f>VLOOKUP(Perspectivas_Globales[[#This Row],[Country]],Tablas!$B$5:$C$138,2,FALSE)</f>
        <v>Africa</v>
      </c>
      <c r="Q971" s="39" t="str" cm="1">
        <f t="array" ref="Q9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71" s="39" t="str" cm="1">
        <f t="array" ref="R9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72" spans="1:18" x14ac:dyDescent="0.25">
      <c r="A972" s="1" t="s">
        <v>91</v>
      </c>
      <c r="B972" s="1">
        <v>2011</v>
      </c>
      <c r="C972" s="1" t="s">
        <v>12</v>
      </c>
      <c r="D972" s="29">
        <v>62.2</v>
      </c>
      <c r="E972" s="29">
        <v>212</v>
      </c>
      <c r="F972" s="29">
        <v>8</v>
      </c>
      <c r="G972" s="29">
        <v>0.01</v>
      </c>
      <c r="H972" s="12">
        <v>0.75</v>
      </c>
      <c r="I972" s="12">
        <v>2.34</v>
      </c>
      <c r="J972" s="29">
        <v>28.1</v>
      </c>
      <c r="K972" s="29">
        <v>12</v>
      </c>
      <c r="L972" s="12">
        <v>0.73</v>
      </c>
      <c r="M972" s="12">
        <v>0.75</v>
      </c>
      <c r="N972" s="29">
        <v>8.5</v>
      </c>
      <c r="O972" s="108">
        <v>8.3000000000000007</v>
      </c>
      <c r="P972" s="39" t="str">
        <f>VLOOKUP(Perspectivas_Globales[[#This Row],[Country]],Tablas!$B$5:$C$138,2,FALSE)</f>
        <v>Africa</v>
      </c>
      <c r="Q972" s="39" t="str" cm="1">
        <f t="array" ref="Q9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72" s="39" t="str" cm="1">
        <f t="array" ref="R9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73" spans="1:18" x14ac:dyDescent="0.25">
      <c r="A973" s="1" t="s">
        <v>91</v>
      </c>
      <c r="B973" s="1">
        <v>2010</v>
      </c>
      <c r="C973" s="1" t="s">
        <v>12</v>
      </c>
      <c r="D973" s="29">
        <v>62</v>
      </c>
      <c r="E973" s="29">
        <v>214</v>
      </c>
      <c r="F973" s="29">
        <v>8</v>
      </c>
      <c r="G973" s="29">
        <v>0.01</v>
      </c>
      <c r="H973" s="12">
        <v>0.64</v>
      </c>
      <c r="I973" s="12">
        <v>12.92</v>
      </c>
      <c r="J973" s="29">
        <v>27.4</v>
      </c>
      <c r="K973" s="29">
        <v>12</v>
      </c>
      <c r="L973" s="12">
        <v>0.52</v>
      </c>
      <c r="M973" s="12">
        <v>0.64</v>
      </c>
      <c r="N973" s="29">
        <v>8.6999999999999993</v>
      </c>
      <c r="O973" s="108">
        <v>8.5</v>
      </c>
      <c r="P973" s="39" t="str">
        <f>VLOOKUP(Perspectivas_Globales[[#This Row],[Country]],Tablas!$B$5:$C$138,2,FALSE)</f>
        <v>Africa</v>
      </c>
      <c r="Q973" s="39" t="str" cm="1">
        <f t="array" ref="Q9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73" s="39" t="str" cm="1">
        <f t="array" ref="R9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74" spans="1:18" x14ac:dyDescent="0.25">
      <c r="A974" s="1" t="s">
        <v>91</v>
      </c>
      <c r="B974" s="1">
        <v>2009</v>
      </c>
      <c r="C974" s="1" t="s">
        <v>12</v>
      </c>
      <c r="D974" s="29">
        <v>61.7</v>
      </c>
      <c r="E974" s="29">
        <v>215</v>
      </c>
      <c r="F974" s="29">
        <v>8</v>
      </c>
      <c r="G974" s="29">
        <v>0.01</v>
      </c>
      <c r="H974" s="12">
        <v>0.64</v>
      </c>
      <c r="I974" s="12">
        <v>3.22</v>
      </c>
      <c r="J974" s="29">
        <v>26.8</v>
      </c>
      <c r="K974" s="29">
        <v>12</v>
      </c>
      <c r="L974" s="12">
        <v>0.63</v>
      </c>
      <c r="M974" s="12">
        <v>0.64</v>
      </c>
      <c r="N974" s="29">
        <v>8.9</v>
      </c>
      <c r="O974" s="108">
        <v>8.6999999999999993</v>
      </c>
      <c r="P974" s="39" t="str">
        <f>VLOOKUP(Perspectivas_Globales[[#This Row],[Country]],Tablas!$B$5:$C$138,2,FALSE)</f>
        <v>Africa</v>
      </c>
      <c r="Q974" s="39" t="str" cm="1">
        <f t="array" ref="Q9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74" s="39" t="str" cm="1">
        <f t="array" ref="R9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75" spans="1:18" x14ac:dyDescent="0.25">
      <c r="A975" s="1" t="s">
        <v>91</v>
      </c>
      <c r="B975" s="1">
        <v>2008</v>
      </c>
      <c r="C975" s="1" t="s">
        <v>12</v>
      </c>
      <c r="D975" s="29">
        <v>61.4</v>
      </c>
      <c r="E975" s="29">
        <v>217</v>
      </c>
      <c r="F975" s="29">
        <v>8</v>
      </c>
      <c r="G975" s="29">
        <v>0.02</v>
      </c>
      <c r="H975" s="12">
        <v>0.74</v>
      </c>
      <c r="I975" s="12">
        <v>0.04</v>
      </c>
      <c r="J975" s="29">
        <v>26.1</v>
      </c>
      <c r="K975" s="29">
        <v>12</v>
      </c>
      <c r="L975" s="12">
        <v>0.73</v>
      </c>
      <c r="M975" s="12">
        <v>0.74</v>
      </c>
      <c r="N975" s="29">
        <v>9.1999999999999993</v>
      </c>
      <c r="O975" s="108">
        <v>8.9</v>
      </c>
      <c r="P975" s="39" t="str">
        <f>VLOOKUP(Perspectivas_Globales[[#This Row],[Country]],Tablas!$B$5:$C$138,2,FALSE)</f>
        <v>Africa</v>
      </c>
      <c r="Q975" s="39" t="str" cm="1">
        <f t="array" ref="Q9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75" s="39" t="str" cm="1">
        <f t="array" ref="R9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76" spans="1:18" x14ac:dyDescent="0.25">
      <c r="A976" s="1" t="s">
        <v>91</v>
      </c>
      <c r="B976" s="1">
        <v>2007</v>
      </c>
      <c r="C976" s="1" t="s">
        <v>12</v>
      </c>
      <c r="D976" s="29">
        <v>61.2</v>
      </c>
      <c r="E976" s="29">
        <v>219</v>
      </c>
      <c r="F976" s="29">
        <v>8</v>
      </c>
      <c r="G976" s="29">
        <v>0.02</v>
      </c>
      <c r="H976" s="12">
        <v>0.74</v>
      </c>
      <c r="I976" s="12">
        <v>0.11</v>
      </c>
      <c r="J976" s="29">
        <v>25.5</v>
      </c>
      <c r="K976" s="29">
        <v>12</v>
      </c>
      <c r="L976" s="12">
        <v>0.75</v>
      </c>
      <c r="M976" s="12">
        <v>0.75</v>
      </c>
      <c r="N976" s="29">
        <v>9.4</v>
      </c>
      <c r="O976" s="108">
        <v>9.1</v>
      </c>
      <c r="P976" s="39" t="str">
        <f>VLOOKUP(Perspectivas_Globales[[#This Row],[Country]],Tablas!$B$5:$C$138,2,FALSE)</f>
        <v>Africa</v>
      </c>
      <c r="Q976" s="39" t="str" cm="1">
        <f t="array" ref="Q9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76" s="39" t="str" cm="1">
        <f t="array" ref="R9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77" spans="1:18" x14ac:dyDescent="0.25">
      <c r="A977" s="1" t="s">
        <v>91</v>
      </c>
      <c r="B977" s="1">
        <v>2006</v>
      </c>
      <c r="C977" s="1" t="s">
        <v>12</v>
      </c>
      <c r="D977" s="29">
        <v>69</v>
      </c>
      <c r="E977" s="29">
        <v>221</v>
      </c>
      <c r="F977" s="29">
        <v>8</v>
      </c>
      <c r="G977" s="29">
        <v>0.01</v>
      </c>
      <c r="H977" s="12">
        <v>0.68</v>
      </c>
      <c r="I977" s="12">
        <v>0.22</v>
      </c>
      <c r="J977" s="29">
        <v>24.8</v>
      </c>
      <c r="K977" s="29">
        <v>12</v>
      </c>
      <c r="L977" s="12">
        <v>0.68</v>
      </c>
      <c r="M977" s="12">
        <v>0.68</v>
      </c>
      <c r="N977" s="29">
        <v>9.6</v>
      </c>
      <c r="O977" s="108">
        <v>9.4</v>
      </c>
      <c r="P977" s="39" t="str">
        <f>VLOOKUP(Perspectivas_Globales[[#This Row],[Country]],Tablas!$B$5:$C$138,2,FALSE)</f>
        <v>Africa</v>
      </c>
      <c r="Q977" s="39" t="str" cm="1">
        <f t="array" ref="Q9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77" s="39" t="str" cm="1">
        <f t="array" ref="R9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78" spans="1:18" x14ac:dyDescent="0.25">
      <c r="A978" s="1" t="s">
        <v>91</v>
      </c>
      <c r="B978" s="1">
        <v>2005</v>
      </c>
      <c r="C978" s="1" t="s">
        <v>12</v>
      </c>
      <c r="D978" s="29">
        <v>66</v>
      </c>
      <c r="E978" s="29">
        <v>223</v>
      </c>
      <c r="F978" s="29">
        <v>8</v>
      </c>
      <c r="G978" s="29">
        <v>0.01</v>
      </c>
      <c r="H978" s="12">
        <v>0.42</v>
      </c>
      <c r="I978" s="12">
        <v>1.27</v>
      </c>
      <c r="J978" s="29">
        <v>24.2</v>
      </c>
      <c r="K978" s="29">
        <v>12</v>
      </c>
      <c r="L978" s="12">
        <v>0.71</v>
      </c>
      <c r="M978" s="12">
        <v>0.71</v>
      </c>
      <c r="N978" s="29">
        <v>9.8000000000000007</v>
      </c>
      <c r="O978" s="108">
        <v>9.6</v>
      </c>
      <c r="P978" s="39" t="str">
        <f>VLOOKUP(Perspectivas_Globales[[#This Row],[Country]],Tablas!$B$5:$C$138,2,FALSE)</f>
        <v>Africa</v>
      </c>
      <c r="Q978" s="39" t="str" cm="1">
        <f t="array" ref="Q9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78" s="39" t="str" cm="1">
        <f t="array" ref="R9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979" spans="1:18" x14ac:dyDescent="0.25">
      <c r="A979" s="1" t="s">
        <v>92</v>
      </c>
      <c r="B979" s="1">
        <v>2014</v>
      </c>
      <c r="C979" s="1" t="s">
        <v>12</v>
      </c>
      <c r="D979" s="29">
        <v>74.2</v>
      </c>
      <c r="E979" s="29">
        <v>148</v>
      </c>
      <c r="F979" s="29">
        <v>0</v>
      </c>
      <c r="G979" s="29">
        <v>0.01</v>
      </c>
      <c r="H979" s="12">
        <v>0.97</v>
      </c>
      <c r="I979" s="12">
        <v>0</v>
      </c>
      <c r="J979" s="29">
        <v>32.799999999999997</v>
      </c>
      <c r="K979" s="29">
        <v>0</v>
      </c>
      <c r="L979" s="12">
        <v>0.98</v>
      </c>
      <c r="M979" s="12">
        <v>0.97</v>
      </c>
      <c r="N979" s="29">
        <v>7</v>
      </c>
      <c r="O979" s="108">
        <v>6.9</v>
      </c>
      <c r="P979" s="39" t="str">
        <f>VLOOKUP(Perspectivas_Globales[[#This Row],[Country]],Tablas!$B$5:$C$138,2,FALSE)</f>
        <v>Africa</v>
      </c>
      <c r="Q979" s="39" t="str" cm="1">
        <f t="array" ref="Q9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79" s="39" t="str" cm="1">
        <f t="array" ref="R9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80" spans="1:18" x14ac:dyDescent="0.25">
      <c r="A980" s="1" t="s">
        <v>92</v>
      </c>
      <c r="B980" s="1">
        <v>2013</v>
      </c>
      <c r="C980" s="1" t="s">
        <v>12</v>
      </c>
      <c r="D980" s="29">
        <v>74.099999999999994</v>
      </c>
      <c r="E980" s="29">
        <v>147</v>
      </c>
      <c r="F980" s="29">
        <v>0</v>
      </c>
      <c r="G980" s="29">
        <v>0.01</v>
      </c>
      <c r="H980" s="12">
        <v>0.98</v>
      </c>
      <c r="I980" s="12">
        <v>0</v>
      </c>
      <c r="J980" s="29">
        <v>32.299999999999997</v>
      </c>
      <c r="K980" s="29">
        <v>0</v>
      </c>
      <c r="L980" s="12">
        <v>0.98</v>
      </c>
      <c r="M980" s="12">
        <v>0.98</v>
      </c>
      <c r="N980" s="29">
        <v>7</v>
      </c>
      <c r="O980" s="108">
        <v>7</v>
      </c>
      <c r="P980" s="39" t="str">
        <f>VLOOKUP(Perspectivas_Globales[[#This Row],[Country]],Tablas!$B$5:$C$138,2,FALSE)</f>
        <v>Africa</v>
      </c>
      <c r="Q980" s="39" t="str" cm="1">
        <f t="array" ref="Q9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80" s="39" t="str" cm="1">
        <f t="array" ref="R9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81" spans="1:18" x14ac:dyDescent="0.25">
      <c r="A981" s="1" t="s">
        <v>92</v>
      </c>
      <c r="B981" s="1">
        <v>2012</v>
      </c>
      <c r="C981" s="1" t="s">
        <v>12</v>
      </c>
      <c r="D981" s="29">
        <v>73.900000000000006</v>
      </c>
      <c r="E981" s="29">
        <v>154</v>
      </c>
      <c r="F981" s="29">
        <v>0</v>
      </c>
      <c r="G981" s="29">
        <v>0.01</v>
      </c>
      <c r="H981" s="12">
        <v>0.98</v>
      </c>
      <c r="I981" s="12">
        <v>0</v>
      </c>
      <c r="J981" s="29">
        <v>31.8</v>
      </c>
      <c r="K981" s="29">
        <v>0</v>
      </c>
      <c r="L981" s="12">
        <v>0.98</v>
      </c>
      <c r="M981" s="12">
        <v>0.98</v>
      </c>
      <c r="N981" s="29">
        <v>7.1</v>
      </c>
      <c r="O981" s="108">
        <v>7</v>
      </c>
      <c r="P981" s="39" t="str">
        <f>VLOOKUP(Perspectivas_Globales[[#This Row],[Country]],Tablas!$B$5:$C$138,2,FALSE)</f>
        <v>Africa</v>
      </c>
      <c r="Q981" s="39" t="str" cm="1">
        <f t="array" ref="Q9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81" s="39" t="str" cm="1">
        <f t="array" ref="R9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82" spans="1:18" x14ac:dyDescent="0.25">
      <c r="A982" s="1" t="s">
        <v>92</v>
      </c>
      <c r="B982" s="1">
        <v>2011</v>
      </c>
      <c r="C982" s="1" t="s">
        <v>12</v>
      </c>
      <c r="D982" s="29">
        <v>73.599999999999994</v>
      </c>
      <c r="E982" s="29">
        <v>158</v>
      </c>
      <c r="F982" s="29">
        <v>0</v>
      </c>
      <c r="G982" s="29">
        <v>3.03</v>
      </c>
      <c r="H982" s="12">
        <v>0.98</v>
      </c>
      <c r="I982" s="12">
        <v>0.02</v>
      </c>
      <c r="J982" s="29">
        <v>31.3</v>
      </c>
      <c r="K982" s="29">
        <v>0</v>
      </c>
      <c r="L982" s="12">
        <v>0.98</v>
      </c>
      <c r="M982" s="12">
        <v>0.98</v>
      </c>
      <c r="N982" s="29">
        <v>7.1</v>
      </c>
      <c r="O982" s="108">
        <v>7.1</v>
      </c>
      <c r="P982" s="39" t="str">
        <f>VLOOKUP(Perspectivas_Globales[[#This Row],[Country]],Tablas!$B$5:$C$138,2,FALSE)</f>
        <v>Africa</v>
      </c>
      <c r="Q982" s="39" t="str" cm="1">
        <f t="array" ref="Q9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82" s="39" t="str" cm="1">
        <f t="array" ref="R9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83" spans="1:18" x14ac:dyDescent="0.25">
      <c r="A983" s="1" t="s">
        <v>92</v>
      </c>
      <c r="B983" s="1">
        <v>2010</v>
      </c>
      <c r="C983" s="1" t="s">
        <v>12</v>
      </c>
      <c r="D983" s="29">
        <v>73.3</v>
      </c>
      <c r="E983" s="29">
        <v>163</v>
      </c>
      <c r="F983" s="29">
        <v>0</v>
      </c>
      <c r="G983" s="29">
        <v>2.95</v>
      </c>
      <c r="H983" s="12">
        <v>0.99</v>
      </c>
      <c r="I983" s="12">
        <v>0.12</v>
      </c>
      <c r="J983" s="29">
        <v>3.7</v>
      </c>
      <c r="K983" s="29">
        <v>0</v>
      </c>
      <c r="L983" s="12">
        <v>0.99</v>
      </c>
      <c r="M983" s="12">
        <v>0.99</v>
      </c>
      <c r="N983" s="29">
        <v>7.2</v>
      </c>
      <c r="O983" s="108">
        <v>7.2</v>
      </c>
      <c r="P983" s="39" t="str">
        <f>VLOOKUP(Perspectivas_Globales[[#This Row],[Country]],Tablas!$B$5:$C$138,2,FALSE)</f>
        <v>Africa</v>
      </c>
      <c r="Q983" s="39" t="str" cm="1">
        <f t="array" ref="Q9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83" s="39" t="str" cm="1">
        <f t="array" ref="R9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84" spans="1:18" x14ac:dyDescent="0.25">
      <c r="A984" s="1" t="s">
        <v>92</v>
      </c>
      <c r="B984" s="1">
        <v>2009</v>
      </c>
      <c r="C984" s="1" t="s">
        <v>12</v>
      </c>
      <c r="D984" s="29">
        <v>72.8</v>
      </c>
      <c r="E984" s="29">
        <v>166</v>
      </c>
      <c r="F984" s="29">
        <v>0</v>
      </c>
      <c r="G984" s="29">
        <v>2.83</v>
      </c>
      <c r="H984" s="12">
        <v>0.99</v>
      </c>
      <c r="I984" s="12">
        <v>0.15</v>
      </c>
      <c r="J984" s="29">
        <v>3.2</v>
      </c>
      <c r="K984" s="29">
        <v>0</v>
      </c>
      <c r="L984" s="12">
        <v>0.99</v>
      </c>
      <c r="M984" s="12">
        <v>0.99</v>
      </c>
      <c r="N984" s="29">
        <v>7.3</v>
      </c>
      <c r="O984" s="108">
        <v>7.3</v>
      </c>
      <c r="P984" s="39" t="str">
        <f>VLOOKUP(Perspectivas_Globales[[#This Row],[Country]],Tablas!$B$5:$C$138,2,FALSE)</f>
        <v>Africa</v>
      </c>
      <c r="Q984" s="39" t="str" cm="1">
        <f t="array" ref="Q9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84" s="39" t="str" cm="1">
        <f t="array" ref="R9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85" spans="1:18" x14ac:dyDescent="0.25">
      <c r="A985" s="1" t="s">
        <v>92</v>
      </c>
      <c r="B985" s="1">
        <v>2008</v>
      </c>
      <c r="C985" s="1" t="s">
        <v>12</v>
      </c>
      <c r="D985" s="29">
        <v>72.7</v>
      </c>
      <c r="E985" s="29">
        <v>166</v>
      </c>
      <c r="F985" s="29">
        <v>0</v>
      </c>
      <c r="G985" s="29">
        <v>2.4900000000000002</v>
      </c>
      <c r="H985" s="12">
        <v>0.99</v>
      </c>
      <c r="I985" s="12">
        <v>0.12</v>
      </c>
      <c r="J985" s="29">
        <v>29.7</v>
      </c>
      <c r="K985" s="29">
        <v>0</v>
      </c>
      <c r="L985" s="12">
        <v>0.99</v>
      </c>
      <c r="M985" s="12">
        <v>0.99</v>
      </c>
      <c r="N985" s="29">
        <v>7.4</v>
      </c>
      <c r="O985" s="108">
        <v>7.3</v>
      </c>
      <c r="P985" s="39" t="str">
        <f>VLOOKUP(Perspectivas_Globales[[#This Row],[Country]],Tablas!$B$5:$C$138,2,FALSE)</f>
        <v>Africa</v>
      </c>
      <c r="Q985" s="39" t="str" cm="1">
        <f t="array" ref="Q9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85" s="39" t="str" cm="1">
        <f t="array" ref="R9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86" spans="1:18" x14ac:dyDescent="0.25">
      <c r="A986" s="1" t="s">
        <v>92</v>
      </c>
      <c r="B986" s="1">
        <v>2007</v>
      </c>
      <c r="C986" s="1" t="s">
        <v>12</v>
      </c>
      <c r="D986" s="29">
        <v>72.900000000000006</v>
      </c>
      <c r="E986" s="29">
        <v>161</v>
      </c>
      <c r="F986" s="29">
        <v>0</v>
      </c>
      <c r="G986" s="29">
        <v>3.24</v>
      </c>
      <c r="H986" s="12">
        <v>0.97</v>
      </c>
      <c r="I986" s="12">
        <v>0.13</v>
      </c>
      <c r="J986" s="29">
        <v>29.1</v>
      </c>
      <c r="K986" s="29">
        <v>0</v>
      </c>
      <c r="L986" s="12">
        <v>0.96</v>
      </c>
      <c r="M986" s="12">
        <v>0.97</v>
      </c>
      <c r="N986" s="29">
        <v>7.5</v>
      </c>
      <c r="O986" s="108">
        <v>7.4</v>
      </c>
      <c r="P986" s="39" t="str">
        <f>VLOOKUP(Perspectivas_Globales[[#This Row],[Country]],Tablas!$B$5:$C$138,2,FALSE)</f>
        <v>Africa</v>
      </c>
      <c r="Q986" s="39" t="str" cm="1">
        <f t="array" ref="Q9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86" s="39" t="str" cm="1">
        <f t="array" ref="R9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87" spans="1:18" x14ac:dyDescent="0.25">
      <c r="A987" s="1" t="s">
        <v>92</v>
      </c>
      <c r="B987" s="1">
        <v>2006</v>
      </c>
      <c r="C987" s="1" t="s">
        <v>12</v>
      </c>
      <c r="D987" s="29">
        <v>71.8</v>
      </c>
      <c r="E987" s="29">
        <v>165</v>
      </c>
      <c r="F987" s="29">
        <v>0</v>
      </c>
      <c r="G987" s="29">
        <v>3.73</v>
      </c>
      <c r="H987" s="12">
        <v>0.97</v>
      </c>
      <c r="I987" s="12">
        <v>0.03</v>
      </c>
      <c r="J987" s="29">
        <v>28.6</v>
      </c>
      <c r="K987" s="29">
        <v>0</v>
      </c>
      <c r="L987" s="12">
        <v>0.98</v>
      </c>
      <c r="M987" s="12">
        <v>0.97</v>
      </c>
      <c r="N987" s="29">
        <v>7.6</v>
      </c>
      <c r="O987" s="108">
        <v>7.5</v>
      </c>
      <c r="P987" s="39" t="str">
        <f>VLOOKUP(Perspectivas_Globales[[#This Row],[Country]],Tablas!$B$5:$C$138,2,FALSE)</f>
        <v>Africa</v>
      </c>
      <c r="Q987" s="39" t="str" cm="1">
        <f t="array" ref="Q9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87" s="39" t="str" cm="1">
        <f t="array" ref="R9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88" spans="1:18" x14ac:dyDescent="0.25">
      <c r="A988" s="1" t="s">
        <v>92</v>
      </c>
      <c r="B988" s="1">
        <v>2005</v>
      </c>
      <c r="C988" s="1" t="s">
        <v>12</v>
      </c>
      <c r="D988" s="29">
        <v>72.099999999999994</v>
      </c>
      <c r="E988" s="29">
        <v>168</v>
      </c>
      <c r="F988" s="29">
        <v>0</v>
      </c>
      <c r="G988" s="29">
        <v>3.94</v>
      </c>
      <c r="H988" s="12">
        <v>0.97</v>
      </c>
      <c r="I988" s="12">
        <v>7.0000000000000007E-2</v>
      </c>
      <c r="J988" s="29">
        <v>28</v>
      </c>
      <c r="K988" s="29">
        <v>0</v>
      </c>
      <c r="L988" s="12">
        <v>0.97</v>
      </c>
      <c r="M988" s="12">
        <v>0.97</v>
      </c>
      <c r="N988" s="29">
        <v>7.7</v>
      </c>
      <c r="O988" s="108">
        <v>7.6</v>
      </c>
      <c r="P988" s="39" t="str">
        <f>VLOOKUP(Perspectivas_Globales[[#This Row],[Country]],Tablas!$B$5:$C$138,2,FALSE)</f>
        <v>Africa</v>
      </c>
      <c r="Q988" s="39" t="str" cm="1">
        <f t="array" ref="Q9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88" s="39" t="str" cm="1">
        <f t="array" ref="R9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89" spans="1:18" x14ac:dyDescent="0.25">
      <c r="A989" s="1" t="s">
        <v>92</v>
      </c>
      <c r="B989" s="1">
        <v>2004</v>
      </c>
      <c r="C989" s="1" t="s">
        <v>12</v>
      </c>
      <c r="D989" s="29">
        <v>71.900000000000006</v>
      </c>
      <c r="E989" s="29">
        <v>168</v>
      </c>
      <c r="F989" s="29">
        <v>0</v>
      </c>
      <c r="G989" s="29">
        <v>4.16</v>
      </c>
      <c r="H989" s="12">
        <v>0.98</v>
      </c>
      <c r="I989" s="12">
        <v>0.28000000000000003</v>
      </c>
      <c r="J989" s="29">
        <v>27.5</v>
      </c>
      <c r="K989" s="29">
        <v>0</v>
      </c>
      <c r="L989" s="12">
        <v>0.98</v>
      </c>
      <c r="M989" s="12">
        <v>0.98</v>
      </c>
      <c r="N989" s="29">
        <v>7.8</v>
      </c>
      <c r="O989" s="108">
        <v>7.7</v>
      </c>
      <c r="P989" s="39" t="str">
        <f>VLOOKUP(Perspectivas_Globales[[#This Row],[Country]],Tablas!$B$5:$C$138,2,FALSE)</f>
        <v>Africa</v>
      </c>
      <c r="Q989" s="39" t="str" cm="1">
        <f t="array" ref="Q9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89" s="39" t="str" cm="1">
        <f t="array" ref="R9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90" spans="1:18" x14ac:dyDescent="0.25">
      <c r="A990" s="1" t="s">
        <v>92</v>
      </c>
      <c r="B990" s="1">
        <v>2003</v>
      </c>
      <c r="C990" s="1" t="s">
        <v>12</v>
      </c>
      <c r="D990" s="29">
        <v>71.5</v>
      </c>
      <c r="E990" s="29">
        <v>174</v>
      </c>
      <c r="F990" s="29">
        <v>0</v>
      </c>
      <c r="G990" s="29">
        <v>4.08</v>
      </c>
      <c r="H990" s="12">
        <v>0.97</v>
      </c>
      <c r="I990" s="12">
        <v>7.7700000000000005</v>
      </c>
      <c r="J990" s="29">
        <v>26.9</v>
      </c>
      <c r="K990" s="29">
        <v>0</v>
      </c>
      <c r="L990" s="12">
        <v>0.99</v>
      </c>
      <c r="M990" s="12">
        <v>0.99</v>
      </c>
      <c r="N990" s="29">
        <v>7.9</v>
      </c>
      <c r="O990" s="108">
        <v>7.8</v>
      </c>
      <c r="P990" s="39" t="str">
        <f>VLOOKUP(Perspectivas_Globales[[#This Row],[Country]],Tablas!$B$5:$C$138,2,FALSE)</f>
        <v>Africa</v>
      </c>
      <c r="Q990" s="39" t="str" cm="1">
        <f t="array" ref="Q9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90" s="39" t="str" cm="1">
        <f t="array" ref="R9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91" spans="1:18" x14ac:dyDescent="0.25">
      <c r="A991" s="1" t="s">
        <v>92</v>
      </c>
      <c r="B991" s="1">
        <v>2002</v>
      </c>
      <c r="C991" s="1" t="s">
        <v>12</v>
      </c>
      <c r="D991" s="29">
        <v>71.5</v>
      </c>
      <c r="E991" s="29">
        <v>179</v>
      </c>
      <c r="F991" s="29">
        <v>0</v>
      </c>
      <c r="G991" s="29">
        <v>4.1399999999999997</v>
      </c>
      <c r="H991" s="12">
        <v>0.88</v>
      </c>
      <c r="I991" s="12">
        <v>0</v>
      </c>
      <c r="J991" s="29">
        <v>26.4</v>
      </c>
      <c r="K991" s="29">
        <v>0</v>
      </c>
      <c r="L991" s="12">
        <v>0.88</v>
      </c>
      <c r="M991" s="12">
        <v>0.88</v>
      </c>
      <c r="N991" s="29">
        <v>7.9</v>
      </c>
      <c r="O991" s="108">
        <v>7.9</v>
      </c>
      <c r="P991" s="39" t="str">
        <f>VLOOKUP(Perspectivas_Globales[[#This Row],[Country]],Tablas!$B$5:$C$138,2,FALSE)</f>
        <v>Africa</v>
      </c>
      <c r="Q991" s="39" t="str" cm="1">
        <f t="array" ref="Q9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91" s="39" t="str" cm="1">
        <f t="array" ref="R9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92" spans="1:18" x14ac:dyDescent="0.25">
      <c r="A992" s="1" t="s">
        <v>92</v>
      </c>
      <c r="B992" s="1">
        <v>2001</v>
      </c>
      <c r="C992" s="1" t="s">
        <v>12</v>
      </c>
      <c r="D992" s="29">
        <v>71.5</v>
      </c>
      <c r="E992" s="29">
        <v>177</v>
      </c>
      <c r="F992" s="29">
        <v>0</v>
      </c>
      <c r="G992" s="29">
        <v>4.38</v>
      </c>
      <c r="H992" s="12">
        <v>0.92</v>
      </c>
      <c r="I992" s="12">
        <v>0</v>
      </c>
      <c r="J992" s="29">
        <v>25.8</v>
      </c>
      <c r="K992" s="29">
        <v>0</v>
      </c>
      <c r="L992" s="12">
        <v>0.93</v>
      </c>
      <c r="M992" s="12">
        <v>0.92</v>
      </c>
      <c r="N992" s="29">
        <v>8</v>
      </c>
      <c r="O992" s="108">
        <v>8</v>
      </c>
      <c r="P992" s="39" t="str">
        <f>VLOOKUP(Perspectivas_Globales[[#This Row],[Country]],Tablas!$B$5:$C$138,2,FALSE)</f>
        <v>Africa</v>
      </c>
      <c r="Q992" s="39" t="str" cm="1">
        <f t="array" ref="Q9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92" s="39" t="str" cm="1">
        <f t="array" ref="R9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93" spans="1:18" x14ac:dyDescent="0.25">
      <c r="A993" s="1" t="s">
        <v>92</v>
      </c>
      <c r="B993" s="1">
        <v>2000</v>
      </c>
      <c r="C993" s="1" t="s">
        <v>12</v>
      </c>
      <c r="D993" s="29">
        <v>71</v>
      </c>
      <c r="E993" s="29">
        <v>177</v>
      </c>
      <c r="F993" s="29">
        <v>0</v>
      </c>
      <c r="G993" s="29">
        <v>4.5999999999999996</v>
      </c>
      <c r="H993" s="12">
        <v>0.88</v>
      </c>
      <c r="I993" s="12">
        <v>0</v>
      </c>
      <c r="J993" s="29">
        <v>25.3</v>
      </c>
      <c r="K993" s="29">
        <v>0</v>
      </c>
      <c r="L993" s="12">
        <v>0.88</v>
      </c>
      <c r="M993" s="12">
        <v>0.88</v>
      </c>
      <c r="N993" s="29">
        <v>8.1</v>
      </c>
      <c r="O993" s="108">
        <v>8.1</v>
      </c>
      <c r="P993" s="39" t="str">
        <f>VLOOKUP(Perspectivas_Globales[[#This Row],[Country]],Tablas!$B$5:$C$138,2,FALSE)</f>
        <v>Africa</v>
      </c>
      <c r="Q993" s="39" t="str" cm="1">
        <f t="array" ref="Q9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993" s="39" t="str" cm="1">
        <f t="array" ref="R9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94" spans="1:18" x14ac:dyDescent="0.25">
      <c r="A994" s="1" t="s">
        <v>93</v>
      </c>
      <c r="B994" s="1">
        <v>2014</v>
      </c>
      <c r="C994" s="1" t="s">
        <v>12</v>
      </c>
      <c r="D994" s="29">
        <v>76.599999999999994</v>
      </c>
      <c r="E994" s="29">
        <v>122</v>
      </c>
      <c r="F994" s="29">
        <v>31</v>
      </c>
      <c r="G994" s="29">
        <v>5.26</v>
      </c>
      <c r="H994" s="12">
        <v>0.84</v>
      </c>
      <c r="I994" s="12">
        <v>0.03</v>
      </c>
      <c r="J994" s="29">
        <v>62.8</v>
      </c>
      <c r="K994" s="29">
        <v>36</v>
      </c>
      <c r="L994" s="12">
        <v>0.87</v>
      </c>
      <c r="M994" s="12">
        <v>0.87</v>
      </c>
      <c r="N994" s="29">
        <v>1.6</v>
      </c>
      <c r="O994" s="108">
        <v>1.5</v>
      </c>
      <c r="P994" s="39" t="str">
        <f>VLOOKUP(Perspectivas_Globales[[#This Row],[Country]],Tablas!$B$5:$C$138,2,FALSE)</f>
        <v>Centro America</v>
      </c>
      <c r="Q994" s="39" t="str" cm="1">
        <f t="array" ref="Q9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94" s="39" t="str" cm="1">
        <f t="array" ref="R9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95" spans="1:18" x14ac:dyDescent="0.25">
      <c r="A995" s="1" t="s">
        <v>93</v>
      </c>
      <c r="B995" s="1">
        <v>2013</v>
      </c>
      <c r="C995" s="1" t="s">
        <v>12</v>
      </c>
      <c r="D995" s="29">
        <v>76.599999999999994</v>
      </c>
      <c r="E995" s="29">
        <v>12</v>
      </c>
      <c r="F995" s="29">
        <v>32</v>
      </c>
      <c r="G995" s="29">
        <v>5.23</v>
      </c>
      <c r="H995" s="12">
        <v>0.82000000000000006</v>
      </c>
      <c r="I995" s="12">
        <v>0</v>
      </c>
      <c r="J995" s="29">
        <v>62.1</v>
      </c>
      <c r="K995" s="29">
        <v>37</v>
      </c>
      <c r="L995" s="12">
        <v>0.83000000000000007</v>
      </c>
      <c r="M995" s="12">
        <v>0.83000000000000007</v>
      </c>
      <c r="N995" s="29">
        <v>1.6</v>
      </c>
      <c r="O995" s="108">
        <v>1.5</v>
      </c>
      <c r="P995" s="39" t="str">
        <f>VLOOKUP(Perspectivas_Globales[[#This Row],[Country]],Tablas!$B$5:$C$138,2,FALSE)</f>
        <v>Centro America</v>
      </c>
      <c r="Q995" s="39" t="str" cm="1">
        <f t="array" ref="Q9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95" s="39" t="str" cm="1">
        <f t="array" ref="R9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96" spans="1:18" x14ac:dyDescent="0.25">
      <c r="A996" s="1" t="s">
        <v>93</v>
      </c>
      <c r="B996" s="1">
        <v>2012</v>
      </c>
      <c r="C996" s="1" t="s">
        <v>12</v>
      </c>
      <c r="D996" s="29">
        <v>76.3</v>
      </c>
      <c r="E996" s="29">
        <v>123</v>
      </c>
      <c r="F996" s="29">
        <v>33</v>
      </c>
      <c r="G996" s="29">
        <v>5.29</v>
      </c>
      <c r="H996" s="12">
        <v>0.99</v>
      </c>
      <c r="I996" s="12">
        <v>0</v>
      </c>
      <c r="J996" s="29">
        <v>61.5</v>
      </c>
      <c r="K996" s="29">
        <v>38</v>
      </c>
      <c r="L996" s="12">
        <v>0.99</v>
      </c>
      <c r="M996" s="12">
        <v>0.99</v>
      </c>
      <c r="N996" s="29">
        <v>1.6</v>
      </c>
      <c r="O996" s="108">
        <v>1.5</v>
      </c>
      <c r="P996" s="39" t="str">
        <f>VLOOKUP(Perspectivas_Globales[[#This Row],[Country]],Tablas!$B$5:$C$138,2,FALSE)</f>
        <v>Centro America</v>
      </c>
      <c r="Q996" s="39" t="str" cm="1">
        <f t="array" ref="Q9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96" s="39" t="str" cm="1">
        <f t="array" ref="R9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97" spans="1:18" x14ac:dyDescent="0.25">
      <c r="A997" s="1" t="s">
        <v>93</v>
      </c>
      <c r="B997" s="1">
        <v>2011</v>
      </c>
      <c r="C997" s="1" t="s">
        <v>12</v>
      </c>
      <c r="D997" s="29">
        <v>76.099999999999994</v>
      </c>
      <c r="E997" s="29">
        <v>124</v>
      </c>
      <c r="F997" s="29">
        <v>34</v>
      </c>
      <c r="G997" s="29">
        <v>5.3</v>
      </c>
      <c r="H997" s="12">
        <v>0.98</v>
      </c>
      <c r="I997" s="12">
        <v>0.03</v>
      </c>
      <c r="J997" s="29">
        <v>6.8</v>
      </c>
      <c r="K997" s="29">
        <v>39</v>
      </c>
      <c r="L997" s="12">
        <v>0.97</v>
      </c>
      <c r="M997" s="12">
        <v>0.97</v>
      </c>
      <c r="N997" s="29">
        <v>1.6</v>
      </c>
      <c r="O997" s="108">
        <v>1.6</v>
      </c>
      <c r="P997" s="39" t="str">
        <f>VLOOKUP(Perspectivas_Globales[[#This Row],[Country]],Tablas!$B$5:$C$138,2,FALSE)</f>
        <v>Centro America</v>
      </c>
      <c r="Q997" s="39" t="str" cm="1">
        <f t="array" ref="Q9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97" s="39" t="str" cm="1">
        <f t="array" ref="R9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98" spans="1:18" x14ac:dyDescent="0.25">
      <c r="A998" s="1" t="s">
        <v>93</v>
      </c>
      <c r="B998" s="1">
        <v>2010</v>
      </c>
      <c r="C998" s="1" t="s">
        <v>12</v>
      </c>
      <c r="D998" s="29">
        <v>75.599999999999994</v>
      </c>
      <c r="E998" s="29">
        <v>127</v>
      </c>
      <c r="F998" s="29">
        <v>35</v>
      </c>
      <c r="G998" s="29">
        <v>5.21</v>
      </c>
      <c r="H998" s="12">
        <v>0.93</v>
      </c>
      <c r="I998" s="12">
        <v>0</v>
      </c>
      <c r="J998" s="29">
        <v>6.1</v>
      </c>
      <c r="K998" s="29">
        <v>40</v>
      </c>
      <c r="L998" s="12">
        <v>0.95000000000000007</v>
      </c>
      <c r="M998" s="12">
        <v>0.95000000000000007</v>
      </c>
      <c r="N998" s="29">
        <v>1.6</v>
      </c>
      <c r="O998" s="108">
        <v>1.6</v>
      </c>
      <c r="P998" s="39" t="str">
        <f>VLOOKUP(Perspectivas_Globales[[#This Row],[Country]],Tablas!$B$5:$C$138,2,FALSE)</f>
        <v>Centro America</v>
      </c>
      <c r="Q998" s="39" t="str" cm="1">
        <f t="array" ref="Q9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98" s="39" t="str" cm="1">
        <f t="array" ref="R9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999" spans="1:18" x14ac:dyDescent="0.25">
      <c r="A999" s="1" t="s">
        <v>93</v>
      </c>
      <c r="B999" s="1">
        <v>2009</v>
      </c>
      <c r="C999" s="1" t="s">
        <v>12</v>
      </c>
      <c r="D999" s="29">
        <v>75.7</v>
      </c>
      <c r="E999" s="29">
        <v>13</v>
      </c>
      <c r="F999" s="29">
        <v>36</v>
      </c>
      <c r="G999" s="29">
        <v>5.27</v>
      </c>
      <c r="H999" s="12">
        <v>0.95000000000000007</v>
      </c>
      <c r="I999" s="12">
        <v>0</v>
      </c>
      <c r="J999" s="29">
        <v>59.4</v>
      </c>
      <c r="K999" s="29">
        <v>42</v>
      </c>
      <c r="L999" s="12">
        <v>0.95000000000000007</v>
      </c>
      <c r="M999" s="12">
        <v>0.95000000000000007</v>
      </c>
      <c r="N999" s="29">
        <v>1.7</v>
      </c>
      <c r="O999" s="108">
        <v>1.6</v>
      </c>
      <c r="P999" s="39" t="str">
        <f>VLOOKUP(Perspectivas_Globales[[#This Row],[Country]],Tablas!$B$5:$C$138,2,FALSE)</f>
        <v>Centro America</v>
      </c>
      <c r="Q999" s="39" t="str" cm="1">
        <f t="array" ref="Q9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999" s="39" t="str" cm="1">
        <f t="array" ref="R9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00" spans="1:18" x14ac:dyDescent="0.25">
      <c r="A1000" s="1" t="s">
        <v>93</v>
      </c>
      <c r="B1000" s="1">
        <v>2008</v>
      </c>
      <c r="C1000" s="1" t="s">
        <v>12</v>
      </c>
      <c r="D1000" s="29">
        <v>75.599999999999994</v>
      </c>
      <c r="E1000" s="29">
        <v>127</v>
      </c>
      <c r="F1000" s="29">
        <v>37</v>
      </c>
      <c r="G1000" s="29">
        <v>5.36</v>
      </c>
      <c r="H1000" s="12">
        <v>0.97</v>
      </c>
      <c r="I1000" s="12">
        <v>0</v>
      </c>
      <c r="J1000" s="29">
        <v>58.7</v>
      </c>
      <c r="K1000" s="29">
        <v>43</v>
      </c>
      <c r="L1000" s="12">
        <v>0.96</v>
      </c>
      <c r="M1000" s="12">
        <v>0.96</v>
      </c>
      <c r="N1000" s="29">
        <v>1.7</v>
      </c>
      <c r="O1000" s="108">
        <v>1.6</v>
      </c>
      <c r="P1000" s="39" t="str">
        <f>VLOOKUP(Perspectivas_Globales[[#This Row],[Country]],Tablas!$B$5:$C$138,2,FALSE)</f>
        <v>Centro America</v>
      </c>
      <c r="Q1000" s="39" t="str" cm="1">
        <f t="array" ref="Q10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00" s="39" t="str" cm="1">
        <f t="array" ref="R10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01" spans="1:18" x14ac:dyDescent="0.25">
      <c r="A1001" s="1" t="s">
        <v>93</v>
      </c>
      <c r="B1001" s="1">
        <v>2007</v>
      </c>
      <c r="C1001" s="1" t="s">
        <v>12</v>
      </c>
      <c r="D1001" s="29">
        <v>76</v>
      </c>
      <c r="E1001" s="29">
        <v>123</v>
      </c>
      <c r="F1001" s="29">
        <v>38</v>
      </c>
      <c r="G1001" s="29">
        <v>5.35</v>
      </c>
      <c r="H1001" s="12">
        <v>0.98</v>
      </c>
      <c r="I1001" s="12">
        <v>0</v>
      </c>
      <c r="J1001" s="29">
        <v>57.9</v>
      </c>
      <c r="K1001" s="29">
        <v>45</v>
      </c>
      <c r="L1001" s="12">
        <v>0.98</v>
      </c>
      <c r="M1001" s="12">
        <v>0.98</v>
      </c>
      <c r="N1001" s="29">
        <v>1.7</v>
      </c>
      <c r="O1001" s="108">
        <v>1.7</v>
      </c>
      <c r="P1001" s="39" t="str">
        <f>VLOOKUP(Perspectivas_Globales[[#This Row],[Country]],Tablas!$B$5:$C$138,2,FALSE)</f>
        <v>Centro America</v>
      </c>
      <c r="Q1001" s="39" t="str" cm="1">
        <f t="array" ref="Q10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01" s="39" t="str" cm="1">
        <f t="array" ref="R10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02" spans="1:18" x14ac:dyDescent="0.25">
      <c r="A1002" s="1" t="s">
        <v>93</v>
      </c>
      <c r="B1002" s="1">
        <v>2006</v>
      </c>
      <c r="C1002" s="1" t="s">
        <v>12</v>
      </c>
      <c r="D1002" s="29">
        <v>75.8</v>
      </c>
      <c r="E1002" s="29">
        <v>125</v>
      </c>
      <c r="F1002" s="29">
        <v>40</v>
      </c>
      <c r="G1002" s="29">
        <v>5.1100000000000003</v>
      </c>
      <c r="H1002" s="12">
        <v>0.98</v>
      </c>
      <c r="I1002" s="12">
        <v>0.23</v>
      </c>
      <c r="J1002" s="29">
        <v>57.2</v>
      </c>
      <c r="K1002" s="29">
        <v>47</v>
      </c>
      <c r="L1002" s="12">
        <v>0.98</v>
      </c>
      <c r="M1002" s="12">
        <v>0.98</v>
      </c>
      <c r="N1002" s="29">
        <v>1.8</v>
      </c>
      <c r="O1002" s="108">
        <v>1.7</v>
      </c>
      <c r="P1002" s="39" t="str">
        <f>VLOOKUP(Perspectivas_Globales[[#This Row],[Country]],Tablas!$B$5:$C$138,2,FALSE)</f>
        <v>Centro America</v>
      </c>
      <c r="Q1002" s="39" t="str" cm="1">
        <f t="array" ref="Q10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02" s="39" t="str" cm="1">
        <f t="array" ref="R10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03" spans="1:18" x14ac:dyDescent="0.25">
      <c r="A1003" s="1" t="s">
        <v>93</v>
      </c>
      <c r="B1003" s="1">
        <v>2005</v>
      </c>
      <c r="C1003" s="1" t="s">
        <v>12</v>
      </c>
      <c r="D1003" s="29">
        <v>75.3</v>
      </c>
      <c r="E1003" s="29">
        <v>126</v>
      </c>
      <c r="F1003" s="29">
        <v>42</v>
      </c>
      <c r="G1003" s="29">
        <v>4.93</v>
      </c>
      <c r="H1003" s="12">
        <v>0.98</v>
      </c>
      <c r="I1003" s="12">
        <v>0.06</v>
      </c>
      <c r="J1003" s="29">
        <v>56.4</v>
      </c>
      <c r="K1003" s="29">
        <v>49</v>
      </c>
      <c r="L1003" s="12">
        <v>0.98</v>
      </c>
      <c r="M1003" s="12">
        <v>0.98</v>
      </c>
      <c r="N1003" s="29">
        <v>1.8</v>
      </c>
      <c r="O1003" s="108">
        <v>1.7</v>
      </c>
      <c r="P1003" s="39" t="str">
        <f>VLOOKUP(Perspectivas_Globales[[#This Row],[Country]],Tablas!$B$5:$C$138,2,FALSE)</f>
        <v>Centro America</v>
      </c>
      <c r="Q1003" s="39" t="str" cm="1">
        <f t="array" ref="Q10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03" s="39" t="str" cm="1">
        <f t="array" ref="R10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04" spans="1:18" x14ac:dyDescent="0.25">
      <c r="A1004" s="1" t="s">
        <v>93</v>
      </c>
      <c r="B1004" s="1">
        <v>2004</v>
      </c>
      <c r="C1004" s="1" t="s">
        <v>12</v>
      </c>
      <c r="D1004" s="29">
        <v>75.400000000000006</v>
      </c>
      <c r="E1004" s="29">
        <v>124</v>
      </c>
      <c r="F1004" s="29">
        <v>44</v>
      </c>
      <c r="G1004" s="29">
        <v>4.9000000000000004</v>
      </c>
      <c r="H1004" s="12">
        <v>0.98</v>
      </c>
      <c r="I1004" s="12">
        <v>0.64</v>
      </c>
      <c r="J1004" s="29">
        <v>55.7</v>
      </c>
      <c r="K1004" s="29">
        <v>52</v>
      </c>
      <c r="L1004" s="12">
        <v>0.98</v>
      </c>
      <c r="M1004" s="12">
        <v>0.98</v>
      </c>
      <c r="N1004" s="29">
        <v>1.8</v>
      </c>
      <c r="O1004" s="108">
        <v>1.8</v>
      </c>
      <c r="P1004" s="39" t="str">
        <f>VLOOKUP(Perspectivas_Globales[[#This Row],[Country]],Tablas!$B$5:$C$138,2,FALSE)</f>
        <v>Centro America</v>
      </c>
      <c r="Q1004" s="39" t="str" cm="1">
        <f t="array" ref="Q10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04" s="39" t="str" cm="1">
        <f t="array" ref="R10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05" spans="1:18" x14ac:dyDescent="0.25">
      <c r="A1005" s="1" t="s">
        <v>93</v>
      </c>
      <c r="B1005" s="1">
        <v>2003</v>
      </c>
      <c r="C1005" s="1" t="s">
        <v>12</v>
      </c>
      <c r="D1005" s="29">
        <v>75</v>
      </c>
      <c r="E1005" s="29">
        <v>127</v>
      </c>
      <c r="F1005" s="29">
        <v>46</v>
      </c>
      <c r="G1005" s="29">
        <v>4.88</v>
      </c>
      <c r="H1005" s="12">
        <v>0.98</v>
      </c>
      <c r="I1005" s="12">
        <v>0.44</v>
      </c>
      <c r="J1005" s="29">
        <v>54.9</v>
      </c>
      <c r="K1005" s="29">
        <v>55</v>
      </c>
      <c r="L1005" s="12">
        <v>0.98</v>
      </c>
      <c r="M1005" s="12">
        <v>0.98</v>
      </c>
      <c r="N1005" s="29">
        <v>1.9</v>
      </c>
      <c r="O1005" s="108">
        <v>1.8</v>
      </c>
      <c r="P1005" s="39" t="str">
        <f>VLOOKUP(Perspectivas_Globales[[#This Row],[Country]],Tablas!$B$5:$C$138,2,FALSE)</f>
        <v>Centro America</v>
      </c>
      <c r="Q1005" s="39" t="str" cm="1">
        <f t="array" ref="Q10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05" s="39" t="str" cm="1">
        <f t="array" ref="R10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06" spans="1:18" x14ac:dyDescent="0.25">
      <c r="A1006" s="1" t="s">
        <v>93</v>
      </c>
      <c r="B1006" s="1">
        <v>2002</v>
      </c>
      <c r="C1006" s="1" t="s">
        <v>12</v>
      </c>
      <c r="D1006" s="29">
        <v>75</v>
      </c>
      <c r="E1006" s="29">
        <v>127</v>
      </c>
      <c r="F1006" s="29">
        <v>49</v>
      </c>
      <c r="G1006" s="29">
        <v>4.7699999999999996</v>
      </c>
      <c r="H1006" s="12">
        <v>0.97</v>
      </c>
      <c r="I1006" s="12">
        <v>0</v>
      </c>
      <c r="J1006" s="29">
        <v>54.1</v>
      </c>
      <c r="K1006" s="29">
        <v>58</v>
      </c>
      <c r="L1006" s="12">
        <v>0.98</v>
      </c>
      <c r="M1006" s="12">
        <v>0.97</v>
      </c>
      <c r="N1006" s="29">
        <v>1.9</v>
      </c>
      <c r="O1006" s="108">
        <v>1.8</v>
      </c>
      <c r="P1006" s="39" t="str">
        <f>VLOOKUP(Perspectivas_Globales[[#This Row],[Country]],Tablas!$B$5:$C$138,2,FALSE)</f>
        <v>Centro America</v>
      </c>
      <c r="Q1006" s="39" t="str" cm="1">
        <f t="array" ref="Q10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06" s="39" t="str" cm="1">
        <f t="array" ref="R10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07" spans="1:18" x14ac:dyDescent="0.25">
      <c r="A1007" s="1" t="s">
        <v>93</v>
      </c>
      <c r="B1007" s="1">
        <v>2001</v>
      </c>
      <c r="C1007" s="1" t="s">
        <v>12</v>
      </c>
      <c r="D1007" s="29">
        <v>75</v>
      </c>
      <c r="E1007" s="29">
        <v>126</v>
      </c>
      <c r="F1007" s="29">
        <v>52</v>
      </c>
      <c r="G1007" s="29">
        <v>4.8600000000000003</v>
      </c>
      <c r="H1007" s="12">
        <v>0.97</v>
      </c>
      <c r="I1007" s="12">
        <v>0.03</v>
      </c>
      <c r="J1007" s="29">
        <v>53.2</v>
      </c>
      <c r="K1007" s="29">
        <v>62</v>
      </c>
      <c r="L1007" s="12">
        <v>0.97</v>
      </c>
      <c r="M1007" s="12">
        <v>0.97</v>
      </c>
      <c r="N1007" s="29">
        <v>1.9</v>
      </c>
      <c r="O1007" s="108">
        <v>1.9</v>
      </c>
      <c r="P1007" s="39" t="str">
        <f>VLOOKUP(Perspectivas_Globales[[#This Row],[Country]],Tablas!$B$5:$C$138,2,FALSE)</f>
        <v>Centro America</v>
      </c>
      <c r="Q1007" s="39" t="str" cm="1">
        <f t="array" ref="Q10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07" s="39" t="str" cm="1">
        <f t="array" ref="R10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08" spans="1:18" x14ac:dyDescent="0.25">
      <c r="A1008" s="1" t="s">
        <v>93</v>
      </c>
      <c r="B1008" s="1">
        <v>2000</v>
      </c>
      <c r="C1008" s="1" t="s">
        <v>12</v>
      </c>
      <c r="D1008" s="29">
        <v>74.8</v>
      </c>
      <c r="E1008" s="29">
        <v>129</v>
      </c>
      <c r="F1008" s="29">
        <v>55</v>
      </c>
      <c r="G1008" s="29">
        <v>4.99</v>
      </c>
      <c r="H1008" s="12">
        <v>0.97</v>
      </c>
      <c r="I1008" s="12">
        <v>0.3</v>
      </c>
      <c r="J1008" s="29">
        <v>52.4</v>
      </c>
      <c r="K1008" s="29">
        <v>66</v>
      </c>
      <c r="L1008" s="12">
        <v>0.97</v>
      </c>
      <c r="M1008" s="12">
        <v>0.97</v>
      </c>
      <c r="N1008" s="29">
        <v>2</v>
      </c>
      <c r="O1008" s="108">
        <v>1.9</v>
      </c>
      <c r="P1008" s="39" t="str">
        <f>VLOOKUP(Perspectivas_Globales[[#This Row],[Country]],Tablas!$B$5:$C$138,2,FALSE)</f>
        <v>Centro America</v>
      </c>
      <c r="Q1008" s="39" t="str" cm="1">
        <f t="array" ref="Q10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08" s="39" t="str" cm="1">
        <f t="array" ref="R10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09" spans="1:18" x14ac:dyDescent="0.25">
      <c r="A1009" s="1" t="s">
        <v>94</v>
      </c>
      <c r="B1009" s="1">
        <v>2014</v>
      </c>
      <c r="C1009" s="1" t="s">
        <v>12</v>
      </c>
      <c r="D1009" s="29">
        <v>68.400000000000006</v>
      </c>
      <c r="E1009" s="29">
        <v>225</v>
      </c>
      <c r="F1009" s="29">
        <v>1</v>
      </c>
      <c r="G1009" s="29">
        <v>0.01</v>
      </c>
      <c r="H1009" s="12">
        <v>0.99</v>
      </c>
      <c r="I1009" s="12">
        <v>0</v>
      </c>
      <c r="J1009" s="29">
        <v>51.5</v>
      </c>
      <c r="K1009" s="29">
        <v>1</v>
      </c>
      <c r="L1009" s="12">
        <v>0.99</v>
      </c>
      <c r="M1009" s="12">
        <v>0.99</v>
      </c>
      <c r="N1009" s="29">
        <v>2.2000000000000002</v>
      </c>
      <c r="O1009" s="108">
        <v>2.2999999999999998</v>
      </c>
      <c r="P1009" s="39" t="str">
        <f>VLOOKUP(Perspectivas_Globales[[#This Row],[Country]],Tablas!$B$5:$C$138,2,FALSE)</f>
        <v>Asia</v>
      </c>
      <c r="Q1009" s="39" t="str" cm="1">
        <f t="array" ref="Q10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09" s="39" t="str" cm="1">
        <f t="array" ref="R10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10" spans="1:18" x14ac:dyDescent="0.25">
      <c r="A1010" s="1" t="s">
        <v>94</v>
      </c>
      <c r="B1010" s="1">
        <v>2013</v>
      </c>
      <c r="C1010" s="1" t="s">
        <v>12</v>
      </c>
      <c r="D1010" s="29">
        <v>68.099999999999994</v>
      </c>
      <c r="E1010" s="29">
        <v>227</v>
      </c>
      <c r="F1010" s="29">
        <v>1</v>
      </c>
      <c r="G1010" s="29">
        <v>0.01</v>
      </c>
      <c r="H1010" s="12">
        <v>0.98</v>
      </c>
      <c r="I1010" s="12">
        <v>0</v>
      </c>
      <c r="J1010" s="29">
        <v>5.4</v>
      </c>
      <c r="K1010" s="29">
        <v>1</v>
      </c>
      <c r="L1010" s="12">
        <v>0.98</v>
      </c>
      <c r="M1010" s="12">
        <v>0.98</v>
      </c>
      <c r="N1010" s="29">
        <v>2.2000000000000002</v>
      </c>
      <c r="O1010" s="108">
        <v>2.2999999999999998</v>
      </c>
      <c r="P1010" s="39" t="str">
        <f>VLOOKUP(Perspectivas_Globales[[#This Row],[Country]],Tablas!$B$5:$C$138,2,FALSE)</f>
        <v>Asia</v>
      </c>
      <c r="Q1010" s="39" t="str" cm="1">
        <f t="array" ref="Q10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10" s="39" t="str" cm="1">
        <f t="array" ref="R10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11" spans="1:18" x14ac:dyDescent="0.25">
      <c r="A1011" s="1" t="s">
        <v>94</v>
      </c>
      <c r="B1011" s="1">
        <v>2012</v>
      </c>
      <c r="C1011" s="1" t="s">
        <v>12</v>
      </c>
      <c r="D1011" s="29">
        <v>67.8</v>
      </c>
      <c r="E1011" s="29">
        <v>231</v>
      </c>
      <c r="F1011" s="29">
        <v>1</v>
      </c>
      <c r="G1011" s="29">
        <v>0.01</v>
      </c>
      <c r="H1011" s="12">
        <v>0.99</v>
      </c>
      <c r="I1011" s="12">
        <v>0</v>
      </c>
      <c r="J1011" s="29">
        <v>49.2</v>
      </c>
      <c r="K1011" s="29">
        <v>2</v>
      </c>
      <c r="L1011" s="12">
        <v>0.99</v>
      </c>
      <c r="M1011" s="12">
        <v>0.99</v>
      </c>
      <c r="N1011" s="29">
        <v>2.2000000000000002</v>
      </c>
      <c r="O1011" s="108">
        <v>2.2999999999999998</v>
      </c>
      <c r="P1011" s="39" t="str">
        <f>VLOOKUP(Perspectivas_Globales[[#This Row],[Country]],Tablas!$B$5:$C$138,2,FALSE)</f>
        <v>Asia</v>
      </c>
      <c r="Q1011" s="39" t="str" cm="1">
        <f t="array" ref="Q10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11" s="39" t="str" cm="1">
        <f t="array" ref="R10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12" spans="1:18" x14ac:dyDescent="0.25">
      <c r="A1012" s="1" t="s">
        <v>94</v>
      </c>
      <c r="B1012" s="1">
        <v>2011</v>
      </c>
      <c r="C1012" s="1" t="s">
        <v>12</v>
      </c>
      <c r="D1012" s="29">
        <v>67.3</v>
      </c>
      <c r="E1012" s="29">
        <v>235</v>
      </c>
      <c r="F1012" s="29">
        <v>1</v>
      </c>
      <c r="G1012" s="29">
        <v>0.01</v>
      </c>
      <c r="H1012" s="12">
        <v>0.99</v>
      </c>
      <c r="I1012" s="12">
        <v>0</v>
      </c>
      <c r="J1012" s="29">
        <v>48</v>
      </c>
      <c r="K1012" s="29">
        <v>2</v>
      </c>
      <c r="L1012" s="12">
        <v>0.99</v>
      </c>
      <c r="M1012" s="12">
        <v>0.99</v>
      </c>
      <c r="N1012" s="29">
        <v>2.2000000000000002</v>
      </c>
      <c r="O1012" s="108">
        <v>2.2999999999999998</v>
      </c>
      <c r="P1012" s="39" t="str">
        <f>VLOOKUP(Perspectivas_Globales[[#This Row],[Country]],Tablas!$B$5:$C$138,2,FALSE)</f>
        <v>Asia</v>
      </c>
      <c r="Q1012" s="39" t="str" cm="1">
        <f t="array" ref="Q10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12" s="39" t="str" cm="1">
        <f t="array" ref="R10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13" spans="1:18" x14ac:dyDescent="0.25">
      <c r="A1013" s="1" t="s">
        <v>94</v>
      </c>
      <c r="B1013" s="1">
        <v>2010</v>
      </c>
      <c r="C1013" s="1" t="s">
        <v>12</v>
      </c>
      <c r="D1013" s="29">
        <v>66.3</v>
      </c>
      <c r="E1013" s="29">
        <v>25</v>
      </c>
      <c r="F1013" s="29">
        <v>1</v>
      </c>
      <c r="G1013" s="29">
        <v>5.8</v>
      </c>
      <c r="H1013" s="12">
        <v>0.96</v>
      </c>
      <c r="I1013" s="12">
        <v>7.0000000000000007E-2</v>
      </c>
      <c r="J1013" s="29">
        <v>46.9</v>
      </c>
      <c r="K1013" s="29">
        <v>2</v>
      </c>
      <c r="L1013" s="12">
        <v>0.96</v>
      </c>
      <c r="M1013" s="12">
        <v>0.96</v>
      </c>
      <c r="N1013" s="29">
        <v>2.2000000000000002</v>
      </c>
      <c r="O1013" s="108">
        <v>2.2999999999999998</v>
      </c>
      <c r="P1013" s="39" t="str">
        <f>VLOOKUP(Perspectivas_Globales[[#This Row],[Country]],Tablas!$B$5:$C$138,2,FALSE)</f>
        <v>Asia</v>
      </c>
      <c r="Q1013" s="39" t="str" cm="1">
        <f t="array" ref="Q10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13" s="39" t="str" cm="1">
        <f t="array" ref="R10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14" spans="1:18" x14ac:dyDescent="0.25">
      <c r="A1014" s="1" t="s">
        <v>94</v>
      </c>
      <c r="B1014" s="1">
        <v>2009</v>
      </c>
      <c r="C1014" s="1" t="s">
        <v>12</v>
      </c>
      <c r="D1014" s="29">
        <v>66.900000000000006</v>
      </c>
      <c r="E1014" s="29">
        <v>235</v>
      </c>
      <c r="F1014" s="29">
        <v>1</v>
      </c>
      <c r="G1014" s="29">
        <v>4.6100000000000003</v>
      </c>
      <c r="H1014" s="12">
        <v>0.97</v>
      </c>
      <c r="I1014" s="12">
        <v>0.08</v>
      </c>
      <c r="J1014" s="29">
        <v>45.9</v>
      </c>
      <c r="K1014" s="29">
        <v>2</v>
      </c>
      <c r="L1014" s="12">
        <v>0.96</v>
      </c>
      <c r="M1014" s="12">
        <v>0.95000000000000007</v>
      </c>
      <c r="N1014" s="29">
        <v>2.2000000000000002</v>
      </c>
      <c r="O1014" s="108">
        <v>2.2999999999999998</v>
      </c>
      <c r="P1014" s="39" t="str">
        <f>VLOOKUP(Perspectivas_Globales[[#This Row],[Country]],Tablas!$B$5:$C$138,2,FALSE)</f>
        <v>Asia</v>
      </c>
      <c r="Q1014" s="39" t="str" cm="1">
        <f t="array" ref="Q10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14" s="39" t="str" cm="1">
        <f t="array" ref="R10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15" spans="1:18" x14ac:dyDescent="0.25">
      <c r="A1015" s="1" t="s">
        <v>94</v>
      </c>
      <c r="B1015" s="1">
        <v>2008</v>
      </c>
      <c r="C1015" s="1" t="s">
        <v>12</v>
      </c>
      <c r="D1015" s="29">
        <v>67.400000000000006</v>
      </c>
      <c r="E1015" s="29">
        <v>225</v>
      </c>
      <c r="F1015" s="29">
        <v>2</v>
      </c>
      <c r="G1015" s="29">
        <v>4.26</v>
      </c>
      <c r="H1015" s="12">
        <v>0.96</v>
      </c>
      <c r="I1015" s="12">
        <v>0.31</v>
      </c>
      <c r="J1015" s="29">
        <v>44.9</v>
      </c>
      <c r="K1015" s="29">
        <v>2</v>
      </c>
      <c r="L1015" s="12">
        <v>0.95000000000000007</v>
      </c>
      <c r="M1015" s="12">
        <v>0.96</v>
      </c>
      <c r="N1015" s="29">
        <v>2.2000000000000002</v>
      </c>
      <c r="O1015" s="108">
        <v>2.2999999999999998</v>
      </c>
      <c r="P1015" s="39" t="str">
        <f>VLOOKUP(Perspectivas_Globales[[#This Row],[Country]],Tablas!$B$5:$C$138,2,FALSE)</f>
        <v>Asia</v>
      </c>
      <c r="Q1015" s="39" t="str" cm="1">
        <f t="array" ref="Q10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15" s="39" t="str" cm="1">
        <f t="array" ref="R10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16" spans="1:18" x14ac:dyDescent="0.25">
      <c r="A1016" s="1" t="s">
        <v>94</v>
      </c>
      <c r="B1016" s="1">
        <v>2007</v>
      </c>
      <c r="C1016" s="1" t="s">
        <v>12</v>
      </c>
      <c r="D1016" s="29">
        <v>65.900000000000006</v>
      </c>
      <c r="E1016" s="29">
        <v>26</v>
      </c>
      <c r="F1016" s="29">
        <v>2</v>
      </c>
      <c r="G1016" s="29">
        <v>3.79</v>
      </c>
      <c r="H1016" s="12">
        <v>0.98</v>
      </c>
      <c r="I1016" s="12">
        <v>0.12</v>
      </c>
      <c r="J1016" s="29">
        <v>43.9</v>
      </c>
      <c r="K1016" s="29">
        <v>2</v>
      </c>
      <c r="L1016" s="12">
        <v>0.99</v>
      </c>
      <c r="M1016" s="12">
        <v>0.95000000000000007</v>
      </c>
      <c r="N1016" s="29">
        <v>2.2000000000000002</v>
      </c>
      <c r="O1016" s="108">
        <v>2.4</v>
      </c>
      <c r="P1016" s="39" t="str">
        <f>VLOOKUP(Perspectivas_Globales[[#This Row],[Country]],Tablas!$B$5:$C$138,2,FALSE)</f>
        <v>Asia</v>
      </c>
      <c r="Q1016" s="39" t="str" cm="1">
        <f t="array" ref="Q10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16" s="39" t="str" cm="1">
        <f t="array" ref="R10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17" spans="1:18" x14ac:dyDescent="0.25">
      <c r="A1017" s="1" t="s">
        <v>94</v>
      </c>
      <c r="B1017" s="1">
        <v>2006</v>
      </c>
      <c r="C1017" s="1" t="s">
        <v>12</v>
      </c>
      <c r="D1017" s="29">
        <v>65</v>
      </c>
      <c r="E1017" s="29">
        <v>271</v>
      </c>
      <c r="F1017" s="29">
        <v>2</v>
      </c>
      <c r="G1017" s="29">
        <v>2.91</v>
      </c>
      <c r="H1017" s="12">
        <v>0.98</v>
      </c>
      <c r="I1017" s="12">
        <v>0.26</v>
      </c>
      <c r="J1017" s="29">
        <v>43</v>
      </c>
      <c r="K1017" s="29">
        <v>2</v>
      </c>
      <c r="L1017" s="12">
        <v>0.98</v>
      </c>
      <c r="M1017" s="12">
        <v>0.99</v>
      </c>
      <c r="N1017" s="29">
        <v>2.2000000000000002</v>
      </c>
      <c r="O1017" s="108">
        <v>2.4</v>
      </c>
      <c r="P1017" s="39" t="str">
        <f>VLOOKUP(Perspectivas_Globales[[#This Row],[Country]],Tablas!$B$5:$C$138,2,FALSE)</f>
        <v>Asia</v>
      </c>
      <c r="Q1017" s="39" t="str" cm="1">
        <f t="array" ref="Q10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17" s="39" t="str" cm="1">
        <f t="array" ref="R10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18" spans="1:18" x14ac:dyDescent="0.25">
      <c r="A1018" s="1" t="s">
        <v>94</v>
      </c>
      <c r="B1018" s="1">
        <v>2005</v>
      </c>
      <c r="C1018" s="1" t="s">
        <v>12</v>
      </c>
      <c r="D1018" s="29">
        <v>64.5</v>
      </c>
      <c r="E1018" s="29">
        <v>274</v>
      </c>
      <c r="F1018" s="29">
        <v>2</v>
      </c>
      <c r="G1018" s="29">
        <v>2.75</v>
      </c>
      <c r="H1018" s="12">
        <v>0.98</v>
      </c>
      <c r="I1018" s="12">
        <v>0</v>
      </c>
      <c r="J1018" s="29">
        <v>42.1</v>
      </c>
      <c r="K1018" s="29">
        <v>2</v>
      </c>
      <c r="L1018" s="12">
        <v>0.99</v>
      </c>
      <c r="M1018" s="12">
        <v>0.99</v>
      </c>
      <c r="N1018" s="29">
        <v>2.2999999999999998</v>
      </c>
      <c r="O1018" s="108">
        <v>2.4</v>
      </c>
      <c r="P1018" s="39" t="str">
        <f>VLOOKUP(Perspectivas_Globales[[#This Row],[Country]],Tablas!$B$5:$C$138,2,FALSE)</f>
        <v>Asia</v>
      </c>
      <c r="Q1018" s="39" t="str" cm="1">
        <f t="array" ref="Q10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18" s="39" t="str" cm="1">
        <f t="array" ref="R10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19" spans="1:18" x14ac:dyDescent="0.25">
      <c r="A1019" s="1" t="s">
        <v>94</v>
      </c>
      <c r="B1019" s="1">
        <v>2004</v>
      </c>
      <c r="C1019" s="1" t="s">
        <v>12</v>
      </c>
      <c r="D1019" s="29">
        <v>64</v>
      </c>
      <c r="E1019" s="29">
        <v>284</v>
      </c>
      <c r="F1019" s="29">
        <v>2</v>
      </c>
      <c r="G1019" s="29">
        <v>1.75</v>
      </c>
      <c r="H1019" s="12">
        <v>0.98</v>
      </c>
      <c r="I1019" s="12">
        <v>0</v>
      </c>
      <c r="J1019" s="29">
        <v>41.3</v>
      </c>
      <c r="K1019" s="29">
        <v>2</v>
      </c>
      <c r="L1019" s="12">
        <v>0.99</v>
      </c>
      <c r="M1019" s="12">
        <v>0.99</v>
      </c>
      <c r="N1019" s="29">
        <v>2.2999999999999998</v>
      </c>
      <c r="O1019" s="108">
        <v>2.4</v>
      </c>
      <c r="P1019" s="39" t="str">
        <f>VLOOKUP(Perspectivas_Globales[[#This Row],[Country]],Tablas!$B$5:$C$138,2,FALSE)</f>
        <v>Asia</v>
      </c>
      <c r="Q1019" s="39" t="str" cm="1">
        <f t="array" ref="Q10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19" s="39" t="str" cm="1">
        <f t="array" ref="R10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20" spans="1:18" x14ac:dyDescent="0.25">
      <c r="A1020" s="1" t="s">
        <v>94</v>
      </c>
      <c r="B1020" s="1">
        <v>2003</v>
      </c>
      <c r="C1020" s="1" t="s">
        <v>12</v>
      </c>
      <c r="D1020" s="29">
        <v>64</v>
      </c>
      <c r="E1020" s="29">
        <v>271</v>
      </c>
      <c r="F1020" s="29">
        <v>2</v>
      </c>
      <c r="G1020" s="29">
        <v>1.31</v>
      </c>
      <c r="H1020" s="12">
        <v>0.98</v>
      </c>
      <c r="I1020" s="12">
        <v>0.18</v>
      </c>
      <c r="J1020" s="29">
        <v>4.5</v>
      </c>
      <c r="K1020" s="29">
        <v>2</v>
      </c>
      <c r="L1020" s="12">
        <v>0.98</v>
      </c>
      <c r="M1020" s="12">
        <v>0.98</v>
      </c>
      <c r="N1020" s="29">
        <v>2.4</v>
      </c>
      <c r="O1020" s="108">
        <v>2.5</v>
      </c>
      <c r="P1020" s="39" t="str">
        <f>VLOOKUP(Perspectivas_Globales[[#This Row],[Country]],Tablas!$B$5:$C$138,2,FALSE)</f>
        <v>Asia</v>
      </c>
      <c r="Q1020" s="39" t="str" cm="1">
        <f t="array" ref="Q10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20" s="39" t="str" cm="1">
        <f t="array" ref="R10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21" spans="1:18" x14ac:dyDescent="0.25">
      <c r="A1021" s="1" t="s">
        <v>94</v>
      </c>
      <c r="B1021" s="1">
        <v>2002</v>
      </c>
      <c r="C1021" s="1" t="s">
        <v>12</v>
      </c>
      <c r="D1021" s="29">
        <v>63.8</v>
      </c>
      <c r="E1021" s="29">
        <v>263</v>
      </c>
      <c r="F1021" s="29">
        <v>2</v>
      </c>
      <c r="G1021" s="29">
        <v>2.4300000000000002</v>
      </c>
      <c r="H1021" s="12">
        <v>0.98</v>
      </c>
      <c r="I1021" s="12">
        <v>12.05</v>
      </c>
      <c r="J1021" s="29">
        <v>39.799999999999997</v>
      </c>
      <c r="K1021" s="29">
        <v>2</v>
      </c>
      <c r="L1021" s="12">
        <v>0.98</v>
      </c>
      <c r="M1021" s="12">
        <v>0.98</v>
      </c>
      <c r="N1021" s="29">
        <v>2.4</v>
      </c>
      <c r="O1021" s="108">
        <v>2.5</v>
      </c>
      <c r="P1021" s="39" t="str">
        <f>VLOOKUP(Perspectivas_Globales[[#This Row],[Country]],Tablas!$B$5:$C$138,2,FALSE)</f>
        <v>Asia</v>
      </c>
      <c r="Q1021" s="39" t="str" cm="1">
        <f t="array" ref="Q10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21" s="39" t="str" cm="1">
        <f t="array" ref="R10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22" spans="1:18" x14ac:dyDescent="0.25">
      <c r="A1022" s="1" t="s">
        <v>94</v>
      </c>
      <c r="B1022" s="1">
        <v>2001</v>
      </c>
      <c r="C1022" s="1" t="s">
        <v>12</v>
      </c>
      <c r="D1022" s="29">
        <v>63.2</v>
      </c>
      <c r="E1022" s="29">
        <v>266</v>
      </c>
      <c r="F1022" s="29">
        <v>2</v>
      </c>
      <c r="G1022" s="29">
        <v>2.87</v>
      </c>
      <c r="H1022" s="12">
        <v>0.95000000000000007</v>
      </c>
      <c r="I1022" s="12">
        <v>106.77</v>
      </c>
      <c r="J1022" s="29">
        <v>39.1</v>
      </c>
      <c r="K1022" s="29">
        <v>3</v>
      </c>
      <c r="L1022" s="12">
        <v>0.95000000000000007</v>
      </c>
      <c r="M1022" s="12">
        <v>0.95000000000000007</v>
      </c>
      <c r="N1022" s="29">
        <v>2.5</v>
      </c>
      <c r="O1022" s="108">
        <v>2.6</v>
      </c>
      <c r="P1022" s="39" t="str">
        <f>VLOOKUP(Perspectivas_Globales[[#This Row],[Country]],Tablas!$B$5:$C$138,2,FALSE)</f>
        <v>Asia</v>
      </c>
      <c r="Q1022" s="39" t="str" cm="1">
        <f t="array" ref="Q10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22" s="39" t="str" cm="1">
        <f t="array" ref="R10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23" spans="1:18" x14ac:dyDescent="0.25">
      <c r="A1023" s="1" t="s">
        <v>94</v>
      </c>
      <c r="B1023" s="1">
        <v>2000</v>
      </c>
      <c r="C1023" s="1" t="s">
        <v>12</v>
      </c>
      <c r="D1023" s="29">
        <v>62.8</v>
      </c>
      <c r="E1023" s="29">
        <v>274</v>
      </c>
      <c r="F1023" s="29">
        <v>2</v>
      </c>
      <c r="G1023" s="29">
        <v>2.79</v>
      </c>
      <c r="H1023" s="12">
        <v>0.93</v>
      </c>
      <c r="I1023" s="12">
        <v>9.25</v>
      </c>
      <c r="J1023" s="29">
        <v>38.5</v>
      </c>
      <c r="K1023" s="29">
        <v>3</v>
      </c>
      <c r="L1023" s="12">
        <v>0.94000000000000006</v>
      </c>
      <c r="M1023" s="12">
        <v>0.94000000000000006</v>
      </c>
      <c r="N1023" s="29">
        <v>2.6</v>
      </c>
      <c r="O1023" s="108">
        <v>2.6</v>
      </c>
      <c r="P1023" s="39" t="str">
        <f>VLOOKUP(Perspectivas_Globales[[#This Row],[Country]],Tablas!$B$5:$C$138,2,FALSE)</f>
        <v>Asia</v>
      </c>
      <c r="Q1023" s="39" t="str" cm="1">
        <f t="array" ref="Q10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23" s="39" t="str" cm="1">
        <f t="array" ref="R10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24" spans="1:18" x14ac:dyDescent="0.25">
      <c r="A1024" s="1" t="s">
        <v>95</v>
      </c>
      <c r="B1024" s="1">
        <v>2014</v>
      </c>
      <c r="C1024" s="1" t="s">
        <v>12</v>
      </c>
      <c r="D1024" s="29">
        <v>75.900000000000006</v>
      </c>
      <c r="E1024" s="29">
        <v>17</v>
      </c>
      <c r="F1024" s="29">
        <v>0</v>
      </c>
      <c r="G1024" s="29">
        <v>0.01</v>
      </c>
      <c r="H1024" s="12">
        <v>0.87</v>
      </c>
      <c r="I1024" s="12">
        <v>0</v>
      </c>
      <c r="J1024" s="29">
        <v>61.3</v>
      </c>
      <c r="K1024" s="29">
        <v>0</v>
      </c>
      <c r="L1024" s="12">
        <v>0.91</v>
      </c>
      <c r="M1024" s="12">
        <v>0.91</v>
      </c>
      <c r="N1024" s="29">
        <v>1.8</v>
      </c>
      <c r="O1024" s="108">
        <v>1.9</v>
      </c>
      <c r="P1024" s="39" t="str">
        <f>VLOOKUP(Perspectivas_Globales[[#This Row],[Country]],Tablas!$B$5:$C$138,2,FALSE)</f>
        <v>Europa</v>
      </c>
      <c r="Q1024" s="39" t="str" cm="1">
        <f t="array" ref="Q10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24" s="39" t="str" cm="1">
        <f t="array" ref="R10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25" spans="1:18" x14ac:dyDescent="0.25">
      <c r="A1025" s="1" t="s">
        <v>95</v>
      </c>
      <c r="B1025" s="1">
        <v>2013</v>
      </c>
      <c r="C1025" s="1" t="s">
        <v>12</v>
      </c>
      <c r="D1025" s="29">
        <v>75.8</v>
      </c>
      <c r="E1025" s="29">
        <v>19</v>
      </c>
      <c r="F1025" s="29">
        <v>0</v>
      </c>
      <c r="G1025" s="29">
        <v>0.01</v>
      </c>
      <c r="H1025" s="12">
        <v>0.09</v>
      </c>
      <c r="I1025" s="12">
        <v>0</v>
      </c>
      <c r="J1025" s="29">
        <v>6.7</v>
      </c>
      <c r="K1025" s="29">
        <v>0</v>
      </c>
      <c r="L1025" s="12">
        <v>0.94000000000000006</v>
      </c>
      <c r="M1025" s="12">
        <v>0.94000000000000006</v>
      </c>
      <c r="N1025" s="29">
        <v>1.8</v>
      </c>
      <c r="O1025" s="108">
        <v>1.9</v>
      </c>
      <c r="P1025" s="39" t="str">
        <f>VLOOKUP(Perspectivas_Globales[[#This Row],[Country]],Tablas!$B$5:$C$138,2,FALSE)</f>
        <v>Europa</v>
      </c>
      <c r="Q1025" s="39" t="str" cm="1">
        <f t="array" ref="Q10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25" s="39" t="str" cm="1">
        <f t="array" ref="R10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26" spans="1:18" x14ac:dyDescent="0.25">
      <c r="A1026" s="1" t="s">
        <v>95</v>
      </c>
      <c r="B1026" s="1">
        <v>2012</v>
      </c>
      <c r="C1026" s="1" t="s">
        <v>12</v>
      </c>
      <c r="D1026" s="29">
        <v>75.599999999999994</v>
      </c>
      <c r="E1026" s="29">
        <v>11</v>
      </c>
      <c r="F1026" s="29">
        <v>0</v>
      </c>
      <c r="G1026" s="29">
        <v>0.01</v>
      </c>
      <c r="H1026" s="12">
        <v>0.09</v>
      </c>
      <c r="I1026" s="12">
        <v>0</v>
      </c>
      <c r="J1026" s="29">
        <v>6.2</v>
      </c>
      <c r="K1026" s="29">
        <v>0</v>
      </c>
      <c r="L1026" s="12">
        <v>0.94000000000000006</v>
      </c>
      <c r="M1026" s="12">
        <v>0.94000000000000006</v>
      </c>
      <c r="N1026" s="29">
        <v>1.9</v>
      </c>
      <c r="O1026" s="108">
        <v>1.9</v>
      </c>
      <c r="P1026" s="39" t="str">
        <f>VLOOKUP(Perspectivas_Globales[[#This Row],[Country]],Tablas!$B$5:$C$138,2,FALSE)</f>
        <v>Europa</v>
      </c>
      <c r="Q1026" s="39" t="str" cm="1">
        <f t="array" ref="Q10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26" s="39" t="str" cm="1">
        <f t="array" ref="R10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27" spans="1:18" x14ac:dyDescent="0.25">
      <c r="A1027" s="1" t="s">
        <v>95</v>
      </c>
      <c r="B1027" s="1">
        <v>2011</v>
      </c>
      <c r="C1027" s="1" t="s">
        <v>12</v>
      </c>
      <c r="D1027" s="29">
        <v>75.400000000000006</v>
      </c>
      <c r="E1027" s="29">
        <v>113</v>
      </c>
      <c r="F1027" s="29">
        <v>0</v>
      </c>
      <c r="G1027" s="29">
        <v>6.56</v>
      </c>
      <c r="H1027" s="12">
        <v>0.91</v>
      </c>
      <c r="I1027" s="12">
        <v>0.05</v>
      </c>
      <c r="J1027" s="29">
        <v>59.7</v>
      </c>
      <c r="K1027" s="29">
        <v>0</v>
      </c>
      <c r="L1027" s="12">
        <v>0.95000000000000007</v>
      </c>
      <c r="M1027" s="12">
        <v>0.95000000000000007</v>
      </c>
      <c r="N1027" s="29">
        <v>1.9</v>
      </c>
      <c r="O1027" s="108">
        <v>2</v>
      </c>
      <c r="P1027" s="39" t="str">
        <f>VLOOKUP(Perspectivas_Globales[[#This Row],[Country]],Tablas!$B$5:$C$138,2,FALSE)</f>
        <v>Europa</v>
      </c>
      <c r="Q1027" s="39" t="str" cm="1">
        <f t="array" ref="Q10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27" s="39" t="str" cm="1">
        <f t="array" ref="R10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28" spans="1:18" x14ac:dyDescent="0.25">
      <c r="A1028" s="1" t="s">
        <v>95</v>
      </c>
      <c r="B1028" s="1">
        <v>2010</v>
      </c>
      <c r="C1028" s="1" t="s">
        <v>12</v>
      </c>
      <c r="D1028" s="29">
        <v>75.3</v>
      </c>
      <c r="E1028" s="29">
        <v>115</v>
      </c>
      <c r="F1028" s="29">
        <v>0</v>
      </c>
      <c r="G1028" s="29">
        <v>6.56</v>
      </c>
      <c r="H1028" s="12">
        <v>0.09</v>
      </c>
      <c r="I1028" s="12">
        <v>0.05</v>
      </c>
      <c r="J1028" s="29">
        <v>59.1</v>
      </c>
      <c r="K1028" s="29">
        <v>0</v>
      </c>
      <c r="L1028" s="12">
        <v>0.93</v>
      </c>
      <c r="M1028" s="12">
        <v>0.94000000000000006</v>
      </c>
      <c r="N1028" s="29">
        <v>2</v>
      </c>
      <c r="O1028" s="108">
        <v>2</v>
      </c>
      <c r="P1028" s="39" t="str">
        <f>VLOOKUP(Perspectivas_Globales[[#This Row],[Country]],Tablas!$B$5:$C$138,2,FALSE)</f>
        <v>Europa</v>
      </c>
      <c r="Q1028" s="39" t="str" cm="1">
        <f t="array" ref="Q10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28" s="39" t="str" cm="1">
        <f t="array" ref="R10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29" spans="1:18" x14ac:dyDescent="0.25">
      <c r="A1029" s="1" t="s">
        <v>95</v>
      </c>
      <c r="B1029" s="1">
        <v>2009</v>
      </c>
      <c r="C1029" s="1" t="s">
        <v>12</v>
      </c>
      <c r="D1029" s="29">
        <v>75</v>
      </c>
      <c r="E1029" s="29">
        <v>117</v>
      </c>
      <c r="F1029" s="29">
        <v>0</v>
      </c>
      <c r="G1029" s="29">
        <v>6.45</v>
      </c>
      <c r="H1029" s="12">
        <v>0.87</v>
      </c>
      <c r="I1029" s="12">
        <v>0</v>
      </c>
      <c r="J1029" s="29">
        <v>58.5</v>
      </c>
      <c r="K1029" s="29">
        <v>0</v>
      </c>
      <c r="L1029" s="12">
        <v>0.91</v>
      </c>
      <c r="M1029" s="12">
        <v>0.92</v>
      </c>
      <c r="N1029" s="29">
        <v>2</v>
      </c>
      <c r="O1029" s="108">
        <v>2.1</v>
      </c>
      <c r="P1029" s="39" t="str">
        <f>VLOOKUP(Perspectivas_Globales[[#This Row],[Country]],Tablas!$B$5:$C$138,2,FALSE)</f>
        <v>Europa</v>
      </c>
      <c r="Q1029" s="39" t="str" cm="1">
        <f t="array" ref="Q10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29" s="39" t="str" cm="1">
        <f t="array" ref="R10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30" spans="1:18" x14ac:dyDescent="0.25">
      <c r="A1030" s="1" t="s">
        <v>95</v>
      </c>
      <c r="B1030" s="1">
        <v>2008</v>
      </c>
      <c r="C1030" s="1" t="s">
        <v>12</v>
      </c>
      <c r="D1030" s="29">
        <v>74.599999999999994</v>
      </c>
      <c r="E1030" s="29">
        <v>121</v>
      </c>
      <c r="F1030" s="29">
        <v>0</v>
      </c>
      <c r="G1030" s="29">
        <v>6.17</v>
      </c>
      <c r="H1030" s="12">
        <v>0.93</v>
      </c>
      <c r="I1030" s="12">
        <v>0</v>
      </c>
      <c r="J1030" s="29">
        <v>57.8</v>
      </c>
      <c r="K1030" s="29">
        <v>0</v>
      </c>
      <c r="L1030" s="12">
        <v>0.95000000000000007</v>
      </c>
      <c r="M1030" s="12">
        <v>0.95000000000000007</v>
      </c>
      <c r="N1030" s="29">
        <v>2.1</v>
      </c>
      <c r="O1030" s="108">
        <v>2.1</v>
      </c>
      <c r="P1030" s="39" t="str">
        <f>VLOOKUP(Perspectivas_Globales[[#This Row],[Country]],Tablas!$B$5:$C$138,2,FALSE)</f>
        <v>Europa</v>
      </c>
      <c r="Q1030" s="39" t="str" cm="1">
        <f t="array" ref="Q10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30" s="39" t="str" cm="1">
        <f t="array" ref="R10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31" spans="1:18" x14ac:dyDescent="0.25">
      <c r="A1031" s="1" t="s">
        <v>95</v>
      </c>
      <c r="B1031" s="1">
        <v>2007</v>
      </c>
      <c r="C1031" s="1" t="s">
        <v>12</v>
      </c>
      <c r="D1031" s="29">
        <v>74.2</v>
      </c>
      <c r="E1031" s="29">
        <v>125</v>
      </c>
      <c r="F1031" s="29">
        <v>0</v>
      </c>
      <c r="G1031" s="29">
        <v>4.9800000000000004</v>
      </c>
      <c r="H1031" s="12">
        <v>0.09</v>
      </c>
      <c r="I1031" s="12">
        <v>0</v>
      </c>
      <c r="J1031" s="29">
        <v>57.2</v>
      </c>
      <c r="K1031" s="29">
        <v>0</v>
      </c>
      <c r="L1031" s="12">
        <v>0.92</v>
      </c>
      <c r="M1031" s="12">
        <v>0.92</v>
      </c>
      <c r="N1031" s="29">
        <v>2.1</v>
      </c>
      <c r="O1031" s="108">
        <v>2.2000000000000002</v>
      </c>
      <c r="P1031" s="39" t="str">
        <f>VLOOKUP(Perspectivas_Globales[[#This Row],[Country]],Tablas!$B$5:$C$138,2,FALSE)</f>
        <v>Europa</v>
      </c>
      <c r="Q1031" s="39" t="str" cm="1">
        <f t="array" ref="Q10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31" s="39" t="str" cm="1">
        <f t="array" ref="R10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32" spans="1:18" x14ac:dyDescent="0.25">
      <c r="A1032" s="1" t="s">
        <v>95</v>
      </c>
      <c r="B1032" s="1">
        <v>2006</v>
      </c>
      <c r="C1032" s="1" t="s">
        <v>12</v>
      </c>
      <c r="D1032" s="29">
        <v>73.8</v>
      </c>
      <c r="E1032" s="29">
        <v>13</v>
      </c>
      <c r="F1032" s="29">
        <v>0</v>
      </c>
      <c r="G1032" s="29">
        <v>5.38</v>
      </c>
      <c r="H1032" s="12">
        <v>0.09</v>
      </c>
      <c r="I1032" s="12">
        <v>0</v>
      </c>
      <c r="J1032" s="29">
        <v>56.5</v>
      </c>
      <c r="K1032" s="29">
        <v>0</v>
      </c>
      <c r="L1032" s="12">
        <v>0.09</v>
      </c>
      <c r="M1032" s="12">
        <v>0.09</v>
      </c>
      <c r="N1032" s="29">
        <v>2.2000000000000002</v>
      </c>
      <c r="O1032" s="108">
        <v>2.2000000000000002</v>
      </c>
      <c r="P1032" s="39" t="str">
        <f>VLOOKUP(Perspectivas_Globales[[#This Row],[Country]],Tablas!$B$5:$C$138,2,FALSE)</f>
        <v>Europa</v>
      </c>
      <c r="Q1032" s="39" t="str" cm="1">
        <f t="array" ref="Q10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32" s="39" t="str" cm="1">
        <f t="array" ref="R10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33" spans="1:18" x14ac:dyDescent="0.25">
      <c r="A1033" s="1" t="s">
        <v>96</v>
      </c>
      <c r="B1033" s="1">
        <v>2014</v>
      </c>
      <c r="C1033" s="1" t="s">
        <v>12</v>
      </c>
      <c r="D1033" s="29">
        <v>74.099999999999994</v>
      </c>
      <c r="E1033" s="29">
        <v>96</v>
      </c>
      <c r="F1033" s="29">
        <v>18</v>
      </c>
      <c r="G1033" s="29">
        <v>0.43</v>
      </c>
      <c r="H1033" s="12">
        <v>0.99</v>
      </c>
      <c r="I1033" s="12">
        <v>0.1</v>
      </c>
      <c r="J1033" s="29">
        <v>57.5</v>
      </c>
      <c r="K1033" s="29">
        <v>21</v>
      </c>
      <c r="L1033" s="12">
        <v>0.99</v>
      </c>
      <c r="M1033" s="12">
        <v>0.99</v>
      </c>
      <c r="N1033" s="29">
        <v>6.4</v>
      </c>
      <c r="O1033" s="108">
        <v>6.2</v>
      </c>
      <c r="P1033" s="39" t="str">
        <f>VLOOKUP(Perspectivas_Globales[[#This Row],[Country]],Tablas!$B$5:$C$138,2,FALSE)</f>
        <v>Africa</v>
      </c>
      <c r="Q1033" s="39" t="str" cm="1">
        <f t="array" ref="Q10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33" s="39" t="str" cm="1">
        <f t="array" ref="R10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34" spans="1:18" x14ac:dyDescent="0.25">
      <c r="A1034" s="1" t="s">
        <v>96</v>
      </c>
      <c r="B1034" s="1">
        <v>2013</v>
      </c>
      <c r="C1034" s="1" t="s">
        <v>12</v>
      </c>
      <c r="D1034" s="29">
        <v>73.900000000000006</v>
      </c>
      <c r="E1034" s="29">
        <v>97</v>
      </c>
      <c r="F1034" s="29">
        <v>18</v>
      </c>
      <c r="G1034" s="29">
        <v>0.45</v>
      </c>
      <c r="H1034" s="12">
        <v>0.99</v>
      </c>
      <c r="I1034" s="12">
        <v>0.92</v>
      </c>
      <c r="J1034" s="29">
        <v>56.5</v>
      </c>
      <c r="K1034" s="29">
        <v>21</v>
      </c>
      <c r="L1034" s="12">
        <v>0.99</v>
      </c>
      <c r="M1034" s="12">
        <v>0.99</v>
      </c>
      <c r="N1034" s="29">
        <v>6.4</v>
      </c>
      <c r="O1034" s="108">
        <v>6.2</v>
      </c>
      <c r="P1034" s="39" t="str">
        <f>VLOOKUP(Perspectivas_Globales[[#This Row],[Country]],Tablas!$B$5:$C$138,2,FALSE)</f>
        <v>Africa</v>
      </c>
      <c r="Q1034" s="39" t="str" cm="1">
        <f t="array" ref="Q10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34" s="39" t="str" cm="1">
        <f t="array" ref="R10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35" spans="1:18" x14ac:dyDescent="0.25">
      <c r="A1035" s="1" t="s">
        <v>96</v>
      </c>
      <c r="B1035" s="1">
        <v>2012</v>
      </c>
      <c r="C1035" s="1" t="s">
        <v>12</v>
      </c>
      <c r="D1035" s="29">
        <v>73.599999999999994</v>
      </c>
      <c r="E1035" s="29">
        <v>99</v>
      </c>
      <c r="F1035" s="29">
        <v>19</v>
      </c>
      <c r="G1035" s="29">
        <v>0.55000000000000004</v>
      </c>
      <c r="H1035" s="12">
        <v>0.99</v>
      </c>
      <c r="I1035" s="12">
        <v>6.68</v>
      </c>
      <c r="J1035" s="29">
        <v>55.5</v>
      </c>
      <c r="K1035" s="29">
        <v>22</v>
      </c>
      <c r="L1035" s="12">
        <v>0.99</v>
      </c>
      <c r="M1035" s="12">
        <v>0.99</v>
      </c>
      <c r="N1035" s="29">
        <v>6.3</v>
      </c>
      <c r="O1035" s="108">
        <v>6.2</v>
      </c>
      <c r="P1035" s="39" t="str">
        <f>VLOOKUP(Perspectivas_Globales[[#This Row],[Country]],Tablas!$B$5:$C$138,2,FALSE)</f>
        <v>Africa</v>
      </c>
      <c r="Q1035" s="39" t="str" cm="1">
        <f t="array" ref="Q10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35" s="39" t="str" cm="1">
        <f t="array" ref="R10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36" spans="1:18" x14ac:dyDescent="0.25">
      <c r="A1036" s="1" t="s">
        <v>96</v>
      </c>
      <c r="B1036" s="1">
        <v>2011</v>
      </c>
      <c r="C1036" s="1" t="s">
        <v>12</v>
      </c>
      <c r="D1036" s="29">
        <v>73.3</v>
      </c>
      <c r="E1036" s="29">
        <v>14</v>
      </c>
      <c r="F1036" s="29">
        <v>19</v>
      </c>
      <c r="G1036" s="29">
        <v>0.54</v>
      </c>
      <c r="H1036" s="12">
        <v>0.98</v>
      </c>
      <c r="I1036" s="12">
        <v>9.82</v>
      </c>
      <c r="J1036" s="29">
        <v>54.6</v>
      </c>
      <c r="K1036" s="29">
        <v>22</v>
      </c>
      <c r="L1036" s="12">
        <v>0.98</v>
      </c>
      <c r="M1036" s="12">
        <v>0.99</v>
      </c>
      <c r="N1036" s="29">
        <v>6.3</v>
      </c>
      <c r="O1036" s="108">
        <v>6.2</v>
      </c>
      <c r="P1036" s="39" t="str">
        <f>VLOOKUP(Perspectivas_Globales[[#This Row],[Country]],Tablas!$B$5:$C$138,2,FALSE)</f>
        <v>Africa</v>
      </c>
      <c r="Q1036" s="39" t="str" cm="1">
        <f t="array" ref="Q10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36" s="39" t="str" cm="1">
        <f t="array" ref="R10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37" spans="1:18" x14ac:dyDescent="0.25">
      <c r="A1037" s="1" t="s">
        <v>96</v>
      </c>
      <c r="B1037" s="1">
        <v>2010</v>
      </c>
      <c r="C1037" s="1" t="s">
        <v>12</v>
      </c>
      <c r="D1037" s="29">
        <v>72.8</v>
      </c>
      <c r="E1037" s="29">
        <v>11</v>
      </c>
      <c r="F1037" s="29">
        <v>20</v>
      </c>
      <c r="G1037" s="29">
        <v>0.56000000000000005</v>
      </c>
      <c r="H1037" s="12">
        <v>0.98</v>
      </c>
      <c r="I1037" s="12">
        <v>6.33</v>
      </c>
      <c r="J1037" s="29">
        <v>53.6</v>
      </c>
      <c r="K1037" s="29">
        <v>23</v>
      </c>
      <c r="L1037" s="12">
        <v>0.99</v>
      </c>
      <c r="M1037" s="12">
        <v>0.99</v>
      </c>
      <c r="N1037" s="29">
        <v>6.3</v>
      </c>
      <c r="O1037" s="108">
        <v>6.2</v>
      </c>
      <c r="P1037" s="39" t="str">
        <f>VLOOKUP(Perspectivas_Globales[[#This Row],[Country]],Tablas!$B$5:$C$138,2,FALSE)</f>
        <v>Africa</v>
      </c>
      <c r="Q1037" s="39" t="str" cm="1">
        <f t="array" ref="Q10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37" s="39" t="str" cm="1">
        <f t="array" ref="R10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38" spans="1:18" x14ac:dyDescent="0.25">
      <c r="A1038" s="1" t="s">
        <v>96</v>
      </c>
      <c r="B1038" s="1">
        <v>2009</v>
      </c>
      <c r="C1038" s="1" t="s">
        <v>12</v>
      </c>
      <c r="D1038" s="29">
        <v>72.3</v>
      </c>
      <c r="E1038" s="29">
        <v>116</v>
      </c>
      <c r="F1038" s="29">
        <v>20</v>
      </c>
      <c r="G1038" s="29">
        <v>0.62</v>
      </c>
      <c r="H1038" s="12">
        <v>0.98</v>
      </c>
      <c r="I1038" s="12">
        <v>8.34</v>
      </c>
      <c r="J1038" s="29">
        <v>52.7</v>
      </c>
      <c r="K1038" s="29">
        <v>23</v>
      </c>
      <c r="L1038" s="12">
        <v>0.99</v>
      </c>
      <c r="M1038" s="12">
        <v>0.99</v>
      </c>
      <c r="N1038" s="29">
        <v>6.4</v>
      </c>
      <c r="O1038" s="108">
        <v>6.2</v>
      </c>
      <c r="P1038" s="39" t="str">
        <f>VLOOKUP(Perspectivas_Globales[[#This Row],[Country]],Tablas!$B$5:$C$138,2,FALSE)</f>
        <v>Africa</v>
      </c>
      <c r="Q1038" s="39" t="str" cm="1">
        <f t="array" ref="Q10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38" s="39" t="str" cm="1">
        <f t="array" ref="R10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39" spans="1:18" x14ac:dyDescent="0.25">
      <c r="A1039" s="1" t="s">
        <v>96</v>
      </c>
      <c r="B1039" s="1">
        <v>2008</v>
      </c>
      <c r="C1039" s="1" t="s">
        <v>12</v>
      </c>
      <c r="D1039" s="29">
        <v>71.8</v>
      </c>
      <c r="E1039" s="29">
        <v>123</v>
      </c>
      <c r="F1039" s="29">
        <v>21</v>
      </c>
      <c r="G1039" s="29">
        <v>0.51</v>
      </c>
      <c r="H1039" s="12">
        <v>0.97</v>
      </c>
      <c r="I1039" s="12">
        <v>14.55</v>
      </c>
      <c r="J1039" s="29">
        <v>51.7</v>
      </c>
      <c r="K1039" s="29">
        <v>24</v>
      </c>
      <c r="L1039" s="12">
        <v>0.99</v>
      </c>
      <c r="M1039" s="12">
        <v>0.99</v>
      </c>
      <c r="N1039" s="29">
        <v>6.4</v>
      </c>
      <c r="O1039" s="108">
        <v>6.3</v>
      </c>
      <c r="P1039" s="39" t="str">
        <f>VLOOKUP(Perspectivas_Globales[[#This Row],[Country]],Tablas!$B$5:$C$138,2,FALSE)</f>
        <v>Africa</v>
      </c>
      <c r="Q1039" s="39" t="str" cm="1">
        <f t="array" ref="Q10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39" s="39" t="str" cm="1">
        <f t="array" ref="R10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40" spans="1:18" x14ac:dyDescent="0.25">
      <c r="A1040" s="1" t="s">
        <v>96</v>
      </c>
      <c r="B1040" s="1">
        <v>2007</v>
      </c>
      <c r="C1040" s="1" t="s">
        <v>12</v>
      </c>
      <c r="D1040" s="29">
        <v>71.400000000000006</v>
      </c>
      <c r="E1040" s="29">
        <v>128</v>
      </c>
      <c r="F1040" s="29">
        <v>21</v>
      </c>
      <c r="G1040" s="29">
        <v>0.56000000000000005</v>
      </c>
      <c r="H1040" s="12">
        <v>0.95000000000000007</v>
      </c>
      <c r="I1040" s="12">
        <v>22.48</v>
      </c>
      <c r="J1040" s="29">
        <v>5.8</v>
      </c>
      <c r="K1040" s="29">
        <v>25</v>
      </c>
      <c r="L1040" s="12">
        <v>0.95000000000000007</v>
      </c>
      <c r="M1040" s="12">
        <v>0.95000000000000007</v>
      </c>
      <c r="N1040" s="29">
        <v>6.4</v>
      </c>
      <c r="O1040" s="108">
        <v>6.3</v>
      </c>
      <c r="P1040" s="39" t="str">
        <f>VLOOKUP(Perspectivas_Globales[[#This Row],[Country]],Tablas!$B$5:$C$138,2,FALSE)</f>
        <v>Africa</v>
      </c>
      <c r="Q1040" s="39" t="str" cm="1">
        <f t="array" ref="Q10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40" s="39" t="str" cm="1">
        <f t="array" ref="R10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41" spans="1:18" x14ac:dyDescent="0.25">
      <c r="A1041" s="1" t="s">
        <v>96</v>
      </c>
      <c r="B1041" s="1">
        <v>2006</v>
      </c>
      <c r="C1041" s="1" t="s">
        <v>12</v>
      </c>
      <c r="D1041" s="29">
        <v>71</v>
      </c>
      <c r="E1041" s="29">
        <v>133</v>
      </c>
      <c r="F1041" s="29">
        <v>22</v>
      </c>
      <c r="G1041" s="29">
        <v>0.57999999999999996</v>
      </c>
      <c r="H1041" s="12">
        <v>0.95000000000000007</v>
      </c>
      <c r="I1041" s="12">
        <v>12.17</v>
      </c>
      <c r="J1041" s="29">
        <v>49.9</v>
      </c>
      <c r="K1041" s="29">
        <v>25</v>
      </c>
      <c r="L1041" s="12">
        <v>0.97</v>
      </c>
      <c r="M1041" s="12">
        <v>0.97</v>
      </c>
      <c r="N1041" s="29">
        <v>6.4</v>
      </c>
      <c r="O1041" s="108">
        <v>6.3</v>
      </c>
      <c r="P1041" s="39" t="str">
        <f>VLOOKUP(Perspectivas_Globales[[#This Row],[Country]],Tablas!$B$5:$C$138,2,FALSE)</f>
        <v>Africa</v>
      </c>
      <c r="Q1041" s="39" t="str" cm="1">
        <f t="array" ref="Q10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41" s="39" t="str" cm="1">
        <f t="array" ref="R10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42" spans="1:18" x14ac:dyDescent="0.25">
      <c r="A1042" s="1" t="s">
        <v>96</v>
      </c>
      <c r="B1042" s="1">
        <v>2005</v>
      </c>
      <c r="C1042" s="1" t="s">
        <v>12</v>
      </c>
      <c r="D1042" s="29">
        <v>77</v>
      </c>
      <c r="E1042" s="29">
        <v>137</v>
      </c>
      <c r="F1042" s="29">
        <v>22</v>
      </c>
      <c r="G1042" s="29">
        <v>0.47</v>
      </c>
      <c r="H1042" s="12">
        <v>0.96</v>
      </c>
      <c r="I1042" s="12">
        <v>0</v>
      </c>
      <c r="J1042" s="29">
        <v>49.1</v>
      </c>
      <c r="K1042" s="29">
        <v>26</v>
      </c>
      <c r="L1042" s="12">
        <v>0.98</v>
      </c>
      <c r="M1042" s="12">
        <v>0.98</v>
      </c>
      <c r="N1042" s="29">
        <v>6.5</v>
      </c>
      <c r="O1042" s="108">
        <v>6.3</v>
      </c>
      <c r="P1042" s="39" t="str">
        <f>VLOOKUP(Perspectivas_Globales[[#This Row],[Country]],Tablas!$B$5:$C$138,2,FALSE)</f>
        <v>Africa</v>
      </c>
      <c r="Q1042" s="39" t="str" cm="1">
        <f t="array" ref="Q10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42" s="39" t="str" cm="1">
        <f t="array" ref="R10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43" spans="1:18" x14ac:dyDescent="0.25">
      <c r="A1043" s="1" t="s">
        <v>96</v>
      </c>
      <c r="B1043" s="1">
        <v>2004</v>
      </c>
      <c r="C1043" s="1" t="s">
        <v>12</v>
      </c>
      <c r="D1043" s="29">
        <v>72</v>
      </c>
      <c r="E1043" s="29">
        <v>142</v>
      </c>
      <c r="F1043" s="29">
        <v>23</v>
      </c>
      <c r="G1043" s="29">
        <v>0.56000000000000005</v>
      </c>
      <c r="H1043" s="12">
        <v>0.95000000000000007</v>
      </c>
      <c r="I1043" s="12">
        <v>63.99</v>
      </c>
      <c r="J1043" s="29">
        <v>48.2</v>
      </c>
      <c r="K1043" s="29">
        <v>27</v>
      </c>
      <c r="L1043" s="12">
        <v>0.97</v>
      </c>
      <c r="M1043" s="12">
        <v>0.97</v>
      </c>
      <c r="N1043" s="29">
        <v>6.5</v>
      </c>
      <c r="O1043" s="108">
        <v>6.4</v>
      </c>
      <c r="P1043" s="39" t="str">
        <f>VLOOKUP(Perspectivas_Globales[[#This Row],[Country]],Tablas!$B$5:$C$138,2,FALSE)</f>
        <v>Africa</v>
      </c>
      <c r="Q1043" s="39" t="str" cm="1">
        <f t="array" ref="Q10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43" s="39" t="str" cm="1">
        <f t="array" ref="R10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44" spans="1:18" x14ac:dyDescent="0.25">
      <c r="A1044" s="1" t="s">
        <v>96</v>
      </c>
      <c r="B1044" s="1">
        <v>2003</v>
      </c>
      <c r="C1044" s="1" t="s">
        <v>12</v>
      </c>
      <c r="D1044" s="29">
        <v>69.900000000000006</v>
      </c>
      <c r="E1044" s="29">
        <v>146</v>
      </c>
      <c r="F1044" s="29">
        <v>24</v>
      </c>
      <c r="G1044" s="29">
        <v>0.57999999999999996</v>
      </c>
      <c r="H1044" s="12">
        <v>0.09</v>
      </c>
      <c r="I1044" s="12">
        <v>108.41</v>
      </c>
      <c r="J1044" s="29">
        <v>47.3</v>
      </c>
      <c r="K1044" s="29">
        <v>28</v>
      </c>
      <c r="L1044" s="12">
        <v>0.91</v>
      </c>
      <c r="M1044" s="12">
        <v>0.91</v>
      </c>
      <c r="N1044" s="29">
        <v>6.6</v>
      </c>
      <c r="O1044" s="108">
        <v>6.4</v>
      </c>
      <c r="P1044" s="39" t="str">
        <f>VLOOKUP(Perspectivas_Globales[[#This Row],[Country]],Tablas!$B$5:$C$138,2,FALSE)</f>
        <v>Africa</v>
      </c>
      <c r="Q1044" s="39" t="str" cm="1">
        <f t="array" ref="Q10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44" s="39" t="str" cm="1">
        <f t="array" ref="R10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45" spans="1:18" x14ac:dyDescent="0.25">
      <c r="A1045" s="1" t="s">
        <v>96</v>
      </c>
      <c r="B1045" s="1">
        <v>2002</v>
      </c>
      <c r="C1045" s="1" t="s">
        <v>12</v>
      </c>
      <c r="D1045" s="29">
        <v>69.5</v>
      </c>
      <c r="E1045" s="29">
        <v>15</v>
      </c>
      <c r="F1045" s="29">
        <v>25</v>
      </c>
      <c r="G1045" s="29">
        <v>0.46</v>
      </c>
      <c r="H1045" s="12">
        <v>0.92</v>
      </c>
      <c r="I1045" s="12">
        <v>60</v>
      </c>
      <c r="J1045" s="29">
        <v>46.5</v>
      </c>
      <c r="K1045" s="29">
        <v>29</v>
      </c>
      <c r="L1045" s="12">
        <v>0.94000000000000006</v>
      </c>
      <c r="M1045" s="12">
        <v>0.94000000000000006</v>
      </c>
      <c r="N1045" s="29">
        <v>6.6</v>
      </c>
      <c r="O1045" s="108">
        <v>6.5</v>
      </c>
      <c r="P1045" s="39" t="str">
        <f>VLOOKUP(Perspectivas_Globales[[#This Row],[Country]],Tablas!$B$5:$C$138,2,FALSE)</f>
        <v>Africa</v>
      </c>
      <c r="Q1045" s="39" t="str" cm="1">
        <f t="array" ref="Q10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45" s="39" t="str" cm="1">
        <f t="array" ref="R10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46" spans="1:18" x14ac:dyDescent="0.25">
      <c r="A1046" s="1" t="s">
        <v>96</v>
      </c>
      <c r="B1046" s="1">
        <v>2001</v>
      </c>
      <c r="C1046" s="1" t="s">
        <v>12</v>
      </c>
      <c r="D1046" s="29">
        <v>69</v>
      </c>
      <c r="E1046" s="29">
        <v>155</v>
      </c>
      <c r="F1046" s="29">
        <v>26</v>
      </c>
      <c r="G1046" s="29">
        <v>0.46</v>
      </c>
      <c r="H1046" s="12">
        <v>0.84</v>
      </c>
      <c r="I1046" s="12">
        <v>27.240000000000002</v>
      </c>
      <c r="J1046" s="29">
        <v>45.7</v>
      </c>
      <c r="K1046" s="29">
        <v>30</v>
      </c>
      <c r="L1046" s="12">
        <v>0.93</v>
      </c>
      <c r="M1046" s="12">
        <v>0.96</v>
      </c>
      <c r="N1046" s="29">
        <v>6.7</v>
      </c>
      <c r="O1046" s="108">
        <v>6.5</v>
      </c>
      <c r="P1046" s="39" t="str">
        <f>VLOOKUP(Perspectivas_Globales[[#This Row],[Country]],Tablas!$B$5:$C$138,2,FALSE)</f>
        <v>Africa</v>
      </c>
      <c r="Q1046" s="39" t="str" cm="1">
        <f t="array" ref="Q10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46" s="39" t="str" cm="1">
        <f t="array" ref="R10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47" spans="1:18" x14ac:dyDescent="0.25">
      <c r="A1047" s="1" t="s">
        <v>96</v>
      </c>
      <c r="B1047" s="1">
        <v>2000</v>
      </c>
      <c r="C1047" s="1" t="s">
        <v>12</v>
      </c>
      <c r="D1047" s="29">
        <v>68.599999999999994</v>
      </c>
      <c r="E1047" s="29">
        <v>16</v>
      </c>
      <c r="F1047" s="29">
        <v>27</v>
      </c>
      <c r="G1047" s="29">
        <v>0.45</v>
      </c>
      <c r="H1047" s="12">
        <v>0.43</v>
      </c>
      <c r="I1047" s="12">
        <v>73.680000000000007</v>
      </c>
      <c r="J1047" s="29">
        <v>44.8</v>
      </c>
      <c r="K1047" s="29">
        <v>32</v>
      </c>
      <c r="L1047" s="12">
        <v>0.95000000000000007</v>
      </c>
      <c r="M1047" s="12">
        <v>0.95000000000000007</v>
      </c>
      <c r="N1047" s="29">
        <v>6.7</v>
      </c>
      <c r="O1047" s="108">
        <v>6.6</v>
      </c>
      <c r="P1047" s="39" t="str">
        <f>VLOOKUP(Perspectivas_Globales[[#This Row],[Country]],Tablas!$B$5:$C$138,2,FALSE)</f>
        <v>Africa</v>
      </c>
      <c r="Q1047" s="39" t="str" cm="1">
        <f t="array" ref="Q10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47" s="39" t="str" cm="1">
        <f t="array" ref="R10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48" spans="1:18" x14ac:dyDescent="0.25">
      <c r="A1048" s="1" t="s">
        <v>97</v>
      </c>
      <c r="B1048" s="1">
        <v>2014</v>
      </c>
      <c r="C1048" s="1" t="s">
        <v>12</v>
      </c>
      <c r="D1048" s="29">
        <v>56.7</v>
      </c>
      <c r="E1048" s="29">
        <v>375</v>
      </c>
      <c r="F1048" s="29">
        <v>61</v>
      </c>
      <c r="G1048" s="29">
        <v>0.01</v>
      </c>
      <c r="H1048" s="12">
        <v>0.79</v>
      </c>
      <c r="I1048" s="12">
        <v>0.09</v>
      </c>
      <c r="J1048" s="29">
        <v>22.2</v>
      </c>
      <c r="K1048" s="29">
        <v>84</v>
      </c>
      <c r="L1048" s="12">
        <v>0.79</v>
      </c>
      <c r="M1048" s="12">
        <v>0.79</v>
      </c>
      <c r="N1048" s="29">
        <v>3.6</v>
      </c>
      <c r="O1048" s="108">
        <v>3.5</v>
      </c>
      <c r="P1048" s="39" t="str">
        <f>VLOOKUP(Perspectivas_Globales[[#This Row],[Country]],Tablas!$B$5:$C$138,2,FALSE)</f>
        <v>Africa</v>
      </c>
      <c r="Q1048" s="39" t="str" cm="1">
        <f t="array" ref="Q10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48" s="39" t="str" cm="1">
        <f t="array" ref="R10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49" spans="1:18" x14ac:dyDescent="0.25">
      <c r="A1049" s="1" t="s">
        <v>97</v>
      </c>
      <c r="B1049" s="1">
        <v>2013</v>
      </c>
      <c r="C1049" s="1" t="s">
        <v>12</v>
      </c>
      <c r="D1049" s="29">
        <v>55.3</v>
      </c>
      <c r="E1049" s="29">
        <v>46</v>
      </c>
      <c r="F1049" s="29">
        <v>62</v>
      </c>
      <c r="G1049" s="29">
        <v>1.1599999999999999</v>
      </c>
      <c r="H1049" s="12">
        <v>0.78</v>
      </c>
      <c r="I1049" s="12">
        <v>0.08</v>
      </c>
      <c r="J1049" s="29">
        <v>21.8</v>
      </c>
      <c r="K1049" s="29">
        <v>87</v>
      </c>
      <c r="L1049" s="12">
        <v>0.78</v>
      </c>
      <c r="M1049" s="12">
        <v>0.78</v>
      </c>
      <c r="N1049" s="29">
        <v>3.6</v>
      </c>
      <c r="O1049" s="108">
        <v>3.5</v>
      </c>
      <c r="P1049" s="39" t="str">
        <f>VLOOKUP(Perspectivas_Globales[[#This Row],[Country]],Tablas!$B$5:$C$138,2,FALSE)</f>
        <v>Africa</v>
      </c>
      <c r="Q1049" s="39" t="str" cm="1">
        <f t="array" ref="Q10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49" s="39" t="str" cm="1">
        <f t="array" ref="R10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50" spans="1:18" x14ac:dyDescent="0.25">
      <c r="A1050" s="1" t="s">
        <v>97</v>
      </c>
      <c r="B1050" s="1">
        <v>2012</v>
      </c>
      <c r="C1050" s="1" t="s">
        <v>12</v>
      </c>
      <c r="D1050" s="29">
        <v>54.8</v>
      </c>
      <c r="E1050" s="29">
        <v>48</v>
      </c>
      <c r="F1050" s="29">
        <v>64</v>
      </c>
      <c r="G1050" s="29">
        <v>1.19</v>
      </c>
      <c r="H1050" s="12">
        <v>0.76</v>
      </c>
      <c r="I1050" s="12">
        <v>1.45</v>
      </c>
      <c r="J1050" s="29">
        <v>21.3</v>
      </c>
      <c r="K1050" s="29">
        <v>90</v>
      </c>
      <c r="L1050" s="12">
        <v>0.73</v>
      </c>
      <c r="M1050" s="12">
        <v>0.76</v>
      </c>
      <c r="N1050" s="29">
        <v>3.6</v>
      </c>
      <c r="O1050" s="108">
        <v>3.5</v>
      </c>
      <c r="P1050" s="39" t="str">
        <f>VLOOKUP(Perspectivas_Globales[[#This Row],[Country]],Tablas!$B$5:$C$138,2,FALSE)</f>
        <v>Africa</v>
      </c>
      <c r="Q1050" s="39" t="str" cm="1">
        <f t="array" ref="Q10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50" s="39" t="str" cm="1">
        <f t="array" ref="R10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51" spans="1:18" x14ac:dyDescent="0.25">
      <c r="A1051" s="1" t="s">
        <v>97</v>
      </c>
      <c r="B1051" s="1">
        <v>2011</v>
      </c>
      <c r="C1051" s="1" t="s">
        <v>12</v>
      </c>
      <c r="D1051" s="29">
        <v>54.3</v>
      </c>
      <c r="E1051" s="29">
        <v>47</v>
      </c>
      <c r="F1051" s="29">
        <v>66</v>
      </c>
      <c r="G1051" s="29">
        <v>0.94</v>
      </c>
      <c r="H1051" s="12">
        <v>0.76</v>
      </c>
      <c r="I1051" s="12">
        <v>1.77</v>
      </c>
      <c r="J1051" s="29">
        <v>2.9</v>
      </c>
      <c r="K1051" s="29">
        <v>94</v>
      </c>
      <c r="L1051" s="12">
        <v>0.73</v>
      </c>
      <c r="M1051" s="12">
        <v>0.76</v>
      </c>
      <c r="N1051" s="29">
        <v>3.7</v>
      </c>
      <c r="O1051" s="108">
        <v>3.6</v>
      </c>
      <c r="P1051" s="39" t="str">
        <f>VLOOKUP(Perspectivas_Globales[[#This Row],[Country]],Tablas!$B$5:$C$138,2,FALSE)</f>
        <v>Africa</v>
      </c>
      <c r="Q1051" s="39" t="str" cm="1">
        <f t="array" ref="Q10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51" s="39" t="str" cm="1">
        <f t="array" ref="R10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52" spans="1:18" x14ac:dyDescent="0.25">
      <c r="A1052" s="1" t="s">
        <v>97</v>
      </c>
      <c r="B1052" s="1">
        <v>2010</v>
      </c>
      <c r="C1052" s="1" t="s">
        <v>12</v>
      </c>
      <c r="D1052" s="29">
        <v>54</v>
      </c>
      <c r="E1052" s="29">
        <v>47</v>
      </c>
      <c r="F1052" s="29">
        <v>69</v>
      </c>
      <c r="G1052" s="29">
        <v>0.96</v>
      </c>
      <c r="H1052" s="12">
        <v>0.74</v>
      </c>
      <c r="I1052" s="12">
        <v>23.21</v>
      </c>
      <c r="J1052" s="29">
        <v>2.5</v>
      </c>
      <c r="K1052" s="29">
        <v>98</v>
      </c>
      <c r="L1052" s="12">
        <v>0.73</v>
      </c>
      <c r="M1052" s="12">
        <v>0.74</v>
      </c>
      <c r="N1052" s="29">
        <v>3.7</v>
      </c>
      <c r="O1052" s="108">
        <v>3.6</v>
      </c>
      <c r="P1052" s="39" t="str">
        <f>VLOOKUP(Perspectivas_Globales[[#This Row],[Country]],Tablas!$B$5:$C$138,2,FALSE)</f>
        <v>Africa</v>
      </c>
      <c r="Q1052" s="39" t="str" cm="1">
        <f t="array" ref="Q10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52" s="39" t="str" cm="1">
        <f t="array" ref="R10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53" spans="1:18" x14ac:dyDescent="0.25">
      <c r="A1053" s="1" t="s">
        <v>97</v>
      </c>
      <c r="B1053" s="1">
        <v>2009</v>
      </c>
      <c r="C1053" s="1" t="s">
        <v>12</v>
      </c>
      <c r="D1053" s="29">
        <v>53.8</v>
      </c>
      <c r="E1053" s="29">
        <v>4</v>
      </c>
      <c r="F1053" s="29">
        <v>70</v>
      </c>
      <c r="G1053" s="29">
        <v>1.18</v>
      </c>
      <c r="H1053" s="12">
        <v>0.74</v>
      </c>
      <c r="I1053" s="12">
        <v>0.6</v>
      </c>
      <c r="J1053" s="29">
        <v>2.1</v>
      </c>
      <c r="K1053" s="29">
        <v>101</v>
      </c>
      <c r="L1053" s="12">
        <v>0.74</v>
      </c>
      <c r="M1053" s="12">
        <v>0.74</v>
      </c>
      <c r="N1053" s="29">
        <v>3.7</v>
      </c>
      <c r="O1053" s="108">
        <v>3.6</v>
      </c>
      <c r="P1053" s="39" t="str">
        <f>VLOOKUP(Perspectivas_Globales[[#This Row],[Country]],Tablas!$B$5:$C$138,2,FALSE)</f>
        <v>Africa</v>
      </c>
      <c r="Q1053" s="39" t="str" cm="1">
        <f t="array" ref="Q10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53" s="39" t="str" cm="1">
        <f t="array" ref="R10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54" spans="1:18" x14ac:dyDescent="0.25">
      <c r="A1054" s="1" t="s">
        <v>97</v>
      </c>
      <c r="B1054" s="1">
        <v>2008</v>
      </c>
      <c r="C1054" s="1" t="s">
        <v>12</v>
      </c>
      <c r="D1054" s="29">
        <v>53.2</v>
      </c>
      <c r="E1054" s="29">
        <v>45</v>
      </c>
      <c r="F1054" s="29">
        <v>72</v>
      </c>
      <c r="G1054" s="29">
        <v>1.48</v>
      </c>
      <c r="H1054" s="12">
        <v>0.75</v>
      </c>
      <c r="I1054" s="12">
        <v>0.04</v>
      </c>
      <c r="J1054" s="29">
        <v>19.7</v>
      </c>
      <c r="K1054" s="29">
        <v>104</v>
      </c>
      <c r="L1054" s="12">
        <v>0.74</v>
      </c>
      <c r="M1054" s="12">
        <v>0.75</v>
      </c>
      <c r="N1054" s="29">
        <v>3.7</v>
      </c>
      <c r="O1054" s="108">
        <v>3.7</v>
      </c>
      <c r="P1054" s="39" t="str">
        <f>VLOOKUP(Perspectivas_Globales[[#This Row],[Country]],Tablas!$B$5:$C$138,2,FALSE)</f>
        <v>Africa</v>
      </c>
      <c r="Q1054" s="39" t="str" cm="1">
        <f t="array" ref="Q10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54" s="39" t="str" cm="1">
        <f t="array" ref="R10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55" spans="1:18" x14ac:dyDescent="0.25">
      <c r="A1055" s="1" t="s">
        <v>97</v>
      </c>
      <c r="B1055" s="1">
        <v>2007</v>
      </c>
      <c r="C1055" s="1" t="s">
        <v>12</v>
      </c>
      <c r="D1055" s="29">
        <v>52.1</v>
      </c>
      <c r="E1055" s="29">
        <v>425</v>
      </c>
      <c r="F1055" s="29">
        <v>74</v>
      </c>
      <c r="G1055" s="29">
        <v>1.03</v>
      </c>
      <c r="H1055" s="12">
        <v>0.75</v>
      </c>
      <c r="I1055" s="12">
        <v>2.67</v>
      </c>
      <c r="J1055" s="29">
        <v>19.3</v>
      </c>
      <c r="K1055" s="29">
        <v>108</v>
      </c>
      <c r="L1055" s="12">
        <v>0.75</v>
      </c>
      <c r="M1055" s="12">
        <v>0.75</v>
      </c>
      <c r="N1055" s="29">
        <v>3.8</v>
      </c>
      <c r="O1055" s="108">
        <v>3.7</v>
      </c>
      <c r="P1055" s="39" t="str">
        <f>VLOOKUP(Perspectivas_Globales[[#This Row],[Country]],Tablas!$B$5:$C$138,2,FALSE)</f>
        <v>Africa</v>
      </c>
      <c r="Q1055" s="39" t="str" cm="1">
        <f t="array" ref="Q10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55" s="39" t="str" cm="1">
        <f t="array" ref="R10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56" spans="1:18" x14ac:dyDescent="0.25">
      <c r="A1056" s="1" t="s">
        <v>97</v>
      </c>
      <c r="B1056" s="1">
        <v>2006</v>
      </c>
      <c r="C1056" s="1" t="s">
        <v>12</v>
      </c>
      <c r="D1056" s="29">
        <v>51.2</v>
      </c>
      <c r="E1056" s="29">
        <v>434</v>
      </c>
      <c r="F1056" s="29">
        <v>78</v>
      </c>
      <c r="G1056" s="29">
        <v>1.2</v>
      </c>
      <c r="H1056" s="12">
        <v>0.75</v>
      </c>
      <c r="I1056" s="12">
        <v>1.83</v>
      </c>
      <c r="J1056" s="29">
        <v>18.899999999999999</v>
      </c>
      <c r="K1056" s="29">
        <v>113</v>
      </c>
      <c r="L1056" s="12">
        <v>0.73</v>
      </c>
      <c r="M1056" s="12">
        <v>0.78</v>
      </c>
      <c r="N1056" s="29">
        <v>3.8</v>
      </c>
      <c r="O1056" s="108">
        <v>3.7</v>
      </c>
      <c r="P1056" s="39" t="str">
        <f>VLOOKUP(Perspectivas_Globales[[#This Row],[Country]],Tablas!$B$5:$C$138,2,FALSE)</f>
        <v>Africa</v>
      </c>
      <c r="Q1056" s="39" t="str" cm="1">
        <f t="array" ref="Q10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56" s="39" t="str" cm="1">
        <f t="array" ref="R10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57" spans="1:18" x14ac:dyDescent="0.25">
      <c r="A1057" s="1" t="s">
        <v>97</v>
      </c>
      <c r="B1057" s="1">
        <v>2005</v>
      </c>
      <c r="C1057" s="1" t="s">
        <v>12</v>
      </c>
      <c r="D1057" s="29">
        <v>58</v>
      </c>
      <c r="E1057" s="29">
        <v>434</v>
      </c>
      <c r="F1057" s="29">
        <v>80</v>
      </c>
      <c r="G1057" s="29">
        <v>1.23</v>
      </c>
      <c r="H1057" s="12">
        <v>0.75</v>
      </c>
      <c r="I1057" s="12">
        <v>125.98</v>
      </c>
      <c r="J1057" s="29">
        <v>18.5</v>
      </c>
      <c r="K1057" s="29">
        <v>117</v>
      </c>
      <c r="L1057" s="12">
        <v>0.71</v>
      </c>
      <c r="M1057" s="12">
        <v>0.08</v>
      </c>
      <c r="N1057" s="29">
        <v>3.9</v>
      </c>
      <c r="O1057" s="108">
        <v>3.8</v>
      </c>
      <c r="P1057" s="39" t="str">
        <f>VLOOKUP(Perspectivas_Globales[[#This Row],[Country]],Tablas!$B$5:$C$138,2,FALSE)</f>
        <v>Africa</v>
      </c>
      <c r="Q1057" s="39" t="str" cm="1">
        <f t="array" ref="Q10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57" s="39" t="str" cm="1">
        <f t="array" ref="R10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58" spans="1:18" x14ac:dyDescent="0.25">
      <c r="A1058" s="1" t="s">
        <v>97</v>
      </c>
      <c r="B1058" s="1">
        <v>2004</v>
      </c>
      <c r="C1058" s="1" t="s">
        <v>12</v>
      </c>
      <c r="D1058" s="29">
        <v>54</v>
      </c>
      <c r="E1058" s="29">
        <v>429</v>
      </c>
      <c r="F1058" s="29">
        <v>82</v>
      </c>
      <c r="G1058" s="29">
        <v>1.54</v>
      </c>
      <c r="H1058" s="12">
        <v>0.76</v>
      </c>
      <c r="I1058" s="12">
        <v>93.960000000000008</v>
      </c>
      <c r="J1058" s="29">
        <v>18.100000000000001</v>
      </c>
      <c r="K1058" s="29">
        <v>120</v>
      </c>
      <c r="L1058" s="12">
        <v>0.69000000000000006</v>
      </c>
      <c r="M1058" s="12">
        <v>0.83000000000000007</v>
      </c>
      <c r="N1058" s="29">
        <v>3.9</v>
      </c>
      <c r="O1058" s="108">
        <v>3.8</v>
      </c>
      <c r="P1058" s="39" t="str">
        <f>VLOOKUP(Perspectivas_Globales[[#This Row],[Country]],Tablas!$B$5:$C$138,2,FALSE)</f>
        <v>Africa</v>
      </c>
      <c r="Q1058" s="39" t="str" cm="1">
        <f t="array" ref="Q10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58" s="39" t="str" cm="1">
        <f t="array" ref="R10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59" spans="1:18" x14ac:dyDescent="0.25">
      <c r="A1059" s="1" t="s">
        <v>97</v>
      </c>
      <c r="B1059" s="1">
        <v>2003</v>
      </c>
      <c r="C1059" s="1" t="s">
        <v>12</v>
      </c>
      <c r="D1059" s="29">
        <v>51</v>
      </c>
      <c r="E1059" s="29">
        <v>424</v>
      </c>
      <c r="F1059" s="29">
        <v>85</v>
      </c>
      <c r="G1059" s="29">
        <v>1.68</v>
      </c>
      <c r="H1059" s="12">
        <v>0.76</v>
      </c>
      <c r="I1059" s="12">
        <v>288.98</v>
      </c>
      <c r="J1059" s="29">
        <v>17.7</v>
      </c>
      <c r="K1059" s="29">
        <v>124</v>
      </c>
      <c r="L1059" s="12">
        <v>0.67</v>
      </c>
      <c r="M1059" s="12">
        <v>0.85</v>
      </c>
      <c r="N1059" s="29">
        <v>4</v>
      </c>
      <c r="O1059" s="108">
        <v>3.9</v>
      </c>
      <c r="P1059" s="39" t="str">
        <f>VLOOKUP(Perspectivas_Globales[[#This Row],[Country]],Tablas!$B$5:$C$138,2,FALSE)</f>
        <v>Africa</v>
      </c>
      <c r="Q1059" s="39" t="str" cm="1">
        <f t="array" ref="Q10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59" s="39" t="str" cm="1">
        <f t="array" ref="R10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60" spans="1:18" x14ac:dyDescent="0.25">
      <c r="A1060" s="1" t="s">
        <v>97</v>
      </c>
      <c r="B1060" s="1">
        <v>2002</v>
      </c>
      <c r="C1060" s="1" t="s">
        <v>12</v>
      </c>
      <c r="D1060" s="29">
        <v>49.8</v>
      </c>
      <c r="E1060" s="29">
        <v>416</v>
      </c>
      <c r="F1060" s="29">
        <v>87</v>
      </c>
      <c r="G1060" s="29">
        <v>2.16</v>
      </c>
      <c r="H1060" s="12">
        <v>0.76</v>
      </c>
      <c r="I1060" s="12">
        <v>71.55</v>
      </c>
      <c r="J1060" s="29">
        <v>17.3</v>
      </c>
      <c r="K1060" s="29">
        <v>127</v>
      </c>
      <c r="L1060" s="12">
        <v>0.76</v>
      </c>
      <c r="M1060" s="12">
        <v>0.76</v>
      </c>
      <c r="N1060" s="29">
        <v>4</v>
      </c>
      <c r="O1060" s="108">
        <v>4</v>
      </c>
      <c r="P1060" s="39" t="str">
        <f>VLOOKUP(Perspectivas_Globales[[#This Row],[Country]],Tablas!$B$5:$C$138,2,FALSE)</f>
        <v>Africa</v>
      </c>
      <c r="Q1060" s="39" t="str" cm="1">
        <f t="array" ref="Q10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60" s="39" t="str" cm="1">
        <f t="array" ref="R10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61" spans="1:18" x14ac:dyDescent="0.25">
      <c r="A1061" s="1" t="s">
        <v>97</v>
      </c>
      <c r="B1061" s="1">
        <v>2001</v>
      </c>
      <c r="C1061" s="1" t="s">
        <v>12</v>
      </c>
      <c r="D1061" s="29">
        <v>49.5</v>
      </c>
      <c r="E1061" s="29">
        <v>48</v>
      </c>
      <c r="F1061" s="29">
        <v>90</v>
      </c>
      <c r="G1061" s="29">
        <v>2.09</v>
      </c>
      <c r="H1061" s="12">
        <v>0.25</v>
      </c>
      <c r="I1061" s="12">
        <v>70.850000000000009</v>
      </c>
      <c r="J1061" s="29">
        <v>16.899999999999999</v>
      </c>
      <c r="K1061" s="29">
        <v>132</v>
      </c>
      <c r="L1061" s="12">
        <v>0.72</v>
      </c>
      <c r="M1061" s="12">
        <v>0.73</v>
      </c>
      <c r="N1061" s="29">
        <v>4.0999999999999996</v>
      </c>
      <c r="O1061" s="108">
        <v>4</v>
      </c>
      <c r="P1061" s="39" t="str">
        <f>VLOOKUP(Perspectivas_Globales[[#This Row],[Country]],Tablas!$B$5:$C$138,2,FALSE)</f>
        <v>Africa</v>
      </c>
      <c r="Q1061" s="39" t="str" cm="1">
        <f t="array" ref="Q10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61" s="39" t="str" cm="1">
        <f t="array" ref="R10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62" spans="1:18" x14ac:dyDescent="0.25">
      <c r="A1062" s="1" t="s">
        <v>98</v>
      </c>
      <c r="B1062" s="1">
        <v>2014</v>
      </c>
      <c r="C1062" s="1" t="s">
        <v>12</v>
      </c>
      <c r="D1062" s="29">
        <v>66.400000000000006</v>
      </c>
      <c r="E1062" s="29">
        <v>21</v>
      </c>
      <c r="F1062" s="29">
        <v>40</v>
      </c>
      <c r="G1062" s="29">
        <v>0.01</v>
      </c>
      <c r="H1062" s="12">
        <v>0.88</v>
      </c>
      <c r="I1062" s="12">
        <v>1.22</v>
      </c>
      <c r="J1062" s="29">
        <v>22.9</v>
      </c>
      <c r="K1062" s="29">
        <v>52</v>
      </c>
      <c r="L1062" s="12">
        <v>0.88</v>
      </c>
      <c r="M1062" s="12">
        <v>0.88</v>
      </c>
      <c r="N1062" s="29">
        <v>12.9</v>
      </c>
      <c r="O1062" s="108">
        <v>13.1</v>
      </c>
      <c r="P1062" s="39" t="str">
        <f>VLOOKUP(Perspectivas_Globales[[#This Row],[Country]],Tablas!$B$5:$C$138,2,FALSE)</f>
        <v>Asia</v>
      </c>
      <c r="Q1062" s="39" t="str" cm="1">
        <f t="array" ref="Q10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62" s="39" t="str" cm="1">
        <f t="array" ref="R10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63" spans="1:18" x14ac:dyDescent="0.25">
      <c r="A1063" s="1" t="s">
        <v>98</v>
      </c>
      <c r="B1063" s="1">
        <v>2013</v>
      </c>
      <c r="C1063" s="1" t="s">
        <v>12</v>
      </c>
      <c r="D1063" s="29">
        <v>66.2</v>
      </c>
      <c r="E1063" s="29">
        <v>22</v>
      </c>
      <c r="F1063" s="29">
        <v>42</v>
      </c>
      <c r="G1063" s="29">
        <v>0.7</v>
      </c>
      <c r="H1063" s="12">
        <v>0.75</v>
      </c>
      <c r="I1063" s="12">
        <v>10.1</v>
      </c>
      <c r="J1063" s="29">
        <v>22.1</v>
      </c>
      <c r="K1063" s="29">
        <v>55</v>
      </c>
      <c r="L1063" s="12">
        <v>0.76</v>
      </c>
      <c r="M1063" s="12">
        <v>0.75</v>
      </c>
      <c r="N1063" s="29">
        <v>12.9</v>
      </c>
      <c r="O1063" s="108">
        <v>13.2</v>
      </c>
      <c r="P1063" s="39" t="str">
        <f>VLOOKUP(Perspectivas_Globales[[#This Row],[Country]],Tablas!$B$5:$C$138,2,FALSE)</f>
        <v>Asia</v>
      </c>
      <c r="Q1063" s="39" t="str" cm="1">
        <f t="array" ref="Q10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63" s="39" t="str" cm="1">
        <f t="array" ref="R10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64" spans="1:18" x14ac:dyDescent="0.25">
      <c r="A1064" s="1" t="s">
        <v>98</v>
      </c>
      <c r="B1064" s="1">
        <v>2012</v>
      </c>
      <c r="C1064" s="1" t="s">
        <v>12</v>
      </c>
      <c r="D1064" s="29">
        <v>65.900000000000006</v>
      </c>
      <c r="E1064" s="29">
        <v>25</v>
      </c>
      <c r="F1064" s="29">
        <v>44</v>
      </c>
      <c r="G1064" s="29">
        <v>0.55000000000000004</v>
      </c>
      <c r="H1064" s="12">
        <v>0.57999999999999996</v>
      </c>
      <c r="I1064" s="12">
        <v>21.75</v>
      </c>
      <c r="J1064" s="29">
        <v>21.3</v>
      </c>
      <c r="K1064" s="29">
        <v>58</v>
      </c>
      <c r="L1064" s="12">
        <v>0.87</v>
      </c>
      <c r="M1064" s="12">
        <v>0.84</v>
      </c>
      <c r="N1064" s="29">
        <v>13</v>
      </c>
      <c r="O1064" s="108">
        <v>13.2</v>
      </c>
      <c r="P1064" s="39" t="str">
        <f>VLOOKUP(Perspectivas_Globales[[#This Row],[Country]],Tablas!$B$5:$C$138,2,FALSE)</f>
        <v>Asia</v>
      </c>
      <c r="Q1064" s="39" t="str" cm="1">
        <f t="array" ref="Q10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64" s="39" t="str" cm="1">
        <f t="array" ref="R10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65" spans="1:18" x14ac:dyDescent="0.25">
      <c r="A1065" s="1" t="s">
        <v>98</v>
      </c>
      <c r="B1065" s="1">
        <v>2011</v>
      </c>
      <c r="C1065" s="1" t="s">
        <v>12</v>
      </c>
      <c r="D1065" s="29">
        <v>65.599999999999994</v>
      </c>
      <c r="E1065" s="29">
        <v>27</v>
      </c>
      <c r="F1065" s="29">
        <v>47</v>
      </c>
      <c r="G1065" s="29">
        <v>0.33</v>
      </c>
      <c r="H1065" s="12">
        <v>0.04</v>
      </c>
      <c r="I1065" s="12">
        <v>20.46</v>
      </c>
      <c r="J1065" s="29">
        <v>2.5</v>
      </c>
      <c r="K1065" s="29">
        <v>61</v>
      </c>
      <c r="L1065" s="12">
        <v>0.09</v>
      </c>
      <c r="M1065" s="12">
        <v>0.84</v>
      </c>
      <c r="N1065" s="29">
        <v>13</v>
      </c>
      <c r="O1065" s="108">
        <v>13.3</v>
      </c>
      <c r="P1065" s="39" t="str">
        <f>VLOOKUP(Perspectivas_Globales[[#This Row],[Country]],Tablas!$B$5:$C$138,2,FALSE)</f>
        <v>Asia</v>
      </c>
      <c r="Q1065" s="39" t="str" cm="1">
        <f t="array" ref="Q10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65" s="39" t="str" cm="1">
        <f t="array" ref="R10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66" spans="1:18" x14ac:dyDescent="0.25">
      <c r="A1066" s="1" t="s">
        <v>98</v>
      </c>
      <c r="B1066" s="1">
        <v>2010</v>
      </c>
      <c r="C1066" s="1" t="s">
        <v>12</v>
      </c>
      <c r="D1066" s="29">
        <v>65.400000000000006</v>
      </c>
      <c r="E1066" s="29">
        <v>29</v>
      </c>
      <c r="F1066" s="29">
        <v>49</v>
      </c>
      <c r="G1066" s="29">
        <v>0.3</v>
      </c>
      <c r="H1066" s="12">
        <v>0.92</v>
      </c>
      <c r="I1066" s="12">
        <v>1.9000000000000001</v>
      </c>
      <c r="J1066" s="29">
        <v>19.8</v>
      </c>
      <c r="K1066" s="29">
        <v>65</v>
      </c>
      <c r="L1066" s="12">
        <v>0.09</v>
      </c>
      <c r="M1066" s="12">
        <v>0.09</v>
      </c>
      <c r="N1066" s="29">
        <v>13.1</v>
      </c>
      <c r="O1066" s="108">
        <v>13.3</v>
      </c>
      <c r="P1066" s="39" t="str">
        <f>VLOOKUP(Perspectivas_Globales[[#This Row],[Country]],Tablas!$B$5:$C$138,2,FALSE)</f>
        <v>Asia</v>
      </c>
      <c r="Q1066" s="39" t="str" cm="1">
        <f t="array" ref="Q10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66" s="39" t="str" cm="1">
        <f t="array" ref="R10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67" spans="1:18" x14ac:dyDescent="0.25">
      <c r="A1067" s="1" t="s">
        <v>98</v>
      </c>
      <c r="B1067" s="1">
        <v>2009</v>
      </c>
      <c r="C1067" s="1" t="s">
        <v>12</v>
      </c>
      <c r="D1067" s="29">
        <v>65.2</v>
      </c>
      <c r="E1067" s="29">
        <v>211</v>
      </c>
      <c r="F1067" s="29">
        <v>52</v>
      </c>
      <c r="G1067" s="29">
        <v>0.28000000000000003</v>
      </c>
      <c r="H1067" s="12">
        <v>0.91</v>
      </c>
      <c r="I1067" s="12">
        <v>3.29</v>
      </c>
      <c r="J1067" s="29">
        <v>19.100000000000001</v>
      </c>
      <c r="K1067" s="29">
        <v>69</v>
      </c>
      <c r="L1067" s="12">
        <v>0.09</v>
      </c>
      <c r="M1067" s="12">
        <v>0.09</v>
      </c>
      <c r="N1067" s="29">
        <v>13.1</v>
      </c>
      <c r="O1067" s="108">
        <v>13.4</v>
      </c>
      <c r="P1067" s="39" t="str">
        <f>VLOOKUP(Perspectivas_Globales[[#This Row],[Country]],Tablas!$B$5:$C$138,2,FALSE)</f>
        <v>Asia</v>
      </c>
      <c r="Q1067" s="39" t="str" cm="1">
        <f t="array" ref="Q10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67" s="39" t="str" cm="1">
        <f t="array" ref="R10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68" spans="1:18" x14ac:dyDescent="0.25">
      <c r="A1068" s="1" t="s">
        <v>98</v>
      </c>
      <c r="B1068" s="1">
        <v>2008</v>
      </c>
      <c r="C1068" s="1" t="s">
        <v>12</v>
      </c>
      <c r="D1068" s="29">
        <v>59.2</v>
      </c>
      <c r="E1068" s="29">
        <v>296</v>
      </c>
      <c r="F1068" s="29">
        <v>59</v>
      </c>
      <c r="G1068" s="29">
        <v>0.3</v>
      </c>
      <c r="H1068" s="12">
        <v>0.85</v>
      </c>
      <c r="I1068" s="12">
        <v>3.33</v>
      </c>
      <c r="J1068" s="29">
        <v>18.3</v>
      </c>
      <c r="K1068" s="29">
        <v>96</v>
      </c>
      <c r="L1068" s="12">
        <v>0.85</v>
      </c>
      <c r="M1068" s="12">
        <v>0.85</v>
      </c>
      <c r="N1068" s="29">
        <v>13.2</v>
      </c>
      <c r="O1068" s="108">
        <v>13.4</v>
      </c>
      <c r="P1068" s="39" t="str">
        <f>VLOOKUP(Perspectivas_Globales[[#This Row],[Country]],Tablas!$B$5:$C$138,2,FALSE)</f>
        <v>Asia</v>
      </c>
      <c r="Q1068" s="39" t="str" cm="1">
        <f t="array" ref="Q10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68" s="39" t="str" cm="1">
        <f t="array" ref="R10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69" spans="1:18" x14ac:dyDescent="0.25">
      <c r="A1069" s="1" t="s">
        <v>98</v>
      </c>
      <c r="B1069" s="1">
        <v>2007</v>
      </c>
      <c r="C1069" s="1" t="s">
        <v>12</v>
      </c>
      <c r="D1069" s="29">
        <v>64.5</v>
      </c>
      <c r="E1069" s="29">
        <v>217</v>
      </c>
      <c r="F1069" s="29">
        <v>58</v>
      </c>
      <c r="G1069" s="29">
        <v>0.26</v>
      </c>
      <c r="H1069" s="12">
        <v>0.85</v>
      </c>
      <c r="I1069" s="12">
        <v>10.88</v>
      </c>
      <c r="J1069" s="29">
        <v>17.600000000000001</v>
      </c>
      <c r="K1069" s="29">
        <v>78</v>
      </c>
      <c r="L1069" s="12">
        <v>0.84</v>
      </c>
      <c r="M1069" s="12">
        <v>0.86</v>
      </c>
      <c r="N1069" s="29">
        <v>13.2</v>
      </c>
      <c r="O1069" s="108">
        <v>13.5</v>
      </c>
      <c r="P1069" s="39" t="str">
        <f>VLOOKUP(Perspectivas_Globales[[#This Row],[Country]],Tablas!$B$5:$C$138,2,FALSE)</f>
        <v>Asia</v>
      </c>
      <c r="Q1069" s="39" t="str" cm="1">
        <f t="array" ref="Q10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69" s="39" t="str" cm="1">
        <f t="array" ref="R10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70" spans="1:18" x14ac:dyDescent="0.25">
      <c r="A1070" s="1" t="s">
        <v>98</v>
      </c>
      <c r="B1070" s="1">
        <v>2006</v>
      </c>
      <c r="C1070" s="1" t="s">
        <v>12</v>
      </c>
      <c r="D1070" s="29">
        <v>64.2</v>
      </c>
      <c r="E1070" s="29">
        <v>22</v>
      </c>
      <c r="F1070" s="29">
        <v>61</v>
      </c>
      <c r="G1070" s="29">
        <v>0.28000000000000003</v>
      </c>
      <c r="H1070" s="12">
        <v>0.75</v>
      </c>
      <c r="I1070" s="12">
        <v>7.6000000000000005</v>
      </c>
      <c r="J1070" s="29">
        <v>17</v>
      </c>
      <c r="K1070" s="29">
        <v>83</v>
      </c>
      <c r="L1070" s="12">
        <v>0.82000000000000006</v>
      </c>
      <c r="M1070" s="12">
        <v>0.82000000000000006</v>
      </c>
      <c r="N1070" s="29">
        <v>13.2</v>
      </c>
      <c r="O1070" s="108">
        <v>13.5</v>
      </c>
      <c r="P1070" s="39" t="str">
        <f>VLOOKUP(Perspectivas_Globales[[#This Row],[Country]],Tablas!$B$5:$C$138,2,FALSE)</f>
        <v>Asia</v>
      </c>
      <c r="Q1070" s="39" t="str" cm="1">
        <f t="array" ref="Q10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70" s="39" t="str" cm="1">
        <f t="array" ref="R10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71" spans="1:18" x14ac:dyDescent="0.25">
      <c r="A1071" s="1" t="s">
        <v>98</v>
      </c>
      <c r="B1071" s="1">
        <v>2005</v>
      </c>
      <c r="C1071" s="1" t="s">
        <v>12</v>
      </c>
      <c r="D1071" s="29">
        <v>63.9</v>
      </c>
      <c r="E1071" s="29">
        <v>224</v>
      </c>
      <c r="F1071" s="29">
        <v>64</v>
      </c>
      <c r="G1071" s="29">
        <v>0.28000000000000003</v>
      </c>
      <c r="H1071" s="12">
        <v>0.62</v>
      </c>
      <c r="I1071" s="12">
        <v>3.14</v>
      </c>
      <c r="J1071" s="29">
        <v>16.399999999999999</v>
      </c>
      <c r="K1071" s="29">
        <v>87</v>
      </c>
      <c r="L1071" s="12">
        <v>0.86</v>
      </c>
      <c r="M1071" s="12">
        <v>0.73</v>
      </c>
      <c r="N1071" s="29">
        <v>13.2</v>
      </c>
      <c r="O1071" s="108">
        <v>13.6</v>
      </c>
      <c r="P1071" s="39" t="str">
        <f>VLOOKUP(Perspectivas_Globales[[#This Row],[Country]],Tablas!$B$5:$C$138,2,FALSE)</f>
        <v>Asia</v>
      </c>
      <c r="Q1071" s="39" t="str" cm="1">
        <f t="array" ref="Q10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71" s="39" t="str" cm="1">
        <f t="array" ref="R10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72" spans="1:18" x14ac:dyDescent="0.25">
      <c r="A1072" s="1" t="s">
        <v>98</v>
      </c>
      <c r="B1072" s="1">
        <v>2004</v>
      </c>
      <c r="C1072" s="1" t="s">
        <v>12</v>
      </c>
      <c r="D1072" s="29">
        <v>63.5</v>
      </c>
      <c r="E1072" s="29">
        <v>228</v>
      </c>
      <c r="F1072" s="29">
        <v>66</v>
      </c>
      <c r="G1072" s="29">
        <v>0.44</v>
      </c>
      <c r="H1072" s="12">
        <v>0.39</v>
      </c>
      <c r="I1072" s="12">
        <v>13.290000000000001</v>
      </c>
      <c r="J1072" s="29">
        <v>15.7</v>
      </c>
      <c r="K1072" s="29">
        <v>90</v>
      </c>
      <c r="L1072" s="12">
        <v>0.92</v>
      </c>
      <c r="M1072" s="12">
        <v>0.82000000000000006</v>
      </c>
      <c r="N1072" s="29">
        <v>13.3</v>
      </c>
      <c r="O1072" s="108">
        <v>13.6</v>
      </c>
      <c r="P1072" s="39" t="str">
        <f>VLOOKUP(Perspectivas_Globales[[#This Row],[Country]],Tablas!$B$5:$C$138,2,FALSE)</f>
        <v>Asia</v>
      </c>
      <c r="Q1072" s="39" t="str" cm="1">
        <f t="array" ref="Q10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72" s="39" t="str" cm="1">
        <f t="array" ref="R10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73" spans="1:18" x14ac:dyDescent="0.25">
      <c r="A1073" s="1" t="s">
        <v>98</v>
      </c>
      <c r="B1073" s="1">
        <v>2003</v>
      </c>
      <c r="C1073" s="1" t="s">
        <v>12</v>
      </c>
      <c r="D1073" s="29">
        <v>63.2</v>
      </c>
      <c r="E1073" s="29">
        <v>231</v>
      </c>
      <c r="F1073" s="29">
        <v>69</v>
      </c>
      <c r="G1073" s="29">
        <v>0.4</v>
      </c>
      <c r="H1073" s="12">
        <v>0.08</v>
      </c>
      <c r="I1073" s="12">
        <v>8.3000000000000007</v>
      </c>
      <c r="J1073" s="29">
        <v>15.2</v>
      </c>
      <c r="K1073" s="29">
        <v>93</v>
      </c>
      <c r="L1073" s="12">
        <v>0.86</v>
      </c>
      <c r="M1073" s="12">
        <v>0.78</v>
      </c>
      <c r="N1073" s="29">
        <v>13.3</v>
      </c>
      <c r="O1073" s="108">
        <v>13.6</v>
      </c>
      <c r="P1073" s="39" t="str">
        <f>VLOOKUP(Perspectivas_Globales[[#This Row],[Country]],Tablas!$B$5:$C$138,2,FALSE)</f>
        <v>Asia</v>
      </c>
      <c r="Q1073" s="39" t="str" cm="1">
        <f t="array" ref="Q10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073" s="39" t="str" cm="1">
        <f t="array" ref="R10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74" spans="1:18" x14ac:dyDescent="0.25">
      <c r="A1074" s="1" t="s">
        <v>99</v>
      </c>
      <c r="B1074" s="1">
        <v>2014</v>
      </c>
      <c r="C1074" s="1" t="s">
        <v>12</v>
      </c>
      <c r="D1074" s="29">
        <v>65.900000000000006</v>
      </c>
      <c r="E1074" s="29">
        <v>242</v>
      </c>
      <c r="F1074" s="29">
        <v>2</v>
      </c>
      <c r="G1074" s="29">
        <v>0.01</v>
      </c>
      <c r="H1074" s="12">
        <v>0.88</v>
      </c>
      <c r="I1074" s="12">
        <v>4.7700000000000005</v>
      </c>
      <c r="J1074" s="29">
        <v>34.9</v>
      </c>
      <c r="K1074" s="29">
        <v>3</v>
      </c>
      <c r="L1074" s="12">
        <v>0.88</v>
      </c>
      <c r="M1074" s="12">
        <v>0.88</v>
      </c>
      <c r="N1074" s="29">
        <v>8.6</v>
      </c>
      <c r="O1074" s="108">
        <v>8.5</v>
      </c>
      <c r="P1074" s="39" t="str">
        <f>VLOOKUP(Perspectivas_Globales[[#This Row],[Country]],Tablas!$B$5:$C$138,2,FALSE)</f>
        <v>Africa</v>
      </c>
      <c r="Q1074" s="39" t="str" cm="1">
        <f t="array" ref="Q10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74" s="39" t="str" cm="1">
        <f t="array" ref="R10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75" spans="1:18" x14ac:dyDescent="0.25">
      <c r="A1075" s="1" t="s">
        <v>99</v>
      </c>
      <c r="B1075" s="1">
        <v>2013</v>
      </c>
      <c r="C1075" s="1" t="s">
        <v>12</v>
      </c>
      <c r="D1075" s="29">
        <v>66.099999999999994</v>
      </c>
      <c r="E1075" s="29">
        <v>232</v>
      </c>
      <c r="F1075" s="29">
        <v>3</v>
      </c>
      <c r="G1075" s="29">
        <v>0.01</v>
      </c>
      <c r="H1075" s="12">
        <v>0.89</v>
      </c>
      <c r="I1075" s="12">
        <v>10.28</v>
      </c>
      <c r="J1075" s="29">
        <v>34.1</v>
      </c>
      <c r="K1075" s="29">
        <v>3</v>
      </c>
      <c r="L1075" s="12">
        <v>0.89</v>
      </c>
      <c r="M1075" s="12">
        <v>0.89</v>
      </c>
      <c r="N1075" s="29">
        <v>9</v>
      </c>
      <c r="O1075" s="108">
        <v>8.9</v>
      </c>
      <c r="P1075" s="39" t="str">
        <f>VLOOKUP(Perspectivas_Globales[[#This Row],[Country]],Tablas!$B$5:$C$138,2,FALSE)</f>
        <v>Africa</v>
      </c>
      <c r="Q1075" s="39" t="str" cm="1">
        <f t="array" ref="Q10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75" s="39" t="str" cm="1">
        <f t="array" ref="R10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76" spans="1:18" x14ac:dyDescent="0.25">
      <c r="A1076" s="1" t="s">
        <v>99</v>
      </c>
      <c r="B1076" s="1">
        <v>2012</v>
      </c>
      <c r="C1076" s="1" t="s">
        <v>12</v>
      </c>
      <c r="D1076" s="29">
        <v>65.8</v>
      </c>
      <c r="E1076" s="29">
        <v>232</v>
      </c>
      <c r="F1076" s="29">
        <v>3</v>
      </c>
      <c r="G1076" s="29">
        <v>0.01</v>
      </c>
      <c r="H1076" s="12">
        <v>0.84</v>
      </c>
      <c r="I1076" s="12">
        <v>0.86</v>
      </c>
      <c r="J1076" s="29">
        <v>33.299999999999997</v>
      </c>
      <c r="K1076" s="29">
        <v>4</v>
      </c>
      <c r="L1076" s="12">
        <v>0.84</v>
      </c>
      <c r="M1076" s="12">
        <v>0.84</v>
      </c>
      <c r="N1076" s="29">
        <v>9.5</v>
      </c>
      <c r="O1076" s="108">
        <v>9.4</v>
      </c>
      <c r="P1076" s="39" t="str">
        <f>VLOOKUP(Perspectivas_Globales[[#This Row],[Country]],Tablas!$B$5:$C$138,2,FALSE)</f>
        <v>Africa</v>
      </c>
      <c r="Q1076" s="39" t="str" cm="1">
        <f t="array" ref="Q10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76" s="39" t="str" cm="1">
        <f t="array" ref="R10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77" spans="1:18" x14ac:dyDescent="0.25">
      <c r="A1077" s="1" t="s">
        <v>99</v>
      </c>
      <c r="B1077" s="1">
        <v>2011</v>
      </c>
      <c r="C1077" s="1" t="s">
        <v>12</v>
      </c>
      <c r="D1077" s="29">
        <v>64.3</v>
      </c>
      <c r="E1077" s="29">
        <v>268</v>
      </c>
      <c r="F1077" s="29">
        <v>3</v>
      </c>
      <c r="G1077" s="29">
        <v>7.84</v>
      </c>
      <c r="H1077" s="12">
        <v>0.82000000000000006</v>
      </c>
      <c r="I1077" s="12">
        <v>0.79</v>
      </c>
      <c r="J1077" s="29">
        <v>32.5</v>
      </c>
      <c r="K1077" s="29">
        <v>4</v>
      </c>
      <c r="L1077" s="12">
        <v>0.85</v>
      </c>
      <c r="M1077" s="12">
        <v>0.82000000000000006</v>
      </c>
      <c r="N1077" s="29">
        <v>9.9</v>
      </c>
      <c r="O1077" s="108">
        <v>9.9</v>
      </c>
      <c r="P1077" s="39" t="str">
        <f>VLOOKUP(Perspectivas_Globales[[#This Row],[Country]],Tablas!$B$5:$C$138,2,FALSE)</f>
        <v>Africa</v>
      </c>
      <c r="Q1077" s="39" t="str" cm="1">
        <f t="array" ref="Q10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77" s="39" t="str" cm="1">
        <f t="array" ref="R10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78" spans="1:18" x14ac:dyDescent="0.25">
      <c r="A1078" s="1" t="s">
        <v>99</v>
      </c>
      <c r="B1078" s="1">
        <v>2010</v>
      </c>
      <c r="C1078" s="1" t="s">
        <v>12</v>
      </c>
      <c r="D1078" s="29">
        <v>63</v>
      </c>
      <c r="E1078" s="29">
        <v>299</v>
      </c>
      <c r="F1078" s="29">
        <v>3</v>
      </c>
      <c r="G1078" s="29">
        <v>7.58</v>
      </c>
      <c r="H1078" s="12">
        <v>0.83000000000000007</v>
      </c>
      <c r="I1078" s="12">
        <v>31.38</v>
      </c>
      <c r="J1078" s="29">
        <v>31.8</v>
      </c>
      <c r="K1078" s="29">
        <v>4</v>
      </c>
      <c r="L1078" s="12">
        <v>0.83000000000000007</v>
      </c>
      <c r="M1078" s="12">
        <v>0.83000000000000007</v>
      </c>
      <c r="N1078" s="29">
        <v>1.4</v>
      </c>
      <c r="O1078" s="108">
        <v>1.4</v>
      </c>
      <c r="P1078" s="39" t="str">
        <f>VLOOKUP(Perspectivas_Globales[[#This Row],[Country]],Tablas!$B$5:$C$138,2,FALSE)</f>
        <v>Africa</v>
      </c>
      <c r="Q1078" s="39" t="str" cm="1">
        <f t="array" ref="Q10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78" s="39" t="str" cm="1">
        <f t="array" ref="R10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79" spans="1:18" x14ac:dyDescent="0.25">
      <c r="A1079" s="1" t="s">
        <v>100</v>
      </c>
      <c r="B1079" s="1">
        <v>2014</v>
      </c>
      <c r="C1079" s="1" t="s">
        <v>12</v>
      </c>
      <c r="D1079" s="29">
        <v>69.599999999999994</v>
      </c>
      <c r="E1079" s="29">
        <v>158</v>
      </c>
      <c r="F1079" s="29">
        <v>18</v>
      </c>
      <c r="G1079" s="29">
        <v>0.01</v>
      </c>
      <c r="H1079" s="12">
        <v>0.92</v>
      </c>
      <c r="I1079" s="12">
        <v>12.790000000000001</v>
      </c>
      <c r="J1079" s="29">
        <v>18.5</v>
      </c>
      <c r="K1079" s="29">
        <v>22</v>
      </c>
      <c r="L1079" s="12">
        <v>0.92</v>
      </c>
      <c r="M1079" s="12">
        <v>0.92</v>
      </c>
      <c r="N1079" s="29">
        <v>15.9</v>
      </c>
      <c r="O1079" s="108">
        <v>16.3</v>
      </c>
      <c r="P1079" s="39" t="str">
        <f>VLOOKUP(Perspectivas_Globales[[#This Row],[Country]],Tablas!$B$5:$C$138,2,FALSE)</f>
        <v>Asia</v>
      </c>
      <c r="Q1079" s="39" t="str" cm="1">
        <f t="array" ref="Q10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79" s="39" t="str" cm="1">
        <f t="array" ref="R10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80" spans="1:18" x14ac:dyDescent="0.25">
      <c r="A1080" s="1" t="s">
        <v>100</v>
      </c>
      <c r="B1080" s="1">
        <v>2013</v>
      </c>
      <c r="C1080" s="1" t="s">
        <v>12</v>
      </c>
      <c r="D1080" s="29">
        <v>69.3</v>
      </c>
      <c r="E1080" s="29">
        <v>162</v>
      </c>
      <c r="F1080" s="29">
        <v>19</v>
      </c>
      <c r="G1080" s="29">
        <v>0.27</v>
      </c>
      <c r="H1080" s="12">
        <v>0.92</v>
      </c>
      <c r="I1080" s="12">
        <v>18.61</v>
      </c>
      <c r="J1080" s="29">
        <v>18</v>
      </c>
      <c r="K1080" s="29">
        <v>24</v>
      </c>
      <c r="L1080" s="12">
        <v>0.92</v>
      </c>
      <c r="M1080" s="12">
        <v>0.92</v>
      </c>
      <c r="N1080" s="29">
        <v>16.100000000000001</v>
      </c>
      <c r="O1080" s="108">
        <v>16.5</v>
      </c>
      <c r="P1080" s="39" t="str">
        <f>VLOOKUP(Perspectivas_Globales[[#This Row],[Country]],Tablas!$B$5:$C$138,2,FALSE)</f>
        <v>Asia</v>
      </c>
      <c r="Q1080" s="39" t="str" cm="1">
        <f t="array" ref="Q10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80" s="39" t="str" cm="1">
        <f t="array" ref="R10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81" spans="1:18" x14ac:dyDescent="0.25">
      <c r="A1081" s="1" t="s">
        <v>100</v>
      </c>
      <c r="B1081" s="1">
        <v>2012</v>
      </c>
      <c r="C1081" s="1" t="s">
        <v>12</v>
      </c>
      <c r="D1081" s="29">
        <v>68.900000000000006</v>
      </c>
      <c r="E1081" s="29">
        <v>167</v>
      </c>
      <c r="F1081" s="29">
        <v>20</v>
      </c>
      <c r="G1081" s="29">
        <v>0.26</v>
      </c>
      <c r="H1081" s="12">
        <v>0.09</v>
      </c>
      <c r="I1081" s="12">
        <v>33.619999999999997</v>
      </c>
      <c r="J1081" s="29">
        <v>17.399999999999999</v>
      </c>
      <c r="K1081" s="29">
        <v>25</v>
      </c>
      <c r="L1081" s="12">
        <v>0.09</v>
      </c>
      <c r="M1081" s="12">
        <v>0.09</v>
      </c>
      <c r="N1081" s="29">
        <v>16.3</v>
      </c>
      <c r="O1081" s="108">
        <v>16.7</v>
      </c>
      <c r="P1081" s="39" t="str">
        <f>VLOOKUP(Perspectivas_Globales[[#This Row],[Country]],Tablas!$B$5:$C$138,2,FALSE)</f>
        <v>Asia</v>
      </c>
      <c r="Q1081" s="39" t="str" cm="1">
        <f t="array" ref="Q10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81" s="39" t="str" cm="1">
        <f t="array" ref="R10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82" spans="1:18" x14ac:dyDescent="0.25">
      <c r="A1082" s="1" t="s">
        <v>100</v>
      </c>
      <c r="B1082" s="1">
        <v>2011</v>
      </c>
      <c r="C1082" s="1" t="s">
        <v>12</v>
      </c>
      <c r="D1082" s="29">
        <v>68.400000000000006</v>
      </c>
      <c r="E1082" s="29">
        <v>172</v>
      </c>
      <c r="F1082" s="29">
        <v>22</v>
      </c>
      <c r="G1082" s="29">
        <v>0.27</v>
      </c>
      <c r="H1082" s="12">
        <v>0.92</v>
      </c>
      <c r="I1082" s="12">
        <v>23.59</v>
      </c>
      <c r="J1082" s="29">
        <v>16.899999999999999</v>
      </c>
      <c r="K1082" s="29">
        <v>27</v>
      </c>
      <c r="L1082" s="12">
        <v>0.92</v>
      </c>
      <c r="M1082" s="12">
        <v>0.92</v>
      </c>
      <c r="N1082" s="29">
        <v>16.5</v>
      </c>
      <c r="O1082" s="108">
        <v>16.899999999999999</v>
      </c>
      <c r="P1082" s="39" t="str">
        <f>VLOOKUP(Perspectivas_Globales[[#This Row],[Country]],Tablas!$B$5:$C$138,2,FALSE)</f>
        <v>Asia</v>
      </c>
      <c r="Q1082" s="39" t="str" cm="1">
        <f t="array" ref="Q10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82" s="39" t="str" cm="1">
        <f t="array" ref="R10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83" spans="1:18" x14ac:dyDescent="0.25">
      <c r="A1083" s="1" t="s">
        <v>100</v>
      </c>
      <c r="B1083" s="1">
        <v>2010</v>
      </c>
      <c r="C1083" s="1" t="s">
        <v>12</v>
      </c>
      <c r="D1083" s="29">
        <v>68</v>
      </c>
      <c r="E1083" s="29">
        <v>178</v>
      </c>
      <c r="F1083" s="29">
        <v>23</v>
      </c>
      <c r="G1083" s="29">
        <v>0.24</v>
      </c>
      <c r="H1083" s="12">
        <v>0.82000000000000006</v>
      </c>
      <c r="I1083" s="12">
        <v>1.9000000000000001</v>
      </c>
      <c r="J1083" s="29">
        <v>16.399999999999999</v>
      </c>
      <c r="K1083" s="29">
        <v>30</v>
      </c>
      <c r="L1083" s="12">
        <v>0.83000000000000007</v>
      </c>
      <c r="M1083" s="12">
        <v>0.82000000000000006</v>
      </c>
      <c r="N1083" s="29">
        <v>16.7</v>
      </c>
      <c r="O1083" s="108">
        <v>17.2</v>
      </c>
      <c r="P1083" s="39" t="str">
        <f>VLOOKUP(Perspectivas_Globales[[#This Row],[Country]],Tablas!$B$5:$C$138,2,FALSE)</f>
        <v>Asia</v>
      </c>
      <c r="Q1083" s="39" t="str" cm="1">
        <f t="array" ref="Q10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83" s="39" t="str" cm="1">
        <f t="array" ref="R10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84" spans="1:18" x14ac:dyDescent="0.25">
      <c r="A1084" s="1" t="s">
        <v>100</v>
      </c>
      <c r="B1084" s="1">
        <v>2009</v>
      </c>
      <c r="C1084" s="1" t="s">
        <v>12</v>
      </c>
      <c r="D1084" s="29">
        <v>67.5</v>
      </c>
      <c r="E1084" s="29">
        <v>183</v>
      </c>
      <c r="F1084" s="29">
        <v>25</v>
      </c>
      <c r="G1084" s="29">
        <v>0.22</v>
      </c>
      <c r="H1084" s="12">
        <v>0.89</v>
      </c>
      <c r="I1084" s="12">
        <v>1.8900000000000001</v>
      </c>
      <c r="J1084" s="29">
        <v>15.9</v>
      </c>
      <c r="K1084" s="29">
        <v>32</v>
      </c>
      <c r="L1084" s="12">
        <v>0.93</v>
      </c>
      <c r="M1084" s="12">
        <v>0.89</v>
      </c>
      <c r="N1084" s="29">
        <v>16.899999999999999</v>
      </c>
      <c r="O1084" s="108">
        <v>17.399999999999999</v>
      </c>
      <c r="P1084" s="39" t="str">
        <f>VLOOKUP(Perspectivas_Globales[[#This Row],[Country]],Tablas!$B$5:$C$138,2,FALSE)</f>
        <v>Asia</v>
      </c>
      <c r="Q1084" s="39" t="str" cm="1">
        <f t="array" ref="Q10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84" s="39" t="str" cm="1">
        <f t="array" ref="R10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85" spans="1:18" x14ac:dyDescent="0.25">
      <c r="A1085" s="1" t="s">
        <v>100</v>
      </c>
      <c r="B1085" s="1">
        <v>2008</v>
      </c>
      <c r="C1085" s="1" t="s">
        <v>12</v>
      </c>
      <c r="D1085" s="29">
        <v>67</v>
      </c>
      <c r="E1085" s="29">
        <v>189</v>
      </c>
      <c r="F1085" s="29">
        <v>27</v>
      </c>
      <c r="G1085" s="29">
        <v>0.21</v>
      </c>
      <c r="H1085" s="12">
        <v>0.82000000000000006</v>
      </c>
      <c r="I1085" s="12">
        <v>20.89</v>
      </c>
      <c r="J1085" s="29">
        <v>15.4</v>
      </c>
      <c r="K1085" s="29">
        <v>35</v>
      </c>
      <c r="L1085" s="12">
        <v>0.82000000000000006</v>
      </c>
      <c r="M1085" s="12">
        <v>0.82000000000000006</v>
      </c>
      <c r="N1085" s="29">
        <v>17</v>
      </c>
      <c r="O1085" s="108">
        <v>17.600000000000001</v>
      </c>
      <c r="P1085" s="39" t="str">
        <f>VLOOKUP(Perspectivas_Globales[[#This Row],[Country]],Tablas!$B$5:$C$138,2,FALSE)</f>
        <v>Asia</v>
      </c>
      <c r="Q1085" s="39" t="str" cm="1">
        <f t="array" ref="Q10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85" s="39" t="str" cm="1">
        <f t="array" ref="R10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86" spans="1:18" x14ac:dyDescent="0.25">
      <c r="A1086" s="1" t="s">
        <v>100</v>
      </c>
      <c r="B1086" s="1">
        <v>2007</v>
      </c>
      <c r="C1086" s="1" t="s">
        <v>12</v>
      </c>
      <c r="D1086" s="29">
        <v>66.599999999999994</v>
      </c>
      <c r="E1086" s="29">
        <v>194</v>
      </c>
      <c r="F1086" s="29">
        <v>29</v>
      </c>
      <c r="G1086" s="29">
        <v>0.2</v>
      </c>
      <c r="H1086" s="12">
        <v>0.82000000000000006</v>
      </c>
      <c r="I1086" s="12">
        <v>14.15</v>
      </c>
      <c r="J1086" s="29">
        <v>14.9</v>
      </c>
      <c r="K1086" s="29">
        <v>38</v>
      </c>
      <c r="L1086" s="12">
        <v>0.82000000000000006</v>
      </c>
      <c r="M1086" s="12">
        <v>0.82000000000000006</v>
      </c>
      <c r="N1086" s="29">
        <v>17.2</v>
      </c>
      <c r="O1086" s="108">
        <v>17.8</v>
      </c>
      <c r="P1086" s="39" t="str">
        <f>VLOOKUP(Perspectivas_Globales[[#This Row],[Country]],Tablas!$B$5:$C$138,2,FALSE)</f>
        <v>Asia</v>
      </c>
      <c r="Q1086" s="39" t="str" cm="1">
        <f t="array" ref="Q10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86" s="39" t="str" cm="1">
        <f t="array" ref="R10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87" spans="1:18" x14ac:dyDescent="0.25">
      <c r="A1087" s="1" t="s">
        <v>100</v>
      </c>
      <c r="B1087" s="1">
        <v>2006</v>
      </c>
      <c r="C1087" s="1" t="s">
        <v>12</v>
      </c>
      <c r="D1087" s="29">
        <v>66</v>
      </c>
      <c r="E1087" s="29">
        <v>21</v>
      </c>
      <c r="F1087" s="29">
        <v>31</v>
      </c>
      <c r="G1087" s="29">
        <v>0.2</v>
      </c>
      <c r="H1087" s="12">
        <v>0.69000000000000006</v>
      </c>
      <c r="I1087" s="12">
        <v>28.38</v>
      </c>
      <c r="J1087" s="29">
        <v>14.4</v>
      </c>
      <c r="K1087" s="29">
        <v>41</v>
      </c>
      <c r="L1087" s="12">
        <v>0.91</v>
      </c>
      <c r="M1087" s="12">
        <v>0.89</v>
      </c>
      <c r="N1087" s="29">
        <v>17.399999999999999</v>
      </c>
      <c r="O1087" s="108">
        <v>18</v>
      </c>
      <c r="P1087" s="39" t="str">
        <f>VLOOKUP(Perspectivas_Globales[[#This Row],[Country]],Tablas!$B$5:$C$138,2,FALSE)</f>
        <v>Asia</v>
      </c>
      <c r="Q1087" s="39" t="str" cm="1">
        <f t="array" ref="Q10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87" s="39" t="str" cm="1">
        <f t="array" ref="R10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88" spans="1:18" x14ac:dyDescent="0.25">
      <c r="A1088" s="1" t="s">
        <v>100</v>
      </c>
      <c r="B1088" s="1">
        <v>2005</v>
      </c>
      <c r="C1088" s="1" t="s">
        <v>12</v>
      </c>
      <c r="D1088" s="29">
        <v>65.400000000000006</v>
      </c>
      <c r="E1088" s="29">
        <v>28</v>
      </c>
      <c r="F1088" s="29">
        <v>33</v>
      </c>
      <c r="G1088" s="29">
        <v>0.2</v>
      </c>
      <c r="H1088" s="12">
        <v>0.41000000000000003</v>
      </c>
      <c r="I1088" s="12">
        <v>50.230000000000004</v>
      </c>
      <c r="J1088" s="29">
        <v>13.9</v>
      </c>
      <c r="K1088" s="29">
        <v>44</v>
      </c>
      <c r="L1088" s="12">
        <v>0.78</v>
      </c>
      <c r="M1088" s="12">
        <v>0.75</v>
      </c>
      <c r="N1088" s="29">
        <v>17.600000000000001</v>
      </c>
      <c r="O1088" s="108">
        <v>18.2</v>
      </c>
      <c r="P1088" s="39" t="str">
        <f>VLOOKUP(Perspectivas_Globales[[#This Row],[Country]],Tablas!$B$5:$C$138,2,FALSE)</f>
        <v>Asia</v>
      </c>
      <c r="Q1088" s="39" t="str" cm="1">
        <f t="array" ref="Q10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88" s="39" t="str" cm="1">
        <f t="array" ref="R10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89" spans="1:18" x14ac:dyDescent="0.25">
      <c r="A1089" s="1" t="s">
        <v>100</v>
      </c>
      <c r="B1089" s="1">
        <v>2004</v>
      </c>
      <c r="C1089" s="1" t="s">
        <v>12</v>
      </c>
      <c r="D1089" s="29">
        <v>64.7</v>
      </c>
      <c r="E1089" s="29">
        <v>218</v>
      </c>
      <c r="F1089" s="29">
        <v>35</v>
      </c>
      <c r="G1089" s="29">
        <v>0.21</v>
      </c>
      <c r="H1089" s="12">
        <v>0.27</v>
      </c>
      <c r="I1089" s="12">
        <v>120.74000000000001</v>
      </c>
      <c r="J1089" s="29">
        <v>13.4</v>
      </c>
      <c r="K1089" s="29">
        <v>47</v>
      </c>
      <c r="L1089" s="12">
        <v>0.08</v>
      </c>
      <c r="M1089" s="12">
        <v>0.08</v>
      </c>
      <c r="N1089" s="29">
        <v>17.8</v>
      </c>
      <c r="O1089" s="108">
        <v>18.399999999999999</v>
      </c>
      <c r="P1089" s="39" t="str">
        <f>VLOOKUP(Perspectivas_Globales[[#This Row],[Country]],Tablas!$B$5:$C$138,2,FALSE)</f>
        <v>Asia</v>
      </c>
      <c r="Q1089" s="39" t="str" cm="1">
        <f t="array" ref="Q10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89" s="39" t="str" cm="1">
        <f t="array" ref="R10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90" spans="1:18" x14ac:dyDescent="0.25">
      <c r="A1090" s="1" t="s">
        <v>100</v>
      </c>
      <c r="B1090" s="1">
        <v>2003</v>
      </c>
      <c r="C1090" s="1" t="s">
        <v>12</v>
      </c>
      <c r="D1090" s="29">
        <v>64.3</v>
      </c>
      <c r="E1090" s="29">
        <v>22</v>
      </c>
      <c r="F1090" s="29">
        <v>38</v>
      </c>
      <c r="G1090" s="29">
        <v>0.2</v>
      </c>
      <c r="H1090" s="12">
        <v>0.02</v>
      </c>
      <c r="I1090" s="12">
        <v>133.44</v>
      </c>
      <c r="J1090" s="29">
        <v>12.9</v>
      </c>
      <c r="K1090" s="29">
        <v>50</v>
      </c>
      <c r="L1090" s="12">
        <v>0.76</v>
      </c>
      <c r="M1090" s="12">
        <v>0.78</v>
      </c>
      <c r="N1090" s="29">
        <v>18</v>
      </c>
      <c r="O1090" s="108">
        <v>18.600000000000001</v>
      </c>
      <c r="P1090" s="39" t="str">
        <f>VLOOKUP(Perspectivas_Globales[[#This Row],[Country]],Tablas!$B$5:$C$138,2,FALSE)</f>
        <v>Asia</v>
      </c>
      <c r="Q1090" s="39" t="str" cm="1">
        <f t="array" ref="Q10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090" s="39" t="str" cm="1">
        <f t="array" ref="R10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091" spans="1:18" x14ac:dyDescent="0.25">
      <c r="A1091" s="1" t="s">
        <v>101</v>
      </c>
      <c r="B1091" s="1">
        <v>2014</v>
      </c>
      <c r="C1091" s="1" t="s">
        <v>19</v>
      </c>
      <c r="D1091" s="29">
        <v>81.7</v>
      </c>
      <c r="E1091" s="29">
        <v>58</v>
      </c>
      <c r="F1091" s="29">
        <v>1</v>
      </c>
      <c r="G1091" s="29">
        <v>0.01</v>
      </c>
      <c r="H1091" s="12">
        <v>0.92</v>
      </c>
      <c r="I1091" s="12">
        <v>1.4000000000000001</v>
      </c>
      <c r="J1091" s="29">
        <v>61.6</v>
      </c>
      <c r="K1091" s="29">
        <v>1</v>
      </c>
      <c r="L1091" s="12">
        <v>0.96</v>
      </c>
      <c r="M1091" s="12">
        <v>0.96</v>
      </c>
      <c r="N1091" s="29">
        <v>1</v>
      </c>
      <c r="O1091" s="108">
        <v>0.9</v>
      </c>
      <c r="P1091" s="39" t="str">
        <f>VLOOKUP(Perspectivas_Globales[[#This Row],[Country]],Tablas!$B$5:$C$138,2,FALSE)</f>
        <v>Europa</v>
      </c>
      <c r="Q1091" s="39" t="str" cm="1">
        <f t="array" ref="Q10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91" s="39" t="str" cm="1">
        <f t="array" ref="R10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92" spans="1:18" x14ac:dyDescent="0.25">
      <c r="A1092" s="1" t="s">
        <v>101</v>
      </c>
      <c r="B1092" s="1">
        <v>2013</v>
      </c>
      <c r="C1092" s="1" t="s">
        <v>19</v>
      </c>
      <c r="D1092" s="29">
        <v>81.400000000000006</v>
      </c>
      <c r="E1092" s="29">
        <v>6</v>
      </c>
      <c r="F1092" s="29">
        <v>1</v>
      </c>
      <c r="G1092" s="29">
        <v>8.68</v>
      </c>
      <c r="H1092" s="12">
        <v>0.51</v>
      </c>
      <c r="I1092" s="12">
        <v>26.32</v>
      </c>
      <c r="J1092" s="29">
        <v>61</v>
      </c>
      <c r="K1092" s="29">
        <v>1</v>
      </c>
      <c r="L1092" s="12">
        <v>0.97</v>
      </c>
      <c r="M1092" s="12">
        <v>0.97</v>
      </c>
      <c r="N1092" s="29">
        <v>1</v>
      </c>
      <c r="O1092" s="108">
        <v>0.9</v>
      </c>
      <c r="P1092" s="39" t="str">
        <f>VLOOKUP(Perspectivas_Globales[[#This Row],[Country]],Tablas!$B$5:$C$138,2,FALSE)</f>
        <v>Europa</v>
      </c>
      <c r="Q1092" s="39" t="str" cm="1">
        <f t="array" ref="Q10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92" s="39" t="str" cm="1">
        <f t="array" ref="R10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93" spans="1:18" x14ac:dyDescent="0.25">
      <c r="A1093" s="1" t="s">
        <v>101</v>
      </c>
      <c r="B1093" s="1">
        <v>2012</v>
      </c>
      <c r="C1093" s="1" t="s">
        <v>19</v>
      </c>
      <c r="D1093" s="29">
        <v>81.099999999999994</v>
      </c>
      <c r="E1093" s="29">
        <v>62</v>
      </c>
      <c r="F1093" s="29">
        <v>1</v>
      </c>
      <c r="G1093" s="29">
        <v>9.0500000000000007</v>
      </c>
      <c r="H1093" s="12">
        <v>0.02</v>
      </c>
      <c r="I1093" s="12">
        <v>0.1</v>
      </c>
      <c r="J1093" s="29">
        <v>6.5</v>
      </c>
      <c r="K1093" s="29">
        <v>1</v>
      </c>
      <c r="L1093" s="12">
        <v>0.97</v>
      </c>
      <c r="M1093" s="12">
        <v>0.97</v>
      </c>
      <c r="N1093" s="29">
        <v>1</v>
      </c>
      <c r="O1093" s="108">
        <v>0.9</v>
      </c>
      <c r="P1093" s="39" t="str">
        <f>VLOOKUP(Perspectivas_Globales[[#This Row],[Country]],Tablas!$B$5:$C$138,2,FALSE)</f>
        <v>Europa</v>
      </c>
      <c r="Q1093" s="39" t="str" cm="1">
        <f t="array" ref="Q10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93" s="39" t="str" cm="1">
        <f t="array" ref="R10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94" spans="1:18" x14ac:dyDescent="0.25">
      <c r="A1094" s="1" t="s">
        <v>101</v>
      </c>
      <c r="B1094" s="1">
        <v>2011</v>
      </c>
      <c r="C1094" s="1" t="s">
        <v>19</v>
      </c>
      <c r="D1094" s="29">
        <v>81.099999999999994</v>
      </c>
      <c r="E1094" s="29">
        <v>63</v>
      </c>
      <c r="F1094" s="29">
        <v>1</v>
      </c>
      <c r="G1094" s="29">
        <v>8.9600000000000009</v>
      </c>
      <c r="H1094" s="12">
        <v>0.02</v>
      </c>
      <c r="I1094" s="12">
        <v>0.51</v>
      </c>
      <c r="J1094" s="29">
        <v>59.9</v>
      </c>
      <c r="K1094" s="29">
        <v>1</v>
      </c>
      <c r="L1094" s="12">
        <v>0.97</v>
      </c>
      <c r="M1094" s="12">
        <v>0.97</v>
      </c>
      <c r="N1094" s="29">
        <v>1</v>
      </c>
      <c r="O1094" s="108">
        <v>0.9</v>
      </c>
      <c r="P1094" s="39" t="str">
        <f>VLOOKUP(Perspectivas_Globales[[#This Row],[Country]],Tablas!$B$5:$C$138,2,FALSE)</f>
        <v>Europa</v>
      </c>
      <c r="Q1094" s="39" t="str" cm="1">
        <f t="array" ref="Q10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94" s="39" t="str" cm="1">
        <f t="array" ref="R10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95" spans="1:18" x14ac:dyDescent="0.25">
      <c r="A1095" s="1" t="s">
        <v>102</v>
      </c>
      <c r="B1095" s="1">
        <v>2014</v>
      </c>
      <c r="C1095" s="1" t="s">
        <v>12</v>
      </c>
      <c r="D1095" s="29">
        <v>74.5</v>
      </c>
      <c r="E1095" s="29">
        <v>148</v>
      </c>
      <c r="F1095" s="29">
        <v>2</v>
      </c>
      <c r="G1095" s="29">
        <v>3.55</v>
      </c>
      <c r="H1095" s="12">
        <v>0.98</v>
      </c>
      <c r="I1095" s="12">
        <v>0</v>
      </c>
      <c r="J1095" s="29">
        <v>53.2</v>
      </c>
      <c r="K1095" s="29">
        <v>3</v>
      </c>
      <c r="L1095" s="12">
        <v>0.99</v>
      </c>
      <c r="M1095" s="12">
        <v>0.98</v>
      </c>
      <c r="N1095" s="29">
        <v>1.8</v>
      </c>
      <c r="O1095" s="108">
        <v>1.7</v>
      </c>
      <c r="P1095" s="39" t="str">
        <f>VLOOKUP(Perspectivas_Globales[[#This Row],[Country]],Tablas!$B$5:$C$138,2,FALSE)</f>
        <v>America Central</v>
      </c>
      <c r="Q1095" s="39" t="str" cm="1">
        <f t="array" ref="Q10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95" s="39" t="str" cm="1">
        <f t="array" ref="R10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96" spans="1:18" x14ac:dyDescent="0.25">
      <c r="A1096" s="1" t="s">
        <v>102</v>
      </c>
      <c r="B1096" s="1">
        <v>2013</v>
      </c>
      <c r="C1096" s="1" t="s">
        <v>12</v>
      </c>
      <c r="D1096" s="29">
        <v>73.900000000000006</v>
      </c>
      <c r="E1096" s="29">
        <v>157</v>
      </c>
      <c r="F1096" s="29">
        <v>2</v>
      </c>
      <c r="G1096" s="29">
        <v>3.58</v>
      </c>
      <c r="H1096" s="12">
        <v>0.98</v>
      </c>
      <c r="I1096" s="12">
        <v>0</v>
      </c>
      <c r="J1096" s="29">
        <v>52.4</v>
      </c>
      <c r="K1096" s="29">
        <v>3</v>
      </c>
      <c r="L1096" s="12">
        <v>0.99</v>
      </c>
      <c r="M1096" s="12">
        <v>0.98</v>
      </c>
      <c r="N1096" s="29">
        <v>1.8</v>
      </c>
      <c r="O1096" s="108">
        <v>1.7</v>
      </c>
      <c r="P1096" s="39" t="str">
        <f>VLOOKUP(Perspectivas_Globales[[#This Row],[Country]],Tablas!$B$5:$C$138,2,FALSE)</f>
        <v>America Central</v>
      </c>
      <c r="Q1096" s="39" t="str" cm="1">
        <f t="array" ref="Q10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96" s="39" t="str" cm="1">
        <f t="array" ref="R10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97" spans="1:18" x14ac:dyDescent="0.25">
      <c r="A1097" s="1" t="s">
        <v>102</v>
      </c>
      <c r="B1097" s="1">
        <v>2012</v>
      </c>
      <c r="C1097" s="1" t="s">
        <v>12</v>
      </c>
      <c r="D1097" s="29">
        <v>73.900000000000006</v>
      </c>
      <c r="E1097" s="29">
        <v>157</v>
      </c>
      <c r="F1097" s="29">
        <v>2</v>
      </c>
      <c r="G1097" s="29">
        <v>3.63</v>
      </c>
      <c r="H1097" s="12">
        <v>0.98</v>
      </c>
      <c r="I1097" s="12">
        <v>0</v>
      </c>
      <c r="J1097" s="29">
        <v>51.7</v>
      </c>
      <c r="K1097" s="29">
        <v>3</v>
      </c>
      <c r="L1097" s="12">
        <v>0.99</v>
      </c>
      <c r="M1097" s="12">
        <v>0.98</v>
      </c>
      <c r="N1097" s="29">
        <v>1.8</v>
      </c>
      <c r="O1097" s="108">
        <v>1.7</v>
      </c>
      <c r="P1097" s="39" t="str">
        <f>VLOOKUP(Perspectivas_Globales[[#This Row],[Country]],Tablas!$B$5:$C$138,2,FALSE)</f>
        <v>America Central</v>
      </c>
      <c r="Q1097" s="39" t="str" cm="1">
        <f t="array" ref="Q10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97" s="39" t="str" cm="1">
        <f t="array" ref="R10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98" spans="1:18" x14ac:dyDescent="0.25">
      <c r="A1098" s="1" t="s">
        <v>102</v>
      </c>
      <c r="B1098" s="1">
        <v>2011</v>
      </c>
      <c r="C1098" s="1" t="s">
        <v>12</v>
      </c>
      <c r="D1098" s="29">
        <v>74.5</v>
      </c>
      <c r="E1098" s="29">
        <v>147</v>
      </c>
      <c r="F1098" s="29">
        <v>3</v>
      </c>
      <c r="G1098" s="29">
        <v>3.39</v>
      </c>
      <c r="H1098" s="12">
        <v>0.98</v>
      </c>
      <c r="I1098" s="12">
        <v>0</v>
      </c>
      <c r="J1098" s="29">
        <v>5.9</v>
      </c>
      <c r="K1098" s="29">
        <v>3</v>
      </c>
      <c r="L1098" s="12">
        <v>0.99</v>
      </c>
      <c r="M1098" s="12">
        <v>0.98</v>
      </c>
      <c r="N1098" s="29">
        <v>1.8</v>
      </c>
      <c r="O1098" s="108">
        <v>1.8</v>
      </c>
      <c r="P1098" s="39" t="str">
        <f>VLOOKUP(Perspectivas_Globales[[#This Row],[Country]],Tablas!$B$5:$C$138,2,FALSE)</f>
        <v>America Central</v>
      </c>
      <c r="Q1098" s="39" t="str" cm="1">
        <f t="array" ref="Q10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98" s="39" t="str" cm="1">
        <f t="array" ref="R10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099" spans="1:18" x14ac:dyDescent="0.25">
      <c r="A1099" s="1" t="s">
        <v>102</v>
      </c>
      <c r="B1099" s="1">
        <v>2010</v>
      </c>
      <c r="C1099" s="1" t="s">
        <v>12</v>
      </c>
      <c r="D1099" s="29">
        <v>73.2</v>
      </c>
      <c r="E1099" s="29">
        <v>154</v>
      </c>
      <c r="F1099" s="29">
        <v>3</v>
      </c>
      <c r="G1099" s="29">
        <v>3.38</v>
      </c>
      <c r="H1099" s="12">
        <v>0.98</v>
      </c>
      <c r="I1099" s="12">
        <v>0</v>
      </c>
      <c r="J1099" s="29">
        <v>5.2</v>
      </c>
      <c r="K1099" s="29">
        <v>3</v>
      </c>
      <c r="L1099" s="12">
        <v>0.99</v>
      </c>
      <c r="M1099" s="12">
        <v>0.98</v>
      </c>
      <c r="N1099" s="29">
        <v>1.9</v>
      </c>
      <c r="O1099" s="108">
        <v>1.8</v>
      </c>
      <c r="P1099" s="39" t="str">
        <f>VLOOKUP(Perspectivas_Globales[[#This Row],[Country]],Tablas!$B$5:$C$138,2,FALSE)</f>
        <v>America Central</v>
      </c>
      <c r="Q1099" s="39" t="str" cm="1">
        <f t="array" ref="Q10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099" s="39" t="str" cm="1">
        <f t="array" ref="R10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00" spans="1:18" x14ac:dyDescent="0.25">
      <c r="A1100" s="1" t="s">
        <v>102</v>
      </c>
      <c r="B1100" s="1">
        <v>2009</v>
      </c>
      <c r="C1100" s="1" t="s">
        <v>12</v>
      </c>
      <c r="D1100" s="29">
        <v>73.2</v>
      </c>
      <c r="E1100" s="29">
        <v>163</v>
      </c>
      <c r="F1100" s="29">
        <v>3</v>
      </c>
      <c r="G1100" s="29">
        <v>3.36</v>
      </c>
      <c r="H1100" s="12">
        <v>0.98</v>
      </c>
      <c r="I1100" s="12">
        <v>0</v>
      </c>
      <c r="J1100" s="29">
        <v>49.4</v>
      </c>
      <c r="K1100" s="29">
        <v>3</v>
      </c>
      <c r="L1100" s="12">
        <v>0.99</v>
      </c>
      <c r="M1100" s="12">
        <v>0.98</v>
      </c>
      <c r="N1100" s="29">
        <v>1.9</v>
      </c>
      <c r="O1100" s="108">
        <v>1.8</v>
      </c>
      <c r="P1100" s="39" t="str">
        <f>VLOOKUP(Perspectivas_Globales[[#This Row],[Country]],Tablas!$B$5:$C$138,2,FALSE)</f>
        <v>America Central</v>
      </c>
      <c r="Q1100" s="39" t="str" cm="1">
        <f t="array" ref="Q11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00" s="39" t="str" cm="1">
        <f t="array" ref="R11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01" spans="1:18" x14ac:dyDescent="0.25">
      <c r="A1101" s="1" t="s">
        <v>102</v>
      </c>
      <c r="B1101" s="1">
        <v>2008</v>
      </c>
      <c r="C1101" s="1" t="s">
        <v>12</v>
      </c>
      <c r="D1101" s="29">
        <v>72.5</v>
      </c>
      <c r="E1101" s="29">
        <v>169</v>
      </c>
      <c r="F1101" s="29">
        <v>3</v>
      </c>
      <c r="G1101" s="29">
        <v>3.64</v>
      </c>
      <c r="H1101" s="12">
        <v>0.97</v>
      </c>
      <c r="I1101" s="12">
        <v>0</v>
      </c>
      <c r="J1101" s="29">
        <v>48.6</v>
      </c>
      <c r="K1101" s="29">
        <v>3</v>
      </c>
      <c r="L1101" s="12">
        <v>0.97</v>
      </c>
      <c r="M1101" s="12">
        <v>0.97</v>
      </c>
      <c r="N1101" s="29">
        <v>1.9</v>
      </c>
      <c r="O1101" s="108">
        <v>1.8</v>
      </c>
      <c r="P1101" s="39" t="str">
        <f>VLOOKUP(Perspectivas_Globales[[#This Row],[Country]],Tablas!$B$5:$C$138,2,FALSE)</f>
        <v>America Central</v>
      </c>
      <c r="Q1101" s="39" t="str" cm="1">
        <f t="array" ref="Q11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01" s="39" t="str" cm="1">
        <f t="array" ref="R11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02" spans="1:18" x14ac:dyDescent="0.25">
      <c r="A1102" s="1" t="s">
        <v>102</v>
      </c>
      <c r="B1102" s="1">
        <v>2007</v>
      </c>
      <c r="C1102" s="1" t="s">
        <v>12</v>
      </c>
      <c r="D1102" s="29">
        <v>72.5</v>
      </c>
      <c r="E1102" s="29">
        <v>173</v>
      </c>
      <c r="F1102" s="29">
        <v>3</v>
      </c>
      <c r="G1102" s="29">
        <v>3.83</v>
      </c>
      <c r="H1102" s="12">
        <v>0.93</v>
      </c>
      <c r="I1102" s="12">
        <v>0</v>
      </c>
      <c r="J1102" s="29">
        <v>47.9</v>
      </c>
      <c r="K1102" s="29">
        <v>4</v>
      </c>
      <c r="L1102" s="12">
        <v>0.93</v>
      </c>
      <c r="M1102" s="12">
        <v>0.93</v>
      </c>
      <c r="N1102" s="29">
        <v>2</v>
      </c>
      <c r="O1102" s="108">
        <v>1.9</v>
      </c>
      <c r="P1102" s="39" t="str">
        <f>VLOOKUP(Perspectivas_Globales[[#This Row],[Country]],Tablas!$B$5:$C$138,2,FALSE)</f>
        <v>America Central</v>
      </c>
      <c r="Q1102" s="39" t="str" cm="1">
        <f t="array" ref="Q11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02" s="39" t="str" cm="1">
        <f t="array" ref="R11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03" spans="1:18" x14ac:dyDescent="0.25">
      <c r="A1103" s="1" t="s">
        <v>102</v>
      </c>
      <c r="B1103" s="1">
        <v>2006</v>
      </c>
      <c r="C1103" s="1" t="s">
        <v>12</v>
      </c>
      <c r="D1103" s="29">
        <v>73</v>
      </c>
      <c r="E1103" s="29">
        <v>17</v>
      </c>
      <c r="F1103" s="29">
        <v>3</v>
      </c>
      <c r="G1103" s="29">
        <v>3.69</v>
      </c>
      <c r="H1103" s="12">
        <v>0.88</v>
      </c>
      <c r="I1103" s="12">
        <v>0</v>
      </c>
      <c r="J1103" s="29">
        <v>47.1</v>
      </c>
      <c r="K1103" s="29">
        <v>4</v>
      </c>
      <c r="L1103" s="12">
        <v>0.88</v>
      </c>
      <c r="M1103" s="12">
        <v>0.88</v>
      </c>
      <c r="N1103" s="29">
        <v>2</v>
      </c>
      <c r="O1103" s="108">
        <v>1.9</v>
      </c>
      <c r="P1103" s="39" t="str">
        <f>VLOOKUP(Perspectivas_Globales[[#This Row],[Country]],Tablas!$B$5:$C$138,2,FALSE)</f>
        <v>America Central</v>
      </c>
      <c r="Q1103" s="39" t="str" cm="1">
        <f t="array" ref="Q11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03" s="39" t="str" cm="1">
        <f t="array" ref="R11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04" spans="1:18" x14ac:dyDescent="0.25">
      <c r="A1104" s="1" t="s">
        <v>102</v>
      </c>
      <c r="B1104" s="1">
        <v>2005</v>
      </c>
      <c r="C1104" s="1" t="s">
        <v>12</v>
      </c>
      <c r="D1104" s="29">
        <v>71.2</v>
      </c>
      <c r="E1104" s="29">
        <v>194</v>
      </c>
      <c r="F1104" s="29">
        <v>3</v>
      </c>
      <c r="G1104" s="29">
        <v>3.7</v>
      </c>
      <c r="H1104" s="12">
        <v>0.86</v>
      </c>
      <c r="I1104" s="12">
        <v>0</v>
      </c>
      <c r="J1104" s="29">
        <v>46.4</v>
      </c>
      <c r="K1104" s="29">
        <v>4</v>
      </c>
      <c r="L1104" s="12">
        <v>0.87</v>
      </c>
      <c r="M1104" s="12">
        <v>0.86</v>
      </c>
      <c r="N1104" s="29">
        <v>2</v>
      </c>
      <c r="O1104" s="108">
        <v>1.9</v>
      </c>
      <c r="P1104" s="39" t="str">
        <f>VLOOKUP(Perspectivas_Globales[[#This Row],[Country]],Tablas!$B$5:$C$138,2,FALSE)</f>
        <v>America Central</v>
      </c>
      <c r="Q1104" s="39" t="str" cm="1">
        <f t="array" ref="Q11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04" s="39" t="str" cm="1">
        <f t="array" ref="R11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05" spans="1:18" x14ac:dyDescent="0.25">
      <c r="A1105" s="1" t="s">
        <v>102</v>
      </c>
      <c r="B1105" s="1">
        <v>2004</v>
      </c>
      <c r="C1105" s="1" t="s">
        <v>12</v>
      </c>
      <c r="D1105" s="29">
        <v>71</v>
      </c>
      <c r="E1105" s="29">
        <v>194</v>
      </c>
      <c r="F1105" s="29">
        <v>4</v>
      </c>
      <c r="G1105" s="29">
        <v>3.81</v>
      </c>
      <c r="H1105" s="12">
        <v>0.79</v>
      </c>
      <c r="I1105" s="12">
        <v>0</v>
      </c>
      <c r="J1105" s="29">
        <v>45.7</v>
      </c>
      <c r="K1105" s="29">
        <v>4</v>
      </c>
      <c r="L1105" s="12">
        <v>0.08</v>
      </c>
      <c r="M1105" s="12">
        <v>0.79</v>
      </c>
      <c r="N1105" s="29">
        <v>2.1</v>
      </c>
      <c r="O1105" s="108">
        <v>2</v>
      </c>
      <c r="P1105" s="39" t="str">
        <f>VLOOKUP(Perspectivas_Globales[[#This Row],[Country]],Tablas!$B$5:$C$138,2,FALSE)</f>
        <v>America Central</v>
      </c>
      <c r="Q1105" s="39" t="str" cm="1">
        <f t="array" ref="Q11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05" s="39" t="str" cm="1">
        <f t="array" ref="R11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06" spans="1:18" x14ac:dyDescent="0.25">
      <c r="A1106" s="1" t="s">
        <v>102</v>
      </c>
      <c r="B1106" s="1">
        <v>2003</v>
      </c>
      <c r="C1106" s="1" t="s">
        <v>12</v>
      </c>
      <c r="D1106" s="29">
        <v>76</v>
      </c>
      <c r="E1106" s="29">
        <v>198</v>
      </c>
      <c r="F1106" s="29">
        <v>4</v>
      </c>
      <c r="G1106" s="29">
        <v>3.77</v>
      </c>
      <c r="H1106" s="12">
        <v>0.86</v>
      </c>
      <c r="I1106" s="12">
        <v>0</v>
      </c>
      <c r="J1106" s="29">
        <v>44.9</v>
      </c>
      <c r="K1106" s="29">
        <v>5</v>
      </c>
      <c r="L1106" s="12">
        <v>0.86</v>
      </c>
      <c r="M1106" s="12">
        <v>0.86</v>
      </c>
      <c r="N1106" s="29">
        <v>2.1</v>
      </c>
      <c r="O1106" s="108">
        <v>2</v>
      </c>
      <c r="P1106" s="39" t="str">
        <f>VLOOKUP(Perspectivas_Globales[[#This Row],[Country]],Tablas!$B$5:$C$138,2,FALSE)</f>
        <v>America Central</v>
      </c>
      <c r="Q1106" s="39" t="str" cm="1">
        <f t="array" ref="Q11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06" s="39" t="str" cm="1">
        <f t="array" ref="R11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07" spans="1:18" x14ac:dyDescent="0.25">
      <c r="A1107" s="1" t="s">
        <v>102</v>
      </c>
      <c r="B1107" s="1">
        <v>2002</v>
      </c>
      <c r="C1107" s="1" t="s">
        <v>12</v>
      </c>
      <c r="D1107" s="29">
        <v>75</v>
      </c>
      <c r="E1107" s="29">
        <v>197</v>
      </c>
      <c r="F1107" s="29">
        <v>4</v>
      </c>
      <c r="G1107" s="29">
        <v>3.5</v>
      </c>
      <c r="H1107" s="12">
        <v>0.85</v>
      </c>
      <c r="I1107" s="12">
        <v>0</v>
      </c>
      <c r="J1107" s="29">
        <v>44.2</v>
      </c>
      <c r="K1107" s="29">
        <v>5</v>
      </c>
      <c r="L1107" s="12">
        <v>0.85</v>
      </c>
      <c r="M1107" s="12">
        <v>0.85</v>
      </c>
      <c r="N1107" s="29">
        <v>2.2000000000000002</v>
      </c>
      <c r="O1107" s="108">
        <v>2.1</v>
      </c>
      <c r="P1107" s="39" t="str">
        <f>VLOOKUP(Perspectivas_Globales[[#This Row],[Country]],Tablas!$B$5:$C$138,2,FALSE)</f>
        <v>America Central</v>
      </c>
      <c r="Q1107" s="39" t="str" cm="1">
        <f t="array" ref="Q11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07" s="39" t="str" cm="1">
        <f t="array" ref="R11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08" spans="1:18" x14ac:dyDescent="0.25">
      <c r="A1108" s="1" t="s">
        <v>102</v>
      </c>
      <c r="B1108" s="1">
        <v>2001</v>
      </c>
      <c r="C1108" s="1" t="s">
        <v>12</v>
      </c>
      <c r="D1108" s="29">
        <v>73</v>
      </c>
      <c r="E1108" s="29">
        <v>193</v>
      </c>
      <c r="F1108" s="29">
        <v>4</v>
      </c>
      <c r="G1108" s="29">
        <v>3.51</v>
      </c>
      <c r="H1108" s="12">
        <v>0.87</v>
      </c>
      <c r="I1108" s="12">
        <v>0</v>
      </c>
      <c r="J1108" s="29">
        <v>43.5</v>
      </c>
      <c r="K1108" s="29">
        <v>5</v>
      </c>
      <c r="L1108" s="12">
        <v>0.89</v>
      </c>
      <c r="M1108" s="12">
        <v>0.87</v>
      </c>
      <c r="N1108" s="29">
        <v>2.2000000000000002</v>
      </c>
      <c r="O1108" s="108">
        <v>2.1</v>
      </c>
      <c r="P1108" s="39" t="str">
        <f>VLOOKUP(Perspectivas_Globales[[#This Row],[Country]],Tablas!$B$5:$C$138,2,FALSE)</f>
        <v>America Central</v>
      </c>
      <c r="Q1108" s="39" t="str" cm="1">
        <f t="array" ref="Q11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08" s="39" t="str" cm="1">
        <f t="array" ref="R11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09" spans="1:18" x14ac:dyDescent="0.25">
      <c r="A1109" s="1" t="s">
        <v>102</v>
      </c>
      <c r="B1109" s="1">
        <v>2000</v>
      </c>
      <c r="C1109" s="1" t="s">
        <v>12</v>
      </c>
      <c r="D1109" s="29">
        <v>73</v>
      </c>
      <c r="E1109" s="29">
        <v>192</v>
      </c>
      <c r="F1109" s="29">
        <v>4</v>
      </c>
      <c r="G1109" s="29">
        <v>3.61</v>
      </c>
      <c r="H1109" s="12">
        <v>0.83000000000000007</v>
      </c>
      <c r="I1109" s="12">
        <v>0</v>
      </c>
      <c r="J1109" s="29">
        <v>42.8</v>
      </c>
      <c r="K1109" s="29">
        <v>5</v>
      </c>
      <c r="L1109" s="12">
        <v>0.85</v>
      </c>
      <c r="M1109" s="12">
        <v>0.83000000000000007</v>
      </c>
      <c r="N1109" s="29">
        <v>2.2000000000000002</v>
      </c>
      <c r="O1109" s="108">
        <v>2.1</v>
      </c>
      <c r="P1109" s="39" t="str">
        <f>VLOOKUP(Perspectivas_Globales[[#This Row],[Country]],Tablas!$B$5:$C$138,2,FALSE)</f>
        <v>America Central</v>
      </c>
      <c r="Q1109" s="39" t="str" cm="1">
        <f t="array" ref="Q11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09" s="39" t="str" cm="1">
        <f t="array" ref="R11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10" spans="1:18" x14ac:dyDescent="0.25">
      <c r="A1110" s="1" t="s">
        <v>103</v>
      </c>
      <c r="B1110" s="1">
        <v>2014</v>
      </c>
      <c r="C1110" s="1" t="s">
        <v>12</v>
      </c>
      <c r="D1110" s="29">
        <v>61.4</v>
      </c>
      <c r="E1110" s="29">
        <v>223</v>
      </c>
      <c r="F1110" s="29">
        <v>49</v>
      </c>
      <c r="G1110" s="29">
        <v>0.01</v>
      </c>
      <c r="H1110" s="12">
        <v>0.68</v>
      </c>
      <c r="I1110" s="12">
        <v>11.42</v>
      </c>
      <c r="J1110" s="29">
        <v>18.899999999999999</v>
      </c>
      <c r="K1110" s="29">
        <v>88</v>
      </c>
      <c r="L1110" s="12">
        <v>0.67</v>
      </c>
      <c r="M1110" s="12">
        <v>0.68</v>
      </c>
      <c r="N1110" s="29">
        <v>9.8000000000000007</v>
      </c>
      <c r="O1110" s="108">
        <v>9.6</v>
      </c>
      <c r="P1110" s="39" t="str">
        <f>VLOOKUP(Perspectivas_Globales[[#This Row],[Country]],Tablas!$B$5:$C$138,2,FALSE)</f>
        <v>Africa</v>
      </c>
      <c r="Q1110" s="39" t="str" cm="1">
        <f t="array" ref="Q11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10" s="39" t="str" cm="1">
        <f t="array" ref="R11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11" spans="1:18" x14ac:dyDescent="0.25">
      <c r="A1111" s="1" t="s">
        <v>103</v>
      </c>
      <c r="B1111" s="1">
        <v>2013</v>
      </c>
      <c r="C1111" s="1" t="s">
        <v>12</v>
      </c>
      <c r="D1111" s="29">
        <v>69</v>
      </c>
      <c r="E1111" s="29">
        <v>227</v>
      </c>
      <c r="F1111" s="29">
        <v>49</v>
      </c>
      <c r="G1111" s="29">
        <v>0.01</v>
      </c>
      <c r="H1111" s="12">
        <v>0.67</v>
      </c>
      <c r="I1111" s="12">
        <v>12.24</v>
      </c>
      <c r="J1111" s="29">
        <v>18.5</v>
      </c>
      <c r="K1111" s="29">
        <v>89</v>
      </c>
      <c r="L1111" s="12">
        <v>0.56000000000000005</v>
      </c>
      <c r="M1111" s="12">
        <v>0.67</v>
      </c>
      <c r="N1111" s="29">
        <v>1</v>
      </c>
      <c r="O1111" s="108">
        <v>9.9</v>
      </c>
      <c r="P1111" s="39" t="str">
        <f>VLOOKUP(Perspectivas_Globales[[#This Row],[Country]],Tablas!$B$5:$C$138,2,FALSE)</f>
        <v>Africa</v>
      </c>
      <c r="Q1111" s="39" t="str" cm="1">
        <f t="array" ref="Q11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11" s="39" t="str" cm="1">
        <f t="array" ref="R11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12" spans="1:18" x14ac:dyDescent="0.25">
      <c r="A1112" s="1" t="s">
        <v>103</v>
      </c>
      <c r="B1112" s="1">
        <v>2012</v>
      </c>
      <c r="C1112" s="1" t="s">
        <v>12</v>
      </c>
      <c r="D1112" s="29">
        <v>63</v>
      </c>
      <c r="E1112" s="29">
        <v>232</v>
      </c>
      <c r="F1112" s="29">
        <v>49</v>
      </c>
      <c r="G1112" s="29">
        <v>0.01</v>
      </c>
      <c r="H1112" s="12">
        <v>0.71</v>
      </c>
      <c r="I1112" s="12">
        <v>2.72</v>
      </c>
      <c r="J1112" s="29">
        <v>18.100000000000001</v>
      </c>
      <c r="K1112" s="29">
        <v>90</v>
      </c>
      <c r="L1112" s="12">
        <v>0.71</v>
      </c>
      <c r="M1112" s="12">
        <v>0.71</v>
      </c>
      <c r="N1112" s="29">
        <v>1.3</v>
      </c>
      <c r="O1112" s="108">
        <v>1.1000000000000001</v>
      </c>
      <c r="P1112" s="39" t="str">
        <f>VLOOKUP(Perspectivas_Globales[[#This Row],[Country]],Tablas!$B$5:$C$138,2,FALSE)</f>
        <v>Africa</v>
      </c>
      <c r="Q1112" s="39" t="str" cm="1">
        <f t="array" ref="Q11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12" s="39" t="str" cm="1">
        <f t="array" ref="R11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13" spans="1:18" x14ac:dyDescent="0.25">
      <c r="A1113" s="1" t="s">
        <v>103</v>
      </c>
      <c r="B1113" s="1">
        <v>2011</v>
      </c>
      <c r="C1113" s="1" t="s">
        <v>12</v>
      </c>
      <c r="D1113" s="29">
        <v>59.4</v>
      </c>
      <c r="E1113" s="29">
        <v>241</v>
      </c>
      <c r="F1113" s="29">
        <v>50</v>
      </c>
      <c r="G1113" s="29">
        <v>0.15</v>
      </c>
      <c r="H1113" s="12">
        <v>0.75</v>
      </c>
      <c r="I1113" s="12">
        <v>7.71</v>
      </c>
      <c r="J1113" s="29">
        <v>17.7</v>
      </c>
      <c r="K1113" s="29">
        <v>93</v>
      </c>
      <c r="L1113" s="12">
        <v>0.04</v>
      </c>
      <c r="M1113" s="12">
        <v>0.75</v>
      </c>
      <c r="N1113" s="29">
        <v>1.5</v>
      </c>
      <c r="O1113" s="108">
        <v>1.3</v>
      </c>
      <c r="P1113" s="39" t="str">
        <f>VLOOKUP(Perspectivas_Globales[[#This Row],[Country]],Tablas!$B$5:$C$138,2,FALSE)</f>
        <v>Africa</v>
      </c>
      <c r="Q1113" s="39" t="str" cm="1">
        <f t="array" ref="Q11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13" s="39" t="str" cm="1">
        <f t="array" ref="R11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14" spans="1:18" x14ac:dyDescent="0.25">
      <c r="A1114" s="1" t="s">
        <v>103</v>
      </c>
      <c r="B1114" s="1">
        <v>2010</v>
      </c>
      <c r="C1114" s="1" t="s">
        <v>12</v>
      </c>
      <c r="D1114" s="29">
        <v>58.2</v>
      </c>
      <c r="E1114" s="29">
        <v>252</v>
      </c>
      <c r="F1114" s="29">
        <v>50</v>
      </c>
      <c r="G1114" s="29">
        <v>0.12</v>
      </c>
      <c r="H1114" s="12">
        <v>7.0000000000000007E-2</v>
      </c>
      <c r="I1114" s="12">
        <v>3.72</v>
      </c>
      <c r="J1114" s="29">
        <v>17.3</v>
      </c>
      <c r="K1114" s="29">
        <v>95</v>
      </c>
      <c r="L1114" s="12">
        <v>0.75</v>
      </c>
      <c r="M1114" s="12">
        <v>7.0000000000000007E-2</v>
      </c>
      <c r="N1114" s="29">
        <v>1.7</v>
      </c>
      <c r="O1114" s="108">
        <v>1.6</v>
      </c>
      <c r="P1114" s="39" t="str">
        <f>VLOOKUP(Perspectivas_Globales[[#This Row],[Country]],Tablas!$B$5:$C$138,2,FALSE)</f>
        <v>Africa</v>
      </c>
      <c r="Q1114" s="39" t="str" cm="1">
        <f t="array" ref="Q11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14" s="39" t="str" cm="1">
        <f t="array" ref="R11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15" spans="1:18" x14ac:dyDescent="0.25">
      <c r="A1115" s="1" t="s">
        <v>103</v>
      </c>
      <c r="B1115" s="1">
        <v>2009</v>
      </c>
      <c r="C1115" s="1" t="s">
        <v>12</v>
      </c>
      <c r="D1115" s="29">
        <v>57.1</v>
      </c>
      <c r="E1115" s="29">
        <v>263</v>
      </c>
      <c r="F1115" s="29">
        <v>51</v>
      </c>
      <c r="G1115" s="29">
        <v>0.11</v>
      </c>
      <c r="H1115" s="12">
        <v>0.71</v>
      </c>
      <c r="I1115" s="12">
        <v>8.01</v>
      </c>
      <c r="J1115" s="29">
        <v>16.899999999999999</v>
      </c>
      <c r="K1115" s="29">
        <v>99</v>
      </c>
      <c r="L1115" s="12">
        <v>0.71</v>
      </c>
      <c r="M1115" s="12">
        <v>0.71</v>
      </c>
      <c r="N1115" s="29">
        <v>11</v>
      </c>
      <c r="O1115" s="108">
        <v>1.8</v>
      </c>
      <c r="P1115" s="39" t="str">
        <f>VLOOKUP(Perspectivas_Globales[[#This Row],[Country]],Tablas!$B$5:$C$138,2,FALSE)</f>
        <v>Africa</v>
      </c>
      <c r="Q1115" s="39" t="str" cm="1">
        <f t="array" ref="Q11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15" s="39" t="str" cm="1">
        <f t="array" ref="R11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16" spans="1:18" x14ac:dyDescent="0.25">
      <c r="A1116" s="1" t="s">
        <v>104</v>
      </c>
      <c r="B1116" s="1">
        <v>2014</v>
      </c>
      <c r="C1116" s="1" t="s">
        <v>12</v>
      </c>
      <c r="D1116" s="29">
        <v>53.6</v>
      </c>
      <c r="E1116" s="29">
        <v>362</v>
      </c>
      <c r="F1116" s="29">
        <v>490</v>
      </c>
      <c r="G1116" s="29">
        <v>0.01</v>
      </c>
      <c r="H1116" s="12">
        <v>0.49</v>
      </c>
      <c r="I1116" s="12">
        <v>68.55</v>
      </c>
      <c r="J1116" s="29">
        <v>24.7</v>
      </c>
      <c r="K1116" s="29">
        <v>759</v>
      </c>
      <c r="L1116" s="12">
        <v>0.49</v>
      </c>
      <c r="M1116" s="12">
        <v>0.49</v>
      </c>
      <c r="N1116" s="29">
        <v>1.1000000000000001</v>
      </c>
      <c r="O1116" s="108">
        <v>9.9</v>
      </c>
      <c r="P1116" s="39" t="str">
        <f>VLOOKUP(Perspectivas_Globales[[#This Row],[Country]],Tablas!$B$5:$C$138,2,FALSE)</f>
        <v>Africa</v>
      </c>
      <c r="Q1116" s="39" t="str" cm="1">
        <f t="array" ref="Q11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16" s="39" t="str" cm="1">
        <f t="array" ref="R11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17" spans="1:18" x14ac:dyDescent="0.25">
      <c r="A1117" s="1" t="s">
        <v>104</v>
      </c>
      <c r="B1117" s="1">
        <v>2013</v>
      </c>
      <c r="C1117" s="1" t="s">
        <v>12</v>
      </c>
      <c r="D1117" s="29">
        <v>53.2</v>
      </c>
      <c r="E1117" s="29">
        <v>367</v>
      </c>
      <c r="F1117" s="29">
        <v>498</v>
      </c>
      <c r="G1117" s="29">
        <v>8.3000000000000007</v>
      </c>
      <c r="H1117" s="12">
        <v>0.46</v>
      </c>
      <c r="I1117" s="12">
        <v>528.52</v>
      </c>
      <c r="J1117" s="29">
        <v>24.1</v>
      </c>
      <c r="K1117" s="29">
        <v>773</v>
      </c>
      <c r="L1117" s="12">
        <v>0.46</v>
      </c>
      <c r="M1117" s="12">
        <v>0.46</v>
      </c>
      <c r="N1117" s="29">
        <v>1.4</v>
      </c>
      <c r="O1117" s="108">
        <v>1.2</v>
      </c>
      <c r="P1117" s="39" t="str">
        <f>VLOOKUP(Perspectivas_Globales[[#This Row],[Country]],Tablas!$B$5:$C$138,2,FALSE)</f>
        <v>Africa</v>
      </c>
      <c r="Q1117" s="39" t="str" cm="1">
        <f t="array" ref="Q11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17" s="39" t="str" cm="1">
        <f t="array" ref="R11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18" spans="1:18" x14ac:dyDescent="0.25">
      <c r="A1118" s="1" t="s">
        <v>104</v>
      </c>
      <c r="B1118" s="1">
        <v>2012</v>
      </c>
      <c r="C1118" s="1" t="s">
        <v>12</v>
      </c>
      <c r="D1118" s="29">
        <v>52.7</v>
      </c>
      <c r="E1118" s="29">
        <v>374</v>
      </c>
      <c r="F1118" s="29">
        <v>505</v>
      </c>
      <c r="G1118" s="29">
        <v>8.5399999999999991</v>
      </c>
      <c r="H1118" s="12">
        <v>0.42</v>
      </c>
      <c r="I1118" s="12">
        <v>64.47</v>
      </c>
      <c r="J1118" s="29">
        <v>23.5</v>
      </c>
      <c r="K1118" s="29">
        <v>788</v>
      </c>
      <c r="L1118" s="12">
        <v>0.42</v>
      </c>
      <c r="M1118" s="12">
        <v>0.42</v>
      </c>
      <c r="N1118" s="29">
        <v>1.7</v>
      </c>
      <c r="O1118" s="108">
        <v>1.6</v>
      </c>
      <c r="P1118" s="39" t="str">
        <f>VLOOKUP(Perspectivas_Globales[[#This Row],[Country]],Tablas!$B$5:$C$138,2,FALSE)</f>
        <v>Africa</v>
      </c>
      <c r="Q1118" s="39" t="str" cm="1">
        <f t="array" ref="Q11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18" s="39" t="str" cm="1">
        <f t="array" ref="R11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19" spans="1:18" x14ac:dyDescent="0.25">
      <c r="A1119" s="1" t="s">
        <v>104</v>
      </c>
      <c r="B1119" s="1">
        <v>2011</v>
      </c>
      <c r="C1119" s="1" t="s">
        <v>12</v>
      </c>
      <c r="D1119" s="29">
        <v>52.3</v>
      </c>
      <c r="E1119" s="29">
        <v>375</v>
      </c>
      <c r="F1119" s="29">
        <v>513</v>
      </c>
      <c r="G1119" s="29">
        <v>8.75</v>
      </c>
      <c r="H1119" s="12">
        <v>0.46</v>
      </c>
      <c r="I1119" s="12">
        <v>188.43</v>
      </c>
      <c r="J1119" s="29">
        <v>22.8</v>
      </c>
      <c r="K1119" s="29">
        <v>802</v>
      </c>
      <c r="L1119" s="12">
        <v>0.48</v>
      </c>
      <c r="M1119" s="12">
        <v>0.48</v>
      </c>
      <c r="N1119" s="29">
        <v>11</v>
      </c>
      <c r="O1119" s="108">
        <v>1.9</v>
      </c>
      <c r="P1119" s="39" t="str">
        <f>VLOOKUP(Perspectivas_Globales[[#This Row],[Country]],Tablas!$B$5:$C$138,2,FALSE)</f>
        <v>Africa</v>
      </c>
      <c r="Q1119" s="39" t="str" cm="1">
        <f t="array" ref="Q11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19" s="39" t="str" cm="1">
        <f t="array" ref="R11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20" spans="1:18" x14ac:dyDescent="0.25">
      <c r="A1120" s="1" t="s">
        <v>104</v>
      </c>
      <c r="B1120" s="1">
        <v>2010</v>
      </c>
      <c r="C1120" s="1" t="s">
        <v>12</v>
      </c>
      <c r="D1120" s="29">
        <v>52</v>
      </c>
      <c r="E1120" s="29">
        <v>374</v>
      </c>
      <c r="F1120" s="29">
        <v>521</v>
      </c>
      <c r="G1120" s="29">
        <v>8.9</v>
      </c>
      <c r="H1120" s="12">
        <v>0.49</v>
      </c>
      <c r="I1120" s="12">
        <v>84.91</v>
      </c>
      <c r="J1120" s="29">
        <v>22.2</v>
      </c>
      <c r="K1120" s="29">
        <v>817</v>
      </c>
      <c r="L1120" s="12">
        <v>0.54</v>
      </c>
      <c r="M1120" s="12">
        <v>0.54</v>
      </c>
      <c r="N1120" s="29">
        <v>11.3</v>
      </c>
      <c r="O1120" s="108">
        <v>11.2</v>
      </c>
      <c r="P1120" s="39" t="str">
        <f>VLOOKUP(Perspectivas_Globales[[#This Row],[Country]],Tablas!$B$5:$C$138,2,FALSE)</f>
        <v>Africa</v>
      </c>
      <c r="Q1120" s="39" t="str" cm="1">
        <f t="array" ref="Q11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20" s="39" t="str" cm="1">
        <f t="array" ref="R11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21" spans="1:18" x14ac:dyDescent="0.25">
      <c r="A1121" s="1" t="s">
        <v>104</v>
      </c>
      <c r="B1121" s="1">
        <v>2009</v>
      </c>
      <c r="C1121" s="1" t="s">
        <v>12</v>
      </c>
      <c r="D1121" s="29">
        <v>51.6</v>
      </c>
      <c r="E1121" s="29">
        <v>376</v>
      </c>
      <c r="F1121" s="29">
        <v>527</v>
      </c>
      <c r="G1121" s="29">
        <v>9.0500000000000007</v>
      </c>
      <c r="H1121" s="12">
        <v>0.63</v>
      </c>
      <c r="I1121" s="12">
        <v>12.72</v>
      </c>
      <c r="J1121" s="29">
        <v>21.6</v>
      </c>
      <c r="K1121" s="29">
        <v>832</v>
      </c>
      <c r="L1121" s="12">
        <v>0.66</v>
      </c>
      <c r="M1121" s="12">
        <v>0.63</v>
      </c>
      <c r="N1121" s="29">
        <v>11.7</v>
      </c>
      <c r="O1121" s="108">
        <v>11.6</v>
      </c>
      <c r="P1121" s="39" t="str">
        <f>VLOOKUP(Perspectivas_Globales[[#This Row],[Country]],Tablas!$B$5:$C$138,2,FALSE)</f>
        <v>Africa</v>
      </c>
      <c r="Q1121" s="39" t="str" cm="1">
        <f t="array" ref="Q11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21" s="39" t="str" cm="1">
        <f t="array" ref="R11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22" spans="1:18" x14ac:dyDescent="0.25">
      <c r="A1122" s="1" t="s">
        <v>104</v>
      </c>
      <c r="B1122" s="1">
        <v>2008</v>
      </c>
      <c r="C1122" s="1" t="s">
        <v>12</v>
      </c>
      <c r="D1122" s="29">
        <v>59</v>
      </c>
      <c r="E1122" s="29">
        <v>386</v>
      </c>
      <c r="F1122" s="29">
        <v>536</v>
      </c>
      <c r="G1122" s="29">
        <v>9.3000000000000007</v>
      </c>
      <c r="H1122" s="12">
        <v>0.41000000000000003</v>
      </c>
      <c r="I1122" s="12">
        <v>99.600000000000009</v>
      </c>
      <c r="J1122" s="29">
        <v>21</v>
      </c>
      <c r="K1122" s="29">
        <v>848</v>
      </c>
      <c r="L1122" s="12">
        <v>0.06</v>
      </c>
      <c r="M1122" s="12">
        <v>0.53</v>
      </c>
      <c r="N1122" s="29">
        <v>12</v>
      </c>
      <c r="O1122" s="108">
        <v>11.9</v>
      </c>
      <c r="P1122" s="39" t="str">
        <f>VLOOKUP(Perspectivas_Globales[[#This Row],[Country]],Tablas!$B$5:$C$138,2,FALSE)</f>
        <v>Africa</v>
      </c>
      <c r="Q1122" s="39" t="str" cm="1">
        <f t="array" ref="Q11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22" s="39" t="str" cm="1">
        <f t="array" ref="R11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23" spans="1:18" x14ac:dyDescent="0.25">
      <c r="A1123" s="1" t="s">
        <v>104</v>
      </c>
      <c r="B1123" s="1">
        <v>2007</v>
      </c>
      <c r="C1123" s="1" t="s">
        <v>12</v>
      </c>
      <c r="D1123" s="29">
        <v>55</v>
      </c>
      <c r="E1123" s="29">
        <v>388</v>
      </c>
      <c r="F1123" s="29">
        <v>542</v>
      </c>
      <c r="G1123" s="29">
        <v>9.5500000000000007</v>
      </c>
      <c r="H1123" s="12">
        <v>0.42</v>
      </c>
      <c r="I1123" s="12">
        <v>26.13</v>
      </c>
      <c r="J1123" s="29">
        <v>2.4</v>
      </c>
      <c r="K1123" s="29">
        <v>863</v>
      </c>
      <c r="L1123" s="12">
        <v>0.54</v>
      </c>
      <c r="M1123" s="12">
        <v>0.42</v>
      </c>
      <c r="N1123" s="29">
        <v>12.3</v>
      </c>
      <c r="O1123" s="108">
        <v>12.3</v>
      </c>
      <c r="P1123" s="39" t="str">
        <f>VLOOKUP(Perspectivas_Globales[[#This Row],[Country]],Tablas!$B$5:$C$138,2,FALSE)</f>
        <v>Africa</v>
      </c>
      <c r="Q1123" s="39" t="str" cm="1">
        <f t="array" ref="Q11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23" s="39" t="str" cm="1">
        <f t="array" ref="R11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24" spans="1:18" x14ac:dyDescent="0.25">
      <c r="A1124" s="1" t="s">
        <v>104</v>
      </c>
      <c r="B1124" s="1">
        <v>2006</v>
      </c>
      <c r="C1124" s="1" t="s">
        <v>12</v>
      </c>
      <c r="D1124" s="29">
        <v>49.8</v>
      </c>
      <c r="E1124" s="29">
        <v>396</v>
      </c>
      <c r="F1124" s="29">
        <v>549</v>
      </c>
      <c r="G1124" s="29">
        <v>9.66</v>
      </c>
      <c r="H1124" s="12">
        <v>0.27</v>
      </c>
      <c r="I1124" s="12">
        <v>7.04</v>
      </c>
      <c r="J1124" s="29">
        <v>19.899999999999999</v>
      </c>
      <c r="K1124" s="29">
        <v>879</v>
      </c>
      <c r="L1124" s="12">
        <v>0.46</v>
      </c>
      <c r="M1124" s="12">
        <v>0.04</v>
      </c>
      <c r="N1124" s="29">
        <v>12.6</v>
      </c>
      <c r="O1124" s="108">
        <v>12.6</v>
      </c>
      <c r="P1124" s="39" t="str">
        <f>VLOOKUP(Perspectivas_Globales[[#This Row],[Country]],Tablas!$B$5:$C$138,2,FALSE)</f>
        <v>Africa</v>
      </c>
      <c r="Q1124" s="39" t="str" cm="1">
        <f t="array" ref="Q11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24" s="39" t="str" cm="1">
        <f t="array" ref="R11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25" spans="1:18" x14ac:dyDescent="0.25">
      <c r="A1125" s="1" t="s">
        <v>104</v>
      </c>
      <c r="B1125" s="1">
        <v>2005</v>
      </c>
      <c r="C1125" s="1" t="s">
        <v>12</v>
      </c>
      <c r="D1125" s="29">
        <v>49.2</v>
      </c>
      <c r="E1125" s="29">
        <v>4</v>
      </c>
      <c r="F1125" s="29">
        <v>556</v>
      </c>
      <c r="G1125" s="29">
        <v>9.7100000000000009</v>
      </c>
      <c r="H1125" s="12">
        <v>0.18</v>
      </c>
      <c r="I1125" s="12">
        <v>1109.27</v>
      </c>
      <c r="J1125" s="29">
        <v>19.3</v>
      </c>
      <c r="K1125" s="29">
        <v>893</v>
      </c>
      <c r="L1125" s="12">
        <v>0.45</v>
      </c>
      <c r="M1125" s="12">
        <v>0.36</v>
      </c>
      <c r="N1125" s="29">
        <v>12.9</v>
      </c>
      <c r="O1125" s="108">
        <v>12.9</v>
      </c>
      <c r="P1125" s="39" t="str">
        <f>VLOOKUP(Perspectivas_Globales[[#This Row],[Country]],Tablas!$B$5:$C$138,2,FALSE)</f>
        <v>Africa</v>
      </c>
      <c r="Q1125" s="39" t="str" cm="1">
        <f t="array" ref="Q11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25" s="39" t="str" cm="1">
        <f t="array" ref="R11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26" spans="1:18" x14ac:dyDescent="0.25">
      <c r="A1126" s="1" t="s">
        <v>105</v>
      </c>
      <c r="B1126" s="1">
        <v>2014</v>
      </c>
      <c r="C1126" s="1" t="s">
        <v>12</v>
      </c>
      <c r="D1126" s="29">
        <v>66.2</v>
      </c>
      <c r="E1126" s="29">
        <v>162</v>
      </c>
      <c r="F1126" s="29">
        <v>359</v>
      </c>
      <c r="G1126" s="29">
        <v>0.01</v>
      </c>
      <c r="H1126" s="12">
        <v>0.72</v>
      </c>
      <c r="I1126" s="12">
        <v>13.700000000000001</v>
      </c>
      <c r="J1126" s="29">
        <v>24.7</v>
      </c>
      <c r="K1126" s="29">
        <v>442</v>
      </c>
      <c r="L1126" s="12">
        <v>0.72</v>
      </c>
      <c r="M1126" s="12">
        <v>0.72</v>
      </c>
      <c r="N1126" s="29">
        <v>19.399999999999999</v>
      </c>
      <c r="O1126" s="108">
        <v>19.8</v>
      </c>
      <c r="P1126" s="39" t="str">
        <f>VLOOKUP(Perspectivas_Globales[[#This Row],[Country]],Tablas!$B$5:$C$138,2,FALSE)</f>
        <v>Asia</v>
      </c>
      <c r="Q1126" s="39" t="str" cm="1">
        <f t="array" ref="Q11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26" s="39" t="str" cm="1">
        <f t="array" ref="R11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27" spans="1:18" x14ac:dyDescent="0.25">
      <c r="A1127" s="1" t="s">
        <v>105</v>
      </c>
      <c r="B1127" s="1">
        <v>2013</v>
      </c>
      <c r="C1127" s="1" t="s">
        <v>12</v>
      </c>
      <c r="D1127" s="29">
        <v>66</v>
      </c>
      <c r="E1127" s="29">
        <v>163</v>
      </c>
      <c r="F1127" s="29">
        <v>365</v>
      </c>
      <c r="G1127" s="29">
        <v>0.04</v>
      </c>
      <c r="H1127" s="12">
        <v>0.72</v>
      </c>
      <c r="I1127" s="12">
        <v>87.49</v>
      </c>
      <c r="J1127" s="29">
        <v>23.9</v>
      </c>
      <c r="K1127" s="29">
        <v>450</v>
      </c>
      <c r="L1127" s="12">
        <v>0.72</v>
      </c>
      <c r="M1127" s="12">
        <v>0.72</v>
      </c>
      <c r="N1127" s="29">
        <v>19.600000000000001</v>
      </c>
      <c r="O1127" s="108">
        <v>2</v>
      </c>
      <c r="P1127" s="39" t="str">
        <f>VLOOKUP(Perspectivas_Globales[[#This Row],[Country]],Tablas!$B$5:$C$138,2,FALSE)</f>
        <v>Asia</v>
      </c>
      <c r="Q1127" s="39" t="str" cm="1">
        <f t="array" ref="Q11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27" s="39" t="str" cm="1">
        <f t="array" ref="R11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28" spans="1:18" x14ac:dyDescent="0.25">
      <c r="A1128" s="1" t="s">
        <v>105</v>
      </c>
      <c r="B1128" s="1">
        <v>2012</v>
      </c>
      <c r="C1128" s="1" t="s">
        <v>12</v>
      </c>
      <c r="D1128" s="29">
        <v>65.7</v>
      </c>
      <c r="E1128" s="29">
        <v>165</v>
      </c>
      <c r="F1128" s="29">
        <v>369</v>
      </c>
      <c r="G1128" s="29">
        <v>0.04</v>
      </c>
      <c r="H1128" s="12">
        <v>0.72</v>
      </c>
      <c r="I1128" s="12">
        <v>80.460000000000008</v>
      </c>
      <c r="J1128" s="29">
        <v>23.2</v>
      </c>
      <c r="K1128" s="29">
        <v>456</v>
      </c>
      <c r="L1128" s="12">
        <v>0.72</v>
      </c>
      <c r="M1128" s="12">
        <v>0.72</v>
      </c>
      <c r="N1128" s="29">
        <v>19.8</v>
      </c>
      <c r="O1128" s="108">
        <v>2.2000000000000002</v>
      </c>
      <c r="P1128" s="39" t="str">
        <f>VLOOKUP(Perspectivas_Globales[[#This Row],[Country]],Tablas!$B$5:$C$138,2,FALSE)</f>
        <v>Asia</v>
      </c>
      <c r="Q1128" s="39" t="str" cm="1">
        <f t="array" ref="Q11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28" s="39" t="str" cm="1">
        <f t="array" ref="R11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29" spans="1:18" x14ac:dyDescent="0.25">
      <c r="A1129" s="1" t="s">
        <v>105</v>
      </c>
      <c r="B1129" s="1">
        <v>2011</v>
      </c>
      <c r="C1129" s="1" t="s">
        <v>12</v>
      </c>
      <c r="D1129" s="29">
        <v>65.5</v>
      </c>
      <c r="E1129" s="29">
        <v>167</v>
      </c>
      <c r="F1129" s="29">
        <v>371</v>
      </c>
      <c r="G1129" s="29">
        <v>0.04</v>
      </c>
      <c r="H1129" s="12">
        <v>0.74</v>
      </c>
      <c r="I1129" s="12">
        <v>43.86</v>
      </c>
      <c r="J1129" s="29">
        <v>22.5</v>
      </c>
      <c r="K1129" s="29">
        <v>459</v>
      </c>
      <c r="L1129" s="12">
        <v>0.75</v>
      </c>
      <c r="M1129" s="12">
        <v>0.74</v>
      </c>
      <c r="N1129" s="29">
        <v>2</v>
      </c>
      <c r="O1129" s="108">
        <v>2.4</v>
      </c>
      <c r="P1129" s="39" t="str">
        <f>VLOOKUP(Perspectivas_Globales[[#This Row],[Country]],Tablas!$B$5:$C$138,2,FALSE)</f>
        <v>Asia</v>
      </c>
      <c r="Q1129" s="39" t="str" cm="1">
        <f t="array" ref="Q11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29" s="39" t="str" cm="1">
        <f t="array" ref="R11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30" spans="1:18" x14ac:dyDescent="0.25">
      <c r="A1130" s="1" t="s">
        <v>105</v>
      </c>
      <c r="B1130" s="1">
        <v>2010</v>
      </c>
      <c r="C1130" s="1" t="s">
        <v>12</v>
      </c>
      <c r="D1130" s="29">
        <v>65.099999999999994</v>
      </c>
      <c r="E1130" s="29">
        <v>172</v>
      </c>
      <c r="F1130" s="29">
        <v>372</v>
      </c>
      <c r="G1130" s="29">
        <v>0.04</v>
      </c>
      <c r="H1130" s="12">
        <v>0.82000000000000006</v>
      </c>
      <c r="I1130" s="12">
        <v>43.21</v>
      </c>
      <c r="J1130" s="29">
        <v>21.9</v>
      </c>
      <c r="K1130" s="29">
        <v>461</v>
      </c>
      <c r="L1130" s="12">
        <v>0.82000000000000006</v>
      </c>
      <c r="M1130" s="12">
        <v>0.82000000000000006</v>
      </c>
      <c r="N1130" s="29">
        <v>2.2000000000000002</v>
      </c>
      <c r="O1130" s="108">
        <v>2.7</v>
      </c>
      <c r="P1130" s="39" t="str">
        <f>VLOOKUP(Perspectivas_Globales[[#This Row],[Country]],Tablas!$B$5:$C$138,2,FALSE)</f>
        <v>Asia</v>
      </c>
      <c r="Q1130" s="39" t="str" cm="1">
        <f t="array" ref="Q11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30" s="39" t="str" cm="1">
        <f t="array" ref="R11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31" spans="1:18" x14ac:dyDescent="0.25">
      <c r="A1131" s="1" t="s">
        <v>105</v>
      </c>
      <c r="B1131" s="1">
        <v>2009</v>
      </c>
      <c r="C1131" s="1" t="s">
        <v>12</v>
      </c>
      <c r="D1131" s="29">
        <v>64.8</v>
      </c>
      <c r="E1131" s="29">
        <v>175</v>
      </c>
      <c r="F1131" s="29">
        <v>371</v>
      </c>
      <c r="G1131" s="29">
        <v>0.03</v>
      </c>
      <c r="H1131" s="12">
        <v>0.78</v>
      </c>
      <c r="I1131" s="12">
        <v>8.6300000000000008</v>
      </c>
      <c r="J1131" s="29">
        <v>21.3</v>
      </c>
      <c r="K1131" s="29">
        <v>460</v>
      </c>
      <c r="L1131" s="12">
        <v>7.0000000000000007E-2</v>
      </c>
      <c r="M1131" s="12">
        <v>0.71</v>
      </c>
      <c r="N1131" s="29">
        <v>2.5</v>
      </c>
      <c r="O1131" s="108">
        <v>2.9</v>
      </c>
      <c r="P1131" s="39" t="str">
        <f>VLOOKUP(Perspectivas_Globales[[#This Row],[Country]],Tablas!$B$5:$C$138,2,FALSE)</f>
        <v>Asia</v>
      </c>
      <c r="Q1131" s="39" t="str" cm="1">
        <f t="array" ref="Q11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31" s="39" t="str" cm="1">
        <f t="array" ref="R11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32" spans="1:18" x14ac:dyDescent="0.25">
      <c r="A1132" s="1" t="s">
        <v>105</v>
      </c>
      <c r="B1132" s="1">
        <v>2008</v>
      </c>
      <c r="C1132" s="1" t="s">
        <v>12</v>
      </c>
      <c r="D1132" s="29">
        <v>64.599999999999994</v>
      </c>
      <c r="E1132" s="29">
        <v>177</v>
      </c>
      <c r="F1132" s="29">
        <v>369</v>
      </c>
      <c r="G1132" s="29">
        <v>0.03</v>
      </c>
      <c r="H1132" s="12">
        <v>0.65</v>
      </c>
      <c r="I1132" s="12">
        <v>11.290000000000001</v>
      </c>
      <c r="J1132" s="29">
        <v>2.6</v>
      </c>
      <c r="K1132" s="29">
        <v>460</v>
      </c>
      <c r="L1132" s="12">
        <v>7.0000000000000007E-2</v>
      </c>
      <c r="M1132" s="12">
        <v>0.62</v>
      </c>
      <c r="N1132" s="29">
        <v>2.7</v>
      </c>
      <c r="O1132" s="108">
        <v>21.1</v>
      </c>
      <c r="P1132" s="39" t="str">
        <f>VLOOKUP(Perspectivas_Globales[[#This Row],[Country]],Tablas!$B$5:$C$138,2,FALSE)</f>
        <v>Asia</v>
      </c>
      <c r="Q1132" s="39" t="str" cm="1">
        <f t="array" ref="Q11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32" s="39" t="str" cm="1">
        <f t="array" ref="R11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33" spans="1:18" x14ac:dyDescent="0.25">
      <c r="A1133" s="1" t="s">
        <v>105</v>
      </c>
      <c r="B1133" s="1">
        <v>2007</v>
      </c>
      <c r="C1133" s="1" t="s">
        <v>12</v>
      </c>
      <c r="D1133" s="29">
        <v>64.400000000000006</v>
      </c>
      <c r="E1133" s="29">
        <v>178</v>
      </c>
      <c r="F1133" s="29">
        <v>367</v>
      </c>
      <c r="G1133" s="29">
        <v>0.03</v>
      </c>
      <c r="H1133" s="12">
        <v>0.75</v>
      </c>
      <c r="I1133" s="12">
        <v>28.01</v>
      </c>
      <c r="J1133" s="29">
        <v>2.1</v>
      </c>
      <c r="K1133" s="29">
        <v>459</v>
      </c>
      <c r="L1133" s="12">
        <v>0.75</v>
      </c>
      <c r="M1133" s="12">
        <v>0.75</v>
      </c>
      <c r="N1133" s="29">
        <v>2.8</v>
      </c>
      <c r="O1133" s="108">
        <v>21.3</v>
      </c>
      <c r="P1133" s="39" t="str">
        <f>VLOOKUP(Perspectivas_Globales[[#This Row],[Country]],Tablas!$B$5:$C$138,2,FALSE)</f>
        <v>Asia</v>
      </c>
      <c r="Q1133" s="39" t="str" cm="1">
        <f t="array" ref="Q11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33" s="39" t="str" cm="1">
        <f t="array" ref="R11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34" spans="1:18" x14ac:dyDescent="0.25">
      <c r="A1134" s="1" t="s">
        <v>105</v>
      </c>
      <c r="B1134" s="1">
        <v>2006</v>
      </c>
      <c r="C1134" s="1" t="s">
        <v>12</v>
      </c>
      <c r="D1134" s="29">
        <v>64.2</v>
      </c>
      <c r="E1134" s="29">
        <v>179</v>
      </c>
      <c r="F1134" s="29">
        <v>365</v>
      </c>
      <c r="G1134" s="29">
        <v>0.03</v>
      </c>
      <c r="H1134" s="12">
        <v>0.78</v>
      </c>
      <c r="I1134" s="12">
        <v>76.41</v>
      </c>
      <c r="J1134" s="29">
        <v>19.5</v>
      </c>
      <c r="K1134" s="29">
        <v>458</v>
      </c>
      <c r="L1134" s="12">
        <v>0.77</v>
      </c>
      <c r="M1134" s="12">
        <v>0.78</v>
      </c>
      <c r="N1134" s="29">
        <v>21</v>
      </c>
      <c r="O1134" s="108">
        <v>21.5</v>
      </c>
      <c r="P1134" s="39" t="str">
        <f>VLOOKUP(Perspectivas_Globales[[#This Row],[Country]],Tablas!$B$5:$C$138,2,FALSE)</f>
        <v>Asia</v>
      </c>
      <c r="Q1134" s="39" t="str" cm="1">
        <f t="array" ref="Q11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34" s="39" t="str" cm="1">
        <f t="array" ref="R11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35" spans="1:18" x14ac:dyDescent="0.25">
      <c r="A1135" s="1" t="s">
        <v>105</v>
      </c>
      <c r="B1135" s="1">
        <v>2005</v>
      </c>
      <c r="C1135" s="1" t="s">
        <v>12</v>
      </c>
      <c r="D1135" s="29">
        <v>62.9</v>
      </c>
      <c r="E1135" s="29">
        <v>2</v>
      </c>
      <c r="F1135" s="29">
        <v>364</v>
      </c>
      <c r="G1135" s="29">
        <v>0.04</v>
      </c>
      <c r="H1135" s="12">
        <v>7.0000000000000007E-2</v>
      </c>
      <c r="I1135" s="12">
        <v>29.810000000000002</v>
      </c>
      <c r="J1135" s="29">
        <v>18.899999999999999</v>
      </c>
      <c r="K1135" s="29">
        <v>459</v>
      </c>
      <c r="L1135" s="12">
        <v>0.78</v>
      </c>
      <c r="M1135" s="12">
        <v>0.77</v>
      </c>
      <c r="N1135" s="29">
        <v>21.2</v>
      </c>
      <c r="O1135" s="108">
        <v>21.7</v>
      </c>
      <c r="P1135" s="39" t="str">
        <f>VLOOKUP(Perspectivas_Globales[[#This Row],[Country]],Tablas!$B$5:$C$138,2,FALSE)</f>
        <v>Asia</v>
      </c>
      <c r="Q1135" s="39" t="str" cm="1">
        <f t="array" ref="Q11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35" s="39" t="str" cm="1">
        <f t="array" ref="R11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36" spans="1:18" x14ac:dyDescent="0.25">
      <c r="A1136" s="1" t="s">
        <v>105</v>
      </c>
      <c r="B1136" s="1">
        <v>2004</v>
      </c>
      <c r="C1136" s="1" t="s">
        <v>12</v>
      </c>
      <c r="D1136" s="29">
        <v>63.7</v>
      </c>
      <c r="E1136" s="29">
        <v>183</v>
      </c>
      <c r="F1136" s="29">
        <v>364</v>
      </c>
      <c r="G1136" s="29">
        <v>0.01</v>
      </c>
      <c r="H1136" s="12">
        <v>0.65</v>
      </c>
      <c r="I1136" s="12">
        <v>42.480000000000004</v>
      </c>
      <c r="J1136" s="29">
        <v>18.399999999999999</v>
      </c>
      <c r="K1136" s="29">
        <v>461</v>
      </c>
      <c r="L1136" s="12">
        <v>0.65</v>
      </c>
      <c r="M1136" s="12">
        <v>0.65</v>
      </c>
      <c r="N1136" s="29">
        <v>21.4</v>
      </c>
      <c r="O1136" s="108">
        <v>21.8</v>
      </c>
      <c r="P1136" s="39" t="str">
        <f>VLOOKUP(Perspectivas_Globales[[#This Row],[Country]],Tablas!$B$5:$C$138,2,FALSE)</f>
        <v>Asia</v>
      </c>
      <c r="Q1136" s="39" t="str" cm="1">
        <f t="array" ref="Q11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36" s="39" t="str" cm="1">
        <f t="array" ref="R11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37" spans="1:18" x14ac:dyDescent="0.25">
      <c r="A1137" s="1" t="s">
        <v>105</v>
      </c>
      <c r="B1137" s="1">
        <v>2003</v>
      </c>
      <c r="C1137" s="1" t="s">
        <v>12</v>
      </c>
      <c r="D1137" s="29">
        <v>63.5</v>
      </c>
      <c r="E1137" s="29">
        <v>185</v>
      </c>
      <c r="F1137" s="29">
        <v>366</v>
      </c>
      <c r="G1137" s="29">
        <v>0.01</v>
      </c>
      <c r="H1137" s="12">
        <v>0.63</v>
      </c>
      <c r="I1137" s="12">
        <v>47.4</v>
      </c>
      <c r="J1137" s="29">
        <v>17.899999999999999</v>
      </c>
      <c r="K1137" s="29">
        <v>466</v>
      </c>
      <c r="L1137" s="12">
        <v>0.69000000000000006</v>
      </c>
      <c r="M1137" s="12">
        <v>0.67</v>
      </c>
      <c r="N1137" s="29">
        <v>21.6</v>
      </c>
      <c r="O1137" s="108">
        <v>22</v>
      </c>
      <c r="P1137" s="39" t="str">
        <f>VLOOKUP(Perspectivas_Globales[[#This Row],[Country]],Tablas!$B$5:$C$138,2,FALSE)</f>
        <v>Asia</v>
      </c>
      <c r="Q1137" s="39" t="str" cm="1">
        <f t="array" ref="Q11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37" s="39" t="str" cm="1">
        <f t="array" ref="R11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38" spans="1:18" x14ac:dyDescent="0.25">
      <c r="A1138" s="1" t="s">
        <v>106</v>
      </c>
      <c r="B1138" s="1">
        <v>2014</v>
      </c>
      <c r="C1138" s="1" t="s">
        <v>12</v>
      </c>
      <c r="D1138" s="29">
        <v>77.599999999999994</v>
      </c>
      <c r="E1138" s="29">
        <v>119</v>
      </c>
      <c r="F1138" s="29">
        <v>1</v>
      </c>
      <c r="G1138" s="29">
        <v>6.74</v>
      </c>
      <c r="H1138" s="12">
        <v>0.08</v>
      </c>
      <c r="I1138" s="12">
        <v>0</v>
      </c>
      <c r="J1138" s="29">
        <v>57.1</v>
      </c>
      <c r="K1138" s="29">
        <v>1</v>
      </c>
      <c r="L1138" s="12">
        <v>0.08</v>
      </c>
      <c r="M1138" s="12">
        <v>0.08</v>
      </c>
      <c r="N1138" s="29">
        <v>1.9</v>
      </c>
      <c r="O1138" s="108">
        <v>1.8</v>
      </c>
      <c r="P1138" s="39" t="str">
        <f>VLOOKUP(Perspectivas_Globales[[#This Row],[Country]],Tablas!$B$5:$C$138,2,FALSE)</f>
        <v>America Central</v>
      </c>
      <c r="Q1138" s="39" t="str" cm="1">
        <f t="array" ref="Q11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38" s="39" t="str" cm="1">
        <f t="array" ref="R11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39" spans="1:18" x14ac:dyDescent="0.25">
      <c r="A1139" s="1" t="s">
        <v>106</v>
      </c>
      <c r="B1139" s="1">
        <v>2013</v>
      </c>
      <c r="C1139" s="1" t="s">
        <v>12</v>
      </c>
      <c r="D1139" s="29">
        <v>77.5</v>
      </c>
      <c r="E1139" s="29">
        <v>118</v>
      </c>
      <c r="F1139" s="29">
        <v>1</v>
      </c>
      <c r="G1139" s="29">
        <v>6.89</v>
      </c>
      <c r="H1139" s="12">
        <v>0.08</v>
      </c>
      <c r="I1139" s="12">
        <v>0</v>
      </c>
      <c r="J1139" s="29">
        <v>56.3</v>
      </c>
      <c r="K1139" s="29">
        <v>1</v>
      </c>
      <c r="L1139" s="12">
        <v>0.81</v>
      </c>
      <c r="M1139" s="12">
        <v>0.08</v>
      </c>
      <c r="N1139" s="29">
        <v>1.9</v>
      </c>
      <c r="O1139" s="108">
        <v>1.9</v>
      </c>
      <c r="P1139" s="39" t="str">
        <f>VLOOKUP(Perspectivas_Globales[[#This Row],[Country]],Tablas!$B$5:$C$138,2,FALSE)</f>
        <v>America Central</v>
      </c>
      <c r="Q1139" s="39" t="str" cm="1">
        <f t="array" ref="Q11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39" s="39" t="str" cm="1">
        <f t="array" ref="R11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40" spans="1:18" x14ac:dyDescent="0.25">
      <c r="A1140" s="1" t="s">
        <v>106</v>
      </c>
      <c r="B1140" s="1">
        <v>2012</v>
      </c>
      <c r="C1140" s="1" t="s">
        <v>12</v>
      </c>
      <c r="D1140" s="29">
        <v>77.2</v>
      </c>
      <c r="E1140" s="29">
        <v>12</v>
      </c>
      <c r="F1140" s="29">
        <v>1</v>
      </c>
      <c r="G1140" s="29">
        <v>6.95</v>
      </c>
      <c r="H1140" s="12">
        <v>0.85</v>
      </c>
      <c r="I1140" s="12">
        <v>0</v>
      </c>
      <c r="J1140" s="29">
        <v>55.6</v>
      </c>
      <c r="K1140" s="29">
        <v>1</v>
      </c>
      <c r="L1140" s="12">
        <v>0.87</v>
      </c>
      <c r="M1140" s="12">
        <v>0.85</v>
      </c>
      <c r="N1140" s="29">
        <v>1.9</v>
      </c>
      <c r="O1140" s="108">
        <v>1.9</v>
      </c>
      <c r="P1140" s="39" t="str">
        <f>VLOOKUP(Perspectivas_Globales[[#This Row],[Country]],Tablas!$B$5:$C$138,2,FALSE)</f>
        <v>America Central</v>
      </c>
      <c r="Q1140" s="39" t="str" cm="1">
        <f t="array" ref="Q11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40" s="39" t="str" cm="1">
        <f t="array" ref="R11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41" spans="1:18" x14ac:dyDescent="0.25">
      <c r="A1141" s="1" t="s">
        <v>106</v>
      </c>
      <c r="B1141" s="1">
        <v>2011</v>
      </c>
      <c r="C1141" s="1" t="s">
        <v>12</v>
      </c>
      <c r="D1141" s="29">
        <v>77.3</v>
      </c>
      <c r="E1141" s="29">
        <v>121</v>
      </c>
      <c r="F1141" s="29">
        <v>1</v>
      </c>
      <c r="G1141" s="29">
        <v>6.9</v>
      </c>
      <c r="H1141" s="12">
        <v>0.87</v>
      </c>
      <c r="I1141" s="12">
        <v>0.04</v>
      </c>
      <c r="J1141" s="29">
        <v>54.9</v>
      </c>
      <c r="K1141" s="29">
        <v>1</v>
      </c>
      <c r="L1141" s="12">
        <v>0.91</v>
      </c>
      <c r="M1141" s="12">
        <v>0.87</v>
      </c>
      <c r="N1141" s="29">
        <v>2</v>
      </c>
      <c r="O1141" s="108">
        <v>1.9</v>
      </c>
      <c r="P1141" s="39" t="str">
        <f>VLOOKUP(Perspectivas_Globales[[#This Row],[Country]],Tablas!$B$5:$C$138,2,FALSE)</f>
        <v>America Central</v>
      </c>
      <c r="Q1141" s="39" t="str" cm="1">
        <f t="array" ref="Q11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41" s="39" t="str" cm="1">
        <f t="array" ref="R11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42" spans="1:18" x14ac:dyDescent="0.25">
      <c r="A1142" s="1" t="s">
        <v>106</v>
      </c>
      <c r="B1142" s="1">
        <v>2010</v>
      </c>
      <c r="C1142" s="1" t="s">
        <v>12</v>
      </c>
      <c r="D1142" s="29">
        <v>76.5</v>
      </c>
      <c r="E1142" s="29">
        <v>122</v>
      </c>
      <c r="F1142" s="29">
        <v>1</v>
      </c>
      <c r="G1142" s="29">
        <v>6.94</v>
      </c>
      <c r="H1142" s="12">
        <v>0.94000000000000006</v>
      </c>
      <c r="I1142" s="12">
        <v>0</v>
      </c>
      <c r="J1142" s="29">
        <v>54.2</v>
      </c>
      <c r="K1142" s="29">
        <v>2</v>
      </c>
      <c r="L1142" s="12">
        <v>0.95000000000000007</v>
      </c>
      <c r="M1142" s="12">
        <v>0.94000000000000006</v>
      </c>
      <c r="N1142" s="29">
        <v>2</v>
      </c>
      <c r="O1142" s="108">
        <v>1.9</v>
      </c>
      <c r="P1142" s="39" t="str">
        <f>VLOOKUP(Perspectivas_Globales[[#This Row],[Country]],Tablas!$B$5:$C$138,2,FALSE)</f>
        <v>America Central</v>
      </c>
      <c r="Q1142" s="39" t="str" cm="1">
        <f t="array" ref="Q11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42" s="39" t="str" cm="1">
        <f t="array" ref="R11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43" spans="1:18" x14ac:dyDescent="0.25">
      <c r="A1143" s="1" t="s">
        <v>106</v>
      </c>
      <c r="B1143" s="1">
        <v>2009</v>
      </c>
      <c r="C1143" s="1" t="s">
        <v>12</v>
      </c>
      <c r="D1143" s="29">
        <v>76.8</v>
      </c>
      <c r="E1143" s="29">
        <v>127</v>
      </c>
      <c r="F1143" s="29">
        <v>1</v>
      </c>
      <c r="G1143" s="29">
        <v>6.87</v>
      </c>
      <c r="H1143" s="12">
        <v>0.85</v>
      </c>
      <c r="I1143" s="12">
        <v>0</v>
      </c>
      <c r="J1143" s="29">
        <v>53.4</v>
      </c>
      <c r="K1143" s="29">
        <v>2</v>
      </c>
      <c r="L1143" s="12">
        <v>0.85</v>
      </c>
      <c r="M1143" s="12">
        <v>0.85</v>
      </c>
      <c r="N1143" s="29">
        <v>2</v>
      </c>
      <c r="O1143" s="108">
        <v>1.9</v>
      </c>
      <c r="P1143" s="39" t="str">
        <f>VLOOKUP(Perspectivas_Globales[[#This Row],[Country]],Tablas!$B$5:$C$138,2,FALSE)</f>
        <v>America Central</v>
      </c>
      <c r="Q1143" s="39" t="str" cm="1">
        <f t="array" ref="Q11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43" s="39" t="str" cm="1">
        <f t="array" ref="R11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44" spans="1:18" x14ac:dyDescent="0.25">
      <c r="A1144" s="1" t="s">
        <v>106</v>
      </c>
      <c r="B1144" s="1">
        <v>2008</v>
      </c>
      <c r="C1144" s="1" t="s">
        <v>12</v>
      </c>
      <c r="D1144" s="29">
        <v>76.5</v>
      </c>
      <c r="E1144" s="29">
        <v>127</v>
      </c>
      <c r="F1144" s="29">
        <v>1</v>
      </c>
      <c r="G1144" s="29">
        <v>6.74</v>
      </c>
      <c r="H1144" s="12">
        <v>0.86</v>
      </c>
      <c r="I1144" s="12">
        <v>0</v>
      </c>
      <c r="J1144" s="29">
        <v>52.7</v>
      </c>
      <c r="K1144" s="29">
        <v>2</v>
      </c>
      <c r="L1144" s="12">
        <v>0.86</v>
      </c>
      <c r="M1144" s="12">
        <v>0.86</v>
      </c>
      <c r="N1144" s="29">
        <v>2</v>
      </c>
      <c r="O1144" s="108">
        <v>2</v>
      </c>
      <c r="P1144" s="39" t="str">
        <f>VLOOKUP(Perspectivas_Globales[[#This Row],[Country]],Tablas!$B$5:$C$138,2,FALSE)</f>
        <v>America Central</v>
      </c>
      <c r="Q1144" s="39" t="str" cm="1">
        <f t="array" ref="Q11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44" s="39" t="str" cm="1">
        <f t="array" ref="R11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45" spans="1:18" x14ac:dyDescent="0.25">
      <c r="A1145" s="1" t="s">
        <v>106</v>
      </c>
      <c r="B1145" s="1">
        <v>2007</v>
      </c>
      <c r="C1145" s="1" t="s">
        <v>12</v>
      </c>
      <c r="D1145" s="29">
        <v>76.400000000000006</v>
      </c>
      <c r="E1145" s="29">
        <v>124</v>
      </c>
      <c r="F1145" s="29">
        <v>1</v>
      </c>
      <c r="G1145" s="29">
        <v>6.16</v>
      </c>
      <c r="H1145" s="12">
        <v>0.85</v>
      </c>
      <c r="I1145" s="12">
        <v>0</v>
      </c>
      <c r="J1145" s="29">
        <v>51.9</v>
      </c>
      <c r="K1145" s="29">
        <v>2</v>
      </c>
      <c r="L1145" s="12">
        <v>0.84</v>
      </c>
      <c r="M1145" s="12">
        <v>0.85</v>
      </c>
      <c r="N1145" s="29">
        <v>2.1</v>
      </c>
      <c r="O1145" s="108">
        <v>2</v>
      </c>
      <c r="P1145" s="39" t="str">
        <f>VLOOKUP(Perspectivas_Globales[[#This Row],[Country]],Tablas!$B$5:$C$138,2,FALSE)</f>
        <v>America Central</v>
      </c>
      <c r="Q1145" s="39" t="str" cm="1">
        <f t="array" ref="Q11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45" s="39" t="str" cm="1">
        <f t="array" ref="R11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46" spans="1:18" x14ac:dyDescent="0.25">
      <c r="A1146" s="1" t="s">
        <v>106</v>
      </c>
      <c r="B1146" s="1">
        <v>2006</v>
      </c>
      <c r="C1146" s="1" t="s">
        <v>12</v>
      </c>
      <c r="D1146" s="29">
        <v>76.2</v>
      </c>
      <c r="E1146" s="29">
        <v>125</v>
      </c>
      <c r="F1146" s="29">
        <v>1</v>
      </c>
      <c r="G1146" s="29">
        <v>5.72</v>
      </c>
      <c r="H1146" s="12">
        <v>0.88</v>
      </c>
      <c r="I1146" s="12">
        <v>0</v>
      </c>
      <c r="J1146" s="29">
        <v>51.1</v>
      </c>
      <c r="K1146" s="29">
        <v>2</v>
      </c>
      <c r="L1146" s="12">
        <v>0.98</v>
      </c>
      <c r="M1146" s="12">
        <v>0.88</v>
      </c>
      <c r="N1146" s="29">
        <v>2.1</v>
      </c>
      <c r="O1146" s="108">
        <v>2</v>
      </c>
      <c r="P1146" s="39" t="str">
        <f>VLOOKUP(Perspectivas_Globales[[#This Row],[Country]],Tablas!$B$5:$C$138,2,FALSE)</f>
        <v>America Central</v>
      </c>
      <c r="Q1146" s="39" t="str" cm="1">
        <f t="array" ref="Q11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46" s="39" t="str" cm="1">
        <f t="array" ref="R11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47" spans="1:18" x14ac:dyDescent="0.25">
      <c r="A1147" s="1" t="s">
        <v>106</v>
      </c>
      <c r="B1147" s="1">
        <v>2005</v>
      </c>
      <c r="C1147" s="1" t="s">
        <v>12</v>
      </c>
      <c r="D1147" s="29">
        <v>75.8</v>
      </c>
      <c r="E1147" s="29">
        <v>122</v>
      </c>
      <c r="F1147" s="29">
        <v>1</v>
      </c>
      <c r="G1147" s="29">
        <v>5.53</v>
      </c>
      <c r="H1147" s="12">
        <v>0.92</v>
      </c>
      <c r="I1147" s="12">
        <v>0</v>
      </c>
      <c r="J1147" s="29">
        <v>5.3</v>
      </c>
      <c r="K1147" s="29">
        <v>2</v>
      </c>
      <c r="L1147" s="12">
        <v>0.88</v>
      </c>
      <c r="M1147" s="12">
        <v>0.92</v>
      </c>
      <c r="N1147" s="29">
        <v>2.1</v>
      </c>
      <c r="O1147" s="108">
        <v>2.1</v>
      </c>
      <c r="P1147" s="39" t="str">
        <f>VLOOKUP(Perspectivas_Globales[[#This Row],[Country]],Tablas!$B$5:$C$138,2,FALSE)</f>
        <v>America Central</v>
      </c>
      <c r="Q1147" s="39" t="str" cm="1">
        <f t="array" ref="Q11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47" s="39" t="str" cm="1">
        <f t="array" ref="R11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48" spans="1:18" x14ac:dyDescent="0.25">
      <c r="A1148" s="1" t="s">
        <v>106</v>
      </c>
      <c r="B1148" s="1">
        <v>2004</v>
      </c>
      <c r="C1148" s="1" t="s">
        <v>12</v>
      </c>
      <c r="D1148" s="29">
        <v>75.8</v>
      </c>
      <c r="E1148" s="29">
        <v>123</v>
      </c>
      <c r="F1148" s="29">
        <v>1</v>
      </c>
      <c r="G1148" s="29">
        <v>5.69</v>
      </c>
      <c r="H1148" s="12">
        <v>0.95000000000000007</v>
      </c>
      <c r="I1148" s="12">
        <v>0</v>
      </c>
      <c r="J1148" s="29">
        <v>49.5</v>
      </c>
      <c r="K1148" s="29">
        <v>2</v>
      </c>
      <c r="L1148" s="12">
        <v>0.92</v>
      </c>
      <c r="M1148" s="12">
        <v>0.95000000000000007</v>
      </c>
      <c r="N1148" s="29">
        <v>2.2000000000000002</v>
      </c>
      <c r="O1148" s="108">
        <v>2.1</v>
      </c>
      <c r="P1148" s="39" t="str">
        <f>VLOOKUP(Perspectivas_Globales[[#This Row],[Country]],Tablas!$B$5:$C$138,2,FALSE)</f>
        <v>America Central</v>
      </c>
      <c r="Q1148" s="39" t="str" cm="1">
        <f t="array" ref="Q11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48" s="39" t="str" cm="1">
        <f t="array" ref="R11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49" spans="1:18" x14ac:dyDescent="0.25">
      <c r="A1149" s="1" t="s">
        <v>106</v>
      </c>
      <c r="B1149" s="1">
        <v>2003</v>
      </c>
      <c r="C1149" s="1" t="s">
        <v>12</v>
      </c>
      <c r="D1149" s="29">
        <v>75.5</v>
      </c>
      <c r="E1149" s="29">
        <v>126</v>
      </c>
      <c r="F1149" s="29">
        <v>1</v>
      </c>
      <c r="G1149" s="29">
        <v>5.52</v>
      </c>
      <c r="H1149" s="12">
        <v>0.98</v>
      </c>
      <c r="I1149" s="12">
        <v>0</v>
      </c>
      <c r="J1149" s="29">
        <v>48.6</v>
      </c>
      <c r="K1149" s="29">
        <v>2</v>
      </c>
      <c r="L1149" s="12">
        <v>0.95000000000000007</v>
      </c>
      <c r="M1149" s="12">
        <v>0.98</v>
      </c>
      <c r="N1149" s="29">
        <v>2.2000000000000002</v>
      </c>
      <c r="O1149" s="108">
        <v>2.2000000000000002</v>
      </c>
      <c r="P1149" s="39" t="str">
        <f>VLOOKUP(Perspectivas_Globales[[#This Row],[Country]],Tablas!$B$5:$C$138,2,FALSE)</f>
        <v>America Central</v>
      </c>
      <c r="Q1149" s="39" t="str" cm="1">
        <f t="array" ref="Q11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49" s="39" t="str" cm="1">
        <f t="array" ref="R11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50" spans="1:18" x14ac:dyDescent="0.25">
      <c r="A1150" s="1" t="s">
        <v>106</v>
      </c>
      <c r="B1150" s="1">
        <v>2002</v>
      </c>
      <c r="C1150" s="1" t="s">
        <v>12</v>
      </c>
      <c r="D1150" s="29">
        <v>75.7</v>
      </c>
      <c r="E1150" s="29">
        <v>125</v>
      </c>
      <c r="F1150" s="29">
        <v>1</v>
      </c>
      <c r="G1150" s="29">
        <v>5.52</v>
      </c>
      <c r="H1150" s="12">
        <v>0.98</v>
      </c>
      <c r="I1150" s="12">
        <v>0</v>
      </c>
      <c r="J1150" s="29">
        <v>47.8</v>
      </c>
      <c r="K1150" s="29">
        <v>2</v>
      </c>
      <c r="L1150" s="12">
        <v>0.99</v>
      </c>
      <c r="M1150" s="12">
        <v>0.99</v>
      </c>
      <c r="N1150" s="29">
        <v>2.2999999999999998</v>
      </c>
      <c r="O1150" s="108">
        <v>2.2000000000000002</v>
      </c>
      <c r="P1150" s="39" t="str">
        <f>VLOOKUP(Perspectivas_Globales[[#This Row],[Country]],Tablas!$B$5:$C$138,2,FALSE)</f>
        <v>America Central</v>
      </c>
      <c r="Q1150" s="39" t="str" cm="1">
        <f t="array" ref="Q11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50" s="39" t="str" cm="1">
        <f t="array" ref="R11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51" spans="1:18" x14ac:dyDescent="0.25">
      <c r="A1151" s="1" t="s">
        <v>106</v>
      </c>
      <c r="B1151" s="1">
        <v>2001</v>
      </c>
      <c r="C1151" s="1" t="s">
        <v>12</v>
      </c>
      <c r="D1151" s="29">
        <v>75.5</v>
      </c>
      <c r="E1151" s="29">
        <v>124</v>
      </c>
      <c r="F1151" s="29">
        <v>2</v>
      </c>
      <c r="G1151" s="29">
        <v>5.43</v>
      </c>
      <c r="H1151" s="12">
        <v>0.98</v>
      </c>
      <c r="I1151" s="12">
        <v>0</v>
      </c>
      <c r="J1151" s="29">
        <v>46.9</v>
      </c>
      <c r="K1151" s="29">
        <v>2</v>
      </c>
      <c r="L1151" s="12">
        <v>0.95000000000000007</v>
      </c>
      <c r="M1151" s="12">
        <v>0.99</v>
      </c>
      <c r="N1151" s="29">
        <v>2.2999999999999998</v>
      </c>
      <c r="O1151" s="108">
        <v>2.2999999999999998</v>
      </c>
      <c r="P1151" s="39" t="str">
        <f>VLOOKUP(Perspectivas_Globales[[#This Row],[Country]],Tablas!$B$5:$C$138,2,FALSE)</f>
        <v>America Central</v>
      </c>
      <c r="Q1151" s="39" t="str" cm="1">
        <f t="array" ref="Q11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51" s="39" t="str" cm="1">
        <f t="array" ref="R11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52" spans="1:18" x14ac:dyDescent="0.25">
      <c r="A1152" s="1" t="s">
        <v>107</v>
      </c>
      <c r="B1152" s="1">
        <v>2014</v>
      </c>
      <c r="C1152" s="1" t="s">
        <v>12</v>
      </c>
      <c r="D1152" s="29">
        <v>62.7</v>
      </c>
      <c r="E1152" s="29">
        <v>278</v>
      </c>
      <c r="F1152" s="29">
        <v>10</v>
      </c>
      <c r="G1152" s="29">
        <v>0.01</v>
      </c>
      <c r="H1152" s="12">
        <v>0.67</v>
      </c>
      <c r="I1152" s="12">
        <v>22.990000000000002</v>
      </c>
      <c r="J1152" s="29">
        <v>47.9</v>
      </c>
      <c r="K1152" s="29">
        <v>13</v>
      </c>
      <c r="L1152" s="12">
        <v>0.64</v>
      </c>
      <c r="M1152" s="12">
        <v>0.73</v>
      </c>
      <c r="N1152" s="29">
        <v>1.3</v>
      </c>
      <c r="O1152" s="108">
        <v>1.3</v>
      </c>
      <c r="P1152" s="39" t="str">
        <f>VLOOKUP(Perspectivas_Globales[[#This Row],[Country]],Tablas!$B$5:$C$138,2,FALSE)</f>
        <v>Oceania</v>
      </c>
      <c r="Q1152" s="39" t="str" cm="1">
        <f t="array" ref="Q11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52" s="39" t="str" cm="1">
        <f t="array" ref="R11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53" spans="1:18" x14ac:dyDescent="0.25">
      <c r="A1153" s="1" t="s">
        <v>107</v>
      </c>
      <c r="B1153" s="1">
        <v>2013</v>
      </c>
      <c r="C1153" s="1" t="s">
        <v>12</v>
      </c>
      <c r="D1153" s="29">
        <v>62.4</v>
      </c>
      <c r="E1153" s="29">
        <v>281</v>
      </c>
      <c r="F1153" s="29">
        <v>10</v>
      </c>
      <c r="G1153" s="29">
        <v>0.01</v>
      </c>
      <c r="H1153" s="12">
        <v>0.73</v>
      </c>
      <c r="I1153" s="12">
        <v>0.12</v>
      </c>
      <c r="J1153" s="29">
        <v>47.2</v>
      </c>
      <c r="K1153" s="29">
        <v>13</v>
      </c>
      <c r="L1153" s="12">
        <v>0.08</v>
      </c>
      <c r="M1153" s="12">
        <v>0.79</v>
      </c>
      <c r="N1153" s="29">
        <v>1.3</v>
      </c>
      <c r="O1153" s="108">
        <v>1.3</v>
      </c>
      <c r="P1153" s="39" t="str">
        <f>VLOOKUP(Perspectivas_Globales[[#This Row],[Country]],Tablas!$B$5:$C$138,2,FALSE)</f>
        <v>Oceania</v>
      </c>
      <c r="Q1153" s="39" t="str" cm="1">
        <f t="array" ref="Q11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53" s="39" t="str" cm="1">
        <f t="array" ref="R11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54" spans="1:18" x14ac:dyDescent="0.25">
      <c r="A1154" s="1" t="s">
        <v>107</v>
      </c>
      <c r="B1154" s="1">
        <v>2012</v>
      </c>
      <c r="C1154" s="1" t="s">
        <v>12</v>
      </c>
      <c r="D1154" s="29">
        <v>62.2</v>
      </c>
      <c r="E1154" s="29">
        <v>284</v>
      </c>
      <c r="F1154" s="29">
        <v>10</v>
      </c>
      <c r="G1154" s="29">
        <v>0.01</v>
      </c>
      <c r="H1154" s="12">
        <v>0.68</v>
      </c>
      <c r="I1154" s="12">
        <v>0</v>
      </c>
      <c r="J1154" s="29">
        <v>46.4</v>
      </c>
      <c r="K1154" s="29">
        <v>13</v>
      </c>
      <c r="L1154" s="12">
        <v>0.81</v>
      </c>
      <c r="M1154" s="12">
        <v>0.74</v>
      </c>
      <c r="N1154" s="29">
        <v>1.3</v>
      </c>
      <c r="O1154" s="108">
        <v>1.3</v>
      </c>
      <c r="P1154" s="39" t="str">
        <f>VLOOKUP(Perspectivas_Globales[[#This Row],[Country]],Tablas!$B$5:$C$138,2,FALSE)</f>
        <v>Oceania</v>
      </c>
      <c r="Q1154" s="39" t="str" cm="1">
        <f t="array" ref="Q11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54" s="39" t="str" cm="1">
        <f t="array" ref="R11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55" spans="1:18" x14ac:dyDescent="0.25">
      <c r="A1155" s="1" t="s">
        <v>107</v>
      </c>
      <c r="B1155" s="1">
        <v>2011</v>
      </c>
      <c r="C1155" s="1" t="s">
        <v>12</v>
      </c>
      <c r="D1155" s="29">
        <v>62</v>
      </c>
      <c r="E1155" s="29">
        <v>285</v>
      </c>
      <c r="F1155" s="29">
        <v>10</v>
      </c>
      <c r="G1155" s="29">
        <v>0.88</v>
      </c>
      <c r="H1155" s="12">
        <v>0.66</v>
      </c>
      <c r="I1155" s="12">
        <v>0</v>
      </c>
      <c r="J1155" s="29">
        <v>45.7</v>
      </c>
      <c r="K1155" s="29">
        <v>13</v>
      </c>
      <c r="L1155" s="12">
        <v>0.69000000000000006</v>
      </c>
      <c r="M1155" s="12">
        <v>0.72</v>
      </c>
      <c r="N1155" s="29">
        <v>1.3</v>
      </c>
      <c r="O1155" s="108">
        <v>1.3</v>
      </c>
      <c r="P1155" s="39" t="str">
        <f>VLOOKUP(Perspectivas_Globales[[#This Row],[Country]],Tablas!$B$5:$C$138,2,FALSE)</f>
        <v>Oceania</v>
      </c>
      <c r="Q1155" s="39" t="str" cm="1">
        <f t="array" ref="Q11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55" s="39" t="str" cm="1">
        <f t="array" ref="R11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56" spans="1:18" x14ac:dyDescent="0.25">
      <c r="A1156" s="1" t="s">
        <v>107</v>
      </c>
      <c r="B1156" s="1">
        <v>2010</v>
      </c>
      <c r="C1156" s="1" t="s">
        <v>12</v>
      </c>
      <c r="D1156" s="29">
        <v>61.8</v>
      </c>
      <c r="E1156" s="29">
        <v>286</v>
      </c>
      <c r="F1156" s="29">
        <v>10</v>
      </c>
      <c r="G1156" s="29">
        <v>0.79</v>
      </c>
      <c r="H1156" s="12">
        <v>0.56000000000000005</v>
      </c>
      <c r="I1156" s="12">
        <v>0</v>
      </c>
      <c r="J1156" s="29">
        <v>44.9</v>
      </c>
      <c r="K1156" s="29">
        <v>14</v>
      </c>
      <c r="L1156" s="12">
        <v>0.72</v>
      </c>
      <c r="M1156" s="12">
        <v>0.67</v>
      </c>
      <c r="N1156" s="29">
        <v>1.4</v>
      </c>
      <c r="O1156" s="108">
        <v>1.3</v>
      </c>
      <c r="P1156" s="39" t="str">
        <f>VLOOKUP(Perspectivas_Globales[[#This Row],[Country]],Tablas!$B$5:$C$138,2,FALSE)</f>
        <v>Oceania</v>
      </c>
      <c r="Q1156" s="39" t="str" cm="1">
        <f t="array" ref="Q11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56" s="39" t="str" cm="1">
        <f t="array" ref="R11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57" spans="1:18" x14ac:dyDescent="0.25">
      <c r="A1157" s="1" t="s">
        <v>107</v>
      </c>
      <c r="B1157" s="1">
        <v>2009</v>
      </c>
      <c r="C1157" s="1" t="s">
        <v>12</v>
      </c>
      <c r="D1157" s="29">
        <v>61.6</v>
      </c>
      <c r="E1157" s="29">
        <v>288</v>
      </c>
      <c r="F1157" s="29">
        <v>11</v>
      </c>
      <c r="G1157" s="29">
        <v>0.82</v>
      </c>
      <c r="H1157" s="12">
        <v>0.66</v>
      </c>
      <c r="I1157" s="12">
        <v>0</v>
      </c>
      <c r="J1157" s="29">
        <v>44.2</v>
      </c>
      <c r="K1157" s="29">
        <v>14</v>
      </c>
      <c r="L1157" s="12">
        <v>0.79</v>
      </c>
      <c r="M1157" s="12">
        <v>0.73</v>
      </c>
      <c r="N1157" s="29">
        <v>1.4</v>
      </c>
      <c r="O1157" s="108">
        <v>1.3</v>
      </c>
      <c r="P1157" s="39" t="str">
        <f>VLOOKUP(Perspectivas_Globales[[#This Row],[Country]],Tablas!$B$5:$C$138,2,FALSE)</f>
        <v>Oceania</v>
      </c>
      <c r="Q1157" s="39" t="str" cm="1">
        <f t="array" ref="Q11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57" s="39" t="str" cm="1">
        <f t="array" ref="R11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58" spans="1:18" x14ac:dyDescent="0.25">
      <c r="A1158" s="1" t="s">
        <v>107</v>
      </c>
      <c r="B1158" s="1">
        <v>2008</v>
      </c>
      <c r="C1158" s="1" t="s">
        <v>12</v>
      </c>
      <c r="D1158" s="29">
        <v>61.4</v>
      </c>
      <c r="E1158" s="29">
        <v>29</v>
      </c>
      <c r="F1158" s="29">
        <v>11</v>
      </c>
      <c r="G1158" s="29">
        <v>0.81</v>
      </c>
      <c r="H1158" s="12">
        <v>0.59</v>
      </c>
      <c r="I1158" s="12">
        <v>0</v>
      </c>
      <c r="J1158" s="29">
        <v>43.4</v>
      </c>
      <c r="K1158" s="29">
        <v>14</v>
      </c>
      <c r="L1158" s="12">
        <v>0.76</v>
      </c>
      <c r="M1158" s="12">
        <v>0.63</v>
      </c>
      <c r="N1158" s="29">
        <v>1.4</v>
      </c>
      <c r="O1158" s="108">
        <v>1.3</v>
      </c>
      <c r="P1158" s="39" t="str">
        <f>VLOOKUP(Perspectivas_Globales[[#This Row],[Country]],Tablas!$B$5:$C$138,2,FALSE)</f>
        <v>Oceania</v>
      </c>
      <c r="Q1158" s="39" t="str" cm="1">
        <f t="array" ref="Q11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58" s="39" t="str" cm="1">
        <f t="array" ref="R11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59" spans="1:18" x14ac:dyDescent="0.25">
      <c r="A1159" s="1" t="s">
        <v>107</v>
      </c>
      <c r="B1159" s="1">
        <v>2007</v>
      </c>
      <c r="C1159" s="1" t="s">
        <v>12</v>
      </c>
      <c r="D1159" s="29">
        <v>61.1</v>
      </c>
      <c r="E1159" s="29">
        <v>295</v>
      </c>
      <c r="F1159" s="29">
        <v>11</v>
      </c>
      <c r="G1159" s="29">
        <v>0.71</v>
      </c>
      <c r="H1159" s="12">
        <v>0.61</v>
      </c>
      <c r="I1159" s="12">
        <v>0</v>
      </c>
      <c r="J1159" s="29">
        <v>42.7</v>
      </c>
      <c r="K1159" s="29">
        <v>14</v>
      </c>
      <c r="L1159" s="12">
        <v>0.72</v>
      </c>
      <c r="M1159" s="12">
        <v>0.71</v>
      </c>
      <c r="N1159" s="29">
        <v>1.4</v>
      </c>
      <c r="O1159" s="108">
        <v>1.3</v>
      </c>
      <c r="P1159" s="39" t="str">
        <f>VLOOKUP(Perspectivas_Globales[[#This Row],[Country]],Tablas!$B$5:$C$138,2,FALSE)</f>
        <v>Oceania</v>
      </c>
      <c r="Q1159" s="39" t="str" cm="1">
        <f t="array" ref="Q11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59" s="39" t="str" cm="1">
        <f t="array" ref="R11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60" spans="1:18" x14ac:dyDescent="0.25">
      <c r="A1160" s="1" t="s">
        <v>107</v>
      </c>
      <c r="B1160" s="1">
        <v>2006</v>
      </c>
      <c r="C1160" s="1" t="s">
        <v>12</v>
      </c>
      <c r="D1160" s="29">
        <v>68</v>
      </c>
      <c r="E1160" s="29">
        <v>299</v>
      </c>
      <c r="F1160" s="29">
        <v>11</v>
      </c>
      <c r="G1160" s="29">
        <v>0.64</v>
      </c>
      <c r="H1160" s="12">
        <v>0.71</v>
      </c>
      <c r="I1160" s="12">
        <v>0.01</v>
      </c>
      <c r="J1160" s="29">
        <v>41.9</v>
      </c>
      <c r="K1160" s="29">
        <v>14</v>
      </c>
      <c r="L1160" s="12">
        <v>0.67</v>
      </c>
      <c r="M1160" s="12">
        <v>0.72</v>
      </c>
      <c r="N1160" s="29">
        <v>1.4</v>
      </c>
      <c r="O1160" s="108">
        <v>1.4</v>
      </c>
      <c r="P1160" s="39" t="str">
        <f>VLOOKUP(Perspectivas_Globales[[#This Row],[Country]],Tablas!$B$5:$C$138,2,FALSE)</f>
        <v>Oceania</v>
      </c>
      <c r="Q1160" s="39" t="str" cm="1">
        <f t="array" ref="Q11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60" s="39" t="str" cm="1">
        <f t="array" ref="R11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61" spans="1:18" x14ac:dyDescent="0.25">
      <c r="A1161" s="1" t="s">
        <v>107</v>
      </c>
      <c r="B1161" s="1">
        <v>2005</v>
      </c>
      <c r="C1161" s="1" t="s">
        <v>12</v>
      </c>
      <c r="D1161" s="29">
        <v>64</v>
      </c>
      <c r="E1161" s="29">
        <v>37</v>
      </c>
      <c r="F1161" s="29">
        <v>11</v>
      </c>
      <c r="G1161" s="29">
        <v>0.84</v>
      </c>
      <c r="H1161" s="12">
        <v>0.63</v>
      </c>
      <c r="I1161" s="12">
        <v>12.22</v>
      </c>
      <c r="J1161" s="29">
        <v>41.1</v>
      </c>
      <c r="K1161" s="29">
        <v>15</v>
      </c>
      <c r="L1161" s="12">
        <v>0.61</v>
      </c>
      <c r="M1161" s="12">
        <v>0.72</v>
      </c>
      <c r="N1161" s="29">
        <v>1.4</v>
      </c>
      <c r="O1161" s="108">
        <v>1.4</v>
      </c>
      <c r="P1161" s="39" t="str">
        <f>VLOOKUP(Perspectivas_Globales[[#This Row],[Country]],Tablas!$B$5:$C$138,2,FALSE)</f>
        <v>Oceania</v>
      </c>
      <c r="Q1161" s="39" t="str" cm="1">
        <f t="array" ref="Q11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61" s="39" t="str" cm="1">
        <f t="array" ref="R11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62" spans="1:18" x14ac:dyDescent="0.25">
      <c r="A1162" s="1" t="s">
        <v>107</v>
      </c>
      <c r="B1162" s="1">
        <v>2004</v>
      </c>
      <c r="C1162" s="1" t="s">
        <v>12</v>
      </c>
      <c r="D1162" s="29">
        <v>59.9</v>
      </c>
      <c r="E1162" s="29">
        <v>314</v>
      </c>
      <c r="F1162" s="29">
        <v>11</v>
      </c>
      <c r="G1162" s="29">
        <v>0.57999999999999996</v>
      </c>
      <c r="H1162" s="12">
        <v>0.06</v>
      </c>
      <c r="I1162" s="12">
        <v>13.85</v>
      </c>
      <c r="J1162" s="29">
        <v>4.4000000000000004</v>
      </c>
      <c r="K1162" s="29">
        <v>15</v>
      </c>
      <c r="L1162" s="12">
        <v>0.59</v>
      </c>
      <c r="M1162" s="12">
        <v>0.62</v>
      </c>
      <c r="N1162" s="29">
        <v>1.5</v>
      </c>
      <c r="O1162" s="108">
        <v>1.4</v>
      </c>
      <c r="P1162" s="39" t="str">
        <f>VLOOKUP(Perspectivas_Globales[[#This Row],[Country]],Tablas!$B$5:$C$138,2,FALSE)</f>
        <v>Oceania</v>
      </c>
      <c r="Q1162" s="39" t="str" cm="1">
        <f t="array" ref="Q11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62" s="39" t="str" cm="1">
        <f t="array" ref="R11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63" spans="1:18" x14ac:dyDescent="0.25">
      <c r="A1163" s="1" t="s">
        <v>107</v>
      </c>
      <c r="B1163" s="1">
        <v>2003</v>
      </c>
      <c r="C1163" s="1" t="s">
        <v>12</v>
      </c>
      <c r="D1163" s="29">
        <v>59.6</v>
      </c>
      <c r="E1163" s="29">
        <v>321</v>
      </c>
      <c r="F1163" s="29">
        <v>11</v>
      </c>
      <c r="G1163" s="29">
        <v>0.59</v>
      </c>
      <c r="H1163" s="12">
        <v>0.67</v>
      </c>
      <c r="I1163" s="12">
        <v>38.630000000000003</v>
      </c>
      <c r="J1163" s="29">
        <v>39.6</v>
      </c>
      <c r="K1163" s="29">
        <v>14</v>
      </c>
      <c r="L1163" s="12">
        <v>0.62</v>
      </c>
      <c r="M1163" s="12">
        <v>0.68</v>
      </c>
      <c r="N1163" s="29">
        <v>1.5</v>
      </c>
      <c r="O1163" s="108">
        <v>1.4</v>
      </c>
      <c r="P1163" s="39" t="str">
        <f>VLOOKUP(Perspectivas_Globales[[#This Row],[Country]],Tablas!$B$5:$C$138,2,FALSE)</f>
        <v>Oceania</v>
      </c>
      <c r="Q1163" s="39" t="str" cm="1">
        <f t="array" ref="Q11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63" s="39" t="str" cm="1">
        <f t="array" ref="R11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64" spans="1:18" x14ac:dyDescent="0.25">
      <c r="A1164" s="1" t="s">
        <v>107</v>
      </c>
      <c r="B1164" s="1">
        <v>2002</v>
      </c>
      <c r="C1164" s="1" t="s">
        <v>12</v>
      </c>
      <c r="D1164" s="29">
        <v>59.3</v>
      </c>
      <c r="E1164" s="29">
        <v>327</v>
      </c>
      <c r="F1164" s="29">
        <v>11</v>
      </c>
      <c r="G1164" s="29">
        <v>0.61</v>
      </c>
      <c r="H1164" s="12">
        <v>0.06</v>
      </c>
      <c r="I1164" s="12">
        <v>176.20000000000002</v>
      </c>
      <c r="J1164" s="29">
        <v>38.9</v>
      </c>
      <c r="K1164" s="29">
        <v>14</v>
      </c>
      <c r="L1164" s="12">
        <v>0.54</v>
      </c>
      <c r="M1164" s="12">
        <v>0.61</v>
      </c>
      <c r="N1164" s="29">
        <v>1.5</v>
      </c>
      <c r="O1164" s="108">
        <v>1.5</v>
      </c>
      <c r="P1164" s="39" t="str">
        <f>VLOOKUP(Perspectivas_Globales[[#This Row],[Country]],Tablas!$B$5:$C$138,2,FALSE)</f>
        <v>Oceania</v>
      </c>
      <c r="Q1164" s="39" t="str" cm="1">
        <f t="array" ref="Q11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64" s="39" t="str" cm="1">
        <f t="array" ref="R11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65" spans="1:18" x14ac:dyDescent="0.25">
      <c r="A1165" s="1" t="s">
        <v>107</v>
      </c>
      <c r="B1165" s="1">
        <v>2001</v>
      </c>
      <c r="C1165" s="1" t="s">
        <v>12</v>
      </c>
      <c r="D1165" s="29">
        <v>59.1</v>
      </c>
      <c r="E1165" s="29">
        <v>331</v>
      </c>
      <c r="F1165" s="29">
        <v>11</v>
      </c>
      <c r="G1165" s="29">
        <v>0.68</v>
      </c>
      <c r="H1165" s="12">
        <v>0.59</v>
      </c>
      <c r="I1165" s="12">
        <v>40.230000000000004</v>
      </c>
      <c r="J1165" s="29">
        <v>38.200000000000003</v>
      </c>
      <c r="K1165" s="29">
        <v>14</v>
      </c>
      <c r="L1165" s="12">
        <v>0.52</v>
      </c>
      <c r="M1165" s="12">
        <v>0.55000000000000004</v>
      </c>
      <c r="N1165" s="29">
        <v>1.5</v>
      </c>
      <c r="O1165" s="108">
        <v>1.5</v>
      </c>
      <c r="P1165" s="39" t="str">
        <f>VLOOKUP(Perspectivas_Globales[[#This Row],[Country]],Tablas!$B$5:$C$138,2,FALSE)</f>
        <v>Oceania</v>
      </c>
      <c r="Q1165" s="39" t="str" cm="1">
        <f t="array" ref="Q11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65" s="39" t="str" cm="1">
        <f t="array" ref="R11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66" spans="1:18" x14ac:dyDescent="0.25">
      <c r="A1166" s="1" t="s">
        <v>107</v>
      </c>
      <c r="B1166" s="1">
        <v>2000</v>
      </c>
      <c r="C1166" s="1" t="s">
        <v>12</v>
      </c>
      <c r="D1166" s="29">
        <v>58.9</v>
      </c>
      <c r="E1166" s="29">
        <v>335</v>
      </c>
      <c r="F1166" s="29">
        <v>11</v>
      </c>
      <c r="G1166" s="29">
        <v>0.73</v>
      </c>
      <c r="H1166" s="12">
        <v>0.57000000000000006</v>
      </c>
      <c r="I1166" s="12">
        <v>71.350000000000009</v>
      </c>
      <c r="J1166" s="29">
        <v>37.5</v>
      </c>
      <c r="K1166" s="29">
        <v>14</v>
      </c>
      <c r="L1166" s="12">
        <v>0.51</v>
      </c>
      <c r="M1166" s="12">
        <v>0.59</v>
      </c>
      <c r="N1166" s="29">
        <v>1.6</v>
      </c>
      <c r="O1166" s="108">
        <v>1.5</v>
      </c>
      <c r="P1166" s="39" t="str">
        <f>VLOOKUP(Perspectivas_Globales[[#This Row],[Country]],Tablas!$B$5:$C$138,2,FALSE)</f>
        <v>Oceania</v>
      </c>
      <c r="Q1166" s="39" t="str" cm="1">
        <f t="array" ref="Q11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66" s="39" t="str" cm="1">
        <f t="array" ref="R11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67" spans="1:18" x14ac:dyDescent="0.25">
      <c r="A1167" s="1" t="s">
        <v>108</v>
      </c>
      <c r="B1167" s="1">
        <v>2014</v>
      </c>
      <c r="C1167" s="1" t="s">
        <v>12</v>
      </c>
      <c r="D1167" s="29">
        <v>73.900000000000006</v>
      </c>
      <c r="E1167" s="29">
        <v>147</v>
      </c>
      <c r="F1167" s="29">
        <v>3</v>
      </c>
      <c r="G1167" s="29">
        <v>0.01</v>
      </c>
      <c r="H1167" s="12">
        <v>0.87</v>
      </c>
      <c r="I1167" s="12">
        <v>0</v>
      </c>
      <c r="J1167" s="29">
        <v>49.4</v>
      </c>
      <c r="K1167" s="29">
        <v>3</v>
      </c>
      <c r="L1167" s="12">
        <v>0.83000000000000007</v>
      </c>
      <c r="M1167" s="12">
        <v>0.87</v>
      </c>
      <c r="N1167" s="29">
        <v>2</v>
      </c>
      <c r="O1167" s="108">
        <v>1.9</v>
      </c>
      <c r="P1167" s="39" t="str">
        <f>VLOOKUP(Perspectivas_Globales[[#This Row],[Country]],Tablas!$B$5:$C$138,2,FALSE)</f>
        <v>Sudamerica</v>
      </c>
      <c r="Q1167" s="39" t="str" cm="1">
        <f t="array" ref="Q11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67" s="39" t="str" cm="1">
        <f t="array" ref="R11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68" spans="1:18" x14ac:dyDescent="0.25">
      <c r="A1168" s="1" t="s">
        <v>108</v>
      </c>
      <c r="B1168" s="1">
        <v>2013</v>
      </c>
      <c r="C1168" s="1" t="s">
        <v>12</v>
      </c>
      <c r="D1168" s="29">
        <v>73.8</v>
      </c>
      <c r="E1168" s="29">
        <v>148</v>
      </c>
      <c r="F1168" s="29">
        <v>3</v>
      </c>
      <c r="G1168" s="29">
        <v>5.03</v>
      </c>
      <c r="H1168" s="12">
        <v>0.86</v>
      </c>
      <c r="I1168" s="12">
        <v>0</v>
      </c>
      <c r="J1168" s="29">
        <v>48.6</v>
      </c>
      <c r="K1168" s="29">
        <v>3</v>
      </c>
      <c r="L1168" s="12">
        <v>0.08</v>
      </c>
      <c r="M1168" s="12">
        <v>0.86</v>
      </c>
      <c r="N1168" s="29">
        <v>2</v>
      </c>
      <c r="O1168" s="108">
        <v>1.9</v>
      </c>
      <c r="P1168" s="39" t="str">
        <f>VLOOKUP(Perspectivas_Globales[[#This Row],[Country]],Tablas!$B$5:$C$138,2,FALSE)</f>
        <v>Sudamerica</v>
      </c>
      <c r="Q1168" s="39" t="str" cm="1">
        <f t="array" ref="Q11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68" s="39" t="str" cm="1">
        <f t="array" ref="R11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69" spans="1:18" x14ac:dyDescent="0.25">
      <c r="A1169" s="1" t="s">
        <v>108</v>
      </c>
      <c r="B1169" s="1">
        <v>2012</v>
      </c>
      <c r="C1169" s="1" t="s">
        <v>12</v>
      </c>
      <c r="D1169" s="29">
        <v>73.599999999999994</v>
      </c>
      <c r="E1169" s="29">
        <v>148</v>
      </c>
      <c r="F1169" s="29">
        <v>3</v>
      </c>
      <c r="G1169" s="29">
        <v>5.36</v>
      </c>
      <c r="H1169" s="12">
        <v>0.87</v>
      </c>
      <c r="I1169" s="12">
        <v>0</v>
      </c>
      <c r="J1169" s="29">
        <v>47.9</v>
      </c>
      <c r="K1169" s="29">
        <v>3</v>
      </c>
      <c r="L1169" s="12">
        <v>0.83000000000000007</v>
      </c>
      <c r="M1169" s="12">
        <v>0.87</v>
      </c>
      <c r="N1169" s="29">
        <v>2</v>
      </c>
      <c r="O1169" s="108">
        <v>2</v>
      </c>
      <c r="P1169" s="39" t="str">
        <f>VLOOKUP(Perspectivas_Globales[[#This Row],[Country]],Tablas!$B$5:$C$138,2,FALSE)</f>
        <v>Sudamerica</v>
      </c>
      <c r="Q1169" s="39" t="str" cm="1">
        <f t="array" ref="Q11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69" s="39" t="str" cm="1">
        <f t="array" ref="R11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70" spans="1:18" x14ac:dyDescent="0.25">
      <c r="A1170" s="1" t="s">
        <v>108</v>
      </c>
      <c r="B1170" s="1">
        <v>2011</v>
      </c>
      <c r="C1170" s="1" t="s">
        <v>12</v>
      </c>
      <c r="D1170" s="29">
        <v>73.400000000000006</v>
      </c>
      <c r="E1170" s="29">
        <v>15</v>
      </c>
      <c r="F1170" s="29">
        <v>3</v>
      </c>
      <c r="G1170" s="29">
        <v>5.79</v>
      </c>
      <c r="H1170" s="12">
        <v>0.89</v>
      </c>
      <c r="I1170" s="12">
        <v>0</v>
      </c>
      <c r="J1170" s="29">
        <v>47.1</v>
      </c>
      <c r="K1170" s="29">
        <v>3</v>
      </c>
      <c r="L1170" s="12">
        <v>0.84</v>
      </c>
      <c r="M1170" s="12">
        <v>0.89</v>
      </c>
      <c r="N1170" s="29">
        <v>2.1</v>
      </c>
      <c r="O1170" s="108">
        <v>2</v>
      </c>
      <c r="P1170" s="39" t="str">
        <f>VLOOKUP(Perspectivas_Globales[[#This Row],[Country]],Tablas!$B$5:$C$138,2,FALSE)</f>
        <v>Sudamerica</v>
      </c>
      <c r="Q1170" s="39" t="str" cm="1">
        <f t="array" ref="Q11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70" s="39" t="str" cm="1">
        <f t="array" ref="R11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71" spans="1:18" x14ac:dyDescent="0.25">
      <c r="A1171" s="1" t="s">
        <v>108</v>
      </c>
      <c r="B1171" s="1">
        <v>2010</v>
      </c>
      <c r="C1171" s="1" t="s">
        <v>12</v>
      </c>
      <c r="D1171" s="29">
        <v>73.2</v>
      </c>
      <c r="E1171" s="29">
        <v>152</v>
      </c>
      <c r="F1171" s="29">
        <v>3</v>
      </c>
      <c r="G1171" s="29">
        <v>5.65</v>
      </c>
      <c r="H1171" s="12">
        <v>0.89</v>
      </c>
      <c r="I1171" s="12">
        <v>0</v>
      </c>
      <c r="J1171" s="29">
        <v>46.4</v>
      </c>
      <c r="K1171" s="29">
        <v>3</v>
      </c>
      <c r="L1171" s="12">
        <v>0.85</v>
      </c>
      <c r="M1171" s="12">
        <v>0.89</v>
      </c>
      <c r="N1171" s="29">
        <v>2.1</v>
      </c>
      <c r="O1171" s="108">
        <v>2</v>
      </c>
      <c r="P1171" s="39" t="str">
        <f>VLOOKUP(Perspectivas_Globales[[#This Row],[Country]],Tablas!$B$5:$C$138,2,FALSE)</f>
        <v>Sudamerica</v>
      </c>
      <c r="Q1171" s="39" t="str" cm="1">
        <f t="array" ref="Q11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71" s="39" t="str" cm="1">
        <f t="array" ref="R11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72" spans="1:18" x14ac:dyDescent="0.25">
      <c r="A1172" s="1" t="s">
        <v>108</v>
      </c>
      <c r="B1172" s="1">
        <v>2009</v>
      </c>
      <c r="C1172" s="1" t="s">
        <v>12</v>
      </c>
      <c r="D1172" s="29">
        <v>73</v>
      </c>
      <c r="E1172" s="29">
        <v>155</v>
      </c>
      <c r="F1172" s="29">
        <v>3</v>
      </c>
      <c r="G1172" s="29">
        <v>5.39</v>
      </c>
      <c r="H1172" s="12">
        <v>0.85</v>
      </c>
      <c r="I1172" s="12">
        <v>0</v>
      </c>
      <c r="J1172" s="29">
        <v>45.6</v>
      </c>
      <c r="K1172" s="29">
        <v>3</v>
      </c>
      <c r="L1172" s="12">
        <v>0.81</v>
      </c>
      <c r="M1172" s="12">
        <v>0.85</v>
      </c>
      <c r="N1172" s="29">
        <v>2.1</v>
      </c>
      <c r="O1172" s="108">
        <v>2</v>
      </c>
      <c r="P1172" s="39" t="str">
        <f>VLOOKUP(Perspectivas_Globales[[#This Row],[Country]],Tablas!$B$5:$C$138,2,FALSE)</f>
        <v>Sudamerica</v>
      </c>
      <c r="Q1172" s="39" t="str" cm="1">
        <f t="array" ref="Q11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72" s="39" t="str" cm="1">
        <f t="array" ref="R11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73" spans="1:18" x14ac:dyDescent="0.25">
      <c r="A1173" s="1" t="s">
        <v>108</v>
      </c>
      <c r="B1173" s="1">
        <v>2008</v>
      </c>
      <c r="C1173" s="1" t="s">
        <v>12</v>
      </c>
      <c r="D1173" s="29">
        <v>72.7</v>
      </c>
      <c r="E1173" s="29">
        <v>157</v>
      </c>
      <c r="F1173" s="29">
        <v>3</v>
      </c>
      <c r="G1173" s="29">
        <v>6.14</v>
      </c>
      <c r="H1173" s="12">
        <v>0.87</v>
      </c>
      <c r="I1173" s="12">
        <v>0</v>
      </c>
      <c r="J1173" s="29">
        <v>44.9</v>
      </c>
      <c r="K1173" s="29">
        <v>4</v>
      </c>
      <c r="L1173" s="12">
        <v>0.85</v>
      </c>
      <c r="M1173" s="12">
        <v>0.89</v>
      </c>
      <c r="N1173" s="29">
        <v>2.1</v>
      </c>
      <c r="O1173" s="108">
        <v>2.1</v>
      </c>
      <c r="P1173" s="39" t="str">
        <f>VLOOKUP(Perspectivas_Globales[[#This Row],[Country]],Tablas!$B$5:$C$138,2,FALSE)</f>
        <v>Sudamerica</v>
      </c>
      <c r="Q1173" s="39" t="str" cm="1">
        <f t="array" ref="Q11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73" s="39" t="str" cm="1">
        <f t="array" ref="R11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74" spans="1:18" x14ac:dyDescent="0.25">
      <c r="A1174" s="1" t="s">
        <v>108</v>
      </c>
      <c r="B1174" s="1">
        <v>2007</v>
      </c>
      <c r="C1174" s="1" t="s">
        <v>12</v>
      </c>
      <c r="D1174" s="29">
        <v>72.5</v>
      </c>
      <c r="E1174" s="29">
        <v>159</v>
      </c>
      <c r="F1174" s="29">
        <v>3</v>
      </c>
      <c r="G1174" s="29">
        <v>5.61</v>
      </c>
      <c r="H1174" s="12">
        <v>0.86</v>
      </c>
      <c r="I1174" s="12">
        <v>0</v>
      </c>
      <c r="J1174" s="29">
        <v>44.2</v>
      </c>
      <c r="K1174" s="29">
        <v>4</v>
      </c>
      <c r="L1174" s="12">
        <v>0.95000000000000007</v>
      </c>
      <c r="M1174" s="12">
        <v>0.95000000000000007</v>
      </c>
      <c r="N1174" s="29">
        <v>2.2000000000000002</v>
      </c>
      <c r="O1174" s="108">
        <v>2.1</v>
      </c>
      <c r="P1174" s="39" t="str">
        <f>VLOOKUP(Perspectivas_Globales[[#This Row],[Country]],Tablas!$B$5:$C$138,2,FALSE)</f>
        <v>Sudamerica</v>
      </c>
      <c r="Q1174" s="39" t="str" cm="1">
        <f t="array" ref="Q11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74" s="39" t="str" cm="1">
        <f t="array" ref="R11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75" spans="1:18" x14ac:dyDescent="0.25">
      <c r="A1175" s="1" t="s">
        <v>108</v>
      </c>
      <c r="B1175" s="1">
        <v>2006</v>
      </c>
      <c r="C1175" s="1" t="s">
        <v>12</v>
      </c>
      <c r="D1175" s="29">
        <v>72.3</v>
      </c>
      <c r="E1175" s="29">
        <v>161</v>
      </c>
      <c r="F1175" s="29">
        <v>3</v>
      </c>
      <c r="G1175" s="29">
        <v>5.61</v>
      </c>
      <c r="H1175" s="12">
        <v>0.92</v>
      </c>
      <c r="I1175" s="12">
        <v>0</v>
      </c>
      <c r="J1175" s="29">
        <v>43.5</v>
      </c>
      <c r="K1175" s="29">
        <v>4</v>
      </c>
      <c r="L1175" s="12">
        <v>0.98</v>
      </c>
      <c r="M1175" s="12">
        <v>0.98</v>
      </c>
      <c r="N1175" s="29">
        <v>2.2000000000000002</v>
      </c>
      <c r="O1175" s="108">
        <v>2.2000000000000002</v>
      </c>
      <c r="P1175" s="39" t="str">
        <f>VLOOKUP(Perspectivas_Globales[[#This Row],[Country]],Tablas!$B$5:$C$138,2,FALSE)</f>
        <v>Sudamerica</v>
      </c>
      <c r="Q1175" s="39" t="str" cm="1">
        <f t="array" ref="Q11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75" s="39" t="str" cm="1">
        <f t="array" ref="R11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76" spans="1:18" x14ac:dyDescent="0.25">
      <c r="A1176" s="1" t="s">
        <v>108</v>
      </c>
      <c r="B1176" s="1">
        <v>2005</v>
      </c>
      <c r="C1176" s="1" t="s">
        <v>12</v>
      </c>
      <c r="D1176" s="29">
        <v>72.099999999999994</v>
      </c>
      <c r="E1176" s="29">
        <v>163</v>
      </c>
      <c r="F1176" s="29">
        <v>3</v>
      </c>
      <c r="G1176" s="29">
        <v>6.38</v>
      </c>
      <c r="H1176" s="12">
        <v>0.92</v>
      </c>
      <c r="I1176" s="12">
        <v>0</v>
      </c>
      <c r="J1176" s="29">
        <v>42.8</v>
      </c>
      <c r="K1176" s="29">
        <v>4</v>
      </c>
      <c r="L1176" s="12">
        <v>0.96</v>
      </c>
      <c r="M1176" s="12">
        <v>0.96</v>
      </c>
      <c r="N1176" s="29">
        <v>2.2999999999999998</v>
      </c>
      <c r="O1176" s="108">
        <v>2.2000000000000002</v>
      </c>
      <c r="P1176" s="39" t="str">
        <f>VLOOKUP(Perspectivas_Globales[[#This Row],[Country]],Tablas!$B$5:$C$138,2,FALSE)</f>
        <v>Sudamerica</v>
      </c>
      <c r="Q1176" s="39" t="str" cm="1">
        <f t="array" ref="Q11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76" s="39" t="str" cm="1">
        <f t="array" ref="R11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77" spans="1:18" x14ac:dyDescent="0.25">
      <c r="A1177" s="1" t="s">
        <v>108</v>
      </c>
      <c r="B1177" s="1">
        <v>2004</v>
      </c>
      <c r="C1177" s="1" t="s">
        <v>12</v>
      </c>
      <c r="D1177" s="29">
        <v>71.900000000000006</v>
      </c>
      <c r="E1177" s="29">
        <v>165</v>
      </c>
      <c r="F1177" s="29">
        <v>3</v>
      </c>
      <c r="G1177" s="29">
        <v>6.2</v>
      </c>
      <c r="H1177" s="12">
        <v>0.09</v>
      </c>
      <c r="I1177" s="12">
        <v>0</v>
      </c>
      <c r="J1177" s="29">
        <v>42</v>
      </c>
      <c r="K1177" s="29">
        <v>4</v>
      </c>
      <c r="L1177" s="12">
        <v>0.92</v>
      </c>
      <c r="M1177" s="12">
        <v>0.92</v>
      </c>
      <c r="N1177" s="29">
        <v>2.2999999999999998</v>
      </c>
      <c r="O1177" s="108">
        <v>2.2000000000000002</v>
      </c>
      <c r="P1177" s="39" t="str">
        <f>VLOOKUP(Perspectivas_Globales[[#This Row],[Country]],Tablas!$B$5:$C$138,2,FALSE)</f>
        <v>Sudamerica</v>
      </c>
      <c r="Q1177" s="39" t="str" cm="1">
        <f t="array" ref="Q11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77" s="39" t="str" cm="1">
        <f t="array" ref="R11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78" spans="1:18" x14ac:dyDescent="0.25">
      <c r="A1178" s="1" t="s">
        <v>108</v>
      </c>
      <c r="B1178" s="1">
        <v>2003</v>
      </c>
      <c r="C1178" s="1" t="s">
        <v>12</v>
      </c>
      <c r="D1178" s="29">
        <v>71.7</v>
      </c>
      <c r="E1178" s="29">
        <v>166</v>
      </c>
      <c r="F1178" s="29">
        <v>4</v>
      </c>
      <c r="G1178" s="29">
        <v>6.64</v>
      </c>
      <c r="H1178" s="12">
        <v>0.86</v>
      </c>
      <c r="I1178" s="12">
        <v>0</v>
      </c>
      <c r="J1178" s="29">
        <v>41.3</v>
      </c>
      <c r="K1178" s="29">
        <v>4</v>
      </c>
      <c r="L1178" s="12">
        <v>0.86</v>
      </c>
      <c r="M1178" s="12">
        <v>0.86</v>
      </c>
      <c r="N1178" s="29">
        <v>2.4</v>
      </c>
      <c r="O1178" s="108">
        <v>2.2999999999999998</v>
      </c>
      <c r="P1178" s="39" t="str">
        <f>VLOOKUP(Perspectivas_Globales[[#This Row],[Country]],Tablas!$B$5:$C$138,2,FALSE)</f>
        <v>Sudamerica</v>
      </c>
      <c r="Q1178" s="39" t="str" cm="1">
        <f t="array" ref="Q11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78" s="39" t="str" cm="1">
        <f t="array" ref="R11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79" spans="1:18" x14ac:dyDescent="0.25">
      <c r="A1179" s="1" t="s">
        <v>109</v>
      </c>
      <c r="B1179" s="1">
        <v>2014</v>
      </c>
      <c r="C1179" s="1" t="s">
        <v>12</v>
      </c>
      <c r="D1179" s="29">
        <v>75.3</v>
      </c>
      <c r="E1179" s="29">
        <v>125</v>
      </c>
      <c r="F1179" s="29">
        <v>8</v>
      </c>
      <c r="G1179" s="29">
        <v>0.01</v>
      </c>
      <c r="H1179" s="12">
        <v>0.88</v>
      </c>
      <c r="I1179" s="12">
        <v>0</v>
      </c>
      <c r="J1179" s="29">
        <v>54.9</v>
      </c>
      <c r="K1179" s="29">
        <v>10</v>
      </c>
      <c r="L1179" s="12">
        <v>0.78</v>
      </c>
      <c r="M1179" s="12">
        <v>0.88</v>
      </c>
      <c r="N1179" s="29">
        <v>1.1000000000000001</v>
      </c>
      <c r="O1179" s="108">
        <v>1.1000000000000001</v>
      </c>
      <c r="P1179" s="39" t="str">
        <f>VLOOKUP(Perspectivas_Globales[[#This Row],[Country]],Tablas!$B$5:$C$138,2,FALSE)</f>
        <v>Sudamerica</v>
      </c>
      <c r="Q1179" s="39" t="str" cm="1">
        <f t="array" ref="Q11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79" s="39" t="str" cm="1">
        <f t="array" ref="R11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80" spans="1:18" x14ac:dyDescent="0.25">
      <c r="A1180" s="1" t="s">
        <v>109</v>
      </c>
      <c r="B1180" s="1">
        <v>2013</v>
      </c>
      <c r="C1180" s="1" t="s">
        <v>12</v>
      </c>
      <c r="D1180" s="29">
        <v>75.3</v>
      </c>
      <c r="E1180" s="29">
        <v>125</v>
      </c>
      <c r="F1180" s="29">
        <v>8</v>
      </c>
      <c r="G1180" s="29">
        <v>5.38</v>
      </c>
      <c r="H1180" s="12">
        <v>0.88</v>
      </c>
      <c r="I1180" s="12">
        <v>0</v>
      </c>
      <c r="J1180" s="29">
        <v>54.2</v>
      </c>
      <c r="K1180" s="29">
        <v>11</v>
      </c>
      <c r="L1180" s="12">
        <v>0.71</v>
      </c>
      <c r="M1180" s="12">
        <v>0.88</v>
      </c>
      <c r="N1180" s="29">
        <v>1.1000000000000001</v>
      </c>
      <c r="O1180" s="108">
        <v>1.1000000000000001</v>
      </c>
      <c r="P1180" s="39" t="str">
        <f>VLOOKUP(Perspectivas_Globales[[#This Row],[Country]],Tablas!$B$5:$C$138,2,FALSE)</f>
        <v>Sudamerica</v>
      </c>
      <c r="Q1180" s="39" t="str" cm="1">
        <f t="array" ref="Q11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80" s="39" t="str" cm="1">
        <f t="array" ref="R11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81" spans="1:18" x14ac:dyDescent="0.25">
      <c r="A1181" s="1" t="s">
        <v>109</v>
      </c>
      <c r="B1181" s="1">
        <v>2012</v>
      </c>
      <c r="C1181" s="1" t="s">
        <v>12</v>
      </c>
      <c r="D1181" s="29">
        <v>74.900000000000006</v>
      </c>
      <c r="E1181" s="29">
        <v>129</v>
      </c>
      <c r="F1181" s="29">
        <v>9</v>
      </c>
      <c r="G1181" s="29">
        <v>5.14</v>
      </c>
      <c r="H1181" s="12">
        <v>0.95000000000000007</v>
      </c>
      <c r="I1181" s="12">
        <v>0</v>
      </c>
      <c r="J1181" s="29">
        <v>53.6</v>
      </c>
      <c r="K1181" s="29">
        <v>11</v>
      </c>
      <c r="L1181" s="12">
        <v>0.94000000000000006</v>
      </c>
      <c r="M1181" s="12">
        <v>0.95000000000000007</v>
      </c>
      <c r="N1181" s="29">
        <v>1.1000000000000001</v>
      </c>
      <c r="O1181" s="108">
        <v>1.1000000000000001</v>
      </c>
      <c r="P1181" s="39" t="str">
        <f>VLOOKUP(Perspectivas_Globales[[#This Row],[Country]],Tablas!$B$5:$C$138,2,FALSE)</f>
        <v>Sudamerica</v>
      </c>
      <c r="Q1181" s="39" t="str" cm="1">
        <f t="array" ref="Q11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81" s="39" t="str" cm="1">
        <f t="array" ref="R11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82" spans="1:18" x14ac:dyDescent="0.25">
      <c r="A1182" s="1" t="s">
        <v>109</v>
      </c>
      <c r="B1182" s="1">
        <v>2011</v>
      </c>
      <c r="C1182" s="1" t="s">
        <v>12</v>
      </c>
      <c r="D1182" s="29">
        <v>74.5</v>
      </c>
      <c r="E1182" s="29">
        <v>133</v>
      </c>
      <c r="F1182" s="29">
        <v>9</v>
      </c>
      <c r="G1182" s="29">
        <v>4.83</v>
      </c>
      <c r="H1182" s="12">
        <v>0.91</v>
      </c>
      <c r="I1182" s="12">
        <v>0</v>
      </c>
      <c r="J1182" s="29">
        <v>52.9</v>
      </c>
      <c r="K1182" s="29">
        <v>12</v>
      </c>
      <c r="L1182" s="12">
        <v>0.91</v>
      </c>
      <c r="M1182" s="12">
        <v>0.91</v>
      </c>
      <c r="N1182" s="29">
        <v>1.1000000000000001</v>
      </c>
      <c r="O1182" s="108">
        <v>1.1000000000000001</v>
      </c>
      <c r="P1182" s="39" t="str">
        <f>VLOOKUP(Perspectivas_Globales[[#This Row],[Country]],Tablas!$B$5:$C$138,2,FALSE)</f>
        <v>Sudamerica</v>
      </c>
      <c r="Q1182" s="39" t="str" cm="1">
        <f t="array" ref="Q11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82" s="39" t="str" cm="1">
        <f t="array" ref="R11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83" spans="1:18" x14ac:dyDescent="0.25">
      <c r="A1183" s="1" t="s">
        <v>109</v>
      </c>
      <c r="B1183" s="1">
        <v>2010</v>
      </c>
      <c r="C1183" s="1" t="s">
        <v>12</v>
      </c>
      <c r="D1183" s="29">
        <v>73.7</v>
      </c>
      <c r="E1183" s="29">
        <v>14</v>
      </c>
      <c r="F1183" s="29">
        <v>10</v>
      </c>
      <c r="G1183" s="29">
        <v>4.72</v>
      </c>
      <c r="H1183" s="12">
        <v>0.93</v>
      </c>
      <c r="I1183" s="12">
        <v>0</v>
      </c>
      <c r="J1183" s="29">
        <v>52.2</v>
      </c>
      <c r="K1183" s="29">
        <v>12</v>
      </c>
      <c r="L1183" s="12">
        <v>0.92</v>
      </c>
      <c r="M1183" s="12">
        <v>0.93</v>
      </c>
      <c r="N1183" s="29">
        <v>1.1000000000000001</v>
      </c>
      <c r="O1183" s="108">
        <v>1.1000000000000001</v>
      </c>
      <c r="P1183" s="39" t="str">
        <f>VLOOKUP(Perspectivas_Globales[[#This Row],[Country]],Tablas!$B$5:$C$138,2,FALSE)</f>
        <v>Sudamerica</v>
      </c>
      <c r="Q1183" s="39" t="str" cm="1">
        <f t="array" ref="Q11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83" s="39" t="str" cm="1">
        <f t="array" ref="R11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84" spans="1:18" x14ac:dyDescent="0.25">
      <c r="A1184" s="1" t="s">
        <v>109</v>
      </c>
      <c r="B1184" s="1">
        <v>2009</v>
      </c>
      <c r="C1184" s="1" t="s">
        <v>12</v>
      </c>
      <c r="D1184" s="29">
        <v>73.8</v>
      </c>
      <c r="E1184" s="29">
        <v>14</v>
      </c>
      <c r="F1184" s="29">
        <v>10</v>
      </c>
      <c r="G1184" s="29">
        <v>4.6900000000000004</v>
      </c>
      <c r="H1184" s="12">
        <v>0.93</v>
      </c>
      <c r="I1184" s="12">
        <v>0</v>
      </c>
      <c r="J1184" s="29">
        <v>51.5</v>
      </c>
      <c r="K1184" s="29">
        <v>13</v>
      </c>
      <c r="L1184" s="12">
        <v>0.92</v>
      </c>
      <c r="M1184" s="12">
        <v>0.93</v>
      </c>
      <c r="N1184" s="29">
        <v>1.2</v>
      </c>
      <c r="O1184" s="108">
        <v>1.2</v>
      </c>
      <c r="P1184" s="39" t="str">
        <f>VLOOKUP(Perspectivas_Globales[[#This Row],[Country]],Tablas!$B$5:$C$138,2,FALSE)</f>
        <v>Sudamerica</v>
      </c>
      <c r="Q1184" s="39" t="str" cm="1">
        <f t="array" ref="Q11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84" s="39" t="str" cm="1">
        <f t="array" ref="R11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85" spans="1:18" x14ac:dyDescent="0.25">
      <c r="A1185" s="1" t="s">
        <v>109</v>
      </c>
      <c r="B1185" s="1">
        <v>2008</v>
      </c>
      <c r="C1185" s="1" t="s">
        <v>12</v>
      </c>
      <c r="D1185" s="29">
        <v>73.900000000000006</v>
      </c>
      <c r="E1185" s="29">
        <v>138</v>
      </c>
      <c r="F1185" s="29">
        <v>11</v>
      </c>
      <c r="G1185" s="29">
        <v>4.8499999999999996</v>
      </c>
      <c r="H1185" s="12">
        <v>0.93</v>
      </c>
      <c r="I1185" s="12">
        <v>0.01</v>
      </c>
      <c r="J1185" s="29">
        <v>5.8</v>
      </c>
      <c r="K1185" s="29">
        <v>14</v>
      </c>
      <c r="L1185" s="12">
        <v>0.93</v>
      </c>
      <c r="M1185" s="12">
        <v>0.93</v>
      </c>
      <c r="N1185" s="29">
        <v>1.2</v>
      </c>
      <c r="O1185" s="108">
        <v>1.2</v>
      </c>
      <c r="P1185" s="39" t="str">
        <f>VLOOKUP(Perspectivas_Globales[[#This Row],[Country]],Tablas!$B$5:$C$138,2,FALSE)</f>
        <v>Sudamerica</v>
      </c>
      <c r="Q1185" s="39" t="str" cm="1">
        <f t="array" ref="Q11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85" s="39" t="str" cm="1">
        <f t="array" ref="R11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86" spans="1:18" x14ac:dyDescent="0.25">
      <c r="A1186" s="1" t="s">
        <v>109</v>
      </c>
      <c r="B1186" s="1">
        <v>2007</v>
      </c>
      <c r="C1186" s="1" t="s">
        <v>12</v>
      </c>
      <c r="D1186" s="29">
        <v>74</v>
      </c>
      <c r="E1186" s="29">
        <v>133</v>
      </c>
      <c r="F1186" s="29">
        <v>11</v>
      </c>
      <c r="G1186" s="29">
        <v>4.29</v>
      </c>
      <c r="H1186" s="12">
        <v>0.93</v>
      </c>
      <c r="I1186" s="12">
        <v>0</v>
      </c>
      <c r="J1186" s="29">
        <v>5.2</v>
      </c>
      <c r="K1186" s="29">
        <v>15</v>
      </c>
      <c r="L1186" s="12">
        <v>0.93</v>
      </c>
      <c r="M1186" s="12">
        <v>0.93</v>
      </c>
      <c r="N1186" s="29">
        <v>1.2</v>
      </c>
      <c r="O1186" s="108">
        <v>1.2</v>
      </c>
      <c r="P1186" s="39" t="str">
        <f>VLOOKUP(Perspectivas_Globales[[#This Row],[Country]],Tablas!$B$5:$C$138,2,FALSE)</f>
        <v>Sudamerica</v>
      </c>
      <c r="Q1186" s="39" t="str" cm="1">
        <f t="array" ref="Q11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86" s="39" t="str" cm="1">
        <f t="array" ref="R11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87" spans="1:18" x14ac:dyDescent="0.25">
      <c r="A1187" s="1" t="s">
        <v>109</v>
      </c>
      <c r="B1187" s="1">
        <v>2006</v>
      </c>
      <c r="C1187" s="1" t="s">
        <v>12</v>
      </c>
      <c r="D1187" s="29">
        <v>74.2</v>
      </c>
      <c r="E1187" s="29">
        <v>134</v>
      </c>
      <c r="F1187" s="29">
        <v>12</v>
      </c>
      <c r="G1187" s="29">
        <v>4.22</v>
      </c>
      <c r="H1187" s="12">
        <v>0.94000000000000006</v>
      </c>
      <c r="I1187" s="12">
        <v>0</v>
      </c>
      <c r="J1187" s="29">
        <v>49.5</v>
      </c>
      <c r="K1187" s="29">
        <v>15</v>
      </c>
      <c r="L1187" s="12">
        <v>0.94000000000000006</v>
      </c>
      <c r="M1187" s="12">
        <v>0.94000000000000006</v>
      </c>
      <c r="N1187" s="29">
        <v>1.2</v>
      </c>
      <c r="O1187" s="108">
        <v>1.2</v>
      </c>
      <c r="P1187" s="39" t="str">
        <f>VLOOKUP(Perspectivas_Globales[[#This Row],[Country]],Tablas!$B$5:$C$138,2,FALSE)</f>
        <v>Sudamerica</v>
      </c>
      <c r="Q1187" s="39" t="str" cm="1">
        <f t="array" ref="Q11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87" s="39" t="str" cm="1">
        <f t="array" ref="R11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88" spans="1:18" x14ac:dyDescent="0.25">
      <c r="A1188" s="1" t="s">
        <v>109</v>
      </c>
      <c r="B1188" s="1">
        <v>2005</v>
      </c>
      <c r="C1188" s="1" t="s">
        <v>12</v>
      </c>
      <c r="D1188" s="29">
        <v>72.8</v>
      </c>
      <c r="E1188" s="29">
        <v>148</v>
      </c>
      <c r="F1188" s="29">
        <v>13</v>
      </c>
      <c r="G1188" s="29">
        <v>4.4400000000000004</v>
      </c>
      <c r="H1188" s="12">
        <v>0.94000000000000006</v>
      </c>
      <c r="I1188" s="12">
        <v>0</v>
      </c>
      <c r="J1188" s="29">
        <v>48.8</v>
      </c>
      <c r="K1188" s="29">
        <v>16</v>
      </c>
      <c r="L1188" s="12">
        <v>0.66</v>
      </c>
      <c r="M1188" s="12">
        <v>0.77</v>
      </c>
      <c r="N1188" s="29">
        <v>1.3</v>
      </c>
      <c r="O1188" s="108">
        <v>1.3</v>
      </c>
      <c r="P1188" s="39" t="str">
        <f>VLOOKUP(Perspectivas_Globales[[#This Row],[Country]],Tablas!$B$5:$C$138,2,FALSE)</f>
        <v>Sudamerica</v>
      </c>
      <c r="Q1188" s="39" t="str" cm="1">
        <f t="array" ref="Q11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88" s="39" t="str" cm="1">
        <f t="array" ref="R11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89" spans="1:18" x14ac:dyDescent="0.25">
      <c r="A1189" s="1" t="s">
        <v>109</v>
      </c>
      <c r="B1189" s="1">
        <v>2004</v>
      </c>
      <c r="C1189" s="1" t="s">
        <v>12</v>
      </c>
      <c r="D1189" s="29">
        <v>72.2</v>
      </c>
      <c r="E1189" s="29">
        <v>151</v>
      </c>
      <c r="F1189" s="29">
        <v>14</v>
      </c>
      <c r="G1189" s="29">
        <v>4.2699999999999996</v>
      </c>
      <c r="H1189" s="12">
        <v>0.92</v>
      </c>
      <c r="I1189" s="12">
        <v>0</v>
      </c>
      <c r="J1189" s="29">
        <v>48.1</v>
      </c>
      <c r="K1189" s="29">
        <v>18</v>
      </c>
      <c r="L1189" s="12">
        <v>0.81</v>
      </c>
      <c r="M1189" s="12">
        <v>0.86</v>
      </c>
      <c r="N1189" s="29">
        <v>1.3</v>
      </c>
      <c r="O1189" s="108">
        <v>1.3</v>
      </c>
      <c r="P1189" s="39" t="str">
        <f>VLOOKUP(Perspectivas_Globales[[#This Row],[Country]],Tablas!$B$5:$C$138,2,FALSE)</f>
        <v>Sudamerica</v>
      </c>
      <c r="Q1189" s="39" t="str" cm="1">
        <f t="array" ref="Q11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89" s="39" t="str" cm="1">
        <f t="array" ref="R11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90" spans="1:18" x14ac:dyDescent="0.25">
      <c r="A1190" s="1" t="s">
        <v>109</v>
      </c>
      <c r="B1190" s="1">
        <v>2003</v>
      </c>
      <c r="C1190" s="1" t="s">
        <v>12</v>
      </c>
      <c r="D1190" s="29">
        <v>72.099999999999994</v>
      </c>
      <c r="E1190" s="29">
        <v>152</v>
      </c>
      <c r="F1190" s="29">
        <v>15</v>
      </c>
      <c r="G1190" s="29">
        <v>4.5</v>
      </c>
      <c r="H1190" s="12">
        <v>0.65</v>
      </c>
      <c r="I1190" s="12">
        <v>0</v>
      </c>
      <c r="J1190" s="29">
        <v>47.4</v>
      </c>
      <c r="K1190" s="29">
        <v>19</v>
      </c>
      <c r="L1190" s="12">
        <v>0.95000000000000007</v>
      </c>
      <c r="M1190" s="12">
        <v>0.94000000000000006</v>
      </c>
      <c r="N1190" s="29">
        <v>1.3</v>
      </c>
      <c r="O1190" s="108">
        <v>1.3</v>
      </c>
      <c r="P1190" s="39" t="str">
        <f>VLOOKUP(Perspectivas_Globales[[#This Row],[Country]],Tablas!$B$5:$C$138,2,FALSE)</f>
        <v>Sudamerica</v>
      </c>
      <c r="Q1190" s="39" t="str" cm="1">
        <f t="array" ref="Q11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190" s="39" t="str" cm="1">
        <f t="array" ref="R11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191" spans="1:18" x14ac:dyDescent="0.25">
      <c r="A1191" s="1" t="s">
        <v>110</v>
      </c>
      <c r="B1191" s="1">
        <v>2014</v>
      </c>
      <c r="C1191" s="1" t="s">
        <v>12</v>
      </c>
      <c r="D1191" s="29">
        <v>68.400000000000006</v>
      </c>
      <c r="E1191" s="29">
        <v>214</v>
      </c>
      <c r="F1191" s="29">
        <v>54</v>
      </c>
      <c r="G1191" s="29">
        <v>4.5199999999999996</v>
      </c>
      <c r="H1191" s="12">
        <v>0.67</v>
      </c>
      <c r="I1191" s="12">
        <v>588.48</v>
      </c>
      <c r="J1191" s="29">
        <v>24.8</v>
      </c>
      <c r="K1191" s="29">
        <v>68</v>
      </c>
      <c r="L1191" s="12">
        <v>0.77</v>
      </c>
      <c r="M1191" s="12">
        <v>0.67</v>
      </c>
      <c r="N1191" s="29">
        <v>1</v>
      </c>
      <c r="O1191" s="108">
        <v>9.6999999999999993</v>
      </c>
      <c r="P1191" s="39" t="str">
        <f>VLOOKUP(Perspectivas_Globales[[#This Row],[Country]],Tablas!$B$5:$C$138,2,FALSE)</f>
        <v>Asia</v>
      </c>
      <c r="Q1191" s="39" t="str" cm="1">
        <f t="array" ref="Q11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191" s="39" t="str" cm="1">
        <f t="array" ref="R11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92" spans="1:18" x14ac:dyDescent="0.25">
      <c r="A1192" s="1" t="s">
        <v>110</v>
      </c>
      <c r="B1192" s="1">
        <v>2013</v>
      </c>
      <c r="C1192" s="1" t="s">
        <v>12</v>
      </c>
      <c r="D1192" s="29">
        <v>68.099999999999994</v>
      </c>
      <c r="E1192" s="29">
        <v>219</v>
      </c>
      <c r="F1192" s="29">
        <v>55</v>
      </c>
      <c r="G1192" s="29">
        <v>4.6100000000000003</v>
      </c>
      <c r="H1192" s="12">
        <v>0.89</v>
      </c>
      <c r="I1192" s="12">
        <v>29.2</v>
      </c>
      <c r="J1192" s="29">
        <v>24.3</v>
      </c>
      <c r="K1192" s="29">
        <v>69</v>
      </c>
      <c r="L1192" s="12">
        <v>0.84</v>
      </c>
      <c r="M1192" s="12">
        <v>0.89</v>
      </c>
      <c r="N1192" s="29">
        <v>1</v>
      </c>
      <c r="O1192" s="108">
        <v>9.6999999999999993</v>
      </c>
      <c r="P1192" s="39" t="str">
        <f>VLOOKUP(Perspectivas_Globales[[#This Row],[Country]],Tablas!$B$5:$C$138,2,FALSE)</f>
        <v>Asia</v>
      </c>
      <c r="Q1192" s="39" t="str" cm="1">
        <f t="array" ref="Q11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192" s="39" t="str" cm="1">
        <f t="array" ref="R11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93" spans="1:18" x14ac:dyDescent="0.25">
      <c r="A1193" s="1" t="s">
        <v>110</v>
      </c>
      <c r="B1193" s="1">
        <v>2012</v>
      </c>
      <c r="C1193" s="1" t="s">
        <v>12</v>
      </c>
      <c r="D1193" s="29">
        <v>68.099999999999994</v>
      </c>
      <c r="E1193" s="29">
        <v>217</v>
      </c>
      <c r="F1193" s="29">
        <v>56</v>
      </c>
      <c r="G1193" s="29">
        <v>5.0199999999999996</v>
      </c>
      <c r="H1193" s="12">
        <v>0.88</v>
      </c>
      <c r="I1193" s="12">
        <v>15.36</v>
      </c>
      <c r="J1193" s="29">
        <v>23.7</v>
      </c>
      <c r="K1193" s="29">
        <v>71</v>
      </c>
      <c r="L1193" s="12">
        <v>0.88</v>
      </c>
      <c r="M1193" s="12">
        <v>0.88</v>
      </c>
      <c r="N1193" s="29">
        <v>1</v>
      </c>
      <c r="O1193" s="108">
        <v>9.6999999999999993</v>
      </c>
      <c r="P1193" s="39" t="str">
        <f>VLOOKUP(Perspectivas_Globales[[#This Row],[Country]],Tablas!$B$5:$C$138,2,FALSE)</f>
        <v>Asia</v>
      </c>
      <c r="Q1193" s="39" t="str" cm="1">
        <f t="array" ref="Q11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193" s="39" t="str" cm="1">
        <f t="array" ref="R11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94" spans="1:18" x14ac:dyDescent="0.25">
      <c r="A1194" s="1" t="s">
        <v>110</v>
      </c>
      <c r="B1194" s="1">
        <v>2011</v>
      </c>
      <c r="C1194" s="1" t="s">
        <v>12</v>
      </c>
      <c r="D1194" s="29">
        <v>68</v>
      </c>
      <c r="E1194" s="29">
        <v>218</v>
      </c>
      <c r="F1194" s="29">
        <v>57</v>
      </c>
      <c r="G1194" s="29">
        <v>4.96</v>
      </c>
      <c r="H1194" s="12">
        <v>0.87</v>
      </c>
      <c r="I1194" s="12">
        <v>65.38</v>
      </c>
      <c r="J1194" s="29">
        <v>23.1</v>
      </c>
      <c r="K1194" s="29">
        <v>72</v>
      </c>
      <c r="L1194" s="12">
        <v>0.87</v>
      </c>
      <c r="M1194" s="12">
        <v>0.87</v>
      </c>
      <c r="N1194" s="29">
        <v>1</v>
      </c>
      <c r="O1194" s="108">
        <v>9.6999999999999993</v>
      </c>
      <c r="P1194" s="39" t="str">
        <f>VLOOKUP(Perspectivas_Globales[[#This Row],[Country]],Tablas!$B$5:$C$138,2,FALSE)</f>
        <v>Asia</v>
      </c>
      <c r="Q1194" s="39" t="str" cm="1">
        <f t="array" ref="Q11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194" s="39" t="str" cm="1">
        <f t="array" ref="R11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95" spans="1:18" x14ac:dyDescent="0.25">
      <c r="A1195" s="1" t="s">
        <v>110</v>
      </c>
      <c r="B1195" s="1">
        <v>2010</v>
      </c>
      <c r="C1195" s="1" t="s">
        <v>12</v>
      </c>
      <c r="D1195" s="29">
        <v>67.900000000000006</v>
      </c>
      <c r="E1195" s="29">
        <v>218</v>
      </c>
      <c r="F1195" s="29">
        <v>58</v>
      </c>
      <c r="G1195" s="29">
        <v>4.8499999999999996</v>
      </c>
      <c r="H1195" s="12">
        <v>0.77</v>
      </c>
      <c r="I1195" s="12">
        <v>63.68</v>
      </c>
      <c r="J1195" s="29">
        <v>22.6</v>
      </c>
      <c r="K1195" s="29">
        <v>74</v>
      </c>
      <c r="L1195" s="12">
        <v>0.78</v>
      </c>
      <c r="M1195" s="12">
        <v>0.79</v>
      </c>
      <c r="N1195" s="29">
        <v>1</v>
      </c>
      <c r="O1195" s="108">
        <v>9.6999999999999993</v>
      </c>
      <c r="P1195" s="39" t="str">
        <f>VLOOKUP(Perspectivas_Globales[[#This Row],[Country]],Tablas!$B$5:$C$138,2,FALSE)</f>
        <v>Asia</v>
      </c>
      <c r="Q1195" s="39" t="str" cm="1">
        <f t="array" ref="Q11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195" s="39" t="str" cm="1">
        <f t="array" ref="R11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96" spans="1:18" x14ac:dyDescent="0.25">
      <c r="A1196" s="1" t="s">
        <v>110</v>
      </c>
      <c r="B1196" s="1">
        <v>2009</v>
      </c>
      <c r="C1196" s="1" t="s">
        <v>12</v>
      </c>
      <c r="D1196" s="29">
        <v>68</v>
      </c>
      <c r="E1196" s="29">
        <v>219</v>
      </c>
      <c r="F1196" s="29">
        <v>59</v>
      </c>
      <c r="G1196" s="29">
        <v>4.42</v>
      </c>
      <c r="H1196" s="12">
        <v>0.85</v>
      </c>
      <c r="I1196" s="12">
        <v>14.69</v>
      </c>
      <c r="J1196" s="29">
        <v>22.1</v>
      </c>
      <c r="K1196" s="29">
        <v>76</v>
      </c>
      <c r="L1196" s="12">
        <v>0.86</v>
      </c>
      <c r="M1196" s="12">
        <v>0.87</v>
      </c>
      <c r="N1196" s="29">
        <v>1</v>
      </c>
      <c r="O1196" s="108">
        <v>9.6999999999999993</v>
      </c>
      <c r="P1196" s="39" t="str">
        <f>VLOOKUP(Perspectivas_Globales[[#This Row],[Country]],Tablas!$B$5:$C$138,2,FALSE)</f>
        <v>Asia</v>
      </c>
      <c r="Q1196" s="39" t="str" cm="1">
        <f t="array" ref="Q11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196" s="39" t="str" cm="1">
        <f t="array" ref="R11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97" spans="1:18" x14ac:dyDescent="0.25">
      <c r="A1197" s="1" t="s">
        <v>110</v>
      </c>
      <c r="B1197" s="1">
        <v>2008</v>
      </c>
      <c r="C1197" s="1" t="s">
        <v>12</v>
      </c>
      <c r="D1197" s="29">
        <v>67.5</v>
      </c>
      <c r="E1197" s="29">
        <v>217</v>
      </c>
      <c r="F1197" s="29">
        <v>60</v>
      </c>
      <c r="G1197" s="29">
        <v>4.21</v>
      </c>
      <c r="H1197" s="12">
        <v>0.88</v>
      </c>
      <c r="I1197" s="12">
        <v>3.41</v>
      </c>
      <c r="J1197" s="29">
        <v>21.6</v>
      </c>
      <c r="K1197" s="29">
        <v>78</v>
      </c>
      <c r="L1197" s="12">
        <v>0.91</v>
      </c>
      <c r="M1197" s="12">
        <v>0.91</v>
      </c>
      <c r="N1197" s="29">
        <v>1</v>
      </c>
      <c r="O1197" s="108">
        <v>9.6999999999999993</v>
      </c>
      <c r="P1197" s="39" t="str">
        <f>VLOOKUP(Perspectivas_Globales[[#This Row],[Country]],Tablas!$B$5:$C$138,2,FALSE)</f>
        <v>Asia</v>
      </c>
      <c r="Q1197" s="39" t="str" cm="1">
        <f t="array" ref="Q11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197" s="39" t="str" cm="1">
        <f t="array" ref="R11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98" spans="1:18" x14ac:dyDescent="0.25">
      <c r="A1198" s="1" t="s">
        <v>110</v>
      </c>
      <c r="B1198" s="1">
        <v>2007</v>
      </c>
      <c r="C1198" s="1" t="s">
        <v>12</v>
      </c>
      <c r="D1198" s="29">
        <v>67.5</v>
      </c>
      <c r="E1198" s="29">
        <v>216</v>
      </c>
      <c r="F1198" s="29">
        <v>62</v>
      </c>
      <c r="G1198" s="29">
        <v>4.1900000000000004</v>
      </c>
      <c r="H1198" s="12">
        <v>0.87</v>
      </c>
      <c r="I1198" s="12">
        <v>5.3</v>
      </c>
      <c r="J1198" s="29">
        <v>21.1</v>
      </c>
      <c r="K1198" s="29">
        <v>80</v>
      </c>
      <c r="L1198" s="12">
        <v>0.87</v>
      </c>
      <c r="M1198" s="12">
        <v>0.87</v>
      </c>
      <c r="N1198" s="29">
        <v>1</v>
      </c>
      <c r="O1198" s="108">
        <v>9.6999999999999993</v>
      </c>
      <c r="P1198" s="39" t="str">
        <f>VLOOKUP(Perspectivas_Globales[[#This Row],[Country]],Tablas!$B$5:$C$138,2,FALSE)</f>
        <v>Asia</v>
      </c>
      <c r="Q1198" s="39" t="str" cm="1">
        <f t="array" ref="Q11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198" s="39" t="str" cm="1">
        <f t="array" ref="R11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199" spans="1:18" x14ac:dyDescent="0.25">
      <c r="A1199" s="1" t="s">
        <v>110</v>
      </c>
      <c r="B1199" s="1">
        <v>2006</v>
      </c>
      <c r="C1199" s="1" t="s">
        <v>12</v>
      </c>
      <c r="D1199" s="29">
        <v>67.3</v>
      </c>
      <c r="E1199" s="29">
        <v>219</v>
      </c>
      <c r="F1199" s="29">
        <v>63</v>
      </c>
      <c r="G1199" s="29">
        <v>4.08</v>
      </c>
      <c r="H1199" s="12">
        <v>0.77</v>
      </c>
      <c r="I1199" s="12">
        <v>0.09</v>
      </c>
      <c r="J1199" s="29">
        <v>2.6</v>
      </c>
      <c r="K1199" s="29">
        <v>82</v>
      </c>
      <c r="L1199" s="12">
        <v>0.88</v>
      </c>
      <c r="M1199" s="12">
        <v>0.88</v>
      </c>
      <c r="N1199" s="29">
        <v>1</v>
      </c>
      <c r="O1199" s="108">
        <v>9.6999999999999993</v>
      </c>
      <c r="P1199" s="39" t="str">
        <f>VLOOKUP(Perspectivas_Globales[[#This Row],[Country]],Tablas!$B$5:$C$138,2,FALSE)</f>
        <v>Asia</v>
      </c>
      <c r="Q1199" s="39" t="str" cm="1">
        <f t="array" ref="Q11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199" s="39" t="str" cm="1">
        <f t="array" ref="R11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00" spans="1:18" x14ac:dyDescent="0.25">
      <c r="A1200" s="1" t="s">
        <v>110</v>
      </c>
      <c r="B1200" s="1">
        <v>2005</v>
      </c>
      <c r="C1200" s="1" t="s">
        <v>12</v>
      </c>
      <c r="D1200" s="29">
        <v>67</v>
      </c>
      <c r="E1200" s="29">
        <v>223</v>
      </c>
      <c r="F1200" s="29">
        <v>65</v>
      </c>
      <c r="G1200" s="29">
        <v>4.22</v>
      </c>
      <c r="H1200" s="12">
        <v>0.49</v>
      </c>
      <c r="I1200" s="12">
        <v>1.18</v>
      </c>
      <c r="J1200" s="29">
        <v>2.1</v>
      </c>
      <c r="K1200" s="29">
        <v>84</v>
      </c>
      <c r="L1200" s="12">
        <v>0.09</v>
      </c>
      <c r="M1200" s="12">
        <v>0.89</v>
      </c>
      <c r="N1200" s="29">
        <v>1</v>
      </c>
      <c r="O1200" s="108">
        <v>9.6999999999999993</v>
      </c>
      <c r="P1200" s="39" t="str">
        <f>VLOOKUP(Perspectivas_Globales[[#This Row],[Country]],Tablas!$B$5:$C$138,2,FALSE)</f>
        <v>Asia</v>
      </c>
      <c r="Q1200" s="39" t="str" cm="1">
        <f t="array" ref="Q12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200" s="39" t="str" cm="1">
        <f t="array" ref="R12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01" spans="1:18" x14ac:dyDescent="0.25">
      <c r="A1201" s="1" t="s">
        <v>110</v>
      </c>
      <c r="B1201" s="1">
        <v>2004</v>
      </c>
      <c r="C1201" s="1" t="s">
        <v>12</v>
      </c>
      <c r="D1201" s="29">
        <v>67.3</v>
      </c>
      <c r="E1201" s="29">
        <v>218</v>
      </c>
      <c r="F1201" s="29">
        <v>66</v>
      </c>
      <c r="G1201" s="29">
        <v>4.45</v>
      </c>
      <c r="H1201" s="12">
        <v>0.48</v>
      </c>
      <c r="I1201" s="12">
        <v>30.25</v>
      </c>
      <c r="J1201" s="29">
        <v>19.600000000000001</v>
      </c>
      <c r="K1201" s="29">
        <v>86</v>
      </c>
      <c r="L1201" s="12">
        <v>0.85</v>
      </c>
      <c r="M1201" s="12">
        <v>0.88</v>
      </c>
      <c r="N1201" s="29">
        <v>1</v>
      </c>
      <c r="O1201" s="108">
        <v>9.6999999999999993</v>
      </c>
      <c r="P1201" s="39" t="str">
        <f>VLOOKUP(Perspectivas_Globales[[#This Row],[Country]],Tablas!$B$5:$C$138,2,FALSE)</f>
        <v>Asia</v>
      </c>
      <c r="Q1201" s="39" t="str" cm="1">
        <f t="array" ref="Q12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201" s="39" t="str" cm="1">
        <f t="array" ref="R12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02" spans="1:18" x14ac:dyDescent="0.25">
      <c r="A1202" s="1" t="s">
        <v>110</v>
      </c>
      <c r="B1202" s="1">
        <v>2003</v>
      </c>
      <c r="C1202" s="1" t="s">
        <v>12</v>
      </c>
      <c r="D1202" s="29">
        <v>67.2</v>
      </c>
      <c r="E1202" s="29">
        <v>217</v>
      </c>
      <c r="F1202" s="29">
        <v>67</v>
      </c>
      <c r="G1202" s="29">
        <v>4.4400000000000004</v>
      </c>
      <c r="H1202" s="12">
        <v>0.52</v>
      </c>
      <c r="I1202" s="12">
        <v>105.11</v>
      </c>
      <c r="J1202" s="29">
        <v>19.2</v>
      </c>
      <c r="K1202" s="29">
        <v>87</v>
      </c>
      <c r="L1202" s="12">
        <v>0.85</v>
      </c>
      <c r="M1202" s="12">
        <v>0.84</v>
      </c>
      <c r="N1202" s="29">
        <v>1</v>
      </c>
      <c r="O1202" s="108">
        <v>9.6999999999999993</v>
      </c>
      <c r="P1202" s="39" t="str">
        <f>VLOOKUP(Perspectivas_Globales[[#This Row],[Country]],Tablas!$B$5:$C$138,2,FALSE)</f>
        <v>Asia</v>
      </c>
      <c r="Q1202" s="39" t="str" cm="1">
        <f t="array" ref="Q12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202" s="39" t="str" cm="1">
        <f t="array" ref="R12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03" spans="1:18" x14ac:dyDescent="0.25">
      <c r="A1203" s="1" t="s">
        <v>110</v>
      </c>
      <c r="B1203" s="1">
        <v>2002</v>
      </c>
      <c r="C1203" s="1" t="s">
        <v>12</v>
      </c>
      <c r="D1203" s="29">
        <v>66.8</v>
      </c>
      <c r="E1203" s="29">
        <v>221</v>
      </c>
      <c r="F1203" s="29">
        <v>68</v>
      </c>
      <c r="G1203" s="29">
        <v>4.42</v>
      </c>
      <c r="H1203" s="12">
        <v>0.42</v>
      </c>
      <c r="I1203" s="12">
        <v>70.03</v>
      </c>
      <c r="J1203" s="29">
        <v>18.7</v>
      </c>
      <c r="K1203" s="29">
        <v>89</v>
      </c>
      <c r="L1203" s="12">
        <v>0.77</v>
      </c>
      <c r="M1203" s="12">
        <v>0.79</v>
      </c>
      <c r="N1203" s="29">
        <v>1</v>
      </c>
      <c r="O1203" s="108">
        <v>9.6999999999999993</v>
      </c>
      <c r="P1203" s="39" t="str">
        <f>VLOOKUP(Perspectivas_Globales[[#This Row],[Country]],Tablas!$B$5:$C$138,2,FALSE)</f>
        <v>Asia</v>
      </c>
      <c r="Q1203" s="39" t="str" cm="1">
        <f t="array" ref="Q12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203" s="39" t="str" cm="1">
        <f t="array" ref="R12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04" spans="1:18" x14ac:dyDescent="0.25">
      <c r="A1204" s="1" t="s">
        <v>110</v>
      </c>
      <c r="B1204" s="1">
        <v>2001</v>
      </c>
      <c r="C1204" s="1" t="s">
        <v>12</v>
      </c>
      <c r="D1204" s="29">
        <v>66.8</v>
      </c>
      <c r="E1204" s="29">
        <v>221</v>
      </c>
      <c r="F1204" s="29">
        <v>68</v>
      </c>
      <c r="G1204" s="29">
        <v>4.54</v>
      </c>
      <c r="H1204" s="12">
        <v>0.45</v>
      </c>
      <c r="I1204" s="12">
        <v>73.600000000000009</v>
      </c>
      <c r="J1204" s="29">
        <v>18.3</v>
      </c>
      <c r="K1204" s="29">
        <v>89</v>
      </c>
      <c r="L1204" s="12">
        <v>0.76</v>
      </c>
      <c r="M1204" s="12">
        <v>0.79</v>
      </c>
      <c r="N1204" s="29">
        <v>1</v>
      </c>
      <c r="O1204" s="108">
        <v>9.6999999999999993</v>
      </c>
      <c r="P1204" s="39" t="str">
        <f>VLOOKUP(Perspectivas_Globales[[#This Row],[Country]],Tablas!$B$5:$C$138,2,FALSE)</f>
        <v>Asia</v>
      </c>
      <c r="Q1204" s="39" t="str" cm="1">
        <f t="array" ref="Q12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204" s="39" t="str" cm="1">
        <f t="array" ref="R12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05" spans="1:18" x14ac:dyDescent="0.25">
      <c r="A1205" s="1" t="s">
        <v>110</v>
      </c>
      <c r="B1205" s="1">
        <v>2000</v>
      </c>
      <c r="C1205" s="1" t="s">
        <v>12</v>
      </c>
      <c r="D1205" s="29">
        <v>66.8</v>
      </c>
      <c r="E1205" s="29">
        <v>219</v>
      </c>
      <c r="F1205" s="29">
        <v>69</v>
      </c>
      <c r="G1205" s="29">
        <v>4.7300000000000004</v>
      </c>
      <c r="H1205" s="12">
        <v>7.0000000000000007E-2</v>
      </c>
      <c r="I1205" s="12">
        <v>71.2</v>
      </c>
      <c r="J1205" s="29">
        <v>17.8</v>
      </c>
      <c r="K1205" s="29">
        <v>90</v>
      </c>
      <c r="L1205" s="12">
        <v>0.74</v>
      </c>
      <c r="M1205" s="12">
        <v>0.78</v>
      </c>
      <c r="N1205" s="29">
        <v>1</v>
      </c>
      <c r="O1205" s="108">
        <v>9.6</v>
      </c>
      <c r="P1205" s="39" t="str">
        <f>VLOOKUP(Perspectivas_Globales[[#This Row],[Country]],Tablas!$B$5:$C$138,2,FALSE)</f>
        <v>Asia</v>
      </c>
      <c r="Q1205" s="39" t="str" cm="1">
        <f t="array" ref="Q12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205" s="39" t="str" cm="1">
        <f t="array" ref="R12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06" spans="1:18" x14ac:dyDescent="0.25">
      <c r="A1206" s="1" t="s">
        <v>111</v>
      </c>
      <c r="B1206" s="1">
        <v>2014</v>
      </c>
      <c r="C1206" s="1" t="s">
        <v>19</v>
      </c>
      <c r="D1206" s="29">
        <v>77.3</v>
      </c>
      <c r="E1206" s="29">
        <v>12</v>
      </c>
      <c r="F1206" s="29">
        <v>2</v>
      </c>
      <c r="G1206" s="29">
        <v>10.71</v>
      </c>
      <c r="H1206" s="12">
        <v>0.96</v>
      </c>
      <c r="I1206" s="12">
        <v>0</v>
      </c>
      <c r="J1206" s="29">
        <v>61.1</v>
      </c>
      <c r="K1206" s="29">
        <v>2</v>
      </c>
      <c r="L1206" s="12">
        <v>0.94000000000000006</v>
      </c>
      <c r="M1206" s="12">
        <v>0.98</v>
      </c>
      <c r="N1206" s="29">
        <v>1.9</v>
      </c>
      <c r="O1206" s="108">
        <v>2.1</v>
      </c>
      <c r="P1206" s="39" t="str">
        <f>VLOOKUP(Perspectivas_Globales[[#This Row],[Country]],Tablas!$B$5:$C$138,2,FALSE)</f>
        <v>Europa</v>
      </c>
      <c r="Q1206" s="39" t="str" cm="1">
        <f t="array" ref="Q12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06" s="39" t="str" cm="1">
        <f t="array" ref="R12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07" spans="1:18" x14ac:dyDescent="0.25">
      <c r="A1207" s="1" t="s">
        <v>111</v>
      </c>
      <c r="B1207" s="1">
        <v>2013</v>
      </c>
      <c r="C1207" s="1" t="s">
        <v>19</v>
      </c>
      <c r="D1207" s="29">
        <v>77.099999999999994</v>
      </c>
      <c r="E1207" s="29">
        <v>12</v>
      </c>
      <c r="F1207" s="29">
        <v>2</v>
      </c>
      <c r="G1207" s="29">
        <v>11.63</v>
      </c>
      <c r="H1207" s="12">
        <v>0.96</v>
      </c>
      <c r="I1207" s="12">
        <v>0.84</v>
      </c>
      <c r="J1207" s="29">
        <v>6.4</v>
      </c>
      <c r="K1207" s="29">
        <v>2</v>
      </c>
      <c r="L1207" s="12">
        <v>0.95000000000000007</v>
      </c>
      <c r="M1207" s="12">
        <v>0.99</v>
      </c>
      <c r="N1207" s="29">
        <v>2</v>
      </c>
      <c r="O1207" s="108">
        <v>2.1</v>
      </c>
      <c r="P1207" s="39" t="str">
        <f>VLOOKUP(Perspectivas_Globales[[#This Row],[Country]],Tablas!$B$5:$C$138,2,FALSE)</f>
        <v>Europa</v>
      </c>
      <c r="Q1207" s="39" t="str" cm="1">
        <f t="array" ref="Q12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07" s="39" t="str" cm="1">
        <f t="array" ref="R12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08" spans="1:18" x14ac:dyDescent="0.25">
      <c r="A1208" s="1" t="s">
        <v>111</v>
      </c>
      <c r="B1208" s="1">
        <v>2012</v>
      </c>
      <c r="C1208" s="1" t="s">
        <v>19</v>
      </c>
      <c r="D1208" s="29">
        <v>76.8</v>
      </c>
      <c r="E1208" s="29">
        <v>125</v>
      </c>
      <c r="F1208" s="29">
        <v>2</v>
      </c>
      <c r="G1208" s="29">
        <v>10.81</v>
      </c>
      <c r="H1208" s="12">
        <v>0.97</v>
      </c>
      <c r="I1208" s="12">
        <v>0.71</v>
      </c>
      <c r="J1208" s="29">
        <v>59.7</v>
      </c>
      <c r="K1208" s="29">
        <v>2</v>
      </c>
      <c r="L1208" s="12">
        <v>0.95000000000000007</v>
      </c>
      <c r="M1208" s="12">
        <v>0.99</v>
      </c>
      <c r="N1208" s="29">
        <v>2</v>
      </c>
      <c r="O1208" s="108">
        <v>2.1</v>
      </c>
      <c r="P1208" s="39" t="str">
        <f>VLOOKUP(Perspectivas_Globales[[#This Row],[Country]],Tablas!$B$5:$C$138,2,FALSE)</f>
        <v>Europa</v>
      </c>
      <c r="Q1208" s="39" t="str" cm="1">
        <f t="array" ref="Q12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08" s="39" t="str" cm="1">
        <f t="array" ref="R12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09" spans="1:18" x14ac:dyDescent="0.25">
      <c r="A1209" s="1" t="s">
        <v>111</v>
      </c>
      <c r="B1209" s="1">
        <v>2011</v>
      </c>
      <c r="C1209" s="1" t="s">
        <v>19</v>
      </c>
      <c r="D1209" s="29">
        <v>76.7</v>
      </c>
      <c r="E1209" s="29">
        <v>128</v>
      </c>
      <c r="F1209" s="29">
        <v>2</v>
      </c>
      <c r="G1209" s="29">
        <v>10.93</v>
      </c>
      <c r="H1209" s="12">
        <v>0.98</v>
      </c>
      <c r="I1209" s="12">
        <v>0</v>
      </c>
      <c r="J1209" s="29">
        <v>59.1</v>
      </c>
      <c r="K1209" s="29">
        <v>2</v>
      </c>
      <c r="L1209" s="12">
        <v>0.96</v>
      </c>
      <c r="M1209" s="12">
        <v>0.99</v>
      </c>
      <c r="N1209" s="29">
        <v>2</v>
      </c>
      <c r="O1209" s="108">
        <v>2.2000000000000002</v>
      </c>
      <c r="P1209" s="39" t="str">
        <f>VLOOKUP(Perspectivas_Globales[[#This Row],[Country]],Tablas!$B$5:$C$138,2,FALSE)</f>
        <v>Europa</v>
      </c>
      <c r="Q1209" s="39" t="str" cm="1">
        <f t="array" ref="Q12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09" s="39" t="str" cm="1">
        <f t="array" ref="R12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10" spans="1:18" x14ac:dyDescent="0.25">
      <c r="A1210" s="1" t="s">
        <v>111</v>
      </c>
      <c r="B1210" s="1">
        <v>2010</v>
      </c>
      <c r="C1210" s="1" t="s">
        <v>19</v>
      </c>
      <c r="D1210" s="29">
        <v>76.3</v>
      </c>
      <c r="E1210" s="29">
        <v>13</v>
      </c>
      <c r="F1210" s="29">
        <v>2</v>
      </c>
      <c r="G1210" s="29">
        <v>10.59</v>
      </c>
      <c r="H1210" s="12">
        <v>0.98</v>
      </c>
      <c r="I1210" s="12">
        <v>0.13</v>
      </c>
      <c r="J1210" s="29">
        <v>58.4</v>
      </c>
      <c r="K1210" s="29">
        <v>2</v>
      </c>
      <c r="L1210" s="12">
        <v>0.96</v>
      </c>
      <c r="M1210" s="12">
        <v>0.99</v>
      </c>
      <c r="N1210" s="29">
        <v>2.1</v>
      </c>
      <c r="O1210" s="108">
        <v>2.2000000000000002</v>
      </c>
      <c r="P1210" s="39" t="str">
        <f>VLOOKUP(Perspectivas_Globales[[#This Row],[Country]],Tablas!$B$5:$C$138,2,FALSE)</f>
        <v>Europa</v>
      </c>
      <c r="Q1210" s="39" t="str" cm="1">
        <f t="array" ref="Q12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10" s="39" t="str" cm="1">
        <f t="array" ref="R12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11" spans="1:18" x14ac:dyDescent="0.25">
      <c r="A1211" s="1" t="s">
        <v>111</v>
      </c>
      <c r="B1211" s="1">
        <v>2009</v>
      </c>
      <c r="C1211" s="1" t="s">
        <v>19</v>
      </c>
      <c r="D1211" s="29">
        <v>75.7</v>
      </c>
      <c r="E1211" s="29">
        <v>136</v>
      </c>
      <c r="F1211" s="29">
        <v>2</v>
      </c>
      <c r="G1211" s="29">
        <v>10.7</v>
      </c>
      <c r="H1211" s="12">
        <v>0.98</v>
      </c>
      <c r="I1211" s="12">
        <v>1.1500000000000001</v>
      </c>
      <c r="J1211" s="29">
        <v>57.8</v>
      </c>
      <c r="K1211" s="29">
        <v>3</v>
      </c>
      <c r="L1211" s="12">
        <v>0.96</v>
      </c>
      <c r="M1211" s="12">
        <v>0.99</v>
      </c>
      <c r="N1211" s="29">
        <v>2.1</v>
      </c>
      <c r="O1211" s="108">
        <v>2.2999999999999998</v>
      </c>
      <c r="P1211" s="39" t="str">
        <f>VLOOKUP(Perspectivas_Globales[[#This Row],[Country]],Tablas!$B$5:$C$138,2,FALSE)</f>
        <v>Europa</v>
      </c>
      <c r="Q1211" s="39" t="str" cm="1">
        <f t="array" ref="Q12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11" s="39" t="str" cm="1">
        <f t="array" ref="R12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12" spans="1:18" x14ac:dyDescent="0.25">
      <c r="A1212" s="1" t="s">
        <v>111</v>
      </c>
      <c r="B1212" s="1">
        <v>2008</v>
      </c>
      <c r="C1212" s="1" t="s">
        <v>19</v>
      </c>
      <c r="D1212" s="29">
        <v>75.5</v>
      </c>
      <c r="E1212" s="29">
        <v>14</v>
      </c>
      <c r="F1212" s="29">
        <v>2</v>
      </c>
      <c r="G1212" s="29">
        <v>11.4</v>
      </c>
      <c r="H1212" s="12">
        <v>0.98</v>
      </c>
      <c r="I1212" s="12">
        <v>0</v>
      </c>
      <c r="J1212" s="29">
        <v>57.2</v>
      </c>
      <c r="K1212" s="29">
        <v>3</v>
      </c>
      <c r="L1212" s="12">
        <v>0.96</v>
      </c>
      <c r="M1212" s="12">
        <v>0.99</v>
      </c>
      <c r="N1212" s="29">
        <v>2.2000000000000002</v>
      </c>
      <c r="O1212" s="108">
        <v>2.2999999999999998</v>
      </c>
      <c r="P1212" s="39" t="str">
        <f>VLOOKUP(Perspectivas_Globales[[#This Row],[Country]],Tablas!$B$5:$C$138,2,FALSE)</f>
        <v>Europa</v>
      </c>
      <c r="Q1212" s="39" t="str" cm="1">
        <f t="array" ref="Q12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12" s="39" t="str" cm="1">
        <f t="array" ref="R12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13" spans="1:18" x14ac:dyDescent="0.25">
      <c r="A1213" s="1" t="s">
        <v>111</v>
      </c>
      <c r="B1213" s="1">
        <v>2007</v>
      </c>
      <c r="C1213" s="1" t="s">
        <v>19</v>
      </c>
      <c r="D1213" s="29">
        <v>75.3</v>
      </c>
      <c r="E1213" s="29">
        <v>144</v>
      </c>
      <c r="F1213" s="29">
        <v>2</v>
      </c>
      <c r="G1213" s="29">
        <v>10.9</v>
      </c>
      <c r="H1213" s="12">
        <v>0.98</v>
      </c>
      <c r="I1213" s="12">
        <v>0.4</v>
      </c>
      <c r="J1213" s="29">
        <v>56.6</v>
      </c>
      <c r="K1213" s="29">
        <v>3</v>
      </c>
      <c r="L1213" s="12">
        <v>0.99</v>
      </c>
      <c r="M1213" s="12">
        <v>0.99</v>
      </c>
      <c r="N1213" s="29">
        <v>2.2000000000000002</v>
      </c>
      <c r="O1213" s="108">
        <v>2.4</v>
      </c>
      <c r="P1213" s="39" t="str">
        <f>VLOOKUP(Perspectivas_Globales[[#This Row],[Country]],Tablas!$B$5:$C$138,2,FALSE)</f>
        <v>Europa</v>
      </c>
      <c r="Q1213" s="39" t="str" cm="1">
        <f t="array" ref="Q12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13" s="39" t="str" cm="1">
        <f t="array" ref="R12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14" spans="1:18" x14ac:dyDescent="0.25">
      <c r="A1214" s="1" t="s">
        <v>111</v>
      </c>
      <c r="B1214" s="1">
        <v>2006</v>
      </c>
      <c r="C1214" s="1" t="s">
        <v>19</v>
      </c>
      <c r="D1214" s="29">
        <v>75.2</v>
      </c>
      <c r="E1214" s="29">
        <v>144</v>
      </c>
      <c r="F1214" s="29">
        <v>2</v>
      </c>
      <c r="G1214" s="29">
        <v>10.4</v>
      </c>
      <c r="H1214" s="12">
        <v>0.98</v>
      </c>
      <c r="I1214" s="12">
        <v>1.2</v>
      </c>
      <c r="J1214" s="29">
        <v>56</v>
      </c>
      <c r="K1214" s="29">
        <v>3</v>
      </c>
      <c r="L1214" s="12">
        <v>0.99</v>
      </c>
      <c r="M1214" s="12">
        <v>0.99</v>
      </c>
      <c r="N1214" s="29">
        <v>2.2999999999999998</v>
      </c>
      <c r="O1214" s="108">
        <v>2.4</v>
      </c>
      <c r="P1214" s="39" t="str">
        <f>VLOOKUP(Perspectivas_Globales[[#This Row],[Country]],Tablas!$B$5:$C$138,2,FALSE)</f>
        <v>Europa</v>
      </c>
      <c r="Q1214" s="39" t="str" cm="1">
        <f t="array" ref="Q12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14" s="39" t="str" cm="1">
        <f t="array" ref="R12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15" spans="1:18" x14ac:dyDescent="0.25">
      <c r="A1215" s="1" t="s">
        <v>111</v>
      </c>
      <c r="B1215" s="1">
        <v>2005</v>
      </c>
      <c r="C1215" s="1" t="s">
        <v>19</v>
      </c>
      <c r="D1215" s="29">
        <v>75</v>
      </c>
      <c r="E1215" s="29">
        <v>144</v>
      </c>
      <c r="F1215" s="29">
        <v>2</v>
      </c>
      <c r="G1215" s="29">
        <v>9.5</v>
      </c>
      <c r="H1215" s="12">
        <v>0.98</v>
      </c>
      <c r="I1215" s="12">
        <v>0.13</v>
      </c>
      <c r="J1215" s="29">
        <v>55.5</v>
      </c>
      <c r="K1215" s="29">
        <v>3</v>
      </c>
      <c r="L1215" s="12">
        <v>0.99</v>
      </c>
      <c r="M1215" s="12">
        <v>0.99</v>
      </c>
      <c r="N1215" s="29">
        <v>2.2999999999999998</v>
      </c>
      <c r="O1215" s="108">
        <v>2.5</v>
      </c>
      <c r="P1215" s="39" t="str">
        <f>VLOOKUP(Perspectivas_Globales[[#This Row],[Country]],Tablas!$B$5:$C$138,2,FALSE)</f>
        <v>Europa</v>
      </c>
      <c r="Q1215" s="39" t="str" cm="1">
        <f t="array" ref="Q12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15" s="39" t="str" cm="1">
        <f t="array" ref="R12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16" spans="1:18" x14ac:dyDescent="0.25">
      <c r="A1216" s="1" t="s">
        <v>111</v>
      </c>
      <c r="B1216" s="1">
        <v>2004</v>
      </c>
      <c r="C1216" s="1" t="s">
        <v>19</v>
      </c>
      <c r="D1216" s="29">
        <v>74.900000000000006</v>
      </c>
      <c r="E1216" s="29">
        <v>143</v>
      </c>
      <c r="F1216" s="29">
        <v>2</v>
      </c>
      <c r="G1216" s="29">
        <v>9.19</v>
      </c>
      <c r="H1216" s="12">
        <v>0.98</v>
      </c>
      <c r="I1216" s="12">
        <v>0.11</v>
      </c>
      <c r="J1216" s="29">
        <v>55</v>
      </c>
      <c r="K1216" s="29">
        <v>3</v>
      </c>
      <c r="L1216" s="12">
        <v>0.99</v>
      </c>
      <c r="M1216" s="12">
        <v>0.99</v>
      </c>
      <c r="N1216" s="29">
        <v>2.4</v>
      </c>
      <c r="O1216" s="108">
        <v>2.5</v>
      </c>
      <c r="P1216" s="39" t="str">
        <f>VLOOKUP(Perspectivas_Globales[[#This Row],[Country]],Tablas!$B$5:$C$138,2,FALSE)</f>
        <v>Europa</v>
      </c>
      <c r="Q1216" s="39" t="str" cm="1">
        <f t="array" ref="Q12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16" s="39" t="str" cm="1">
        <f t="array" ref="R12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17" spans="1:18" x14ac:dyDescent="0.25">
      <c r="A1217" s="1" t="s">
        <v>111</v>
      </c>
      <c r="B1217" s="1">
        <v>2003</v>
      </c>
      <c r="C1217" s="1" t="s">
        <v>19</v>
      </c>
      <c r="D1217" s="29">
        <v>74.7</v>
      </c>
      <c r="E1217" s="29">
        <v>142</v>
      </c>
      <c r="F1217" s="29">
        <v>3</v>
      </c>
      <c r="G1217" s="29">
        <v>9.06</v>
      </c>
      <c r="H1217" s="12">
        <v>0.97</v>
      </c>
      <c r="I1217" s="12">
        <v>0.48</v>
      </c>
      <c r="J1217" s="29">
        <v>54.5</v>
      </c>
      <c r="K1217" s="29">
        <v>3</v>
      </c>
      <c r="L1217" s="12">
        <v>0.98</v>
      </c>
      <c r="M1217" s="12">
        <v>0.99</v>
      </c>
      <c r="N1217" s="29">
        <v>2.4</v>
      </c>
      <c r="O1217" s="108">
        <v>2.6</v>
      </c>
      <c r="P1217" s="39" t="str">
        <f>VLOOKUP(Perspectivas_Globales[[#This Row],[Country]],Tablas!$B$5:$C$138,2,FALSE)</f>
        <v>Europa</v>
      </c>
      <c r="Q1217" s="39" t="str" cm="1">
        <f t="array" ref="Q12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17" s="39" t="str" cm="1">
        <f t="array" ref="R12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18" spans="1:18" x14ac:dyDescent="0.25">
      <c r="A1218" s="1" t="s">
        <v>111</v>
      </c>
      <c r="B1218" s="1">
        <v>2002</v>
      </c>
      <c r="C1218" s="1" t="s">
        <v>19</v>
      </c>
      <c r="D1218" s="29">
        <v>74.5</v>
      </c>
      <c r="E1218" s="29">
        <v>145</v>
      </c>
      <c r="F1218" s="29">
        <v>3</v>
      </c>
      <c r="G1218" s="29">
        <v>8.02</v>
      </c>
      <c r="H1218" s="12">
        <v>0.98</v>
      </c>
      <c r="I1218" s="12">
        <v>0.34</v>
      </c>
      <c r="J1218" s="29">
        <v>54</v>
      </c>
      <c r="K1218" s="29">
        <v>3</v>
      </c>
      <c r="L1218" s="12">
        <v>0.98</v>
      </c>
      <c r="M1218" s="12">
        <v>0.99</v>
      </c>
      <c r="N1218" s="29">
        <v>2.5</v>
      </c>
      <c r="O1218" s="108">
        <v>2.6</v>
      </c>
      <c r="P1218" s="39" t="str">
        <f>VLOOKUP(Perspectivas_Globales[[#This Row],[Country]],Tablas!$B$5:$C$138,2,FALSE)</f>
        <v>Europa</v>
      </c>
      <c r="Q1218" s="39" t="str" cm="1">
        <f t="array" ref="Q12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18" s="39" t="str" cm="1">
        <f t="array" ref="R12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19" spans="1:18" x14ac:dyDescent="0.25">
      <c r="A1219" s="1" t="s">
        <v>111</v>
      </c>
      <c r="B1219" s="1">
        <v>2001</v>
      </c>
      <c r="C1219" s="1" t="s">
        <v>19</v>
      </c>
      <c r="D1219" s="29">
        <v>74.2</v>
      </c>
      <c r="E1219" s="29">
        <v>149</v>
      </c>
      <c r="F1219" s="29">
        <v>3</v>
      </c>
      <c r="G1219" s="29">
        <v>7.74</v>
      </c>
      <c r="H1219" s="12">
        <v>0.95000000000000007</v>
      </c>
      <c r="I1219" s="12">
        <v>1.33</v>
      </c>
      <c r="J1219" s="29">
        <v>53.6</v>
      </c>
      <c r="K1219" s="29">
        <v>3</v>
      </c>
      <c r="L1219" s="12">
        <v>0.98</v>
      </c>
      <c r="M1219" s="12">
        <v>0.98</v>
      </c>
      <c r="N1219" s="29">
        <v>2.5</v>
      </c>
      <c r="O1219" s="108">
        <v>2.7</v>
      </c>
      <c r="P1219" s="39" t="str">
        <f>VLOOKUP(Perspectivas_Globales[[#This Row],[Country]],Tablas!$B$5:$C$138,2,FALSE)</f>
        <v>Europa</v>
      </c>
      <c r="Q1219" s="39" t="str" cm="1">
        <f t="array" ref="Q12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19" s="39" t="str" cm="1">
        <f t="array" ref="R12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20" spans="1:18" x14ac:dyDescent="0.25">
      <c r="A1220" s="1" t="s">
        <v>111</v>
      </c>
      <c r="B1220" s="1">
        <v>2000</v>
      </c>
      <c r="C1220" s="1" t="s">
        <v>19</v>
      </c>
      <c r="D1220" s="29">
        <v>73.7</v>
      </c>
      <c r="E1220" s="29">
        <v>153</v>
      </c>
      <c r="F1220" s="29">
        <v>3</v>
      </c>
      <c r="G1220" s="29">
        <v>8.4</v>
      </c>
      <c r="H1220" s="12">
        <v>0.99</v>
      </c>
      <c r="I1220" s="12">
        <v>0.77</v>
      </c>
      <c r="J1220" s="29">
        <v>53.1</v>
      </c>
      <c r="K1220" s="29">
        <v>4</v>
      </c>
      <c r="L1220" s="12">
        <v>0.98</v>
      </c>
      <c r="M1220" s="12">
        <v>0.98</v>
      </c>
      <c r="N1220" s="29">
        <v>2.5</v>
      </c>
      <c r="O1220" s="108">
        <v>2.8</v>
      </c>
      <c r="P1220" s="39" t="str">
        <f>VLOOKUP(Perspectivas_Globales[[#This Row],[Country]],Tablas!$B$5:$C$138,2,FALSE)</f>
        <v>Europa</v>
      </c>
      <c r="Q1220" s="39" t="str" cm="1">
        <f t="array" ref="Q12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20" s="39" t="str" cm="1">
        <f t="array" ref="R12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21" spans="1:18" x14ac:dyDescent="0.25">
      <c r="A1221" s="1" t="s">
        <v>112</v>
      </c>
      <c r="B1221" s="1">
        <v>2014</v>
      </c>
      <c r="C1221" s="1" t="s">
        <v>19</v>
      </c>
      <c r="D1221" s="29">
        <v>89</v>
      </c>
      <c r="E1221" s="29">
        <v>78</v>
      </c>
      <c r="F1221" s="29">
        <v>0</v>
      </c>
      <c r="G1221" s="29">
        <v>9.8800000000000008</v>
      </c>
      <c r="H1221" s="12">
        <v>0.98</v>
      </c>
      <c r="I1221" s="12">
        <v>0</v>
      </c>
      <c r="J1221" s="29">
        <v>6.9</v>
      </c>
      <c r="K1221" s="29">
        <v>0</v>
      </c>
      <c r="L1221" s="12">
        <v>0.98</v>
      </c>
      <c r="M1221" s="12">
        <v>0.98</v>
      </c>
      <c r="N1221" s="29">
        <v>0.7</v>
      </c>
      <c r="O1221" s="108">
        <v>0.5</v>
      </c>
      <c r="P1221" s="39" t="str">
        <f>VLOOKUP(Perspectivas_Globales[[#This Row],[Country]],Tablas!$B$5:$C$138,2,FALSE)</f>
        <v>Europa</v>
      </c>
      <c r="Q1221" s="39" t="str" cm="1">
        <f t="array" ref="Q12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21" s="39" t="str" cm="1">
        <f t="array" ref="R12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22" spans="1:18" x14ac:dyDescent="0.25">
      <c r="A1222" s="1" t="s">
        <v>112</v>
      </c>
      <c r="B1222" s="1">
        <v>2013</v>
      </c>
      <c r="C1222" s="1" t="s">
        <v>19</v>
      </c>
      <c r="D1222" s="29">
        <v>86</v>
      </c>
      <c r="E1222" s="29">
        <v>79</v>
      </c>
      <c r="F1222" s="29">
        <v>0</v>
      </c>
      <c r="G1222" s="29">
        <v>10</v>
      </c>
      <c r="H1222" s="12">
        <v>0.98</v>
      </c>
      <c r="I1222" s="12">
        <v>0.01</v>
      </c>
      <c r="J1222" s="29">
        <v>6.2</v>
      </c>
      <c r="K1222" s="29">
        <v>0</v>
      </c>
      <c r="L1222" s="12">
        <v>0.98</v>
      </c>
      <c r="M1222" s="12">
        <v>0.98</v>
      </c>
      <c r="N1222" s="29">
        <v>0.7</v>
      </c>
      <c r="O1222" s="108">
        <v>0.5</v>
      </c>
      <c r="P1222" s="39" t="str">
        <f>VLOOKUP(Perspectivas_Globales[[#This Row],[Country]],Tablas!$B$5:$C$138,2,FALSE)</f>
        <v>Europa</v>
      </c>
      <c r="Q1222" s="39" t="str" cm="1">
        <f t="array" ref="Q12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22" s="39" t="str" cm="1">
        <f t="array" ref="R12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23" spans="1:18" x14ac:dyDescent="0.25">
      <c r="A1223" s="1" t="s">
        <v>112</v>
      </c>
      <c r="B1223" s="1">
        <v>2012</v>
      </c>
      <c r="C1223" s="1" t="s">
        <v>19</v>
      </c>
      <c r="D1223" s="29">
        <v>83</v>
      </c>
      <c r="E1223" s="29">
        <v>81</v>
      </c>
      <c r="F1223" s="29">
        <v>0</v>
      </c>
      <c r="G1223" s="29">
        <v>11.96</v>
      </c>
      <c r="H1223" s="12">
        <v>0.98</v>
      </c>
      <c r="I1223" s="12">
        <v>0.23</v>
      </c>
      <c r="J1223" s="29">
        <v>59.5</v>
      </c>
      <c r="K1223" s="29">
        <v>0</v>
      </c>
      <c r="L1223" s="12">
        <v>0.98</v>
      </c>
      <c r="M1223" s="12">
        <v>0.98</v>
      </c>
      <c r="N1223" s="29">
        <v>0.7</v>
      </c>
      <c r="O1223" s="108">
        <v>0.5</v>
      </c>
      <c r="P1223" s="39" t="str">
        <f>VLOOKUP(Perspectivas_Globales[[#This Row],[Country]],Tablas!$B$5:$C$138,2,FALSE)</f>
        <v>Europa</v>
      </c>
      <c r="Q1223" s="39" t="str" cm="1">
        <f t="array" ref="Q12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23" s="39" t="str" cm="1">
        <f t="array" ref="R12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24" spans="1:18" x14ac:dyDescent="0.25">
      <c r="A1224" s="1" t="s">
        <v>112</v>
      </c>
      <c r="B1224" s="1">
        <v>2011</v>
      </c>
      <c r="C1224" s="1" t="s">
        <v>19</v>
      </c>
      <c r="D1224" s="29">
        <v>82</v>
      </c>
      <c r="E1224" s="29">
        <v>85</v>
      </c>
      <c r="F1224" s="29">
        <v>0</v>
      </c>
      <c r="G1224" s="29">
        <v>11.92</v>
      </c>
      <c r="H1224" s="12">
        <v>0.97</v>
      </c>
      <c r="I1224" s="12">
        <v>0.02</v>
      </c>
      <c r="J1224" s="29">
        <v>58.8</v>
      </c>
      <c r="K1224" s="29">
        <v>0</v>
      </c>
      <c r="L1224" s="12">
        <v>0.97</v>
      </c>
      <c r="M1224" s="12">
        <v>0.97</v>
      </c>
      <c r="N1224" s="29">
        <v>0.7</v>
      </c>
      <c r="O1224" s="108">
        <v>0.5</v>
      </c>
      <c r="P1224" s="39" t="str">
        <f>VLOOKUP(Perspectivas_Globales[[#This Row],[Country]],Tablas!$B$5:$C$138,2,FALSE)</f>
        <v>Europa</v>
      </c>
      <c r="Q1224" s="39" t="str" cm="1">
        <f t="array" ref="Q12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24" s="39" t="str" cm="1">
        <f t="array" ref="R12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25" spans="1:18" x14ac:dyDescent="0.25">
      <c r="A1225" s="1" t="s">
        <v>112</v>
      </c>
      <c r="B1225" s="1">
        <v>2010</v>
      </c>
      <c r="C1225" s="1" t="s">
        <v>19</v>
      </c>
      <c r="D1225" s="29">
        <v>79.599999999999994</v>
      </c>
      <c r="E1225" s="29">
        <v>88</v>
      </c>
      <c r="F1225" s="29">
        <v>0</v>
      </c>
      <c r="G1225" s="29">
        <v>12.25</v>
      </c>
      <c r="H1225" s="12">
        <v>0.97</v>
      </c>
      <c r="I1225" s="12">
        <v>0.05</v>
      </c>
      <c r="J1225" s="29">
        <v>58.1</v>
      </c>
      <c r="K1225" s="29">
        <v>0</v>
      </c>
      <c r="L1225" s="12">
        <v>0.97</v>
      </c>
      <c r="M1225" s="12">
        <v>0.98</v>
      </c>
      <c r="N1225" s="29">
        <v>0.7</v>
      </c>
      <c r="O1225" s="108">
        <v>0.5</v>
      </c>
      <c r="P1225" s="39" t="str">
        <f>VLOOKUP(Perspectivas_Globales[[#This Row],[Country]],Tablas!$B$5:$C$138,2,FALSE)</f>
        <v>Europa</v>
      </c>
      <c r="Q1225" s="39" t="str" cm="1">
        <f t="array" ref="Q12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25" s="39" t="str" cm="1">
        <f t="array" ref="R12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26" spans="1:18" x14ac:dyDescent="0.25">
      <c r="A1226" s="1" t="s">
        <v>112</v>
      </c>
      <c r="B1226" s="1">
        <v>2009</v>
      </c>
      <c r="C1226" s="1" t="s">
        <v>19</v>
      </c>
      <c r="D1226" s="29">
        <v>79.3</v>
      </c>
      <c r="E1226" s="29">
        <v>9</v>
      </c>
      <c r="F1226" s="29">
        <v>0</v>
      </c>
      <c r="G1226" s="29">
        <v>12.03</v>
      </c>
      <c r="H1226" s="12">
        <v>0.96</v>
      </c>
      <c r="I1226" s="12">
        <v>0.03</v>
      </c>
      <c r="J1226" s="29">
        <v>57.3</v>
      </c>
      <c r="K1226" s="29">
        <v>0</v>
      </c>
      <c r="L1226" s="12">
        <v>0.96</v>
      </c>
      <c r="M1226" s="12">
        <v>0.96</v>
      </c>
      <c r="N1226" s="29">
        <v>0.7</v>
      </c>
      <c r="O1226" s="108">
        <v>0.5</v>
      </c>
      <c r="P1226" s="39" t="str">
        <f>VLOOKUP(Perspectivas_Globales[[#This Row],[Country]],Tablas!$B$5:$C$138,2,FALSE)</f>
        <v>Europa</v>
      </c>
      <c r="Q1226" s="39" t="str" cm="1">
        <f t="array" ref="Q12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26" s="39" t="str" cm="1">
        <f t="array" ref="R12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27" spans="1:18" x14ac:dyDescent="0.25">
      <c r="A1227" s="1" t="s">
        <v>112</v>
      </c>
      <c r="B1227" s="1">
        <v>2008</v>
      </c>
      <c r="C1227" s="1" t="s">
        <v>19</v>
      </c>
      <c r="D1227" s="29">
        <v>79</v>
      </c>
      <c r="E1227" s="29">
        <v>92</v>
      </c>
      <c r="F1227" s="29">
        <v>0</v>
      </c>
      <c r="G1227" s="29">
        <v>12.35</v>
      </c>
      <c r="H1227" s="12">
        <v>0.97</v>
      </c>
      <c r="I1227" s="12">
        <v>0.01</v>
      </c>
      <c r="J1227" s="29">
        <v>56.5</v>
      </c>
      <c r="K1227" s="29">
        <v>0</v>
      </c>
      <c r="L1227" s="12">
        <v>0.97</v>
      </c>
      <c r="M1227" s="12">
        <v>0.97</v>
      </c>
      <c r="N1227" s="29">
        <v>0.7</v>
      </c>
      <c r="O1227" s="108">
        <v>0.5</v>
      </c>
      <c r="P1227" s="39" t="str">
        <f>VLOOKUP(Perspectivas_Globales[[#This Row],[Country]],Tablas!$B$5:$C$138,2,FALSE)</f>
        <v>Europa</v>
      </c>
      <c r="Q1227" s="39" t="str" cm="1">
        <f t="array" ref="Q12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27" s="39" t="str" cm="1">
        <f t="array" ref="R12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28" spans="1:18" x14ac:dyDescent="0.25">
      <c r="A1228" s="1" t="s">
        <v>112</v>
      </c>
      <c r="B1228" s="1">
        <v>2007</v>
      </c>
      <c r="C1228" s="1" t="s">
        <v>19</v>
      </c>
      <c r="D1228" s="29">
        <v>78.7</v>
      </c>
      <c r="E1228" s="29">
        <v>94</v>
      </c>
      <c r="F1228" s="29">
        <v>0</v>
      </c>
      <c r="G1228" s="29">
        <v>12.57</v>
      </c>
      <c r="H1228" s="12">
        <v>0.97</v>
      </c>
      <c r="I1228" s="12">
        <v>0</v>
      </c>
      <c r="J1228" s="29">
        <v>55.7</v>
      </c>
      <c r="K1228" s="29">
        <v>0</v>
      </c>
      <c r="L1228" s="12">
        <v>0.96</v>
      </c>
      <c r="M1228" s="12">
        <v>0.97</v>
      </c>
      <c r="N1228" s="29">
        <v>0.7</v>
      </c>
      <c r="O1228" s="108">
        <v>0.5</v>
      </c>
      <c r="P1228" s="39" t="str">
        <f>VLOOKUP(Perspectivas_Globales[[#This Row],[Country]],Tablas!$B$5:$C$138,2,FALSE)</f>
        <v>Europa</v>
      </c>
      <c r="Q1228" s="39" t="str" cm="1">
        <f t="array" ref="Q12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28" s="39" t="str" cm="1">
        <f t="array" ref="R12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29" spans="1:18" x14ac:dyDescent="0.25">
      <c r="A1229" s="1" t="s">
        <v>112</v>
      </c>
      <c r="B1229" s="1">
        <v>2006</v>
      </c>
      <c r="C1229" s="1" t="s">
        <v>19</v>
      </c>
      <c r="D1229" s="29">
        <v>78.5</v>
      </c>
      <c r="E1229" s="29">
        <v>96</v>
      </c>
      <c r="F1229" s="29">
        <v>0</v>
      </c>
      <c r="G1229" s="29">
        <v>13.11</v>
      </c>
      <c r="H1229" s="12">
        <v>0.97</v>
      </c>
      <c r="I1229" s="12">
        <v>0</v>
      </c>
      <c r="J1229" s="29">
        <v>54.9</v>
      </c>
      <c r="K1229" s="29">
        <v>0</v>
      </c>
      <c r="L1229" s="12">
        <v>0.97</v>
      </c>
      <c r="M1229" s="12">
        <v>0.97</v>
      </c>
      <c r="N1229" s="29">
        <v>0.7</v>
      </c>
      <c r="O1229" s="108">
        <v>0.5</v>
      </c>
      <c r="P1229" s="39" t="str">
        <f>VLOOKUP(Perspectivas_Globales[[#This Row],[Country]],Tablas!$B$5:$C$138,2,FALSE)</f>
        <v>Europa</v>
      </c>
      <c r="Q1229" s="39" t="str" cm="1">
        <f t="array" ref="Q12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29" s="39" t="str" cm="1">
        <f t="array" ref="R12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30" spans="1:18" x14ac:dyDescent="0.25">
      <c r="A1230" s="1" t="s">
        <v>112</v>
      </c>
      <c r="B1230" s="1">
        <v>2005</v>
      </c>
      <c r="C1230" s="1" t="s">
        <v>19</v>
      </c>
      <c r="D1230" s="29">
        <v>77.7</v>
      </c>
      <c r="E1230" s="29">
        <v>11</v>
      </c>
      <c r="F1230" s="29">
        <v>0</v>
      </c>
      <c r="G1230" s="29">
        <v>13.33</v>
      </c>
      <c r="H1230" s="12">
        <v>0.94000000000000006</v>
      </c>
      <c r="I1230" s="12">
        <v>7.0000000000000007E-2</v>
      </c>
      <c r="J1230" s="29">
        <v>54.1</v>
      </c>
      <c r="K1230" s="29">
        <v>1</v>
      </c>
      <c r="L1230" s="12">
        <v>0.93</v>
      </c>
      <c r="M1230" s="12">
        <v>0.93</v>
      </c>
      <c r="N1230" s="29">
        <v>0.7</v>
      </c>
      <c r="O1230" s="108">
        <v>0.6</v>
      </c>
      <c r="P1230" s="39" t="str">
        <f>VLOOKUP(Perspectivas_Globales[[#This Row],[Country]],Tablas!$B$5:$C$138,2,FALSE)</f>
        <v>Europa</v>
      </c>
      <c r="Q1230" s="39" t="str" cm="1">
        <f t="array" ref="Q12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30" s="39" t="str" cm="1">
        <f t="array" ref="R12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31" spans="1:18" x14ac:dyDescent="0.25">
      <c r="A1231" s="1" t="s">
        <v>112</v>
      </c>
      <c r="B1231" s="1">
        <v>2004</v>
      </c>
      <c r="C1231" s="1" t="s">
        <v>19</v>
      </c>
      <c r="D1231" s="29">
        <v>78</v>
      </c>
      <c r="E1231" s="29">
        <v>99</v>
      </c>
      <c r="F1231" s="29">
        <v>0</v>
      </c>
      <c r="G1231" s="29">
        <v>13.45</v>
      </c>
      <c r="H1231" s="12">
        <v>0.94000000000000006</v>
      </c>
      <c r="I1231" s="12">
        <v>0.05</v>
      </c>
      <c r="J1231" s="29">
        <v>53.3</v>
      </c>
      <c r="K1231" s="29">
        <v>1</v>
      </c>
      <c r="L1231" s="12">
        <v>0.95000000000000007</v>
      </c>
      <c r="M1231" s="12">
        <v>0.95000000000000007</v>
      </c>
      <c r="N1231" s="29">
        <v>0.7</v>
      </c>
      <c r="O1231" s="108">
        <v>0.6</v>
      </c>
      <c r="P1231" s="39" t="str">
        <f>VLOOKUP(Perspectivas_Globales[[#This Row],[Country]],Tablas!$B$5:$C$138,2,FALSE)</f>
        <v>Europa</v>
      </c>
      <c r="Q1231" s="39" t="str" cm="1">
        <f t="array" ref="Q12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31" s="39" t="str" cm="1">
        <f t="array" ref="R12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32" spans="1:18" x14ac:dyDescent="0.25">
      <c r="A1232" s="1" t="s">
        <v>112</v>
      </c>
      <c r="B1232" s="1">
        <v>2003</v>
      </c>
      <c r="C1232" s="1" t="s">
        <v>19</v>
      </c>
      <c r="D1232" s="29">
        <v>77.3</v>
      </c>
      <c r="E1232" s="29">
        <v>15</v>
      </c>
      <c r="F1232" s="29">
        <v>0</v>
      </c>
      <c r="G1232" s="29">
        <v>14.21</v>
      </c>
      <c r="H1232" s="12">
        <v>0.94000000000000006</v>
      </c>
      <c r="I1232" s="12">
        <v>0.08</v>
      </c>
      <c r="J1232" s="29">
        <v>52.5</v>
      </c>
      <c r="K1232" s="29">
        <v>1</v>
      </c>
      <c r="L1232" s="12">
        <v>0.96</v>
      </c>
      <c r="M1232" s="12">
        <v>0.99</v>
      </c>
      <c r="N1232" s="29">
        <v>0.7</v>
      </c>
      <c r="O1232" s="108">
        <v>0.6</v>
      </c>
      <c r="P1232" s="39" t="str">
        <f>VLOOKUP(Perspectivas_Globales[[#This Row],[Country]],Tablas!$B$5:$C$138,2,FALSE)</f>
        <v>Europa</v>
      </c>
      <c r="Q1232" s="39" t="str" cm="1">
        <f t="array" ref="Q12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32" s="39" t="str" cm="1">
        <f t="array" ref="R12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33" spans="1:18" x14ac:dyDescent="0.25">
      <c r="A1233" s="1" t="s">
        <v>112</v>
      </c>
      <c r="B1233" s="1">
        <v>2002</v>
      </c>
      <c r="C1233" s="1" t="s">
        <v>19</v>
      </c>
      <c r="D1233" s="29">
        <v>77.2</v>
      </c>
      <c r="E1233" s="29">
        <v>17</v>
      </c>
      <c r="F1233" s="29">
        <v>1</v>
      </c>
      <c r="G1233" s="29">
        <v>12</v>
      </c>
      <c r="H1233" s="12">
        <v>0.82000000000000006</v>
      </c>
      <c r="I1233" s="12">
        <v>0.08</v>
      </c>
      <c r="J1233" s="29">
        <v>51.7</v>
      </c>
      <c r="K1233" s="29">
        <v>1</v>
      </c>
      <c r="L1233" s="12">
        <v>0.96</v>
      </c>
      <c r="M1233" s="12">
        <v>0.98</v>
      </c>
      <c r="N1233" s="29">
        <v>0.8</v>
      </c>
      <c r="O1233" s="108">
        <v>0.6</v>
      </c>
      <c r="P1233" s="39" t="str">
        <f>VLOOKUP(Perspectivas_Globales[[#This Row],[Country]],Tablas!$B$5:$C$138,2,FALSE)</f>
        <v>Europa</v>
      </c>
      <c r="Q1233" s="39" t="str" cm="1">
        <f t="array" ref="Q12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33" s="39" t="str" cm="1">
        <f t="array" ref="R12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34" spans="1:18" x14ac:dyDescent="0.25">
      <c r="A1234" s="1" t="s">
        <v>112</v>
      </c>
      <c r="B1234" s="1">
        <v>2001</v>
      </c>
      <c r="C1234" s="1" t="s">
        <v>19</v>
      </c>
      <c r="D1234" s="29">
        <v>76.900000000000006</v>
      </c>
      <c r="E1234" s="29">
        <v>11</v>
      </c>
      <c r="F1234" s="29">
        <v>1</v>
      </c>
      <c r="G1234" s="29">
        <v>12.22</v>
      </c>
      <c r="H1234" s="12">
        <v>7.0000000000000007E-2</v>
      </c>
      <c r="I1234" s="12">
        <v>0</v>
      </c>
      <c r="J1234" s="29">
        <v>5.9</v>
      </c>
      <c r="K1234" s="29">
        <v>1</v>
      </c>
      <c r="L1234" s="12">
        <v>0.96</v>
      </c>
      <c r="M1234" s="12">
        <v>0.97</v>
      </c>
      <c r="N1234" s="29">
        <v>0.8</v>
      </c>
      <c r="O1234" s="108">
        <v>0.6</v>
      </c>
      <c r="P1234" s="39" t="str">
        <f>VLOOKUP(Perspectivas_Globales[[#This Row],[Country]],Tablas!$B$5:$C$138,2,FALSE)</f>
        <v>Europa</v>
      </c>
      <c r="Q1234" s="39" t="str" cm="1">
        <f t="array" ref="Q12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34" s="39" t="str" cm="1">
        <f t="array" ref="R12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35" spans="1:18" x14ac:dyDescent="0.25">
      <c r="A1235" s="1" t="s">
        <v>112</v>
      </c>
      <c r="B1235" s="1">
        <v>2000</v>
      </c>
      <c r="C1235" s="1" t="s">
        <v>19</v>
      </c>
      <c r="D1235" s="29">
        <v>76.599999999999994</v>
      </c>
      <c r="E1235" s="29">
        <v>11</v>
      </c>
      <c r="F1235" s="29">
        <v>1</v>
      </c>
      <c r="G1235" s="29">
        <v>11.89</v>
      </c>
      <c r="H1235" s="12">
        <v>0.57999999999999996</v>
      </c>
      <c r="I1235" s="12">
        <v>0.45</v>
      </c>
      <c r="J1235" s="29">
        <v>5.0999999999999996</v>
      </c>
      <c r="K1235" s="29">
        <v>1</v>
      </c>
      <c r="L1235" s="12">
        <v>0.96</v>
      </c>
      <c r="M1235" s="12">
        <v>0.96</v>
      </c>
      <c r="N1235" s="29">
        <v>0.8</v>
      </c>
      <c r="O1235" s="108">
        <v>0.6</v>
      </c>
      <c r="P1235" s="39" t="str">
        <f>VLOOKUP(Perspectivas_Globales[[#This Row],[Country]],Tablas!$B$5:$C$138,2,FALSE)</f>
        <v>Europa</v>
      </c>
      <c r="Q1235" s="39" t="str" cm="1">
        <f t="array" ref="Q12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35" s="39" t="str" cm="1">
        <f t="array" ref="R12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36" spans="1:18" x14ac:dyDescent="0.25">
      <c r="A1236" s="1" t="s">
        <v>113</v>
      </c>
      <c r="B1236" s="1">
        <v>2014</v>
      </c>
      <c r="C1236" s="1" t="s">
        <v>19</v>
      </c>
      <c r="D1236" s="29">
        <v>74.8</v>
      </c>
      <c r="E1236" s="29">
        <v>135</v>
      </c>
      <c r="F1236" s="29">
        <v>2</v>
      </c>
      <c r="G1236" s="29">
        <v>0.01</v>
      </c>
      <c r="H1236" s="12">
        <v>0.94000000000000006</v>
      </c>
      <c r="I1236" s="12">
        <v>0.59</v>
      </c>
      <c r="J1236" s="29">
        <v>59.9</v>
      </c>
      <c r="K1236" s="29">
        <v>2</v>
      </c>
      <c r="L1236" s="12">
        <v>0.94000000000000006</v>
      </c>
      <c r="M1236" s="12">
        <v>0.94000000000000006</v>
      </c>
      <c r="N1236" s="29">
        <v>2.6</v>
      </c>
      <c r="O1236" s="108">
        <v>2.8</v>
      </c>
      <c r="P1236" s="39" t="str">
        <f>VLOOKUP(Perspectivas_Globales[[#This Row],[Country]],Tablas!$B$5:$C$138,2,FALSE)</f>
        <v>Europa</v>
      </c>
      <c r="Q1236" s="39" t="str" cm="1">
        <f t="array" ref="Q12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36" s="39" t="str" cm="1">
        <f t="array" ref="R12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37" spans="1:18" x14ac:dyDescent="0.25">
      <c r="A1237" s="1" t="s">
        <v>113</v>
      </c>
      <c r="B1237" s="1">
        <v>2013</v>
      </c>
      <c r="C1237" s="1" t="s">
        <v>19</v>
      </c>
      <c r="D1237" s="29">
        <v>74.599999999999994</v>
      </c>
      <c r="E1237" s="29">
        <v>138</v>
      </c>
      <c r="F1237" s="29">
        <v>2</v>
      </c>
      <c r="G1237" s="29">
        <v>9.59</v>
      </c>
      <c r="H1237" s="12">
        <v>0.96</v>
      </c>
      <c r="I1237" s="12">
        <v>11.59</v>
      </c>
      <c r="J1237" s="29">
        <v>59.2</v>
      </c>
      <c r="K1237" s="29">
        <v>2</v>
      </c>
      <c r="L1237" s="12">
        <v>0.88</v>
      </c>
      <c r="M1237" s="12">
        <v>0.92</v>
      </c>
      <c r="N1237" s="29">
        <v>2.7</v>
      </c>
      <c r="O1237" s="108">
        <v>2.9</v>
      </c>
      <c r="P1237" s="39" t="str">
        <f>VLOOKUP(Perspectivas_Globales[[#This Row],[Country]],Tablas!$B$5:$C$138,2,FALSE)</f>
        <v>Europa</v>
      </c>
      <c r="Q1237" s="39" t="str" cm="1">
        <f t="array" ref="Q12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37" s="39" t="str" cm="1">
        <f t="array" ref="R12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38" spans="1:18" x14ac:dyDescent="0.25">
      <c r="A1238" s="1" t="s">
        <v>113</v>
      </c>
      <c r="B1238" s="1">
        <v>2012</v>
      </c>
      <c r="C1238" s="1" t="s">
        <v>19</v>
      </c>
      <c r="D1238" s="29">
        <v>74.400000000000006</v>
      </c>
      <c r="E1238" s="29">
        <v>138</v>
      </c>
      <c r="F1238" s="29">
        <v>2</v>
      </c>
      <c r="G1238" s="29">
        <v>9.58</v>
      </c>
      <c r="H1238" s="12">
        <v>0.96</v>
      </c>
      <c r="I1238" s="12">
        <v>74.5</v>
      </c>
      <c r="J1238" s="29">
        <v>58.4</v>
      </c>
      <c r="K1238" s="29">
        <v>2</v>
      </c>
      <c r="L1238" s="12">
        <v>0.92</v>
      </c>
      <c r="M1238" s="12">
        <v>0.91</v>
      </c>
      <c r="N1238" s="29">
        <v>2.8</v>
      </c>
      <c r="O1238" s="108">
        <v>3</v>
      </c>
      <c r="P1238" s="39" t="str">
        <f>VLOOKUP(Perspectivas_Globales[[#This Row],[Country]],Tablas!$B$5:$C$138,2,FALSE)</f>
        <v>Europa</v>
      </c>
      <c r="Q1238" s="39" t="str" cm="1">
        <f t="array" ref="Q12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38" s="39" t="str" cm="1">
        <f t="array" ref="R12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39" spans="1:18" x14ac:dyDescent="0.25">
      <c r="A1239" s="1" t="s">
        <v>113</v>
      </c>
      <c r="B1239" s="1">
        <v>2011</v>
      </c>
      <c r="C1239" s="1" t="s">
        <v>19</v>
      </c>
      <c r="D1239" s="29">
        <v>74.3</v>
      </c>
      <c r="E1239" s="29">
        <v>139</v>
      </c>
      <c r="F1239" s="29">
        <v>2</v>
      </c>
      <c r="G1239" s="29">
        <v>9.1</v>
      </c>
      <c r="H1239" s="12">
        <v>0.96</v>
      </c>
      <c r="I1239" s="12">
        <v>41.89</v>
      </c>
      <c r="J1239" s="29">
        <v>57.7</v>
      </c>
      <c r="K1239" s="29">
        <v>2</v>
      </c>
      <c r="L1239" s="12">
        <v>0.89</v>
      </c>
      <c r="M1239" s="12">
        <v>0.89</v>
      </c>
      <c r="N1239" s="29">
        <v>2.9</v>
      </c>
      <c r="O1239" s="108">
        <v>3.1</v>
      </c>
      <c r="P1239" s="39" t="str">
        <f>VLOOKUP(Perspectivas_Globales[[#This Row],[Country]],Tablas!$B$5:$C$138,2,FALSE)</f>
        <v>Europa</v>
      </c>
      <c r="Q1239" s="39" t="str" cm="1">
        <f t="array" ref="Q12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39" s="39" t="str" cm="1">
        <f t="array" ref="R12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40" spans="1:18" x14ac:dyDescent="0.25">
      <c r="A1240" s="1" t="s">
        <v>113</v>
      </c>
      <c r="B1240" s="1">
        <v>2010</v>
      </c>
      <c r="C1240" s="1" t="s">
        <v>19</v>
      </c>
      <c r="D1240" s="29">
        <v>73.400000000000006</v>
      </c>
      <c r="E1240" s="29">
        <v>153</v>
      </c>
      <c r="F1240" s="29">
        <v>2</v>
      </c>
      <c r="G1240" s="29">
        <v>9</v>
      </c>
      <c r="H1240" s="12">
        <v>0.98</v>
      </c>
      <c r="I1240" s="12">
        <v>1.93</v>
      </c>
      <c r="J1240" s="29">
        <v>56.9</v>
      </c>
      <c r="K1240" s="29">
        <v>2</v>
      </c>
      <c r="L1240" s="12">
        <v>0.94000000000000006</v>
      </c>
      <c r="M1240" s="12">
        <v>0.94000000000000006</v>
      </c>
      <c r="N1240" s="29">
        <v>3</v>
      </c>
      <c r="O1240" s="108">
        <v>3.2</v>
      </c>
      <c r="P1240" s="39" t="str">
        <f>VLOOKUP(Perspectivas_Globales[[#This Row],[Country]],Tablas!$B$5:$C$138,2,FALSE)</f>
        <v>Europa</v>
      </c>
      <c r="Q1240" s="39" t="str" cm="1">
        <f t="array" ref="Q12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40" s="39" t="str" cm="1">
        <f t="array" ref="R12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41" spans="1:18" x14ac:dyDescent="0.25">
      <c r="A1241" s="1" t="s">
        <v>113</v>
      </c>
      <c r="B1241" s="1">
        <v>2009</v>
      </c>
      <c r="C1241" s="1" t="s">
        <v>19</v>
      </c>
      <c r="D1241" s="29">
        <v>73.099999999999994</v>
      </c>
      <c r="E1241" s="29">
        <v>158</v>
      </c>
      <c r="F1241" s="29">
        <v>2</v>
      </c>
      <c r="G1241" s="29">
        <v>10.4</v>
      </c>
      <c r="H1241" s="12">
        <v>0.95000000000000007</v>
      </c>
      <c r="I1241" s="12">
        <v>0.08</v>
      </c>
      <c r="J1241" s="29">
        <v>56.3</v>
      </c>
      <c r="K1241" s="29">
        <v>3</v>
      </c>
      <c r="L1241" s="12">
        <v>0.95000000000000007</v>
      </c>
      <c r="M1241" s="12">
        <v>0.95000000000000007</v>
      </c>
      <c r="N1241" s="29">
        <v>3</v>
      </c>
      <c r="O1241" s="108">
        <v>3.3</v>
      </c>
      <c r="P1241" s="39" t="str">
        <f>VLOOKUP(Perspectivas_Globales[[#This Row],[Country]],Tablas!$B$5:$C$138,2,FALSE)</f>
        <v>Europa</v>
      </c>
      <c r="Q1241" s="39" t="str" cm="1">
        <f t="array" ref="Q12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41" s="39" t="str" cm="1">
        <f t="array" ref="R12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42" spans="1:18" x14ac:dyDescent="0.25">
      <c r="A1242" s="1" t="s">
        <v>113</v>
      </c>
      <c r="B1242" s="1">
        <v>2008</v>
      </c>
      <c r="C1242" s="1" t="s">
        <v>19</v>
      </c>
      <c r="D1242" s="29">
        <v>73.099999999999994</v>
      </c>
      <c r="E1242" s="29">
        <v>159</v>
      </c>
      <c r="F1242" s="29">
        <v>2</v>
      </c>
      <c r="G1242" s="29">
        <v>11.9</v>
      </c>
      <c r="H1242" s="12">
        <v>0.97</v>
      </c>
      <c r="I1242" s="12">
        <v>0.12</v>
      </c>
      <c r="J1242" s="29">
        <v>55.6</v>
      </c>
      <c r="K1242" s="29">
        <v>3</v>
      </c>
      <c r="L1242" s="12">
        <v>0.95000000000000007</v>
      </c>
      <c r="M1242" s="12">
        <v>0.96</v>
      </c>
      <c r="N1242" s="29">
        <v>3.1</v>
      </c>
      <c r="O1242" s="108">
        <v>3.5</v>
      </c>
      <c r="P1242" s="39" t="str">
        <f>VLOOKUP(Perspectivas_Globales[[#This Row],[Country]],Tablas!$B$5:$C$138,2,FALSE)</f>
        <v>Europa</v>
      </c>
      <c r="Q1242" s="39" t="str" cm="1">
        <f t="array" ref="Q12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42" s="39" t="str" cm="1">
        <f t="array" ref="R12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43" spans="1:18" x14ac:dyDescent="0.25">
      <c r="A1243" s="1" t="s">
        <v>113</v>
      </c>
      <c r="B1243" s="1">
        <v>2007</v>
      </c>
      <c r="C1243" s="1" t="s">
        <v>19</v>
      </c>
      <c r="D1243" s="29">
        <v>72.900000000000006</v>
      </c>
      <c r="E1243" s="29">
        <v>154</v>
      </c>
      <c r="F1243" s="29">
        <v>3</v>
      </c>
      <c r="G1243" s="29">
        <v>10.6</v>
      </c>
      <c r="H1243" s="12">
        <v>0.99</v>
      </c>
      <c r="I1243" s="12">
        <v>3.5300000000000002</v>
      </c>
      <c r="J1243" s="29">
        <v>55</v>
      </c>
      <c r="K1243" s="29">
        <v>3</v>
      </c>
      <c r="L1243" s="12">
        <v>0.96</v>
      </c>
      <c r="M1243" s="12">
        <v>0.96</v>
      </c>
      <c r="N1243" s="29">
        <v>3.2</v>
      </c>
      <c r="O1243" s="108">
        <v>3.6</v>
      </c>
      <c r="P1243" s="39" t="str">
        <f>VLOOKUP(Perspectivas_Globales[[#This Row],[Country]],Tablas!$B$5:$C$138,2,FALSE)</f>
        <v>Europa</v>
      </c>
      <c r="Q1243" s="39" t="str" cm="1">
        <f t="array" ref="Q12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43" s="39" t="str" cm="1">
        <f t="array" ref="R12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44" spans="1:18" x14ac:dyDescent="0.25">
      <c r="A1244" s="1" t="s">
        <v>113</v>
      </c>
      <c r="B1244" s="1">
        <v>2006</v>
      </c>
      <c r="C1244" s="1" t="s">
        <v>19</v>
      </c>
      <c r="D1244" s="29">
        <v>72.5</v>
      </c>
      <c r="E1244" s="29">
        <v>157</v>
      </c>
      <c r="F1244" s="29">
        <v>3</v>
      </c>
      <c r="G1244" s="29">
        <v>8.51</v>
      </c>
      <c r="H1244" s="12">
        <v>0.99</v>
      </c>
      <c r="I1244" s="12">
        <v>31.96</v>
      </c>
      <c r="J1244" s="29">
        <v>54.4</v>
      </c>
      <c r="K1244" s="29">
        <v>4</v>
      </c>
      <c r="L1244" s="12">
        <v>0.97</v>
      </c>
      <c r="M1244" s="12">
        <v>0.97</v>
      </c>
      <c r="N1244" s="29">
        <v>3.2</v>
      </c>
      <c r="O1244" s="108">
        <v>3.7</v>
      </c>
      <c r="P1244" s="39" t="str">
        <f>VLOOKUP(Perspectivas_Globales[[#This Row],[Country]],Tablas!$B$5:$C$138,2,FALSE)</f>
        <v>Europa</v>
      </c>
      <c r="Q1244" s="39" t="str" cm="1">
        <f t="array" ref="Q12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44" s="39" t="str" cm="1">
        <f t="array" ref="R12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45" spans="1:18" x14ac:dyDescent="0.25">
      <c r="A1245" s="1" t="s">
        <v>113</v>
      </c>
      <c r="B1245" s="1">
        <v>2005</v>
      </c>
      <c r="C1245" s="1" t="s">
        <v>19</v>
      </c>
      <c r="D1245" s="29">
        <v>71.900000000000006</v>
      </c>
      <c r="E1245" s="29">
        <v>162</v>
      </c>
      <c r="F1245" s="29">
        <v>3</v>
      </c>
      <c r="G1245" s="29">
        <v>7.68</v>
      </c>
      <c r="H1245" s="12">
        <v>0.98</v>
      </c>
      <c r="I1245" s="12">
        <v>50.43</v>
      </c>
      <c r="J1245" s="29">
        <v>53.9</v>
      </c>
      <c r="K1245" s="29">
        <v>4</v>
      </c>
      <c r="L1245" s="12">
        <v>0.97</v>
      </c>
      <c r="M1245" s="12">
        <v>0.97</v>
      </c>
      <c r="N1245" s="29">
        <v>3.3</v>
      </c>
      <c r="O1245" s="108">
        <v>3.8</v>
      </c>
      <c r="P1245" s="39" t="str">
        <f>VLOOKUP(Perspectivas_Globales[[#This Row],[Country]],Tablas!$B$5:$C$138,2,FALSE)</f>
        <v>Europa</v>
      </c>
      <c r="Q1245" s="39" t="str" cm="1">
        <f t="array" ref="Q12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45" s="39" t="str" cm="1">
        <f t="array" ref="R12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46" spans="1:18" x14ac:dyDescent="0.25">
      <c r="A1246" s="1" t="s">
        <v>113</v>
      </c>
      <c r="B1246" s="1">
        <v>2004</v>
      </c>
      <c r="C1246" s="1" t="s">
        <v>19</v>
      </c>
      <c r="D1246" s="29">
        <v>71.7</v>
      </c>
      <c r="E1246" s="29">
        <v>165</v>
      </c>
      <c r="F1246" s="29">
        <v>4</v>
      </c>
      <c r="G1246" s="29">
        <v>9.82</v>
      </c>
      <c r="H1246" s="12">
        <v>0.99</v>
      </c>
      <c r="I1246" s="12">
        <v>1.17</v>
      </c>
      <c r="J1246" s="29">
        <v>53.4</v>
      </c>
      <c r="K1246" s="29">
        <v>4</v>
      </c>
      <c r="L1246" s="12">
        <v>0.97</v>
      </c>
      <c r="M1246" s="12">
        <v>0.97</v>
      </c>
      <c r="N1246" s="29">
        <v>3.4</v>
      </c>
      <c r="O1246" s="108">
        <v>3.9</v>
      </c>
      <c r="P1246" s="39" t="str">
        <f>VLOOKUP(Perspectivas_Globales[[#This Row],[Country]],Tablas!$B$5:$C$138,2,FALSE)</f>
        <v>Europa</v>
      </c>
      <c r="Q1246" s="39" t="str" cm="1">
        <f t="array" ref="Q12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46" s="39" t="str" cm="1">
        <f t="array" ref="R12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47" spans="1:18" x14ac:dyDescent="0.25">
      <c r="A1247" s="1" t="s">
        <v>113</v>
      </c>
      <c r="B1247" s="1">
        <v>2003</v>
      </c>
      <c r="C1247" s="1" t="s">
        <v>19</v>
      </c>
      <c r="D1247" s="29">
        <v>71.099999999999994</v>
      </c>
      <c r="E1247" s="29">
        <v>174</v>
      </c>
      <c r="F1247" s="29">
        <v>4</v>
      </c>
      <c r="G1247" s="29">
        <v>8.7799999999999994</v>
      </c>
      <c r="H1247" s="12">
        <v>0.98</v>
      </c>
      <c r="I1247" s="12">
        <v>0.09</v>
      </c>
      <c r="J1247" s="29">
        <v>52.9</v>
      </c>
      <c r="K1247" s="29">
        <v>4</v>
      </c>
      <c r="L1247" s="12">
        <v>0.97</v>
      </c>
      <c r="M1247" s="12">
        <v>0.97</v>
      </c>
      <c r="N1247" s="29">
        <v>3.5</v>
      </c>
      <c r="O1247" s="108">
        <v>4</v>
      </c>
      <c r="P1247" s="39" t="str">
        <f>VLOOKUP(Perspectivas_Globales[[#This Row],[Country]],Tablas!$B$5:$C$138,2,FALSE)</f>
        <v>Europa</v>
      </c>
      <c r="Q1247" s="39" t="str" cm="1">
        <f t="array" ref="Q12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47" s="39" t="str" cm="1">
        <f t="array" ref="R12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48" spans="1:18" x14ac:dyDescent="0.25">
      <c r="A1248" s="1" t="s">
        <v>113</v>
      </c>
      <c r="B1248" s="1">
        <v>2002</v>
      </c>
      <c r="C1248" s="1" t="s">
        <v>19</v>
      </c>
      <c r="D1248" s="29">
        <v>77</v>
      </c>
      <c r="E1248" s="29">
        <v>178</v>
      </c>
      <c r="F1248" s="29">
        <v>4</v>
      </c>
      <c r="G1248" s="29">
        <v>9.6199999999999992</v>
      </c>
      <c r="H1248" s="12">
        <v>0.99</v>
      </c>
      <c r="I1248" s="12">
        <v>0.14000000000000001</v>
      </c>
      <c r="J1248" s="29">
        <v>52.4</v>
      </c>
      <c r="K1248" s="29">
        <v>5</v>
      </c>
      <c r="L1248" s="12">
        <v>0.98</v>
      </c>
      <c r="M1248" s="12">
        <v>0.98</v>
      </c>
      <c r="N1248" s="29">
        <v>3.7</v>
      </c>
      <c r="O1248" s="108">
        <v>4.0999999999999996</v>
      </c>
      <c r="P1248" s="39" t="str">
        <f>VLOOKUP(Perspectivas_Globales[[#This Row],[Country]],Tablas!$B$5:$C$138,2,FALSE)</f>
        <v>Europa</v>
      </c>
      <c r="Q1248" s="39" t="str" cm="1">
        <f t="array" ref="Q12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48" s="39" t="str" cm="1">
        <f t="array" ref="R12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49" spans="1:18" x14ac:dyDescent="0.25">
      <c r="A1249" s="1" t="s">
        <v>113</v>
      </c>
      <c r="B1249" s="1">
        <v>2001</v>
      </c>
      <c r="C1249" s="1" t="s">
        <v>19</v>
      </c>
      <c r="D1249" s="29">
        <v>78</v>
      </c>
      <c r="E1249" s="29">
        <v>179</v>
      </c>
      <c r="F1249" s="29">
        <v>4</v>
      </c>
      <c r="G1249" s="29">
        <v>9.7799999999999994</v>
      </c>
      <c r="H1249" s="12">
        <v>0.98</v>
      </c>
      <c r="I1249" s="12">
        <v>0.1</v>
      </c>
      <c r="J1249" s="29">
        <v>51.9</v>
      </c>
      <c r="K1249" s="29">
        <v>5</v>
      </c>
      <c r="L1249" s="12">
        <v>0.99</v>
      </c>
      <c r="M1249" s="12">
        <v>0.99</v>
      </c>
      <c r="N1249" s="29">
        <v>3.8</v>
      </c>
      <c r="O1249" s="108">
        <v>4.2</v>
      </c>
      <c r="P1249" s="39" t="str">
        <f>VLOOKUP(Perspectivas_Globales[[#This Row],[Country]],Tablas!$B$5:$C$138,2,FALSE)</f>
        <v>Europa</v>
      </c>
      <c r="Q1249" s="39" t="str" cm="1">
        <f t="array" ref="Q12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49" s="39" t="str" cm="1">
        <f t="array" ref="R12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50" spans="1:18" x14ac:dyDescent="0.25">
      <c r="A1250" s="1" t="s">
        <v>113</v>
      </c>
      <c r="B1250" s="1">
        <v>2000</v>
      </c>
      <c r="C1250" s="1" t="s">
        <v>19</v>
      </c>
      <c r="D1250" s="29">
        <v>77</v>
      </c>
      <c r="E1250" s="29">
        <v>175</v>
      </c>
      <c r="F1250" s="29">
        <v>4</v>
      </c>
      <c r="G1250" s="29">
        <v>10.16</v>
      </c>
      <c r="H1250" s="12">
        <v>0.98</v>
      </c>
      <c r="I1250" s="12">
        <v>0.35000000000000003</v>
      </c>
      <c r="J1250" s="29">
        <v>51.4</v>
      </c>
      <c r="K1250" s="29">
        <v>5</v>
      </c>
      <c r="L1250" s="12">
        <v>0.99</v>
      </c>
      <c r="M1250" s="12">
        <v>0.99</v>
      </c>
      <c r="N1250" s="29">
        <v>4</v>
      </c>
      <c r="O1250" s="108">
        <v>4.3</v>
      </c>
      <c r="P1250" s="39" t="str">
        <f>VLOOKUP(Perspectivas_Globales[[#This Row],[Country]],Tablas!$B$5:$C$138,2,FALSE)</f>
        <v>Europa</v>
      </c>
      <c r="Q1250" s="39" t="str" cm="1">
        <f t="array" ref="Q12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50" s="39" t="str" cm="1">
        <f t="array" ref="R12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51" spans="1:18" x14ac:dyDescent="0.25">
      <c r="A1251" s="1" t="s">
        <v>114</v>
      </c>
      <c r="B1251" s="1">
        <v>2014</v>
      </c>
      <c r="C1251" s="1" t="s">
        <v>12</v>
      </c>
      <c r="D1251" s="29">
        <v>73</v>
      </c>
      <c r="E1251" s="29">
        <v>225</v>
      </c>
      <c r="F1251" s="29">
        <v>13</v>
      </c>
      <c r="G1251" s="29">
        <v>10.119999999999999</v>
      </c>
      <c r="H1251" s="12">
        <v>0.97</v>
      </c>
      <c r="I1251" s="12">
        <v>47.11</v>
      </c>
      <c r="J1251" s="29">
        <v>59.9</v>
      </c>
      <c r="K1251" s="29">
        <v>15</v>
      </c>
      <c r="L1251" s="12">
        <v>0.97</v>
      </c>
      <c r="M1251" s="12">
        <v>0.97</v>
      </c>
      <c r="N1251" s="29">
        <v>2.2999999999999998</v>
      </c>
      <c r="O1251" s="108">
        <v>2.2999999999999998</v>
      </c>
      <c r="P1251" s="39" t="str">
        <f>VLOOKUP(Perspectivas_Globales[[#This Row],[Country]],Tablas!$B$5:$C$138,2,FALSE)</f>
        <v>Europa</v>
      </c>
      <c r="Q1251" s="39" t="str" cm="1">
        <f t="array" ref="Q12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51" s="39" t="str" cm="1">
        <f t="array" ref="R12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52" spans="1:18" x14ac:dyDescent="0.25">
      <c r="A1252" s="1" t="s">
        <v>114</v>
      </c>
      <c r="B1252" s="1">
        <v>2013</v>
      </c>
      <c r="C1252" s="1" t="s">
        <v>12</v>
      </c>
      <c r="D1252" s="29">
        <v>70</v>
      </c>
      <c r="E1252" s="29">
        <v>229</v>
      </c>
      <c r="F1252" s="29">
        <v>14</v>
      </c>
      <c r="G1252" s="29">
        <v>10.58</v>
      </c>
      <c r="H1252" s="12">
        <v>0.97</v>
      </c>
      <c r="I1252" s="12">
        <v>23.39</v>
      </c>
      <c r="J1252" s="29">
        <v>59.3</v>
      </c>
      <c r="K1252" s="29">
        <v>16</v>
      </c>
      <c r="L1252" s="12">
        <v>0.98</v>
      </c>
      <c r="M1252" s="12">
        <v>0.97</v>
      </c>
      <c r="N1252" s="29">
        <v>2.2999999999999998</v>
      </c>
      <c r="O1252" s="108">
        <v>2.2999999999999998</v>
      </c>
      <c r="P1252" s="39" t="str">
        <f>VLOOKUP(Perspectivas_Globales[[#This Row],[Country]],Tablas!$B$5:$C$138,2,FALSE)</f>
        <v>Europa</v>
      </c>
      <c r="Q1252" s="39" t="str" cm="1">
        <f t="array" ref="Q12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52" s="39" t="str" cm="1">
        <f t="array" ref="R12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53" spans="1:18" x14ac:dyDescent="0.25">
      <c r="A1253" s="1" t="s">
        <v>114</v>
      </c>
      <c r="B1253" s="1">
        <v>2012</v>
      </c>
      <c r="C1253" s="1" t="s">
        <v>12</v>
      </c>
      <c r="D1253" s="29">
        <v>69.599999999999994</v>
      </c>
      <c r="E1253" s="29">
        <v>237</v>
      </c>
      <c r="F1253" s="29">
        <v>14</v>
      </c>
      <c r="G1253" s="29">
        <v>10.99</v>
      </c>
      <c r="H1253" s="12">
        <v>0.97</v>
      </c>
      <c r="I1253" s="12">
        <v>21.23</v>
      </c>
      <c r="J1253" s="29">
        <v>58.7</v>
      </c>
      <c r="K1253" s="29">
        <v>16</v>
      </c>
      <c r="L1253" s="12">
        <v>0.98</v>
      </c>
      <c r="M1253" s="12">
        <v>0.97</v>
      </c>
      <c r="N1253" s="29">
        <v>2.2999999999999998</v>
      </c>
      <c r="O1253" s="108">
        <v>2.4</v>
      </c>
      <c r="P1253" s="39" t="str">
        <f>VLOOKUP(Perspectivas_Globales[[#This Row],[Country]],Tablas!$B$5:$C$138,2,FALSE)</f>
        <v>Europa</v>
      </c>
      <c r="Q1253" s="39" t="str" cm="1">
        <f t="array" ref="Q12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53" s="39" t="str" cm="1">
        <f t="array" ref="R12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54" spans="1:18" x14ac:dyDescent="0.25">
      <c r="A1254" s="1" t="s">
        <v>114</v>
      </c>
      <c r="B1254" s="1">
        <v>2011</v>
      </c>
      <c r="C1254" s="1" t="s">
        <v>12</v>
      </c>
      <c r="D1254" s="29">
        <v>69.400000000000006</v>
      </c>
      <c r="E1254" s="29">
        <v>242</v>
      </c>
      <c r="F1254" s="29">
        <v>14</v>
      </c>
      <c r="G1254" s="29">
        <v>11.04</v>
      </c>
      <c r="H1254" s="12">
        <v>0.97</v>
      </c>
      <c r="I1254" s="12">
        <v>6.29</v>
      </c>
      <c r="J1254" s="29">
        <v>58.1</v>
      </c>
      <c r="K1254" s="29">
        <v>17</v>
      </c>
      <c r="L1254" s="12">
        <v>0.97</v>
      </c>
      <c r="M1254" s="12">
        <v>0.97</v>
      </c>
      <c r="N1254" s="29">
        <v>2.2999999999999998</v>
      </c>
      <c r="O1254" s="108">
        <v>2.4</v>
      </c>
      <c r="P1254" s="39" t="str">
        <f>VLOOKUP(Perspectivas_Globales[[#This Row],[Country]],Tablas!$B$5:$C$138,2,FALSE)</f>
        <v>Europa</v>
      </c>
      <c r="Q1254" s="39" t="str" cm="1">
        <f t="array" ref="Q12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54" s="39" t="str" cm="1">
        <f t="array" ref="R12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55" spans="1:18" x14ac:dyDescent="0.25">
      <c r="A1255" s="1" t="s">
        <v>114</v>
      </c>
      <c r="B1255" s="1">
        <v>2010</v>
      </c>
      <c r="C1255" s="1" t="s">
        <v>12</v>
      </c>
      <c r="D1255" s="29">
        <v>68.400000000000006</v>
      </c>
      <c r="E1255" s="29">
        <v>256</v>
      </c>
      <c r="F1255" s="29">
        <v>15</v>
      </c>
      <c r="G1255" s="29">
        <v>11.05</v>
      </c>
      <c r="H1255" s="12">
        <v>0.97</v>
      </c>
      <c r="I1255" s="12">
        <v>1.29</v>
      </c>
      <c r="J1255" s="29">
        <v>57.5</v>
      </c>
      <c r="K1255" s="29">
        <v>17</v>
      </c>
      <c r="L1255" s="12">
        <v>0.98</v>
      </c>
      <c r="M1255" s="12">
        <v>0.97</v>
      </c>
      <c r="N1255" s="29">
        <v>2.2999999999999998</v>
      </c>
      <c r="O1255" s="108">
        <v>2.5</v>
      </c>
      <c r="P1255" s="39" t="str">
        <f>VLOOKUP(Perspectivas_Globales[[#This Row],[Country]],Tablas!$B$5:$C$138,2,FALSE)</f>
        <v>Europa</v>
      </c>
      <c r="Q1255" s="39" t="str" cm="1">
        <f t="array" ref="Q12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55" s="39" t="str" cm="1">
        <f t="array" ref="R12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56" spans="1:18" x14ac:dyDescent="0.25">
      <c r="A1256" s="1" t="s">
        <v>114</v>
      </c>
      <c r="B1256" s="1">
        <v>2009</v>
      </c>
      <c r="C1256" s="1" t="s">
        <v>12</v>
      </c>
      <c r="D1256" s="29">
        <v>68.2</v>
      </c>
      <c r="E1256" s="29">
        <v>261</v>
      </c>
      <c r="F1256" s="29">
        <v>15</v>
      </c>
      <c r="G1256" s="29">
        <v>11.21</v>
      </c>
      <c r="H1256" s="12">
        <v>0.98</v>
      </c>
      <c r="I1256" s="12">
        <v>1.01</v>
      </c>
      <c r="J1256" s="29">
        <v>57</v>
      </c>
      <c r="K1256" s="29">
        <v>18</v>
      </c>
      <c r="L1256" s="12">
        <v>0.98</v>
      </c>
      <c r="M1256" s="12">
        <v>0.98</v>
      </c>
      <c r="N1256" s="29">
        <v>2.2999999999999998</v>
      </c>
      <c r="O1256" s="108">
        <v>2.5</v>
      </c>
      <c r="P1256" s="39" t="str">
        <f>VLOOKUP(Perspectivas_Globales[[#This Row],[Country]],Tablas!$B$5:$C$138,2,FALSE)</f>
        <v>Europa</v>
      </c>
      <c r="Q1256" s="39" t="str" cm="1">
        <f t="array" ref="Q12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56" s="39" t="str" cm="1">
        <f t="array" ref="R12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57" spans="1:18" x14ac:dyDescent="0.25">
      <c r="A1257" s="1" t="s">
        <v>114</v>
      </c>
      <c r="B1257" s="1">
        <v>2008</v>
      </c>
      <c r="C1257" s="1" t="s">
        <v>12</v>
      </c>
      <c r="D1257" s="29">
        <v>67.5</v>
      </c>
      <c r="E1257" s="29">
        <v>278</v>
      </c>
      <c r="F1257" s="29">
        <v>16</v>
      </c>
      <c r="G1257" s="29">
        <v>12.04</v>
      </c>
      <c r="H1257" s="12">
        <v>0.98</v>
      </c>
      <c r="I1257" s="12">
        <v>0.27</v>
      </c>
      <c r="J1257" s="29">
        <v>56.6</v>
      </c>
      <c r="K1257" s="29">
        <v>18</v>
      </c>
      <c r="L1257" s="12">
        <v>0.98</v>
      </c>
      <c r="M1257" s="12">
        <v>0.98</v>
      </c>
      <c r="N1257" s="29">
        <v>2.2999999999999998</v>
      </c>
      <c r="O1257" s="108">
        <v>2.5</v>
      </c>
      <c r="P1257" s="39" t="str">
        <f>VLOOKUP(Perspectivas_Globales[[#This Row],[Country]],Tablas!$B$5:$C$138,2,FALSE)</f>
        <v>Europa</v>
      </c>
      <c r="Q1257" s="39" t="str" cm="1">
        <f t="array" ref="Q12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57" s="39" t="str" cm="1">
        <f t="array" ref="R12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58" spans="1:18" x14ac:dyDescent="0.25">
      <c r="A1258" s="1" t="s">
        <v>114</v>
      </c>
      <c r="B1258" s="1">
        <v>2007</v>
      </c>
      <c r="C1258" s="1" t="s">
        <v>12</v>
      </c>
      <c r="D1258" s="29">
        <v>67.3</v>
      </c>
      <c r="E1258" s="29">
        <v>282</v>
      </c>
      <c r="F1258" s="29">
        <v>16</v>
      </c>
      <c r="G1258" s="29">
        <v>12.19</v>
      </c>
      <c r="H1258" s="12">
        <v>0.98</v>
      </c>
      <c r="I1258" s="12">
        <v>1.73</v>
      </c>
      <c r="J1258" s="29">
        <v>56.1</v>
      </c>
      <c r="K1258" s="29">
        <v>19</v>
      </c>
      <c r="L1258" s="12">
        <v>0.98</v>
      </c>
      <c r="M1258" s="12">
        <v>0.98</v>
      </c>
      <c r="N1258" s="29">
        <v>2.4</v>
      </c>
      <c r="O1258" s="108">
        <v>2.6</v>
      </c>
      <c r="P1258" s="39" t="str">
        <f>VLOOKUP(Perspectivas_Globales[[#This Row],[Country]],Tablas!$B$5:$C$138,2,FALSE)</f>
        <v>Europa</v>
      </c>
      <c r="Q1258" s="39" t="str" cm="1">
        <f t="array" ref="Q12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58" s="39" t="str" cm="1">
        <f t="array" ref="R12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59" spans="1:18" x14ac:dyDescent="0.25">
      <c r="A1259" s="1" t="s">
        <v>114</v>
      </c>
      <c r="B1259" s="1">
        <v>2006</v>
      </c>
      <c r="C1259" s="1" t="s">
        <v>12</v>
      </c>
      <c r="D1259" s="29">
        <v>66.400000000000006</v>
      </c>
      <c r="E1259" s="29">
        <v>3</v>
      </c>
      <c r="F1259" s="29">
        <v>17</v>
      </c>
      <c r="G1259" s="29">
        <v>11.79</v>
      </c>
      <c r="H1259" s="12">
        <v>0.98</v>
      </c>
      <c r="I1259" s="12">
        <v>11.47</v>
      </c>
      <c r="J1259" s="29">
        <v>55.7</v>
      </c>
      <c r="K1259" s="29">
        <v>20</v>
      </c>
      <c r="L1259" s="12">
        <v>0.98</v>
      </c>
      <c r="M1259" s="12">
        <v>0.98</v>
      </c>
      <c r="N1259" s="29">
        <v>2.4</v>
      </c>
      <c r="O1259" s="108">
        <v>2.7</v>
      </c>
      <c r="P1259" s="39" t="str">
        <f>VLOOKUP(Perspectivas_Globales[[#This Row],[Country]],Tablas!$B$5:$C$138,2,FALSE)</f>
        <v>Europa</v>
      </c>
      <c r="Q1259" s="39" t="str" cm="1">
        <f t="array" ref="Q12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59" s="39" t="str" cm="1">
        <f t="array" ref="R12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60" spans="1:18" x14ac:dyDescent="0.25">
      <c r="A1260" s="1" t="s">
        <v>114</v>
      </c>
      <c r="B1260" s="1">
        <v>2005</v>
      </c>
      <c r="C1260" s="1" t="s">
        <v>12</v>
      </c>
      <c r="D1260" s="29">
        <v>65</v>
      </c>
      <c r="E1260" s="29">
        <v>327</v>
      </c>
      <c r="F1260" s="29">
        <v>18</v>
      </c>
      <c r="G1260" s="29">
        <v>11.57</v>
      </c>
      <c r="H1260" s="12">
        <v>0.97</v>
      </c>
      <c r="I1260" s="12">
        <v>4.54</v>
      </c>
      <c r="J1260" s="29">
        <v>55.3</v>
      </c>
      <c r="K1260" s="29">
        <v>20</v>
      </c>
      <c r="L1260" s="12">
        <v>0.98</v>
      </c>
      <c r="M1260" s="12">
        <v>0.98</v>
      </c>
      <c r="N1260" s="29">
        <v>2.4</v>
      </c>
      <c r="O1260" s="108">
        <v>2.7</v>
      </c>
      <c r="P1260" s="39" t="str">
        <f>VLOOKUP(Perspectivas_Globales[[#This Row],[Country]],Tablas!$B$5:$C$138,2,FALSE)</f>
        <v>Europa</v>
      </c>
      <c r="Q1260" s="39" t="str" cm="1">
        <f t="array" ref="Q12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60" s="39" t="str" cm="1">
        <f t="array" ref="R12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61" spans="1:18" x14ac:dyDescent="0.25">
      <c r="A1261" s="1" t="s">
        <v>114</v>
      </c>
      <c r="B1261" s="1">
        <v>2004</v>
      </c>
      <c r="C1261" s="1" t="s">
        <v>12</v>
      </c>
      <c r="D1261" s="29">
        <v>64.900000000000006</v>
      </c>
      <c r="E1261" s="29">
        <v>321</v>
      </c>
      <c r="F1261" s="29">
        <v>19</v>
      </c>
      <c r="G1261" s="29">
        <v>11.5</v>
      </c>
      <c r="H1261" s="12">
        <v>0.96</v>
      </c>
      <c r="I1261" s="12">
        <v>24.44</v>
      </c>
      <c r="J1261" s="29">
        <v>55</v>
      </c>
      <c r="K1261" s="29">
        <v>21</v>
      </c>
      <c r="L1261" s="12">
        <v>0.98</v>
      </c>
      <c r="M1261" s="12">
        <v>0.97</v>
      </c>
      <c r="N1261" s="29">
        <v>2.5</v>
      </c>
      <c r="O1261" s="108">
        <v>2.8</v>
      </c>
      <c r="P1261" s="39" t="str">
        <f>VLOOKUP(Perspectivas_Globales[[#This Row],[Country]],Tablas!$B$5:$C$138,2,FALSE)</f>
        <v>Europa</v>
      </c>
      <c r="Q1261" s="39" t="str" cm="1">
        <f t="array" ref="Q12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61" s="39" t="str" cm="1">
        <f t="array" ref="R12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62" spans="1:18" x14ac:dyDescent="0.25">
      <c r="A1262" s="1" t="s">
        <v>114</v>
      </c>
      <c r="B1262" s="1">
        <v>2003</v>
      </c>
      <c r="C1262" s="1" t="s">
        <v>12</v>
      </c>
      <c r="D1262" s="29">
        <v>64.599999999999994</v>
      </c>
      <c r="E1262" s="29">
        <v>322</v>
      </c>
      <c r="F1262" s="29">
        <v>20</v>
      </c>
      <c r="G1262" s="29">
        <v>11.32</v>
      </c>
      <c r="H1262" s="12">
        <v>0.94000000000000006</v>
      </c>
      <c r="I1262" s="12">
        <v>32.910000000000004</v>
      </c>
      <c r="J1262" s="29">
        <v>54.7</v>
      </c>
      <c r="K1262" s="29">
        <v>22</v>
      </c>
      <c r="L1262" s="12">
        <v>0.97</v>
      </c>
      <c r="M1262" s="12">
        <v>0.96</v>
      </c>
      <c r="N1262" s="29">
        <v>2.6</v>
      </c>
      <c r="O1262" s="108">
        <v>2.8</v>
      </c>
      <c r="P1262" s="39" t="str">
        <f>VLOOKUP(Perspectivas_Globales[[#This Row],[Country]],Tablas!$B$5:$C$138,2,FALSE)</f>
        <v>Europa</v>
      </c>
      <c r="Q1262" s="39" t="str" cm="1">
        <f t="array" ref="Q12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62" s="39" t="str" cm="1">
        <f t="array" ref="R12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63" spans="1:18" x14ac:dyDescent="0.25">
      <c r="A1263" s="1" t="s">
        <v>114</v>
      </c>
      <c r="B1263" s="1">
        <v>2002</v>
      </c>
      <c r="C1263" s="1" t="s">
        <v>12</v>
      </c>
      <c r="D1263" s="29">
        <v>64.8</v>
      </c>
      <c r="E1263" s="29">
        <v>313</v>
      </c>
      <c r="F1263" s="29">
        <v>20</v>
      </c>
      <c r="G1263" s="29">
        <v>10.87</v>
      </c>
      <c r="H1263" s="12">
        <v>0.81</v>
      </c>
      <c r="I1263" s="12">
        <v>5.8</v>
      </c>
      <c r="J1263" s="29">
        <v>54.5</v>
      </c>
      <c r="K1263" s="29">
        <v>24</v>
      </c>
      <c r="L1263" s="12">
        <v>0.97</v>
      </c>
      <c r="M1263" s="12">
        <v>0.97</v>
      </c>
      <c r="N1263" s="29">
        <v>2.7</v>
      </c>
      <c r="O1263" s="108">
        <v>2.9</v>
      </c>
      <c r="P1263" s="39" t="str">
        <f>VLOOKUP(Perspectivas_Globales[[#This Row],[Country]],Tablas!$B$5:$C$138,2,FALSE)</f>
        <v>Europa</v>
      </c>
      <c r="Q1263" s="39" t="str" cm="1">
        <f t="array" ref="Q12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63" s="39" t="str" cm="1">
        <f t="array" ref="R12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64" spans="1:18" x14ac:dyDescent="0.25">
      <c r="A1264" s="1" t="s">
        <v>114</v>
      </c>
      <c r="B1264" s="1">
        <v>2001</v>
      </c>
      <c r="C1264" s="1" t="s">
        <v>12</v>
      </c>
      <c r="D1264" s="29">
        <v>65.099999999999994</v>
      </c>
      <c r="E1264" s="29">
        <v>38</v>
      </c>
      <c r="F1264" s="29">
        <v>21</v>
      </c>
      <c r="G1264" s="29">
        <v>10.47</v>
      </c>
      <c r="H1264" s="12">
        <v>0.43</v>
      </c>
      <c r="I1264" s="12">
        <v>20.72</v>
      </c>
      <c r="J1264" s="29">
        <v>54.2</v>
      </c>
      <c r="K1264" s="29">
        <v>25</v>
      </c>
      <c r="L1264" s="12">
        <v>0.97</v>
      </c>
      <c r="M1264" s="12">
        <v>0.96</v>
      </c>
      <c r="N1264" s="29">
        <v>2.8</v>
      </c>
      <c r="O1264" s="108">
        <v>3</v>
      </c>
      <c r="P1264" s="39" t="str">
        <f>VLOOKUP(Perspectivas_Globales[[#This Row],[Country]],Tablas!$B$5:$C$138,2,FALSE)</f>
        <v>Europa</v>
      </c>
      <c r="Q1264" s="39" t="str" cm="1">
        <f t="array" ref="Q12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64" s="39" t="str" cm="1">
        <f t="array" ref="R12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65" spans="1:18" x14ac:dyDescent="0.25">
      <c r="A1265" s="1" t="s">
        <v>115</v>
      </c>
      <c r="B1265" s="1">
        <v>2014</v>
      </c>
      <c r="C1265" s="1" t="s">
        <v>12</v>
      </c>
      <c r="D1265" s="29">
        <v>65.7</v>
      </c>
      <c r="E1265" s="29">
        <v>23</v>
      </c>
      <c r="F1265" s="29">
        <v>12</v>
      </c>
      <c r="G1265" s="29">
        <v>0.01</v>
      </c>
      <c r="H1265" s="12">
        <v>0.98</v>
      </c>
      <c r="I1265" s="12">
        <v>0.1</v>
      </c>
      <c r="J1265" s="29">
        <v>2.8</v>
      </c>
      <c r="K1265" s="29">
        <v>16</v>
      </c>
      <c r="L1265" s="12">
        <v>0.98</v>
      </c>
      <c r="M1265" s="12">
        <v>0.98</v>
      </c>
      <c r="N1265" s="29">
        <v>5.8</v>
      </c>
      <c r="O1265" s="108">
        <v>5.8</v>
      </c>
      <c r="P1265" s="39" t="str">
        <f>VLOOKUP(Perspectivas_Globales[[#This Row],[Country]],Tablas!$B$5:$C$138,2,FALSE)</f>
        <v>Africa</v>
      </c>
      <c r="Q1265" s="39" t="str" cm="1">
        <f t="array" ref="Q12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65" s="39" t="str" cm="1">
        <f t="array" ref="R12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66" spans="1:18" x14ac:dyDescent="0.25">
      <c r="A1266" s="1" t="s">
        <v>115</v>
      </c>
      <c r="B1266" s="1">
        <v>2013</v>
      </c>
      <c r="C1266" s="1" t="s">
        <v>12</v>
      </c>
      <c r="D1266" s="29">
        <v>65.2</v>
      </c>
      <c r="E1266" s="29">
        <v>233</v>
      </c>
      <c r="F1266" s="29">
        <v>12</v>
      </c>
      <c r="G1266" s="29">
        <v>0.01</v>
      </c>
      <c r="H1266" s="12">
        <v>0.98</v>
      </c>
      <c r="I1266" s="12">
        <v>0.17</v>
      </c>
      <c r="J1266" s="29">
        <v>2.1</v>
      </c>
      <c r="K1266" s="29">
        <v>17</v>
      </c>
      <c r="L1266" s="12">
        <v>0.98</v>
      </c>
      <c r="M1266" s="12">
        <v>0.98</v>
      </c>
      <c r="N1266" s="29">
        <v>5.9</v>
      </c>
      <c r="O1266" s="108">
        <v>5.9</v>
      </c>
      <c r="P1266" s="39" t="str">
        <f>VLOOKUP(Perspectivas_Globales[[#This Row],[Country]],Tablas!$B$5:$C$138,2,FALSE)</f>
        <v>Africa</v>
      </c>
      <c r="Q1266" s="39" t="str" cm="1">
        <f t="array" ref="Q12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66" s="39" t="str" cm="1">
        <f t="array" ref="R12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67" spans="1:18" x14ac:dyDescent="0.25">
      <c r="A1267" s="1" t="s">
        <v>115</v>
      </c>
      <c r="B1267" s="1">
        <v>2012</v>
      </c>
      <c r="C1267" s="1" t="s">
        <v>12</v>
      </c>
      <c r="D1267" s="29">
        <v>64.599999999999994</v>
      </c>
      <c r="E1267" s="29">
        <v>239</v>
      </c>
      <c r="F1267" s="29">
        <v>13</v>
      </c>
      <c r="G1267" s="29">
        <v>0.01</v>
      </c>
      <c r="H1267" s="12">
        <v>0.98</v>
      </c>
      <c r="I1267" s="12">
        <v>0.75</v>
      </c>
      <c r="J1267" s="29">
        <v>19.5</v>
      </c>
      <c r="K1267" s="29">
        <v>18</v>
      </c>
      <c r="L1267" s="12">
        <v>0.98</v>
      </c>
      <c r="M1267" s="12">
        <v>0.98</v>
      </c>
      <c r="N1267" s="29">
        <v>6.1</v>
      </c>
      <c r="O1267" s="108">
        <v>6.1</v>
      </c>
      <c r="P1267" s="39" t="str">
        <f>VLOOKUP(Perspectivas_Globales[[#This Row],[Country]],Tablas!$B$5:$C$138,2,FALSE)</f>
        <v>Africa</v>
      </c>
      <c r="Q1267" s="39" t="str" cm="1">
        <f t="array" ref="Q12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67" s="39" t="str" cm="1">
        <f t="array" ref="R12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68" spans="1:18" x14ac:dyDescent="0.25">
      <c r="A1268" s="1" t="s">
        <v>115</v>
      </c>
      <c r="B1268" s="1">
        <v>2011</v>
      </c>
      <c r="C1268" s="1" t="s">
        <v>12</v>
      </c>
      <c r="D1268" s="29">
        <v>63.8</v>
      </c>
      <c r="E1268" s="29">
        <v>247</v>
      </c>
      <c r="F1268" s="29">
        <v>14</v>
      </c>
      <c r="G1268" s="29">
        <v>8.34</v>
      </c>
      <c r="H1268" s="12">
        <v>0.97</v>
      </c>
      <c r="I1268" s="12">
        <v>0.31</v>
      </c>
      <c r="J1268" s="29">
        <v>18.899999999999999</v>
      </c>
      <c r="K1268" s="29">
        <v>20</v>
      </c>
      <c r="L1268" s="12">
        <v>0.93</v>
      </c>
      <c r="M1268" s="12">
        <v>0.97</v>
      </c>
      <c r="N1268" s="29">
        <v>6.3</v>
      </c>
      <c r="O1268" s="108">
        <v>6.2</v>
      </c>
      <c r="P1268" s="39" t="str">
        <f>VLOOKUP(Perspectivas_Globales[[#This Row],[Country]],Tablas!$B$5:$C$138,2,FALSE)</f>
        <v>Africa</v>
      </c>
      <c r="Q1268" s="39" t="str" cm="1">
        <f t="array" ref="Q12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68" s="39" t="str" cm="1">
        <f t="array" ref="R12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69" spans="1:18" x14ac:dyDescent="0.25">
      <c r="A1269" s="1" t="s">
        <v>115</v>
      </c>
      <c r="B1269" s="1">
        <v>2010</v>
      </c>
      <c r="C1269" s="1" t="s">
        <v>12</v>
      </c>
      <c r="D1269" s="29">
        <v>62.8</v>
      </c>
      <c r="E1269" s="29">
        <v>26</v>
      </c>
      <c r="F1269" s="29">
        <v>16</v>
      </c>
      <c r="G1269" s="29">
        <v>7.92</v>
      </c>
      <c r="H1269" s="12">
        <v>0.97</v>
      </c>
      <c r="I1269" s="12">
        <v>1.21</v>
      </c>
      <c r="J1269" s="29">
        <v>18.3</v>
      </c>
      <c r="K1269" s="29">
        <v>23</v>
      </c>
      <c r="L1269" s="12">
        <v>0.93</v>
      </c>
      <c r="M1269" s="12">
        <v>0.97</v>
      </c>
      <c r="N1269" s="29">
        <v>6.5</v>
      </c>
      <c r="O1269" s="108">
        <v>6.3</v>
      </c>
      <c r="P1269" s="39" t="str">
        <f>VLOOKUP(Perspectivas_Globales[[#This Row],[Country]],Tablas!$B$5:$C$138,2,FALSE)</f>
        <v>Africa</v>
      </c>
      <c r="Q1269" s="39" t="str" cm="1">
        <f t="array" ref="Q12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69" s="39" t="str" cm="1">
        <f t="array" ref="R12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70" spans="1:18" x14ac:dyDescent="0.25">
      <c r="A1270" s="1" t="s">
        <v>115</v>
      </c>
      <c r="B1270" s="1">
        <v>2009</v>
      </c>
      <c r="C1270" s="1" t="s">
        <v>12</v>
      </c>
      <c r="D1270" s="29">
        <v>61</v>
      </c>
      <c r="E1270" s="29">
        <v>288</v>
      </c>
      <c r="F1270" s="29">
        <v>17</v>
      </c>
      <c r="G1270" s="29">
        <v>7.11</v>
      </c>
      <c r="H1270" s="12">
        <v>0.97</v>
      </c>
      <c r="I1270" s="12">
        <v>0.05</v>
      </c>
      <c r="J1270" s="29">
        <v>17.7</v>
      </c>
      <c r="K1270" s="29">
        <v>25</v>
      </c>
      <c r="L1270" s="12">
        <v>0.93</v>
      </c>
      <c r="M1270" s="12">
        <v>0.97</v>
      </c>
      <c r="N1270" s="29">
        <v>6.6</v>
      </c>
      <c r="O1270" s="108">
        <v>6.4</v>
      </c>
      <c r="P1270" s="39" t="str">
        <f>VLOOKUP(Perspectivas_Globales[[#This Row],[Country]],Tablas!$B$5:$C$138,2,FALSE)</f>
        <v>Africa</v>
      </c>
      <c r="Q1270" s="39" t="str" cm="1">
        <f t="array" ref="Q12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70" s="39" t="str" cm="1">
        <f t="array" ref="R12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71" spans="1:18" x14ac:dyDescent="0.25">
      <c r="A1271" s="1" t="s">
        <v>115</v>
      </c>
      <c r="B1271" s="1">
        <v>2008</v>
      </c>
      <c r="C1271" s="1" t="s">
        <v>12</v>
      </c>
      <c r="D1271" s="29">
        <v>68</v>
      </c>
      <c r="E1271" s="29">
        <v>282</v>
      </c>
      <c r="F1271" s="29">
        <v>18</v>
      </c>
      <c r="G1271" s="29">
        <v>6.39</v>
      </c>
      <c r="H1271" s="12">
        <v>0.97</v>
      </c>
      <c r="I1271" s="12">
        <v>0.06</v>
      </c>
      <c r="J1271" s="29">
        <v>17.100000000000001</v>
      </c>
      <c r="K1271" s="29">
        <v>28</v>
      </c>
      <c r="L1271" s="12">
        <v>0.97</v>
      </c>
      <c r="M1271" s="12">
        <v>0.97</v>
      </c>
      <c r="N1271" s="29">
        <v>6.7</v>
      </c>
      <c r="O1271" s="108">
        <v>6.6</v>
      </c>
      <c r="P1271" s="39" t="str">
        <f>VLOOKUP(Perspectivas_Globales[[#This Row],[Country]],Tablas!$B$5:$C$138,2,FALSE)</f>
        <v>Africa</v>
      </c>
      <c r="Q1271" s="39" t="str" cm="1">
        <f t="array" ref="Q12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71" s="39" t="str" cm="1">
        <f t="array" ref="R12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72" spans="1:18" x14ac:dyDescent="0.25">
      <c r="A1272" s="1" t="s">
        <v>115</v>
      </c>
      <c r="B1272" s="1">
        <v>2007</v>
      </c>
      <c r="C1272" s="1" t="s">
        <v>12</v>
      </c>
      <c r="D1272" s="29">
        <v>59.6</v>
      </c>
      <c r="E1272" s="29">
        <v>295</v>
      </c>
      <c r="F1272" s="29">
        <v>20</v>
      </c>
      <c r="G1272" s="29">
        <v>6.78</v>
      </c>
      <c r="H1272" s="12">
        <v>0.97</v>
      </c>
      <c r="I1272" s="12">
        <v>0.26</v>
      </c>
      <c r="J1272" s="29">
        <v>16.5</v>
      </c>
      <c r="K1272" s="29">
        <v>30</v>
      </c>
      <c r="L1272" s="12">
        <v>0.98</v>
      </c>
      <c r="M1272" s="12">
        <v>0.97</v>
      </c>
      <c r="N1272" s="29">
        <v>6.8</v>
      </c>
      <c r="O1272" s="108">
        <v>6.7</v>
      </c>
      <c r="P1272" s="39" t="str">
        <f>VLOOKUP(Perspectivas_Globales[[#This Row],[Country]],Tablas!$B$5:$C$138,2,FALSE)</f>
        <v>Africa</v>
      </c>
      <c r="Q1272" s="39" t="str" cm="1">
        <f t="array" ref="Q12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72" s="39" t="str" cm="1">
        <f t="array" ref="R12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73" spans="1:18" x14ac:dyDescent="0.25">
      <c r="A1273" s="1" t="s">
        <v>115</v>
      </c>
      <c r="B1273" s="1">
        <v>2006</v>
      </c>
      <c r="C1273" s="1" t="s">
        <v>12</v>
      </c>
      <c r="D1273" s="29">
        <v>57.6</v>
      </c>
      <c r="E1273" s="29">
        <v>328</v>
      </c>
      <c r="F1273" s="29">
        <v>22</v>
      </c>
      <c r="G1273" s="29">
        <v>6.88</v>
      </c>
      <c r="H1273" s="12">
        <v>0.99</v>
      </c>
      <c r="I1273" s="12">
        <v>4.9400000000000004</v>
      </c>
      <c r="J1273" s="29">
        <v>15.9</v>
      </c>
      <c r="K1273" s="29">
        <v>34</v>
      </c>
      <c r="L1273" s="12">
        <v>0.99</v>
      </c>
      <c r="M1273" s="12">
        <v>0.99</v>
      </c>
      <c r="N1273" s="29">
        <v>6.8</v>
      </c>
      <c r="O1273" s="108">
        <v>6.8</v>
      </c>
      <c r="P1273" s="39" t="str">
        <f>VLOOKUP(Perspectivas_Globales[[#This Row],[Country]],Tablas!$B$5:$C$138,2,FALSE)</f>
        <v>Africa</v>
      </c>
      <c r="Q1273" s="39" t="str" cm="1">
        <f t="array" ref="Q12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73" s="39" t="str" cm="1">
        <f t="array" ref="R12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74" spans="1:18" x14ac:dyDescent="0.25">
      <c r="A1274" s="1" t="s">
        <v>115</v>
      </c>
      <c r="B1274" s="1">
        <v>2005</v>
      </c>
      <c r="C1274" s="1" t="s">
        <v>12</v>
      </c>
      <c r="D1274" s="29">
        <v>55.3</v>
      </c>
      <c r="E1274" s="29">
        <v>37</v>
      </c>
      <c r="F1274" s="29">
        <v>24</v>
      </c>
      <c r="G1274" s="29">
        <v>7.01</v>
      </c>
      <c r="H1274" s="12">
        <v>0.95000000000000007</v>
      </c>
      <c r="I1274" s="12">
        <v>1.29</v>
      </c>
      <c r="J1274" s="29">
        <v>15.4</v>
      </c>
      <c r="K1274" s="29">
        <v>38</v>
      </c>
      <c r="L1274" s="12">
        <v>0.95000000000000007</v>
      </c>
      <c r="M1274" s="12">
        <v>0.95000000000000007</v>
      </c>
      <c r="N1274" s="29">
        <v>6.8</v>
      </c>
      <c r="O1274" s="108">
        <v>7</v>
      </c>
      <c r="P1274" s="39" t="str">
        <f>VLOOKUP(Perspectivas_Globales[[#This Row],[Country]],Tablas!$B$5:$C$138,2,FALSE)</f>
        <v>Africa</v>
      </c>
      <c r="Q1274" s="39" t="str" cm="1">
        <f t="array" ref="Q12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74" s="39" t="str" cm="1">
        <f t="array" ref="R12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75" spans="1:18" x14ac:dyDescent="0.25">
      <c r="A1275" s="1" t="s">
        <v>115</v>
      </c>
      <c r="B1275" s="1">
        <v>2004</v>
      </c>
      <c r="C1275" s="1" t="s">
        <v>12</v>
      </c>
      <c r="D1275" s="29">
        <v>53.4</v>
      </c>
      <c r="E1275" s="29">
        <v>397</v>
      </c>
      <c r="F1275" s="29">
        <v>26</v>
      </c>
      <c r="G1275" s="29">
        <v>6.75</v>
      </c>
      <c r="H1275" s="12">
        <v>0.89</v>
      </c>
      <c r="I1275" s="12">
        <v>3.86</v>
      </c>
      <c r="J1275" s="29">
        <v>14.9</v>
      </c>
      <c r="K1275" s="29">
        <v>42</v>
      </c>
      <c r="L1275" s="12">
        <v>0.89</v>
      </c>
      <c r="M1275" s="12">
        <v>0.89</v>
      </c>
      <c r="N1275" s="29">
        <v>6.9</v>
      </c>
      <c r="O1275" s="108">
        <v>7.1</v>
      </c>
      <c r="P1275" s="39" t="str">
        <f>VLOOKUP(Perspectivas_Globales[[#This Row],[Country]],Tablas!$B$5:$C$138,2,FALSE)</f>
        <v>Africa</v>
      </c>
      <c r="Q1275" s="39" t="str" cm="1">
        <f t="array" ref="Q12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75" s="39" t="str" cm="1">
        <f t="array" ref="R12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76" spans="1:18" x14ac:dyDescent="0.25">
      <c r="A1276" s="1" t="s">
        <v>115</v>
      </c>
      <c r="B1276" s="1">
        <v>2003</v>
      </c>
      <c r="C1276" s="1" t="s">
        <v>12</v>
      </c>
      <c r="D1276" s="29">
        <v>52</v>
      </c>
      <c r="E1276" s="29">
        <v>48</v>
      </c>
      <c r="F1276" s="29">
        <v>29</v>
      </c>
      <c r="G1276" s="29">
        <v>6.66</v>
      </c>
      <c r="H1276" s="12">
        <v>0.96</v>
      </c>
      <c r="I1276" s="12">
        <v>10.64</v>
      </c>
      <c r="J1276" s="29">
        <v>14.5</v>
      </c>
      <c r="K1276" s="29">
        <v>46</v>
      </c>
      <c r="L1276" s="12">
        <v>0.96</v>
      </c>
      <c r="M1276" s="12">
        <v>0.96</v>
      </c>
      <c r="N1276" s="29">
        <v>7</v>
      </c>
      <c r="O1276" s="108">
        <v>7.3</v>
      </c>
      <c r="P1276" s="39" t="str">
        <f>VLOOKUP(Perspectivas_Globales[[#This Row],[Country]],Tablas!$B$5:$C$138,2,FALSE)</f>
        <v>Africa</v>
      </c>
      <c r="Q1276" s="39" t="str" cm="1">
        <f t="array" ref="Q12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76" s="39" t="str" cm="1">
        <f t="array" ref="R12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77" spans="1:18" x14ac:dyDescent="0.25">
      <c r="A1277" s="1" t="s">
        <v>115</v>
      </c>
      <c r="B1277" s="1">
        <v>2002</v>
      </c>
      <c r="C1277" s="1" t="s">
        <v>12</v>
      </c>
      <c r="D1277" s="29">
        <v>57</v>
      </c>
      <c r="E1277" s="29">
        <v>415</v>
      </c>
      <c r="F1277" s="29">
        <v>31</v>
      </c>
      <c r="G1277" s="29">
        <v>7.82</v>
      </c>
      <c r="H1277" s="12">
        <v>0.88</v>
      </c>
      <c r="I1277" s="12">
        <v>27.38</v>
      </c>
      <c r="J1277" s="29">
        <v>14.1</v>
      </c>
      <c r="K1277" s="29">
        <v>50</v>
      </c>
      <c r="L1277" s="12">
        <v>0.85</v>
      </c>
      <c r="M1277" s="12">
        <v>0.88</v>
      </c>
      <c r="N1277" s="29">
        <v>7.2</v>
      </c>
      <c r="O1277" s="108">
        <v>7.4</v>
      </c>
      <c r="P1277" s="39" t="str">
        <f>VLOOKUP(Perspectivas_Globales[[#This Row],[Country]],Tablas!$B$5:$C$138,2,FALSE)</f>
        <v>Africa</v>
      </c>
      <c r="Q1277" s="39" t="str" cm="1">
        <f t="array" ref="Q12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277" s="39" t="str" cm="1">
        <f t="array" ref="R12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78" spans="1:18" x14ac:dyDescent="0.25">
      <c r="A1278" s="1" t="s">
        <v>116</v>
      </c>
      <c r="B1278" s="1">
        <v>2014</v>
      </c>
      <c r="C1278" s="1" t="s">
        <v>12</v>
      </c>
      <c r="D1278" s="29">
        <v>73.8</v>
      </c>
      <c r="E1278" s="29">
        <v>128</v>
      </c>
      <c r="F1278" s="29">
        <v>0</v>
      </c>
      <c r="G1278" s="29">
        <v>0.01</v>
      </c>
      <c r="H1278" s="12">
        <v>0.56000000000000005</v>
      </c>
      <c r="I1278" s="12">
        <v>0</v>
      </c>
      <c r="J1278" s="29">
        <v>74.3</v>
      </c>
      <c r="K1278" s="29">
        <v>0</v>
      </c>
      <c r="L1278" s="12">
        <v>0.57999999999999996</v>
      </c>
      <c r="M1278" s="12">
        <v>0.63</v>
      </c>
      <c r="N1278" s="29">
        <v>0.2</v>
      </c>
      <c r="O1278" s="108">
        <v>0.1</v>
      </c>
      <c r="P1278" s="39" t="str">
        <f>VLOOKUP(Perspectivas_Globales[[#This Row],[Country]],Tablas!$B$5:$C$138,2,FALSE)</f>
        <v>Oceania</v>
      </c>
      <c r="Q1278" s="39" t="str" cm="1">
        <f t="array" ref="Q12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78" s="39" t="str" cm="1">
        <f t="array" ref="R12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79" spans="1:18" x14ac:dyDescent="0.25">
      <c r="A1279" s="1" t="s">
        <v>116</v>
      </c>
      <c r="B1279" s="1">
        <v>2013</v>
      </c>
      <c r="C1279" s="1" t="s">
        <v>12</v>
      </c>
      <c r="D1279" s="29">
        <v>73.599999999999994</v>
      </c>
      <c r="E1279" s="29">
        <v>131</v>
      </c>
      <c r="F1279" s="29">
        <v>0</v>
      </c>
      <c r="G1279" s="29">
        <v>0.01</v>
      </c>
      <c r="H1279" s="12">
        <v>0.06</v>
      </c>
      <c r="I1279" s="12">
        <v>0</v>
      </c>
      <c r="J1279" s="29">
        <v>73.8</v>
      </c>
      <c r="K1279" s="29">
        <v>0</v>
      </c>
      <c r="L1279" s="12">
        <v>0.62</v>
      </c>
      <c r="M1279" s="12">
        <v>0.67</v>
      </c>
      <c r="N1279" s="29">
        <v>0.2</v>
      </c>
      <c r="O1279" s="108">
        <v>0.1</v>
      </c>
      <c r="P1279" s="39" t="str">
        <f>VLOOKUP(Perspectivas_Globales[[#This Row],[Country]],Tablas!$B$5:$C$138,2,FALSE)</f>
        <v>Oceania</v>
      </c>
      <c r="Q1279" s="39" t="str" cm="1">
        <f t="array" ref="Q12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79" s="39" t="str" cm="1">
        <f t="array" ref="R12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80" spans="1:18" x14ac:dyDescent="0.25">
      <c r="A1280" s="1" t="s">
        <v>116</v>
      </c>
      <c r="B1280" s="1">
        <v>2012</v>
      </c>
      <c r="C1280" s="1" t="s">
        <v>12</v>
      </c>
      <c r="D1280" s="29">
        <v>73.2</v>
      </c>
      <c r="E1280" s="29">
        <v>136</v>
      </c>
      <c r="F1280" s="29">
        <v>0</v>
      </c>
      <c r="G1280" s="29">
        <v>0.01</v>
      </c>
      <c r="H1280" s="12">
        <v>0.64</v>
      </c>
      <c r="I1280" s="12">
        <v>0.01</v>
      </c>
      <c r="J1280" s="29">
        <v>73.400000000000006</v>
      </c>
      <c r="K1280" s="29">
        <v>0</v>
      </c>
      <c r="L1280" s="12">
        <v>0.62</v>
      </c>
      <c r="M1280" s="12">
        <v>0.64</v>
      </c>
      <c r="N1280" s="29">
        <v>0.2</v>
      </c>
      <c r="O1280" s="108">
        <v>0.1</v>
      </c>
      <c r="P1280" s="39" t="str">
        <f>VLOOKUP(Perspectivas_Globales[[#This Row],[Country]],Tablas!$B$5:$C$138,2,FALSE)</f>
        <v>Oceania</v>
      </c>
      <c r="Q1280" s="39" t="str" cm="1">
        <f t="array" ref="Q12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80" s="39" t="str" cm="1">
        <f t="array" ref="R12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81" spans="1:18" x14ac:dyDescent="0.25">
      <c r="A1281" s="1" t="s">
        <v>116</v>
      </c>
      <c r="B1281" s="1">
        <v>2011</v>
      </c>
      <c r="C1281" s="1" t="s">
        <v>12</v>
      </c>
      <c r="D1281" s="29">
        <v>73</v>
      </c>
      <c r="E1281" s="29">
        <v>139</v>
      </c>
      <c r="F1281" s="29">
        <v>0</v>
      </c>
      <c r="G1281" s="29">
        <v>2.15</v>
      </c>
      <c r="H1281" s="12">
        <v>0.57999999999999996</v>
      </c>
      <c r="I1281" s="12">
        <v>0</v>
      </c>
      <c r="J1281" s="29">
        <v>72.900000000000006</v>
      </c>
      <c r="K1281" s="29">
        <v>0</v>
      </c>
      <c r="L1281" s="12">
        <v>0.06</v>
      </c>
      <c r="M1281" s="12">
        <v>0.65</v>
      </c>
      <c r="N1281" s="29">
        <v>0.2</v>
      </c>
      <c r="O1281" s="108">
        <v>0.1</v>
      </c>
      <c r="P1281" s="39" t="str">
        <f>VLOOKUP(Perspectivas_Globales[[#This Row],[Country]],Tablas!$B$5:$C$138,2,FALSE)</f>
        <v>Oceania</v>
      </c>
      <c r="Q1281" s="39" t="str" cm="1">
        <f t="array" ref="Q12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81" s="39" t="str" cm="1">
        <f t="array" ref="R12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82" spans="1:18" x14ac:dyDescent="0.25">
      <c r="A1282" s="1" t="s">
        <v>116</v>
      </c>
      <c r="B1282" s="1">
        <v>2010</v>
      </c>
      <c r="C1282" s="1" t="s">
        <v>12</v>
      </c>
      <c r="D1282" s="29">
        <v>72.599999999999994</v>
      </c>
      <c r="E1282" s="29">
        <v>144</v>
      </c>
      <c r="F1282" s="29">
        <v>0</v>
      </c>
      <c r="G1282" s="29">
        <v>3.01</v>
      </c>
      <c r="H1282" s="12">
        <v>0.57000000000000006</v>
      </c>
      <c r="I1282" s="12">
        <v>0.08</v>
      </c>
      <c r="J1282" s="29">
        <v>72.5</v>
      </c>
      <c r="K1282" s="29">
        <v>0</v>
      </c>
      <c r="L1282" s="12">
        <v>0.57000000000000006</v>
      </c>
      <c r="M1282" s="12">
        <v>0.62</v>
      </c>
      <c r="N1282" s="29">
        <v>0.2</v>
      </c>
      <c r="O1282" s="108">
        <v>0.2</v>
      </c>
      <c r="P1282" s="39" t="str">
        <f>VLOOKUP(Perspectivas_Globales[[#This Row],[Country]],Tablas!$B$5:$C$138,2,FALSE)</f>
        <v>Oceania</v>
      </c>
      <c r="Q1282" s="39" t="str" cm="1">
        <f t="array" ref="Q12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82" s="39" t="str" cm="1">
        <f t="array" ref="R12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83" spans="1:18" x14ac:dyDescent="0.25">
      <c r="A1283" s="1" t="s">
        <v>116</v>
      </c>
      <c r="B1283" s="1">
        <v>2009</v>
      </c>
      <c r="C1283" s="1" t="s">
        <v>12</v>
      </c>
      <c r="D1283" s="29">
        <v>76</v>
      </c>
      <c r="E1283" s="29">
        <v>172</v>
      </c>
      <c r="F1283" s="29">
        <v>0</v>
      </c>
      <c r="G1283" s="29">
        <v>2.88</v>
      </c>
      <c r="H1283" s="12">
        <v>0.44</v>
      </c>
      <c r="I1283" s="12">
        <v>0</v>
      </c>
      <c r="J1283" s="29">
        <v>72</v>
      </c>
      <c r="K1283" s="29">
        <v>0</v>
      </c>
      <c r="L1283" s="12">
        <v>0.45</v>
      </c>
      <c r="M1283" s="12">
        <v>0.49</v>
      </c>
      <c r="N1283" s="29">
        <v>0.2</v>
      </c>
      <c r="O1283" s="108">
        <v>0.2</v>
      </c>
      <c r="P1283" s="39" t="str">
        <f>VLOOKUP(Perspectivas_Globales[[#This Row],[Country]],Tablas!$B$5:$C$138,2,FALSE)</f>
        <v>Oceania</v>
      </c>
      <c r="Q1283" s="39" t="str" cm="1">
        <f t="array" ref="Q12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83" s="39" t="str" cm="1">
        <f t="array" ref="R12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84" spans="1:18" x14ac:dyDescent="0.25">
      <c r="A1284" s="1" t="s">
        <v>116</v>
      </c>
      <c r="B1284" s="1">
        <v>2008</v>
      </c>
      <c r="C1284" s="1" t="s">
        <v>12</v>
      </c>
      <c r="D1284" s="29">
        <v>72.5</v>
      </c>
      <c r="E1284" s="29">
        <v>146</v>
      </c>
      <c r="F1284" s="29">
        <v>0</v>
      </c>
      <c r="G1284" s="29">
        <v>3.97</v>
      </c>
      <c r="H1284" s="12">
        <v>0.12</v>
      </c>
      <c r="I1284" s="12">
        <v>0</v>
      </c>
      <c r="J1284" s="29">
        <v>71.400000000000006</v>
      </c>
      <c r="K1284" s="29">
        <v>0</v>
      </c>
      <c r="L1284" s="12">
        <v>0.54</v>
      </c>
      <c r="M1284" s="12">
        <v>0.26</v>
      </c>
      <c r="N1284" s="29">
        <v>0.2</v>
      </c>
      <c r="O1284" s="108">
        <v>0.2</v>
      </c>
      <c r="P1284" s="39" t="str">
        <f>VLOOKUP(Perspectivas_Globales[[#This Row],[Country]],Tablas!$B$5:$C$138,2,FALSE)</f>
        <v>Oceania</v>
      </c>
      <c r="Q1284" s="39" t="str" cm="1">
        <f t="array" ref="Q12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84" s="39" t="str" cm="1">
        <f t="array" ref="R12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85" spans="1:18" x14ac:dyDescent="0.25">
      <c r="A1285" s="1" t="s">
        <v>116</v>
      </c>
      <c r="B1285" s="1">
        <v>2007</v>
      </c>
      <c r="C1285" s="1" t="s">
        <v>12</v>
      </c>
      <c r="D1285" s="29">
        <v>72.2</v>
      </c>
      <c r="E1285" s="29">
        <v>149</v>
      </c>
      <c r="F1285" s="29">
        <v>0</v>
      </c>
      <c r="G1285" s="29">
        <v>3.85</v>
      </c>
      <c r="H1285" s="12">
        <v>0.46</v>
      </c>
      <c r="I1285" s="12">
        <v>0</v>
      </c>
      <c r="J1285" s="29">
        <v>7.9</v>
      </c>
      <c r="K1285" s="29">
        <v>0</v>
      </c>
      <c r="L1285" s="12">
        <v>0.49</v>
      </c>
      <c r="M1285" s="12">
        <v>0.53</v>
      </c>
      <c r="N1285" s="29">
        <v>0.2</v>
      </c>
      <c r="O1285" s="108">
        <v>0.2</v>
      </c>
      <c r="P1285" s="39" t="str">
        <f>VLOOKUP(Perspectivas_Globales[[#This Row],[Country]],Tablas!$B$5:$C$138,2,FALSE)</f>
        <v>Oceania</v>
      </c>
      <c r="Q1285" s="39" t="str" cm="1">
        <f t="array" ref="Q12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85" s="39" t="str" cm="1">
        <f t="array" ref="R12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86" spans="1:18" x14ac:dyDescent="0.25">
      <c r="A1286" s="1" t="s">
        <v>116</v>
      </c>
      <c r="B1286" s="1">
        <v>2006</v>
      </c>
      <c r="C1286" s="1" t="s">
        <v>12</v>
      </c>
      <c r="D1286" s="29">
        <v>72</v>
      </c>
      <c r="E1286" s="29">
        <v>153</v>
      </c>
      <c r="F1286" s="29">
        <v>0</v>
      </c>
      <c r="G1286" s="29">
        <v>3.52</v>
      </c>
      <c r="H1286" s="12">
        <v>0.35000000000000003</v>
      </c>
      <c r="I1286" s="12">
        <v>0</v>
      </c>
      <c r="J1286" s="29">
        <v>7.3</v>
      </c>
      <c r="K1286" s="29">
        <v>0</v>
      </c>
      <c r="L1286" s="12">
        <v>0.37</v>
      </c>
      <c r="M1286" s="12">
        <v>0.39</v>
      </c>
      <c r="N1286" s="29">
        <v>0.2</v>
      </c>
      <c r="O1286" s="108">
        <v>0.2</v>
      </c>
      <c r="P1286" s="39" t="str">
        <f>VLOOKUP(Perspectivas_Globales[[#This Row],[Country]],Tablas!$B$5:$C$138,2,FALSE)</f>
        <v>Oceania</v>
      </c>
      <c r="Q1286" s="39" t="str" cm="1">
        <f t="array" ref="Q12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86" s="39" t="str" cm="1">
        <f t="array" ref="R12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87" spans="1:18" x14ac:dyDescent="0.25">
      <c r="A1287" s="1" t="s">
        <v>116</v>
      </c>
      <c r="B1287" s="1">
        <v>2005</v>
      </c>
      <c r="C1287" s="1" t="s">
        <v>12</v>
      </c>
      <c r="D1287" s="29">
        <v>71.599999999999994</v>
      </c>
      <c r="E1287" s="29">
        <v>16</v>
      </c>
      <c r="F1287" s="29">
        <v>0</v>
      </c>
      <c r="G1287" s="29">
        <v>3.63</v>
      </c>
      <c r="H1287" s="12">
        <v>0.41000000000000003</v>
      </c>
      <c r="I1287" s="12">
        <v>0</v>
      </c>
      <c r="J1287" s="29">
        <v>69.7</v>
      </c>
      <c r="K1287" s="29">
        <v>0</v>
      </c>
      <c r="L1287" s="12">
        <v>0.55000000000000004</v>
      </c>
      <c r="M1287" s="12">
        <v>0.49</v>
      </c>
      <c r="N1287" s="29">
        <v>0.2</v>
      </c>
      <c r="O1287" s="108">
        <v>0.2</v>
      </c>
      <c r="P1287" s="39" t="str">
        <f>VLOOKUP(Perspectivas_Globales[[#This Row],[Country]],Tablas!$B$5:$C$138,2,FALSE)</f>
        <v>Oceania</v>
      </c>
      <c r="Q1287" s="39" t="str" cm="1">
        <f t="array" ref="Q12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87" s="39" t="str" cm="1">
        <f t="array" ref="R12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88" spans="1:18" x14ac:dyDescent="0.25">
      <c r="A1288" s="1" t="s">
        <v>116</v>
      </c>
      <c r="B1288" s="1">
        <v>2004</v>
      </c>
      <c r="C1288" s="1" t="s">
        <v>12</v>
      </c>
      <c r="D1288" s="29">
        <v>71.400000000000006</v>
      </c>
      <c r="E1288" s="29">
        <v>162</v>
      </c>
      <c r="F1288" s="29">
        <v>0</v>
      </c>
      <c r="G1288" s="29">
        <v>3.62</v>
      </c>
      <c r="H1288" s="12">
        <v>0.54</v>
      </c>
      <c r="I1288" s="12">
        <v>0</v>
      </c>
      <c r="J1288" s="29">
        <v>68.900000000000006</v>
      </c>
      <c r="K1288" s="29">
        <v>0</v>
      </c>
      <c r="L1288" s="12">
        <v>0.26</v>
      </c>
      <c r="M1288" s="12">
        <v>0.55000000000000004</v>
      </c>
      <c r="N1288" s="29">
        <v>0.2</v>
      </c>
      <c r="O1288" s="108">
        <v>0.2</v>
      </c>
      <c r="P1288" s="39" t="str">
        <f>VLOOKUP(Perspectivas_Globales[[#This Row],[Country]],Tablas!$B$5:$C$138,2,FALSE)</f>
        <v>Oceania</v>
      </c>
      <c r="Q1288" s="39" t="str" cm="1">
        <f t="array" ref="Q12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88" s="39" t="str" cm="1">
        <f t="array" ref="R12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89" spans="1:18" x14ac:dyDescent="0.25">
      <c r="A1289" s="1" t="s">
        <v>116</v>
      </c>
      <c r="B1289" s="1">
        <v>2003</v>
      </c>
      <c r="C1289" s="1" t="s">
        <v>12</v>
      </c>
      <c r="D1289" s="29">
        <v>79</v>
      </c>
      <c r="E1289" s="29">
        <v>169</v>
      </c>
      <c r="F1289" s="29">
        <v>0</v>
      </c>
      <c r="G1289" s="29">
        <v>4.17</v>
      </c>
      <c r="H1289" s="12">
        <v>0.83000000000000007</v>
      </c>
      <c r="I1289" s="12">
        <v>0</v>
      </c>
      <c r="J1289" s="29">
        <v>68.2</v>
      </c>
      <c r="K1289" s="29">
        <v>0</v>
      </c>
      <c r="L1289" s="12">
        <v>0.82000000000000006</v>
      </c>
      <c r="M1289" s="12">
        <v>0.83000000000000007</v>
      </c>
      <c r="N1289" s="29">
        <v>0.2</v>
      </c>
      <c r="O1289" s="108">
        <v>0.2</v>
      </c>
      <c r="P1289" s="39" t="str">
        <f>VLOOKUP(Perspectivas_Globales[[#This Row],[Country]],Tablas!$B$5:$C$138,2,FALSE)</f>
        <v>Oceania</v>
      </c>
      <c r="Q1289" s="39" t="str" cm="1">
        <f t="array" ref="Q12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89" s="39" t="str" cm="1">
        <f t="array" ref="R12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90" spans="1:18" x14ac:dyDescent="0.25">
      <c r="A1290" s="1" t="s">
        <v>116</v>
      </c>
      <c r="B1290" s="1">
        <v>2002</v>
      </c>
      <c r="C1290" s="1" t="s">
        <v>12</v>
      </c>
      <c r="D1290" s="29">
        <v>76</v>
      </c>
      <c r="E1290" s="29">
        <v>174</v>
      </c>
      <c r="F1290" s="29">
        <v>0</v>
      </c>
      <c r="G1290" s="29">
        <v>3.3</v>
      </c>
      <c r="H1290" s="12">
        <v>0.86</v>
      </c>
      <c r="I1290" s="12">
        <v>0</v>
      </c>
      <c r="J1290" s="29">
        <v>67.400000000000006</v>
      </c>
      <c r="K1290" s="29">
        <v>0</v>
      </c>
      <c r="L1290" s="12">
        <v>0.85</v>
      </c>
      <c r="M1290" s="12">
        <v>0.86</v>
      </c>
      <c r="N1290" s="29">
        <v>0.2</v>
      </c>
      <c r="O1290" s="108">
        <v>0.2</v>
      </c>
      <c r="P1290" s="39" t="str">
        <f>VLOOKUP(Perspectivas_Globales[[#This Row],[Country]],Tablas!$B$5:$C$138,2,FALSE)</f>
        <v>Oceania</v>
      </c>
      <c r="Q1290" s="39" t="str" cm="1">
        <f t="array" ref="Q12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90" s="39" t="str" cm="1">
        <f t="array" ref="R12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91" spans="1:18" x14ac:dyDescent="0.25">
      <c r="A1291" s="1" t="s">
        <v>116</v>
      </c>
      <c r="B1291" s="1">
        <v>2001</v>
      </c>
      <c r="C1291" s="1" t="s">
        <v>12</v>
      </c>
      <c r="D1291" s="29">
        <v>75</v>
      </c>
      <c r="E1291" s="29">
        <v>175</v>
      </c>
      <c r="F1291" s="29">
        <v>0</v>
      </c>
      <c r="G1291" s="29">
        <v>3.43</v>
      </c>
      <c r="H1291" s="12">
        <v>0.89</v>
      </c>
      <c r="I1291" s="12">
        <v>0</v>
      </c>
      <c r="J1291" s="29">
        <v>66.5</v>
      </c>
      <c r="K1291" s="29">
        <v>0</v>
      </c>
      <c r="L1291" s="12">
        <v>0.83000000000000007</v>
      </c>
      <c r="M1291" s="12">
        <v>0.85</v>
      </c>
      <c r="N1291" s="29">
        <v>0.2</v>
      </c>
      <c r="O1291" s="108">
        <v>0.2</v>
      </c>
      <c r="P1291" s="39" t="str">
        <f>VLOOKUP(Perspectivas_Globales[[#This Row],[Country]],Tablas!$B$5:$C$138,2,FALSE)</f>
        <v>Oceania</v>
      </c>
      <c r="Q1291" s="39" t="str" cm="1">
        <f t="array" ref="Q12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91" s="39" t="str" cm="1">
        <f t="array" ref="R12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92" spans="1:18" x14ac:dyDescent="0.25">
      <c r="A1292" s="1" t="s">
        <v>116</v>
      </c>
      <c r="B1292" s="1">
        <v>2000</v>
      </c>
      <c r="C1292" s="1" t="s">
        <v>12</v>
      </c>
      <c r="D1292" s="29">
        <v>72</v>
      </c>
      <c r="E1292" s="29">
        <v>18</v>
      </c>
      <c r="F1292" s="29">
        <v>0</v>
      </c>
      <c r="G1292" s="29">
        <v>3</v>
      </c>
      <c r="H1292" s="12">
        <v>0.89</v>
      </c>
      <c r="I1292" s="12">
        <v>0</v>
      </c>
      <c r="J1292" s="29">
        <v>65.599999999999994</v>
      </c>
      <c r="K1292" s="29">
        <v>0</v>
      </c>
      <c r="L1292" s="12">
        <v>0.94000000000000006</v>
      </c>
      <c r="M1292" s="12">
        <v>0.95000000000000007</v>
      </c>
      <c r="N1292" s="29">
        <v>0.2</v>
      </c>
      <c r="O1292" s="108">
        <v>0.2</v>
      </c>
      <c r="P1292" s="39" t="str">
        <f>VLOOKUP(Perspectivas_Globales[[#This Row],[Country]],Tablas!$B$5:$C$138,2,FALSE)</f>
        <v>Oceania</v>
      </c>
      <c r="Q1292" s="39" t="str" cm="1">
        <f t="array" ref="Q12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92" s="39" t="str" cm="1">
        <f t="array" ref="R12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293" spans="1:18" x14ac:dyDescent="0.25">
      <c r="A1293" s="1" t="s">
        <v>117</v>
      </c>
      <c r="B1293" s="1">
        <v>2014</v>
      </c>
      <c r="C1293" s="1" t="s">
        <v>12</v>
      </c>
      <c r="D1293" s="29">
        <v>67.3</v>
      </c>
      <c r="E1293" s="29">
        <v>191</v>
      </c>
      <c r="F1293" s="29">
        <v>0</v>
      </c>
      <c r="G1293" s="29">
        <v>0.01</v>
      </c>
      <c r="H1293" s="12">
        <v>0.95000000000000007</v>
      </c>
      <c r="I1293" s="12">
        <v>0</v>
      </c>
      <c r="J1293" s="29">
        <v>3.1</v>
      </c>
      <c r="K1293" s="29">
        <v>0</v>
      </c>
      <c r="L1293" s="12">
        <v>0.95000000000000007</v>
      </c>
      <c r="M1293" s="12">
        <v>0.95000000000000007</v>
      </c>
      <c r="N1293" s="29">
        <v>5.6</v>
      </c>
      <c r="O1293" s="108">
        <v>5.4</v>
      </c>
      <c r="P1293" s="39" t="str">
        <f>VLOOKUP(Perspectivas_Globales[[#This Row],[Country]],Tablas!$B$5:$C$138,2,FALSE)</f>
        <v>Africa</v>
      </c>
      <c r="Q1293" s="39" t="str" cm="1">
        <f t="array" ref="Q12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93" s="39" t="str" cm="1">
        <f t="array" ref="R12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94" spans="1:18" x14ac:dyDescent="0.25">
      <c r="A1294" s="1" t="s">
        <v>117</v>
      </c>
      <c r="B1294" s="1">
        <v>2013</v>
      </c>
      <c r="C1294" s="1" t="s">
        <v>12</v>
      </c>
      <c r="D1294" s="29">
        <v>67.099999999999994</v>
      </c>
      <c r="E1294" s="29">
        <v>192</v>
      </c>
      <c r="F1294" s="29">
        <v>0</v>
      </c>
      <c r="G1294" s="29">
        <v>0.01</v>
      </c>
      <c r="H1294" s="12">
        <v>0.97</v>
      </c>
      <c r="I1294" s="12">
        <v>0</v>
      </c>
      <c r="J1294" s="29">
        <v>29.3</v>
      </c>
      <c r="K1294" s="29">
        <v>0</v>
      </c>
      <c r="L1294" s="12">
        <v>0.97</v>
      </c>
      <c r="M1294" s="12">
        <v>0.97</v>
      </c>
      <c r="N1294" s="29">
        <v>5.7</v>
      </c>
      <c r="O1294" s="108">
        <v>5.5</v>
      </c>
      <c r="P1294" s="39" t="str">
        <f>VLOOKUP(Perspectivas_Globales[[#This Row],[Country]],Tablas!$B$5:$C$138,2,FALSE)</f>
        <v>Africa</v>
      </c>
      <c r="Q1294" s="39" t="str" cm="1">
        <f t="array" ref="Q12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94" s="39" t="str" cm="1">
        <f t="array" ref="R12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95" spans="1:18" x14ac:dyDescent="0.25">
      <c r="A1295" s="1" t="s">
        <v>117</v>
      </c>
      <c r="B1295" s="1">
        <v>2012</v>
      </c>
      <c r="C1295" s="1" t="s">
        <v>12</v>
      </c>
      <c r="D1295" s="29">
        <v>66.900000000000006</v>
      </c>
      <c r="E1295" s="29">
        <v>194</v>
      </c>
      <c r="F1295" s="29">
        <v>0</v>
      </c>
      <c r="G1295" s="29">
        <v>0.01</v>
      </c>
      <c r="H1295" s="12">
        <v>0.96</v>
      </c>
      <c r="I1295" s="12">
        <v>0</v>
      </c>
      <c r="J1295" s="29">
        <v>28.5</v>
      </c>
      <c r="K1295" s="29">
        <v>0</v>
      </c>
      <c r="L1295" s="12">
        <v>0.96</v>
      </c>
      <c r="M1295" s="12">
        <v>0.96</v>
      </c>
      <c r="N1295" s="29">
        <v>5.9</v>
      </c>
      <c r="O1295" s="108">
        <v>5.7</v>
      </c>
      <c r="P1295" s="39" t="str">
        <f>VLOOKUP(Perspectivas_Globales[[#This Row],[Country]],Tablas!$B$5:$C$138,2,FALSE)</f>
        <v>Africa</v>
      </c>
      <c r="Q1295" s="39" t="str" cm="1">
        <f t="array" ref="Q12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95" s="39" t="str" cm="1">
        <f t="array" ref="R12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96" spans="1:18" x14ac:dyDescent="0.25">
      <c r="A1296" s="1" t="s">
        <v>117</v>
      </c>
      <c r="B1296" s="1">
        <v>2011</v>
      </c>
      <c r="C1296" s="1" t="s">
        <v>12</v>
      </c>
      <c r="D1296" s="29">
        <v>66.599999999999994</v>
      </c>
      <c r="E1296" s="29">
        <v>198</v>
      </c>
      <c r="F1296" s="29">
        <v>0</v>
      </c>
      <c r="G1296" s="29">
        <v>5.69</v>
      </c>
      <c r="H1296" s="12">
        <v>0.96</v>
      </c>
      <c r="I1296" s="12">
        <v>0</v>
      </c>
      <c r="J1296" s="29">
        <v>27.7</v>
      </c>
      <c r="K1296" s="29">
        <v>0</v>
      </c>
      <c r="L1296" s="12">
        <v>0.96</v>
      </c>
      <c r="M1296" s="12">
        <v>0.96</v>
      </c>
      <c r="N1296" s="29">
        <v>6</v>
      </c>
      <c r="O1296" s="108">
        <v>5.9</v>
      </c>
      <c r="P1296" s="39" t="str">
        <f>VLOOKUP(Perspectivas_Globales[[#This Row],[Country]],Tablas!$B$5:$C$138,2,FALSE)</f>
        <v>Africa</v>
      </c>
      <c r="Q1296" s="39" t="str" cm="1">
        <f t="array" ref="Q12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96" s="39" t="str" cm="1">
        <f t="array" ref="R12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97" spans="1:18" x14ac:dyDescent="0.25">
      <c r="A1297" s="1" t="s">
        <v>117</v>
      </c>
      <c r="B1297" s="1">
        <v>2010</v>
      </c>
      <c r="C1297" s="1" t="s">
        <v>12</v>
      </c>
      <c r="D1297" s="29">
        <v>66.2</v>
      </c>
      <c r="E1297" s="29">
        <v>24</v>
      </c>
      <c r="F1297" s="29">
        <v>0</v>
      </c>
      <c r="G1297" s="29">
        <v>5.58</v>
      </c>
      <c r="H1297" s="12">
        <v>0.98</v>
      </c>
      <c r="I1297" s="12">
        <v>0</v>
      </c>
      <c r="J1297" s="29">
        <v>26.9</v>
      </c>
      <c r="K1297" s="29">
        <v>0</v>
      </c>
      <c r="L1297" s="12">
        <v>0.98</v>
      </c>
      <c r="M1297" s="12">
        <v>0.98</v>
      </c>
      <c r="N1297" s="29">
        <v>6.1</v>
      </c>
      <c r="O1297" s="108">
        <v>6</v>
      </c>
      <c r="P1297" s="39" t="str">
        <f>VLOOKUP(Perspectivas_Globales[[#This Row],[Country]],Tablas!$B$5:$C$138,2,FALSE)</f>
        <v>Africa</v>
      </c>
      <c r="Q1297" s="39" t="str" cm="1">
        <f t="array" ref="Q12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97" s="39" t="str" cm="1">
        <f t="array" ref="R12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98" spans="1:18" x14ac:dyDescent="0.25">
      <c r="A1298" s="1" t="s">
        <v>117</v>
      </c>
      <c r="B1298" s="1">
        <v>2009</v>
      </c>
      <c r="C1298" s="1" t="s">
        <v>12</v>
      </c>
      <c r="D1298" s="29">
        <v>65.8</v>
      </c>
      <c r="E1298" s="29">
        <v>21</v>
      </c>
      <c r="F1298" s="29">
        <v>0</v>
      </c>
      <c r="G1298" s="29">
        <v>4.13</v>
      </c>
      <c r="H1298" s="12">
        <v>0.98</v>
      </c>
      <c r="I1298" s="12">
        <v>0</v>
      </c>
      <c r="J1298" s="29">
        <v>26.2</v>
      </c>
      <c r="K1298" s="29">
        <v>0</v>
      </c>
      <c r="L1298" s="12">
        <v>0.99</v>
      </c>
      <c r="M1298" s="12">
        <v>0.98</v>
      </c>
      <c r="N1298" s="29">
        <v>6.3</v>
      </c>
      <c r="O1298" s="108">
        <v>6.2</v>
      </c>
      <c r="P1298" s="39" t="str">
        <f>VLOOKUP(Perspectivas_Globales[[#This Row],[Country]],Tablas!$B$5:$C$138,2,FALSE)</f>
        <v>Africa</v>
      </c>
      <c r="Q1298" s="39" t="str" cm="1">
        <f t="array" ref="Q12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98" s="39" t="str" cm="1">
        <f t="array" ref="R12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299" spans="1:18" x14ac:dyDescent="0.25">
      <c r="A1299" s="1" t="s">
        <v>117</v>
      </c>
      <c r="B1299" s="1">
        <v>2008</v>
      </c>
      <c r="C1299" s="1" t="s">
        <v>12</v>
      </c>
      <c r="D1299" s="29">
        <v>65.400000000000006</v>
      </c>
      <c r="E1299" s="29">
        <v>215</v>
      </c>
      <c r="F1299" s="29">
        <v>0</v>
      </c>
      <c r="G1299" s="29">
        <v>4.3600000000000003</v>
      </c>
      <c r="H1299" s="12">
        <v>0.99</v>
      </c>
      <c r="I1299" s="12">
        <v>0</v>
      </c>
      <c r="J1299" s="29">
        <v>25.4</v>
      </c>
      <c r="K1299" s="29">
        <v>0</v>
      </c>
      <c r="L1299" s="12">
        <v>0.99</v>
      </c>
      <c r="M1299" s="12">
        <v>0.99</v>
      </c>
      <c r="N1299" s="29">
        <v>6.5</v>
      </c>
      <c r="O1299" s="108">
        <v>6.4</v>
      </c>
      <c r="P1299" s="39" t="str">
        <f>VLOOKUP(Perspectivas_Globales[[#This Row],[Country]],Tablas!$B$5:$C$138,2,FALSE)</f>
        <v>Africa</v>
      </c>
      <c r="Q1299" s="39" t="str" cm="1">
        <f t="array" ref="Q12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299" s="39" t="str" cm="1">
        <f t="array" ref="R12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00" spans="1:18" x14ac:dyDescent="0.25">
      <c r="A1300" s="1" t="s">
        <v>117</v>
      </c>
      <c r="B1300" s="1">
        <v>2007</v>
      </c>
      <c r="C1300" s="1" t="s">
        <v>12</v>
      </c>
      <c r="D1300" s="29">
        <v>65.099999999999994</v>
      </c>
      <c r="E1300" s="29">
        <v>217</v>
      </c>
      <c r="F1300" s="29">
        <v>0</v>
      </c>
      <c r="G1300" s="29">
        <v>4.1399999999999997</v>
      </c>
      <c r="H1300" s="12">
        <v>0.87</v>
      </c>
      <c r="I1300" s="12">
        <v>0</v>
      </c>
      <c r="J1300" s="29">
        <v>24.7</v>
      </c>
      <c r="K1300" s="29">
        <v>0</v>
      </c>
      <c r="L1300" s="12">
        <v>0.98</v>
      </c>
      <c r="M1300" s="12">
        <v>0.97</v>
      </c>
      <c r="N1300" s="29">
        <v>6.7</v>
      </c>
      <c r="O1300" s="108">
        <v>6.6</v>
      </c>
      <c r="P1300" s="39" t="str">
        <f>VLOOKUP(Perspectivas_Globales[[#This Row],[Country]],Tablas!$B$5:$C$138,2,FALSE)</f>
        <v>Africa</v>
      </c>
      <c r="Q1300" s="39" t="str" cm="1">
        <f t="array" ref="Q13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00" s="39" t="str" cm="1">
        <f t="array" ref="R13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01" spans="1:18" x14ac:dyDescent="0.25">
      <c r="A1301" s="1" t="s">
        <v>117</v>
      </c>
      <c r="B1301" s="1">
        <v>2006</v>
      </c>
      <c r="C1301" s="1" t="s">
        <v>12</v>
      </c>
      <c r="D1301" s="29">
        <v>64.7</v>
      </c>
      <c r="E1301" s="29">
        <v>22</v>
      </c>
      <c r="F1301" s="29">
        <v>0</v>
      </c>
      <c r="G1301" s="29">
        <v>5.46</v>
      </c>
      <c r="H1301" s="12">
        <v>0.75</v>
      </c>
      <c r="I1301" s="12">
        <v>0</v>
      </c>
      <c r="J1301" s="29">
        <v>24</v>
      </c>
      <c r="K1301" s="29">
        <v>0</v>
      </c>
      <c r="L1301" s="12">
        <v>0.97</v>
      </c>
      <c r="M1301" s="12">
        <v>0.97</v>
      </c>
      <c r="N1301" s="29">
        <v>6.9</v>
      </c>
      <c r="O1301" s="108">
        <v>6.8</v>
      </c>
      <c r="P1301" s="39" t="str">
        <f>VLOOKUP(Perspectivas_Globales[[#This Row],[Country]],Tablas!$B$5:$C$138,2,FALSE)</f>
        <v>Africa</v>
      </c>
      <c r="Q1301" s="39" t="str" cm="1">
        <f t="array" ref="Q13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01" s="39" t="str" cm="1">
        <f t="array" ref="R13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02" spans="1:18" x14ac:dyDescent="0.25">
      <c r="A1302" s="1" t="s">
        <v>117</v>
      </c>
      <c r="B1302" s="1">
        <v>2005</v>
      </c>
      <c r="C1302" s="1" t="s">
        <v>12</v>
      </c>
      <c r="D1302" s="29">
        <v>64.3</v>
      </c>
      <c r="E1302" s="29">
        <v>222</v>
      </c>
      <c r="F1302" s="29">
        <v>0</v>
      </c>
      <c r="G1302" s="29">
        <v>5.27</v>
      </c>
      <c r="H1302" s="12">
        <v>0.96</v>
      </c>
      <c r="I1302" s="12">
        <v>0</v>
      </c>
      <c r="J1302" s="29">
        <v>23.4</v>
      </c>
      <c r="K1302" s="29">
        <v>0</v>
      </c>
      <c r="L1302" s="12">
        <v>0.97</v>
      </c>
      <c r="M1302" s="12">
        <v>0.97</v>
      </c>
      <c r="N1302" s="29">
        <v>7</v>
      </c>
      <c r="O1302" s="108">
        <v>7</v>
      </c>
      <c r="P1302" s="39" t="str">
        <f>VLOOKUP(Perspectivas_Globales[[#This Row],[Country]],Tablas!$B$5:$C$138,2,FALSE)</f>
        <v>Africa</v>
      </c>
      <c r="Q1302" s="39" t="str" cm="1">
        <f t="array" ref="Q13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02" s="39" t="str" cm="1">
        <f t="array" ref="R13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03" spans="1:18" x14ac:dyDescent="0.25">
      <c r="A1303" s="1" t="s">
        <v>117</v>
      </c>
      <c r="B1303" s="1">
        <v>2004</v>
      </c>
      <c r="C1303" s="1" t="s">
        <v>12</v>
      </c>
      <c r="D1303" s="29">
        <v>63.8</v>
      </c>
      <c r="E1303" s="29">
        <v>224</v>
      </c>
      <c r="F1303" s="29">
        <v>0</v>
      </c>
      <c r="G1303" s="29">
        <v>5.78</v>
      </c>
      <c r="H1303" s="12">
        <v>7.0000000000000007E-2</v>
      </c>
      <c r="I1303" s="12">
        <v>0</v>
      </c>
      <c r="J1303" s="29">
        <v>22.8</v>
      </c>
      <c r="K1303" s="29">
        <v>0</v>
      </c>
      <c r="L1303" s="12">
        <v>0.99</v>
      </c>
      <c r="M1303" s="12">
        <v>0.96</v>
      </c>
      <c r="N1303" s="29">
        <v>7.2</v>
      </c>
      <c r="O1303" s="108">
        <v>7.2</v>
      </c>
      <c r="P1303" s="39" t="str">
        <f>VLOOKUP(Perspectivas_Globales[[#This Row],[Country]],Tablas!$B$5:$C$138,2,FALSE)</f>
        <v>Africa</v>
      </c>
      <c r="Q1303" s="39" t="str" cm="1">
        <f t="array" ref="Q13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03" s="39" t="str" cm="1">
        <f t="array" ref="R13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04" spans="1:18" x14ac:dyDescent="0.25">
      <c r="A1304" s="1" t="s">
        <v>117</v>
      </c>
      <c r="B1304" s="1">
        <v>2003</v>
      </c>
      <c r="C1304" s="1" t="s">
        <v>12</v>
      </c>
      <c r="D1304" s="29">
        <v>63.4</v>
      </c>
      <c r="E1304" s="29">
        <v>225</v>
      </c>
      <c r="F1304" s="29">
        <v>0</v>
      </c>
      <c r="G1304" s="29">
        <v>6.54</v>
      </c>
      <c r="H1304" s="12">
        <v>0.43</v>
      </c>
      <c r="I1304" s="12">
        <v>0</v>
      </c>
      <c r="J1304" s="29">
        <v>22.2</v>
      </c>
      <c r="K1304" s="29">
        <v>0</v>
      </c>
      <c r="L1304" s="12">
        <v>0.94000000000000006</v>
      </c>
      <c r="M1304" s="12">
        <v>0.94000000000000006</v>
      </c>
      <c r="N1304" s="29">
        <v>7.4</v>
      </c>
      <c r="O1304" s="108">
        <v>7.4</v>
      </c>
      <c r="P1304" s="39" t="str">
        <f>VLOOKUP(Perspectivas_Globales[[#This Row],[Country]],Tablas!$B$5:$C$138,2,FALSE)</f>
        <v>Africa</v>
      </c>
      <c r="Q1304" s="39" t="str" cm="1">
        <f t="array" ref="Q13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04" s="39" t="str" cm="1">
        <f t="array" ref="R13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05" spans="1:18" x14ac:dyDescent="0.25">
      <c r="A1305" s="1" t="s">
        <v>118</v>
      </c>
      <c r="B1305" s="1">
        <v>2014</v>
      </c>
      <c r="C1305" s="1" t="s">
        <v>12</v>
      </c>
      <c r="D1305" s="29">
        <v>66.400000000000006</v>
      </c>
      <c r="E1305" s="29">
        <v>192</v>
      </c>
      <c r="F1305" s="29">
        <v>19</v>
      </c>
      <c r="G1305" s="29">
        <v>0.26</v>
      </c>
      <c r="H1305" s="12">
        <v>0.89</v>
      </c>
      <c r="I1305" s="12">
        <v>0.32</v>
      </c>
      <c r="J1305" s="29">
        <v>23.8</v>
      </c>
      <c r="K1305" s="29">
        <v>27</v>
      </c>
      <c r="L1305" s="12">
        <v>0.85</v>
      </c>
      <c r="M1305" s="12">
        <v>0.89</v>
      </c>
      <c r="N1305" s="29">
        <v>9.6999999999999993</v>
      </c>
      <c r="O1305" s="108">
        <v>9.5</v>
      </c>
      <c r="P1305" s="39" t="str">
        <f>VLOOKUP(Perspectivas_Globales[[#This Row],[Country]],Tablas!$B$5:$C$138,2,FALSE)</f>
        <v>Africa</v>
      </c>
      <c r="Q1305" s="39" t="str" cm="1">
        <f t="array" ref="Q13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05" s="39" t="str" cm="1">
        <f t="array" ref="R13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06" spans="1:18" x14ac:dyDescent="0.25">
      <c r="A1306" s="1" t="s">
        <v>118</v>
      </c>
      <c r="B1306" s="1">
        <v>2013</v>
      </c>
      <c r="C1306" s="1" t="s">
        <v>12</v>
      </c>
      <c r="D1306" s="29">
        <v>66</v>
      </c>
      <c r="E1306" s="29">
        <v>196</v>
      </c>
      <c r="F1306" s="29">
        <v>20</v>
      </c>
      <c r="G1306" s="29">
        <v>0.26</v>
      </c>
      <c r="H1306" s="12">
        <v>0.92</v>
      </c>
      <c r="I1306" s="12">
        <v>0.17</v>
      </c>
      <c r="J1306" s="29">
        <v>23.2</v>
      </c>
      <c r="K1306" s="29">
        <v>28</v>
      </c>
      <c r="L1306" s="12">
        <v>0.89</v>
      </c>
      <c r="M1306" s="12">
        <v>0.92</v>
      </c>
      <c r="N1306" s="29">
        <v>9.9</v>
      </c>
      <c r="O1306" s="108">
        <v>9.6999999999999993</v>
      </c>
      <c r="P1306" s="39" t="str">
        <f>VLOOKUP(Perspectivas_Globales[[#This Row],[Country]],Tablas!$B$5:$C$138,2,FALSE)</f>
        <v>Africa</v>
      </c>
      <c r="Q1306" s="39" t="str" cm="1">
        <f t="array" ref="Q13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06" s="39" t="str" cm="1">
        <f t="array" ref="R13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07" spans="1:18" x14ac:dyDescent="0.25">
      <c r="A1307" s="1" t="s">
        <v>118</v>
      </c>
      <c r="B1307" s="1">
        <v>2012</v>
      </c>
      <c r="C1307" s="1" t="s">
        <v>12</v>
      </c>
      <c r="D1307" s="29">
        <v>65.599999999999994</v>
      </c>
      <c r="E1307" s="29">
        <v>2</v>
      </c>
      <c r="F1307" s="29">
        <v>20</v>
      </c>
      <c r="G1307" s="29">
        <v>0.28000000000000003</v>
      </c>
      <c r="H1307" s="12">
        <v>0.91</v>
      </c>
      <c r="I1307" s="12">
        <v>0.46</v>
      </c>
      <c r="J1307" s="29">
        <v>22.7</v>
      </c>
      <c r="K1307" s="29">
        <v>29</v>
      </c>
      <c r="L1307" s="12">
        <v>0.83000000000000007</v>
      </c>
      <c r="M1307" s="12">
        <v>0.91</v>
      </c>
      <c r="N1307" s="29">
        <v>1</v>
      </c>
      <c r="O1307" s="108">
        <v>9.9</v>
      </c>
      <c r="P1307" s="39" t="str">
        <f>VLOOKUP(Perspectivas_Globales[[#This Row],[Country]],Tablas!$B$5:$C$138,2,FALSE)</f>
        <v>Africa</v>
      </c>
      <c r="Q1307" s="39" t="str" cm="1">
        <f t="array" ref="Q13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07" s="39" t="str" cm="1">
        <f t="array" ref="R13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08" spans="1:18" x14ac:dyDescent="0.25">
      <c r="A1308" s="1" t="s">
        <v>118</v>
      </c>
      <c r="B1308" s="1">
        <v>2011</v>
      </c>
      <c r="C1308" s="1" t="s">
        <v>12</v>
      </c>
      <c r="D1308" s="29">
        <v>64.900000000000006</v>
      </c>
      <c r="E1308" s="29">
        <v>26</v>
      </c>
      <c r="F1308" s="29">
        <v>20</v>
      </c>
      <c r="G1308" s="29">
        <v>0.32</v>
      </c>
      <c r="H1308" s="12">
        <v>0.92</v>
      </c>
      <c r="I1308" s="12">
        <v>0.18</v>
      </c>
      <c r="J1308" s="29">
        <v>22.2</v>
      </c>
      <c r="K1308" s="29">
        <v>31</v>
      </c>
      <c r="L1308" s="12">
        <v>0.89</v>
      </c>
      <c r="M1308" s="12">
        <v>0.92</v>
      </c>
      <c r="N1308" s="29">
        <v>1.2</v>
      </c>
      <c r="O1308" s="108">
        <v>1.1000000000000001</v>
      </c>
      <c r="P1308" s="39" t="str">
        <f>VLOOKUP(Perspectivas_Globales[[#This Row],[Country]],Tablas!$B$5:$C$138,2,FALSE)</f>
        <v>Africa</v>
      </c>
      <c r="Q1308" s="39" t="str" cm="1">
        <f t="array" ref="Q13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08" s="39" t="str" cm="1">
        <f t="array" ref="R13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09" spans="1:18" x14ac:dyDescent="0.25">
      <c r="A1309" s="1" t="s">
        <v>118</v>
      </c>
      <c r="B1309" s="1">
        <v>2010</v>
      </c>
      <c r="C1309" s="1" t="s">
        <v>12</v>
      </c>
      <c r="D1309" s="29">
        <v>64.3</v>
      </c>
      <c r="E1309" s="29">
        <v>212</v>
      </c>
      <c r="F1309" s="29">
        <v>21</v>
      </c>
      <c r="G1309" s="29">
        <v>0.28000000000000003</v>
      </c>
      <c r="H1309" s="12">
        <v>0.89</v>
      </c>
      <c r="I1309" s="12">
        <v>4.28</v>
      </c>
      <c r="J1309" s="29">
        <v>21.7</v>
      </c>
      <c r="K1309" s="29">
        <v>32</v>
      </c>
      <c r="L1309" s="12">
        <v>0.76</v>
      </c>
      <c r="M1309" s="12">
        <v>0.89</v>
      </c>
      <c r="N1309" s="29">
        <v>1.4</v>
      </c>
      <c r="O1309" s="108">
        <v>1.3</v>
      </c>
      <c r="P1309" s="39" t="str">
        <f>VLOOKUP(Perspectivas_Globales[[#This Row],[Country]],Tablas!$B$5:$C$138,2,FALSE)</f>
        <v>Africa</v>
      </c>
      <c r="Q1309" s="39" t="str" cm="1">
        <f t="array" ref="Q13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09" s="39" t="str" cm="1">
        <f t="array" ref="R13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10" spans="1:18" x14ac:dyDescent="0.25">
      <c r="A1310" s="1" t="s">
        <v>118</v>
      </c>
      <c r="B1310" s="1">
        <v>2009</v>
      </c>
      <c r="C1310" s="1" t="s">
        <v>12</v>
      </c>
      <c r="D1310" s="29">
        <v>63.5</v>
      </c>
      <c r="E1310" s="29">
        <v>219</v>
      </c>
      <c r="F1310" s="29">
        <v>21</v>
      </c>
      <c r="G1310" s="29">
        <v>0.3</v>
      </c>
      <c r="H1310" s="12">
        <v>0.86</v>
      </c>
      <c r="I1310" s="12">
        <v>9.99</v>
      </c>
      <c r="J1310" s="29">
        <v>21.2</v>
      </c>
      <c r="K1310" s="29">
        <v>33</v>
      </c>
      <c r="L1310" s="12">
        <v>0.83000000000000007</v>
      </c>
      <c r="M1310" s="12">
        <v>0.86</v>
      </c>
      <c r="N1310" s="29">
        <v>1.6</v>
      </c>
      <c r="O1310" s="108">
        <v>1.5</v>
      </c>
      <c r="P1310" s="39" t="str">
        <f>VLOOKUP(Perspectivas_Globales[[#This Row],[Country]],Tablas!$B$5:$C$138,2,FALSE)</f>
        <v>Africa</v>
      </c>
      <c r="Q1310" s="39" t="str" cm="1">
        <f t="array" ref="Q13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10" s="39" t="str" cm="1">
        <f t="array" ref="R13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11" spans="1:18" x14ac:dyDescent="0.25">
      <c r="A1311" s="1" t="s">
        <v>118</v>
      </c>
      <c r="B1311" s="1">
        <v>2008</v>
      </c>
      <c r="C1311" s="1" t="s">
        <v>12</v>
      </c>
      <c r="D1311" s="29">
        <v>62.8</v>
      </c>
      <c r="E1311" s="29">
        <v>225</v>
      </c>
      <c r="F1311" s="29">
        <v>22</v>
      </c>
      <c r="G1311" s="29">
        <v>0.28000000000000003</v>
      </c>
      <c r="H1311" s="12">
        <v>0.88</v>
      </c>
      <c r="I1311" s="12">
        <v>0.06</v>
      </c>
      <c r="J1311" s="29">
        <v>2.8</v>
      </c>
      <c r="K1311" s="29">
        <v>34</v>
      </c>
      <c r="L1311" s="12">
        <v>0.87</v>
      </c>
      <c r="M1311" s="12">
        <v>0.88</v>
      </c>
      <c r="N1311" s="29">
        <v>1.8</v>
      </c>
      <c r="O1311" s="108">
        <v>1.7</v>
      </c>
      <c r="P1311" s="39" t="str">
        <f>VLOOKUP(Perspectivas_Globales[[#This Row],[Country]],Tablas!$B$5:$C$138,2,FALSE)</f>
        <v>Africa</v>
      </c>
      <c r="Q1311" s="39" t="str" cm="1">
        <f t="array" ref="Q13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11" s="39" t="str" cm="1">
        <f t="array" ref="R13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12" spans="1:18" x14ac:dyDescent="0.25">
      <c r="A1312" s="1" t="s">
        <v>118</v>
      </c>
      <c r="B1312" s="1">
        <v>2007</v>
      </c>
      <c r="C1312" s="1" t="s">
        <v>12</v>
      </c>
      <c r="D1312" s="29">
        <v>62.1</v>
      </c>
      <c r="E1312" s="29">
        <v>23</v>
      </c>
      <c r="F1312" s="29">
        <v>22</v>
      </c>
      <c r="G1312" s="29">
        <v>0.32</v>
      </c>
      <c r="H1312" s="12">
        <v>0.94000000000000006</v>
      </c>
      <c r="I1312" s="12">
        <v>0.11</v>
      </c>
      <c r="J1312" s="29">
        <v>2.2999999999999998</v>
      </c>
      <c r="K1312" s="29">
        <v>36</v>
      </c>
      <c r="L1312" s="12">
        <v>0.93</v>
      </c>
      <c r="M1312" s="12">
        <v>0.94000000000000006</v>
      </c>
      <c r="N1312" s="29">
        <v>11</v>
      </c>
      <c r="O1312" s="108">
        <v>1.9</v>
      </c>
      <c r="P1312" s="39" t="str">
        <f>VLOOKUP(Perspectivas_Globales[[#This Row],[Country]],Tablas!$B$5:$C$138,2,FALSE)</f>
        <v>Africa</v>
      </c>
      <c r="Q1312" s="39" t="str" cm="1">
        <f t="array" ref="Q13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12" s="39" t="str" cm="1">
        <f t="array" ref="R13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13" spans="1:18" x14ac:dyDescent="0.25">
      <c r="A1313" s="1" t="s">
        <v>118</v>
      </c>
      <c r="B1313" s="1">
        <v>2006</v>
      </c>
      <c r="C1313" s="1" t="s">
        <v>12</v>
      </c>
      <c r="D1313" s="29">
        <v>61.3</v>
      </c>
      <c r="E1313" s="29">
        <v>236</v>
      </c>
      <c r="F1313" s="29">
        <v>23</v>
      </c>
      <c r="G1313" s="29">
        <v>0.34</v>
      </c>
      <c r="H1313" s="12">
        <v>0.89</v>
      </c>
      <c r="I1313" s="12">
        <v>0.03</v>
      </c>
      <c r="J1313" s="29">
        <v>19.899999999999999</v>
      </c>
      <c r="K1313" s="29">
        <v>38</v>
      </c>
      <c r="L1313" s="12">
        <v>0.89</v>
      </c>
      <c r="M1313" s="12">
        <v>0.89</v>
      </c>
      <c r="N1313" s="29">
        <v>11.2</v>
      </c>
      <c r="O1313" s="108">
        <v>11.1</v>
      </c>
      <c r="P1313" s="39" t="str">
        <f>VLOOKUP(Perspectivas_Globales[[#This Row],[Country]],Tablas!$B$5:$C$138,2,FALSE)</f>
        <v>Africa</v>
      </c>
      <c r="Q1313" s="39" t="str" cm="1">
        <f t="array" ref="Q13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13" s="39" t="str" cm="1">
        <f t="array" ref="R13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14" spans="1:18" x14ac:dyDescent="0.25">
      <c r="A1314" s="1" t="s">
        <v>118</v>
      </c>
      <c r="B1314" s="1">
        <v>2005</v>
      </c>
      <c r="C1314" s="1" t="s">
        <v>12</v>
      </c>
      <c r="D1314" s="29">
        <v>65</v>
      </c>
      <c r="E1314" s="29">
        <v>242</v>
      </c>
      <c r="F1314" s="29">
        <v>23</v>
      </c>
      <c r="G1314" s="29">
        <v>0.33</v>
      </c>
      <c r="H1314" s="12">
        <v>0.84</v>
      </c>
      <c r="I1314" s="12">
        <v>0</v>
      </c>
      <c r="J1314" s="29">
        <v>19.5</v>
      </c>
      <c r="K1314" s="29">
        <v>40</v>
      </c>
      <c r="L1314" s="12">
        <v>0.84</v>
      </c>
      <c r="M1314" s="12">
        <v>0.84</v>
      </c>
      <c r="N1314" s="29">
        <v>11.4</v>
      </c>
      <c r="O1314" s="108">
        <v>11.3</v>
      </c>
      <c r="P1314" s="39" t="str">
        <f>VLOOKUP(Perspectivas_Globales[[#This Row],[Country]],Tablas!$B$5:$C$138,2,FALSE)</f>
        <v>Africa</v>
      </c>
      <c r="Q1314" s="39" t="str" cm="1">
        <f t="array" ref="Q13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14" s="39" t="str" cm="1">
        <f t="array" ref="R13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15" spans="1:18" x14ac:dyDescent="0.25">
      <c r="A1315" s="1" t="s">
        <v>118</v>
      </c>
      <c r="B1315" s="1">
        <v>2004</v>
      </c>
      <c r="C1315" s="1" t="s">
        <v>12</v>
      </c>
      <c r="D1315" s="29">
        <v>59.7</v>
      </c>
      <c r="E1315" s="29">
        <v>247</v>
      </c>
      <c r="F1315" s="29">
        <v>24</v>
      </c>
      <c r="G1315" s="29">
        <v>0.35</v>
      </c>
      <c r="H1315" s="12">
        <v>0.54</v>
      </c>
      <c r="I1315" s="12">
        <v>0.31</v>
      </c>
      <c r="J1315" s="29">
        <v>19.100000000000001</v>
      </c>
      <c r="K1315" s="29">
        <v>42</v>
      </c>
      <c r="L1315" s="12">
        <v>0.87</v>
      </c>
      <c r="M1315" s="12">
        <v>0.87</v>
      </c>
      <c r="N1315" s="29">
        <v>11.6</v>
      </c>
      <c r="O1315" s="108">
        <v>11.5</v>
      </c>
      <c r="P1315" s="39" t="str">
        <f>VLOOKUP(Perspectivas_Globales[[#This Row],[Country]],Tablas!$B$5:$C$138,2,FALSE)</f>
        <v>Africa</v>
      </c>
      <c r="Q1315" s="39" t="str" cm="1">
        <f t="array" ref="Q13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15" s="39" t="str" cm="1">
        <f t="array" ref="R13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16" spans="1:18" x14ac:dyDescent="0.25">
      <c r="A1316" s="1" t="s">
        <v>119</v>
      </c>
      <c r="B1316" s="1">
        <v>2014</v>
      </c>
      <c r="C1316" s="1" t="s">
        <v>12</v>
      </c>
      <c r="D1316" s="29">
        <v>75.400000000000006</v>
      </c>
      <c r="E1316" s="29">
        <v>123</v>
      </c>
      <c r="F1316" s="29">
        <v>1</v>
      </c>
      <c r="G1316" s="29">
        <v>9.09</v>
      </c>
      <c r="H1316" s="12">
        <v>0.92</v>
      </c>
      <c r="I1316" s="12">
        <v>0.37</v>
      </c>
      <c r="J1316" s="29">
        <v>59.4</v>
      </c>
      <c r="K1316" s="29">
        <v>1</v>
      </c>
      <c r="L1316" s="12">
        <v>0.93</v>
      </c>
      <c r="M1316" s="12">
        <v>0.93</v>
      </c>
      <c r="N1316" s="29">
        <v>2.1</v>
      </c>
      <c r="O1316" s="108">
        <v>2.1</v>
      </c>
      <c r="P1316" s="39" t="str">
        <f>VLOOKUP(Perspectivas_Globales[[#This Row],[Country]],Tablas!$B$5:$C$138,2,FALSE)</f>
        <v>Europa</v>
      </c>
      <c r="Q1316" s="39" t="str" cm="1">
        <f t="array" ref="Q13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16" s="39" t="str" cm="1">
        <f t="array" ref="R13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17" spans="1:18" x14ac:dyDescent="0.25">
      <c r="A1317" s="1" t="s">
        <v>119</v>
      </c>
      <c r="B1317" s="1">
        <v>2013</v>
      </c>
      <c r="C1317" s="1" t="s">
        <v>12</v>
      </c>
      <c r="D1317" s="29">
        <v>75.3</v>
      </c>
      <c r="E1317" s="29">
        <v>122</v>
      </c>
      <c r="F1317" s="29">
        <v>1</v>
      </c>
      <c r="G1317" s="29">
        <v>9.16</v>
      </c>
      <c r="H1317" s="12">
        <v>0.91</v>
      </c>
      <c r="I1317" s="12">
        <v>0.01</v>
      </c>
      <c r="J1317" s="29">
        <v>58.9</v>
      </c>
      <c r="K1317" s="29">
        <v>1</v>
      </c>
      <c r="L1317" s="12">
        <v>0.97</v>
      </c>
      <c r="M1317" s="12">
        <v>0.95000000000000007</v>
      </c>
      <c r="N1317" s="29">
        <v>2.1</v>
      </c>
      <c r="O1317" s="108">
        <v>2.1</v>
      </c>
      <c r="P1317" s="39" t="str">
        <f>VLOOKUP(Perspectivas_Globales[[#This Row],[Country]],Tablas!$B$5:$C$138,2,FALSE)</f>
        <v>Europa</v>
      </c>
      <c r="Q1317" s="39" t="str" cm="1">
        <f t="array" ref="Q13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17" s="39" t="str" cm="1">
        <f t="array" ref="R13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18" spans="1:18" x14ac:dyDescent="0.25">
      <c r="A1318" s="1" t="s">
        <v>119</v>
      </c>
      <c r="B1318" s="1">
        <v>2012</v>
      </c>
      <c r="C1318" s="1" t="s">
        <v>12</v>
      </c>
      <c r="D1318" s="29">
        <v>74.900000000000006</v>
      </c>
      <c r="E1318" s="29">
        <v>126</v>
      </c>
      <c r="F1318" s="29">
        <v>1</v>
      </c>
      <c r="G1318" s="29">
        <v>9.3800000000000008</v>
      </c>
      <c r="H1318" s="12">
        <v>0.97</v>
      </c>
      <c r="I1318" s="12">
        <v>0</v>
      </c>
      <c r="J1318" s="29">
        <v>58.3</v>
      </c>
      <c r="K1318" s="29">
        <v>1</v>
      </c>
      <c r="L1318" s="12">
        <v>0.93</v>
      </c>
      <c r="M1318" s="12">
        <v>0.91</v>
      </c>
      <c r="N1318" s="29">
        <v>2.1</v>
      </c>
      <c r="O1318" s="108">
        <v>2.1</v>
      </c>
      <c r="P1318" s="39" t="str">
        <f>VLOOKUP(Perspectivas_Globales[[#This Row],[Country]],Tablas!$B$5:$C$138,2,FALSE)</f>
        <v>Europa</v>
      </c>
      <c r="Q1318" s="39" t="str" cm="1">
        <f t="array" ref="Q13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18" s="39" t="str" cm="1">
        <f t="array" ref="R13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19" spans="1:18" x14ac:dyDescent="0.25">
      <c r="A1319" s="1" t="s">
        <v>119</v>
      </c>
      <c r="B1319" s="1">
        <v>2011</v>
      </c>
      <c r="C1319" s="1" t="s">
        <v>12</v>
      </c>
      <c r="D1319" s="29">
        <v>74.599999999999994</v>
      </c>
      <c r="E1319" s="29">
        <v>127</v>
      </c>
      <c r="F1319" s="29">
        <v>1</v>
      </c>
      <c r="G1319" s="29">
        <v>9.56</v>
      </c>
      <c r="H1319" s="12">
        <v>0.94000000000000006</v>
      </c>
      <c r="I1319" s="12">
        <v>3.7</v>
      </c>
      <c r="J1319" s="29">
        <v>57.7</v>
      </c>
      <c r="K1319" s="29">
        <v>1</v>
      </c>
      <c r="L1319" s="12">
        <v>0.94000000000000006</v>
      </c>
      <c r="M1319" s="12">
        <v>0.94000000000000006</v>
      </c>
      <c r="N1319" s="29">
        <v>2.2000000000000002</v>
      </c>
      <c r="O1319" s="108">
        <v>2.2000000000000002</v>
      </c>
      <c r="P1319" s="39" t="str">
        <f>VLOOKUP(Perspectivas_Globales[[#This Row],[Country]],Tablas!$B$5:$C$138,2,FALSE)</f>
        <v>Europa</v>
      </c>
      <c r="Q1319" s="39" t="str" cm="1">
        <f t="array" ref="Q13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19" s="39" t="str" cm="1">
        <f t="array" ref="R13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20" spans="1:18" x14ac:dyDescent="0.25">
      <c r="A1320" s="1" t="s">
        <v>119</v>
      </c>
      <c r="B1320" s="1">
        <v>2010</v>
      </c>
      <c r="C1320" s="1" t="s">
        <v>12</v>
      </c>
      <c r="D1320" s="29">
        <v>74.400000000000006</v>
      </c>
      <c r="E1320" s="29">
        <v>128</v>
      </c>
      <c r="F1320" s="29">
        <v>1</v>
      </c>
      <c r="G1320" s="29">
        <v>9.65</v>
      </c>
      <c r="H1320" s="12">
        <v>0.89</v>
      </c>
      <c r="I1320" s="12">
        <v>0.2</v>
      </c>
      <c r="J1320" s="29">
        <v>57</v>
      </c>
      <c r="K1320" s="29">
        <v>1</v>
      </c>
      <c r="L1320" s="12">
        <v>0.91</v>
      </c>
      <c r="M1320" s="12">
        <v>0.91</v>
      </c>
      <c r="N1320" s="29">
        <v>2.2000000000000002</v>
      </c>
      <c r="O1320" s="108">
        <v>2.2999999999999998</v>
      </c>
      <c r="P1320" s="39" t="str">
        <f>VLOOKUP(Perspectivas_Globales[[#This Row],[Country]],Tablas!$B$5:$C$138,2,FALSE)</f>
        <v>Europa</v>
      </c>
      <c r="Q1320" s="39" t="str" cm="1">
        <f t="array" ref="Q13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20" s="39" t="str" cm="1">
        <f t="array" ref="R13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21" spans="1:18" x14ac:dyDescent="0.25">
      <c r="A1321" s="1" t="s">
        <v>119</v>
      </c>
      <c r="B1321" s="1">
        <v>2009</v>
      </c>
      <c r="C1321" s="1" t="s">
        <v>12</v>
      </c>
      <c r="D1321" s="29">
        <v>74.099999999999994</v>
      </c>
      <c r="E1321" s="29">
        <v>131</v>
      </c>
      <c r="F1321" s="29">
        <v>1</v>
      </c>
      <c r="G1321" s="29">
        <v>9.85</v>
      </c>
      <c r="H1321" s="12">
        <v>0.93</v>
      </c>
      <c r="I1321" s="12">
        <v>0.01</v>
      </c>
      <c r="J1321" s="29">
        <v>56.4</v>
      </c>
      <c r="K1321" s="29">
        <v>1</v>
      </c>
      <c r="L1321" s="12">
        <v>0.97</v>
      </c>
      <c r="M1321" s="12">
        <v>0.95000000000000007</v>
      </c>
      <c r="N1321" s="29">
        <v>2.2999999999999998</v>
      </c>
      <c r="O1321" s="108">
        <v>2.2999999999999998</v>
      </c>
      <c r="P1321" s="39" t="str">
        <f>VLOOKUP(Perspectivas_Globales[[#This Row],[Country]],Tablas!$B$5:$C$138,2,FALSE)</f>
        <v>Europa</v>
      </c>
      <c r="Q1321" s="39" t="str" cm="1">
        <f t="array" ref="Q13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21" s="39" t="str" cm="1">
        <f t="array" ref="R13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22" spans="1:18" x14ac:dyDescent="0.25">
      <c r="A1322" s="1" t="s">
        <v>119</v>
      </c>
      <c r="B1322" s="1">
        <v>2008</v>
      </c>
      <c r="C1322" s="1" t="s">
        <v>12</v>
      </c>
      <c r="D1322" s="29">
        <v>74</v>
      </c>
      <c r="E1322" s="29">
        <v>132</v>
      </c>
      <c r="F1322" s="29">
        <v>1</v>
      </c>
      <c r="G1322" s="29">
        <v>9.5399999999999991</v>
      </c>
      <c r="H1322" s="12">
        <v>0.93</v>
      </c>
      <c r="I1322" s="12">
        <v>0.02</v>
      </c>
      <c r="J1322" s="29">
        <v>55.8</v>
      </c>
      <c r="K1322" s="29">
        <v>1</v>
      </c>
      <c r="L1322" s="12">
        <v>0.95000000000000007</v>
      </c>
      <c r="M1322" s="12">
        <v>0.95000000000000007</v>
      </c>
      <c r="N1322" s="29">
        <v>2.2999999999999998</v>
      </c>
      <c r="O1322" s="108">
        <v>2.4</v>
      </c>
      <c r="P1322" s="39" t="str">
        <f>VLOOKUP(Perspectivas_Globales[[#This Row],[Country]],Tablas!$B$5:$C$138,2,FALSE)</f>
        <v>Europa</v>
      </c>
      <c r="Q1322" s="39" t="str" cm="1">
        <f t="array" ref="Q13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22" s="39" t="str" cm="1">
        <f t="array" ref="R13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23" spans="1:18" x14ac:dyDescent="0.25">
      <c r="A1323" s="1" t="s">
        <v>119</v>
      </c>
      <c r="B1323" s="1">
        <v>2007</v>
      </c>
      <c r="C1323" s="1" t="s">
        <v>12</v>
      </c>
      <c r="D1323" s="29">
        <v>73.8</v>
      </c>
      <c r="E1323" s="29">
        <v>132</v>
      </c>
      <c r="F1323" s="29">
        <v>1</v>
      </c>
      <c r="G1323" s="29">
        <v>9.3000000000000007</v>
      </c>
      <c r="H1323" s="12">
        <v>0.99</v>
      </c>
      <c r="I1323" s="12">
        <v>2.0100000000000002</v>
      </c>
      <c r="J1323" s="29">
        <v>55.1</v>
      </c>
      <c r="K1323" s="29">
        <v>1</v>
      </c>
      <c r="L1323" s="12">
        <v>0.93</v>
      </c>
      <c r="M1323" s="12">
        <v>0.94000000000000006</v>
      </c>
      <c r="N1323" s="29">
        <v>2.4</v>
      </c>
      <c r="O1323" s="108">
        <v>2.4</v>
      </c>
      <c r="P1323" s="39" t="str">
        <f>VLOOKUP(Perspectivas_Globales[[#This Row],[Country]],Tablas!$B$5:$C$138,2,FALSE)</f>
        <v>Europa</v>
      </c>
      <c r="Q1323" s="39" t="str" cm="1">
        <f t="array" ref="Q13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23" s="39" t="str" cm="1">
        <f t="array" ref="R13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24" spans="1:18" x14ac:dyDescent="0.25">
      <c r="A1324" s="1" t="s">
        <v>119</v>
      </c>
      <c r="B1324" s="1">
        <v>2006</v>
      </c>
      <c r="C1324" s="1" t="s">
        <v>12</v>
      </c>
      <c r="D1324" s="29">
        <v>73.599999999999994</v>
      </c>
      <c r="E1324" s="29">
        <v>133</v>
      </c>
      <c r="F1324" s="29">
        <v>1</v>
      </c>
      <c r="G1324" s="29">
        <v>8.58</v>
      </c>
      <c r="H1324" s="12">
        <v>0.93</v>
      </c>
      <c r="I1324" s="12">
        <v>0.02</v>
      </c>
      <c r="J1324" s="29">
        <v>54.5</v>
      </c>
      <c r="K1324" s="29">
        <v>1</v>
      </c>
      <c r="L1324" s="12">
        <v>0.97</v>
      </c>
      <c r="M1324" s="12">
        <v>0.92</v>
      </c>
      <c r="N1324" s="29">
        <v>2.5</v>
      </c>
      <c r="O1324" s="108">
        <v>2.5</v>
      </c>
      <c r="P1324" s="39" t="str">
        <f>VLOOKUP(Perspectivas_Globales[[#This Row],[Country]],Tablas!$B$5:$C$138,2,FALSE)</f>
        <v>Europa</v>
      </c>
      <c r="Q1324" s="39" t="str" cm="1">
        <f t="array" ref="Q13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24" s="39" t="str" cm="1">
        <f t="array" ref="R13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25" spans="1:18" x14ac:dyDescent="0.25">
      <c r="A1325" s="1" t="s">
        <v>119</v>
      </c>
      <c r="B1325" s="1">
        <v>2005</v>
      </c>
      <c r="C1325" s="1" t="s">
        <v>12</v>
      </c>
      <c r="D1325" s="29">
        <v>73</v>
      </c>
      <c r="E1325" s="29">
        <v>135</v>
      </c>
      <c r="F1325" s="29">
        <v>1</v>
      </c>
      <c r="G1325" s="29">
        <v>9.6</v>
      </c>
      <c r="H1325" s="12">
        <v>0.65</v>
      </c>
      <c r="I1325" s="12">
        <v>0.02</v>
      </c>
      <c r="J1325" s="29">
        <v>53.9</v>
      </c>
      <c r="K1325" s="29">
        <v>1</v>
      </c>
      <c r="L1325" s="12">
        <v>0.98</v>
      </c>
      <c r="M1325" s="12">
        <v>0.98</v>
      </c>
      <c r="N1325" s="29">
        <v>2.5</v>
      </c>
      <c r="O1325" s="108">
        <v>2.6</v>
      </c>
      <c r="P1325" s="39" t="str">
        <f>VLOOKUP(Perspectivas_Globales[[#This Row],[Country]],Tablas!$B$5:$C$138,2,FALSE)</f>
        <v>Europa</v>
      </c>
      <c r="Q1325" s="39" t="str" cm="1">
        <f t="array" ref="Q13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25" s="39" t="str" cm="1">
        <f t="array" ref="R13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26" spans="1:18" x14ac:dyDescent="0.25">
      <c r="A1326" s="1" t="s">
        <v>119</v>
      </c>
      <c r="B1326" s="1">
        <v>2004</v>
      </c>
      <c r="C1326" s="1" t="s">
        <v>12</v>
      </c>
      <c r="D1326" s="29">
        <v>73</v>
      </c>
      <c r="E1326" s="29">
        <v>134</v>
      </c>
      <c r="F1326" s="29">
        <v>1</v>
      </c>
      <c r="G1326" s="29">
        <v>7.42</v>
      </c>
      <c r="H1326" s="12">
        <v>0.89</v>
      </c>
      <c r="I1326" s="12">
        <v>0.11</v>
      </c>
      <c r="J1326" s="29">
        <v>53.3</v>
      </c>
      <c r="K1326" s="29">
        <v>1</v>
      </c>
      <c r="L1326" s="12">
        <v>0.96</v>
      </c>
      <c r="M1326" s="12">
        <v>0.88</v>
      </c>
      <c r="N1326" s="29">
        <v>2.6</v>
      </c>
      <c r="O1326" s="108">
        <v>2.6</v>
      </c>
      <c r="P1326" s="39" t="str">
        <f>VLOOKUP(Perspectivas_Globales[[#This Row],[Country]],Tablas!$B$5:$C$138,2,FALSE)</f>
        <v>Europa</v>
      </c>
      <c r="Q1326" s="39" t="str" cm="1">
        <f t="array" ref="Q13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26" s="39" t="str" cm="1">
        <f t="array" ref="R13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27" spans="1:18" x14ac:dyDescent="0.25">
      <c r="A1327" s="1" t="s">
        <v>120</v>
      </c>
      <c r="B1327" s="1">
        <v>2014</v>
      </c>
      <c r="C1327" s="1" t="s">
        <v>12</v>
      </c>
      <c r="D1327" s="29">
        <v>73</v>
      </c>
      <c r="E1327" s="29">
        <v>17</v>
      </c>
      <c r="F1327" s="29">
        <v>0</v>
      </c>
      <c r="G1327" s="29">
        <v>0.01</v>
      </c>
      <c r="H1327" s="12">
        <v>0.99</v>
      </c>
      <c r="I1327" s="12">
        <v>0</v>
      </c>
      <c r="J1327" s="29">
        <v>36.200000000000003</v>
      </c>
      <c r="K1327" s="29">
        <v>0</v>
      </c>
      <c r="L1327" s="12">
        <v>0.99</v>
      </c>
      <c r="M1327" s="12">
        <v>0.99</v>
      </c>
      <c r="N1327" s="29">
        <v>5.7</v>
      </c>
      <c r="O1327" s="108">
        <v>6</v>
      </c>
      <c r="P1327" s="39" t="str">
        <f>VLOOKUP(Perspectivas_Globales[[#This Row],[Country]],Tablas!$B$5:$C$138,2,FALSE)</f>
        <v>Africa</v>
      </c>
      <c r="Q1327" s="39" t="str" cm="1">
        <f t="array" ref="Q13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27" s="39" t="str" cm="1">
        <f t="array" ref="R13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28" spans="1:18" x14ac:dyDescent="0.25">
      <c r="A1328" s="1" t="s">
        <v>120</v>
      </c>
      <c r="B1328" s="1">
        <v>2013</v>
      </c>
      <c r="C1328" s="1" t="s">
        <v>12</v>
      </c>
      <c r="D1328" s="29">
        <v>72.900000000000006</v>
      </c>
      <c r="E1328" s="29">
        <v>172</v>
      </c>
      <c r="F1328" s="29">
        <v>0</v>
      </c>
      <c r="G1328" s="29">
        <v>0.01</v>
      </c>
      <c r="H1328" s="12">
        <v>0.99</v>
      </c>
      <c r="I1328" s="12">
        <v>0</v>
      </c>
      <c r="J1328" s="29">
        <v>35.5</v>
      </c>
      <c r="K1328" s="29">
        <v>0</v>
      </c>
      <c r="L1328" s="12">
        <v>0.98</v>
      </c>
      <c r="M1328" s="12">
        <v>0.98</v>
      </c>
      <c r="N1328" s="29">
        <v>5.7</v>
      </c>
      <c r="O1328" s="108">
        <v>6.1</v>
      </c>
      <c r="P1328" s="39" t="str">
        <f>VLOOKUP(Perspectivas_Globales[[#This Row],[Country]],Tablas!$B$5:$C$138,2,FALSE)</f>
        <v>Africa</v>
      </c>
      <c r="Q1328" s="39" t="str" cm="1">
        <f t="array" ref="Q13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28" s="39" t="str" cm="1">
        <f t="array" ref="R13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29" spans="1:18" x14ac:dyDescent="0.25">
      <c r="A1329" s="1" t="s">
        <v>120</v>
      </c>
      <c r="B1329" s="1">
        <v>2012</v>
      </c>
      <c r="C1329" s="1" t="s">
        <v>12</v>
      </c>
      <c r="D1329" s="29">
        <v>72.7</v>
      </c>
      <c r="E1329" s="29">
        <v>174</v>
      </c>
      <c r="F1329" s="29">
        <v>0</v>
      </c>
      <c r="G1329" s="29">
        <v>0.01</v>
      </c>
      <c r="H1329" s="12">
        <v>0.99</v>
      </c>
      <c r="I1329" s="12">
        <v>0</v>
      </c>
      <c r="J1329" s="29">
        <v>34.799999999999997</v>
      </c>
      <c r="K1329" s="29">
        <v>0</v>
      </c>
      <c r="L1329" s="12">
        <v>0.98</v>
      </c>
      <c r="M1329" s="12">
        <v>0.98</v>
      </c>
      <c r="N1329" s="29">
        <v>5.7</v>
      </c>
      <c r="O1329" s="108">
        <v>6.1</v>
      </c>
      <c r="P1329" s="39" t="str">
        <f>VLOOKUP(Perspectivas_Globales[[#This Row],[Country]],Tablas!$B$5:$C$138,2,FALSE)</f>
        <v>Africa</v>
      </c>
      <c r="Q1329" s="39" t="str" cm="1">
        <f t="array" ref="Q13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29" s="39" t="str" cm="1">
        <f t="array" ref="R13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30" spans="1:18" x14ac:dyDescent="0.25">
      <c r="A1330" s="1" t="s">
        <v>120</v>
      </c>
      <c r="B1330" s="1">
        <v>2011</v>
      </c>
      <c r="C1330" s="1" t="s">
        <v>12</v>
      </c>
      <c r="D1330" s="29">
        <v>72.599999999999994</v>
      </c>
      <c r="E1330" s="29">
        <v>177</v>
      </c>
      <c r="F1330" s="29">
        <v>0</v>
      </c>
      <c r="G1330" s="29">
        <v>9.7200000000000006</v>
      </c>
      <c r="H1330" s="12">
        <v>0.99</v>
      </c>
      <c r="I1330" s="12">
        <v>0</v>
      </c>
      <c r="J1330" s="29">
        <v>34.200000000000003</v>
      </c>
      <c r="K1330" s="29">
        <v>0</v>
      </c>
      <c r="L1330" s="12">
        <v>0.99</v>
      </c>
      <c r="M1330" s="12">
        <v>0.99</v>
      </c>
      <c r="N1330" s="29">
        <v>5.7</v>
      </c>
      <c r="O1330" s="108">
        <v>6.1</v>
      </c>
      <c r="P1330" s="39" t="str">
        <f>VLOOKUP(Perspectivas_Globales[[#This Row],[Country]],Tablas!$B$5:$C$138,2,FALSE)</f>
        <v>Africa</v>
      </c>
      <c r="Q1330" s="39" t="str" cm="1">
        <f t="array" ref="Q13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30" s="39" t="str" cm="1">
        <f t="array" ref="R13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31" spans="1:18" x14ac:dyDescent="0.25">
      <c r="A1331" s="1" t="s">
        <v>120</v>
      </c>
      <c r="B1331" s="1">
        <v>2010</v>
      </c>
      <c r="C1331" s="1" t="s">
        <v>12</v>
      </c>
      <c r="D1331" s="29">
        <v>72.400000000000006</v>
      </c>
      <c r="E1331" s="29">
        <v>18</v>
      </c>
      <c r="F1331" s="29">
        <v>0</v>
      </c>
      <c r="G1331" s="29">
        <v>6.51</v>
      </c>
      <c r="H1331" s="12">
        <v>0.99</v>
      </c>
      <c r="I1331" s="12">
        <v>0</v>
      </c>
      <c r="J1331" s="29">
        <v>33.5</v>
      </c>
      <c r="K1331" s="29">
        <v>0</v>
      </c>
      <c r="L1331" s="12">
        <v>0.99</v>
      </c>
      <c r="M1331" s="12">
        <v>0.99</v>
      </c>
      <c r="N1331" s="29">
        <v>5.8</v>
      </c>
      <c r="O1331" s="108">
        <v>6.2</v>
      </c>
      <c r="P1331" s="39" t="str">
        <f>VLOOKUP(Perspectivas_Globales[[#This Row],[Country]],Tablas!$B$5:$C$138,2,FALSE)</f>
        <v>Africa</v>
      </c>
      <c r="Q1331" s="39" t="str" cm="1">
        <f t="array" ref="Q13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31" s="39" t="str" cm="1">
        <f t="array" ref="R13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32" spans="1:18" x14ac:dyDescent="0.25">
      <c r="A1332" s="1" t="s">
        <v>120</v>
      </c>
      <c r="B1332" s="1">
        <v>2009</v>
      </c>
      <c r="C1332" s="1" t="s">
        <v>12</v>
      </c>
      <c r="D1332" s="29">
        <v>72.3</v>
      </c>
      <c r="E1332" s="29">
        <v>182</v>
      </c>
      <c r="F1332" s="29">
        <v>0</v>
      </c>
      <c r="G1332" s="29">
        <v>4.9400000000000004</v>
      </c>
      <c r="H1332" s="12">
        <v>0.99</v>
      </c>
      <c r="I1332" s="12">
        <v>0</v>
      </c>
      <c r="J1332" s="29">
        <v>32.4</v>
      </c>
      <c r="K1332" s="29">
        <v>0</v>
      </c>
      <c r="L1332" s="12">
        <v>0.99</v>
      </c>
      <c r="M1332" s="12">
        <v>0.99</v>
      </c>
      <c r="N1332" s="29">
        <v>5.8</v>
      </c>
      <c r="O1332" s="108">
        <v>6.2</v>
      </c>
      <c r="P1332" s="39" t="str">
        <f>VLOOKUP(Perspectivas_Globales[[#This Row],[Country]],Tablas!$B$5:$C$138,2,FALSE)</f>
        <v>Africa</v>
      </c>
      <c r="Q1332" s="39" t="str" cm="1">
        <f t="array" ref="Q13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32" s="39" t="str" cm="1">
        <f t="array" ref="R13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33" spans="1:18" x14ac:dyDescent="0.25">
      <c r="A1333" s="1" t="s">
        <v>120</v>
      </c>
      <c r="B1333" s="1">
        <v>2008</v>
      </c>
      <c r="C1333" s="1" t="s">
        <v>12</v>
      </c>
      <c r="D1333" s="29">
        <v>72.2</v>
      </c>
      <c r="E1333" s="29">
        <v>184</v>
      </c>
      <c r="F1333" s="29">
        <v>0</v>
      </c>
      <c r="G1333" s="29">
        <v>6.33</v>
      </c>
      <c r="H1333" s="12">
        <v>0.99</v>
      </c>
      <c r="I1333" s="12">
        <v>0</v>
      </c>
      <c r="J1333" s="29">
        <v>31.8</v>
      </c>
      <c r="K1333" s="29">
        <v>0</v>
      </c>
      <c r="L1333" s="12">
        <v>0.99</v>
      </c>
      <c r="M1333" s="12">
        <v>0.99</v>
      </c>
      <c r="N1333" s="29">
        <v>5.9</v>
      </c>
      <c r="O1333" s="108">
        <v>6.3</v>
      </c>
      <c r="P1333" s="39" t="str">
        <f>VLOOKUP(Perspectivas_Globales[[#This Row],[Country]],Tablas!$B$5:$C$138,2,FALSE)</f>
        <v>Africa</v>
      </c>
      <c r="Q1333" s="39" t="str" cm="1">
        <f t="array" ref="Q13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33" s="39" t="str" cm="1">
        <f t="array" ref="R13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34" spans="1:18" x14ac:dyDescent="0.25">
      <c r="A1334" s="1" t="s">
        <v>120</v>
      </c>
      <c r="B1334" s="1">
        <v>2007</v>
      </c>
      <c r="C1334" s="1" t="s">
        <v>12</v>
      </c>
      <c r="D1334" s="29">
        <v>72.2</v>
      </c>
      <c r="E1334" s="29">
        <v>185</v>
      </c>
      <c r="F1334" s="29">
        <v>0</v>
      </c>
      <c r="G1334" s="29">
        <v>8.1199999999999992</v>
      </c>
      <c r="H1334" s="12">
        <v>0.99</v>
      </c>
      <c r="I1334" s="12">
        <v>0.01</v>
      </c>
      <c r="J1334" s="29">
        <v>31.2</v>
      </c>
      <c r="K1334" s="29">
        <v>0</v>
      </c>
      <c r="L1334" s="12">
        <v>0.99</v>
      </c>
      <c r="M1334" s="12">
        <v>0.99</v>
      </c>
      <c r="N1334" s="29">
        <v>5.9</v>
      </c>
      <c r="O1334" s="108">
        <v>6.3</v>
      </c>
      <c r="P1334" s="39" t="str">
        <f>VLOOKUP(Perspectivas_Globales[[#This Row],[Country]],Tablas!$B$5:$C$138,2,FALSE)</f>
        <v>Africa</v>
      </c>
      <c r="Q1334" s="39" t="str" cm="1">
        <f t="array" ref="Q13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34" s="39" t="str" cm="1">
        <f t="array" ref="R13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35" spans="1:18" x14ac:dyDescent="0.25">
      <c r="A1335" s="1" t="s">
        <v>120</v>
      </c>
      <c r="B1335" s="1">
        <v>2006</v>
      </c>
      <c r="C1335" s="1" t="s">
        <v>12</v>
      </c>
      <c r="D1335" s="29">
        <v>72.2</v>
      </c>
      <c r="E1335" s="29">
        <v>185</v>
      </c>
      <c r="F1335" s="29">
        <v>0</v>
      </c>
      <c r="G1335" s="29">
        <v>8.1199999999999992</v>
      </c>
      <c r="H1335" s="12">
        <v>0.99</v>
      </c>
      <c r="I1335" s="12">
        <v>0.1</v>
      </c>
      <c r="J1335" s="29">
        <v>3.7</v>
      </c>
      <c r="K1335" s="29">
        <v>0</v>
      </c>
      <c r="L1335" s="12">
        <v>0.99</v>
      </c>
      <c r="M1335" s="12">
        <v>0.99</v>
      </c>
      <c r="N1335" s="29">
        <v>5.9</v>
      </c>
      <c r="O1335" s="108">
        <v>6.3</v>
      </c>
      <c r="P1335" s="39" t="str">
        <f>VLOOKUP(Perspectivas_Globales[[#This Row],[Country]],Tablas!$B$5:$C$138,2,FALSE)</f>
        <v>Africa</v>
      </c>
      <c r="Q1335" s="39" t="str" cm="1">
        <f t="array" ref="Q13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35" s="39" t="str" cm="1">
        <f t="array" ref="R13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36" spans="1:18" x14ac:dyDescent="0.25">
      <c r="A1336" s="1" t="s">
        <v>120</v>
      </c>
      <c r="B1336" s="1">
        <v>2005</v>
      </c>
      <c r="C1336" s="1" t="s">
        <v>12</v>
      </c>
      <c r="D1336" s="29">
        <v>72.2</v>
      </c>
      <c r="E1336" s="29">
        <v>185</v>
      </c>
      <c r="F1336" s="29">
        <v>0</v>
      </c>
      <c r="G1336" s="29">
        <v>7.82</v>
      </c>
      <c r="H1336" s="12">
        <v>0.99</v>
      </c>
      <c r="I1336" s="12">
        <v>0</v>
      </c>
      <c r="J1336" s="29">
        <v>3.1</v>
      </c>
      <c r="K1336" s="29">
        <v>0</v>
      </c>
      <c r="L1336" s="12">
        <v>0.99</v>
      </c>
      <c r="M1336" s="12">
        <v>0.99</v>
      </c>
      <c r="N1336" s="29">
        <v>6</v>
      </c>
      <c r="O1336" s="108">
        <v>6.4</v>
      </c>
      <c r="P1336" s="39" t="str">
        <f>VLOOKUP(Perspectivas_Globales[[#This Row],[Country]],Tablas!$B$5:$C$138,2,FALSE)</f>
        <v>Africa</v>
      </c>
      <c r="Q1336" s="39" t="str" cm="1">
        <f t="array" ref="Q13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36" s="39" t="str" cm="1">
        <f t="array" ref="R13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37" spans="1:18" x14ac:dyDescent="0.25">
      <c r="A1337" s="1" t="s">
        <v>120</v>
      </c>
      <c r="B1337" s="1">
        <v>2004</v>
      </c>
      <c r="C1337" s="1" t="s">
        <v>12</v>
      </c>
      <c r="D1337" s="29">
        <v>72.099999999999994</v>
      </c>
      <c r="E1337" s="29">
        <v>186</v>
      </c>
      <c r="F1337" s="29">
        <v>0</v>
      </c>
      <c r="G1337" s="29">
        <v>7.91</v>
      </c>
      <c r="H1337" s="12">
        <v>0.99</v>
      </c>
      <c r="I1337" s="12">
        <v>0</v>
      </c>
      <c r="J1337" s="29">
        <v>29.2</v>
      </c>
      <c r="K1337" s="29">
        <v>0</v>
      </c>
      <c r="L1337" s="12">
        <v>0.99</v>
      </c>
      <c r="M1337" s="12">
        <v>0.99</v>
      </c>
      <c r="N1337" s="29">
        <v>6</v>
      </c>
      <c r="O1337" s="108">
        <v>6.4</v>
      </c>
      <c r="P1337" s="39" t="str">
        <f>VLOOKUP(Perspectivas_Globales[[#This Row],[Country]],Tablas!$B$5:$C$138,2,FALSE)</f>
        <v>Africa</v>
      </c>
      <c r="Q1337" s="39" t="str" cm="1">
        <f t="array" ref="Q13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37" s="39" t="str" cm="1">
        <f t="array" ref="R13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38" spans="1:18" x14ac:dyDescent="0.25">
      <c r="A1338" s="1" t="s">
        <v>120</v>
      </c>
      <c r="B1338" s="1">
        <v>2003</v>
      </c>
      <c r="C1338" s="1" t="s">
        <v>12</v>
      </c>
      <c r="D1338" s="29">
        <v>72.099999999999994</v>
      </c>
      <c r="E1338" s="29">
        <v>185</v>
      </c>
      <c r="F1338" s="29">
        <v>0</v>
      </c>
      <c r="G1338" s="29">
        <v>7.41</v>
      </c>
      <c r="H1338" s="12">
        <v>0.99</v>
      </c>
      <c r="I1338" s="12">
        <v>0</v>
      </c>
      <c r="J1338" s="29">
        <v>28.7</v>
      </c>
      <c r="K1338" s="29">
        <v>0</v>
      </c>
      <c r="L1338" s="12">
        <v>0.99</v>
      </c>
      <c r="M1338" s="12">
        <v>0.99</v>
      </c>
      <c r="N1338" s="29">
        <v>6.1</v>
      </c>
      <c r="O1338" s="108">
        <v>6.5</v>
      </c>
      <c r="P1338" s="39" t="str">
        <f>VLOOKUP(Perspectivas_Globales[[#This Row],[Country]],Tablas!$B$5:$C$138,2,FALSE)</f>
        <v>Africa</v>
      </c>
      <c r="Q1338" s="39" t="str" cm="1">
        <f t="array" ref="Q13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38" s="39" t="str" cm="1">
        <f t="array" ref="R13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39" spans="1:18" x14ac:dyDescent="0.25">
      <c r="A1339" s="1" t="s">
        <v>120</v>
      </c>
      <c r="B1339" s="1">
        <v>2002</v>
      </c>
      <c r="C1339" s="1" t="s">
        <v>12</v>
      </c>
      <c r="D1339" s="29">
        <v>72.099999999999994</v>
      </c>
      <c r="E1339" s="29">
        <v>186</v>
      </c>
      <c r="F1339" s="29">
        <v>0</v>
      </c>
      <c r="G1339" s="29">
        <v>11.15</v>
      </c>
      <c r="H1339" s="12">
        <v>0.99</v>
      </c>
      <c r="I1339" s="12">
        <v>0</v>
      </c>
      <c r="J1339" s="29">
        <v>28.1</v>
      </c>
      <c r="K1339" s="29">
        <v>0</v>
      </c>
      <c r="L1339" s="12">
        <v>0.99</v>
      </c>
      <c r="M1339" s="12">
        <v>0.99</v>
      </c>
      <c r="N1339" s="29">
        <v>6.1</v>
      </c>
      <c r="O1339" s="108">
        <v>6.6</v>
      </c>
      <c r="P1339" s="39" t="str">
        <f>VLOOKUP(Perspectivas_Globales[[#This Row],[Country]],Tablas!$B$5:$C$138,2,FALSE)</f>
        <v>Africa</v>
      </c>
      <c r="Q1339" s="39" t="str" cm="1">
        <f t="array" ref="Q13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39" s="39" t="str" cm="1">
        <f t="array" ref="R13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40" spans="1:18" x14ac:dyDescent="0.25">
      <c r="A1340" s="1" t="s">
        <v>120</v>
      </c>
      <c r="B1340" s="1">
        <v>2001</v>
      </c>
      <c r="C1340" s="1" t="s">
        <v>12</v>
      </c>
      <c r="D1340" s="29">
        <v>72</v>
      </c>
      <c r="E1340" s="29">
        <v>187</v>
      </c>
      <c r="F1340" s="29">
        <v>0</v>
      </c>
      <c r="G1340" s="29">
        <v>6.72</v>
      </c>
      <c r="H1340" s="12">
        <v>0.96</v>
      </c>
      <c r="I1340" s="12">
        <v>0</v>
      </c>
      <c r="J1340" s="29">
        <v>27.6</v>
      </c>
      <c r="K1340" s="29">
        <v>0</v>
      </c>
      <c r="L1340" s="12">
        <v>0.96</v>
      </c>
      <c r="M1340" s="12">
        <v>0.96</v>
      </c>
      <c r="N1340" s="29">
        <v>6.2</v>
      </c>
      <c r="O1340" s="108">
        <v>6.6</v>
      </c>
      <c r="P1340" s="39" t="str">
        <f>VLOOKUP(Perspectivas_Globales[[#This Row],[Country]],Tablas!$B$5:$C$138,2,FALSE)</f>
        <v>Africa</v>
      </c>
      <c r="Q1340" s="39" t="str" cm="1">
        <f t="array" ref="Q13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40" s="39" t="str" cm="1">
        <f t="array" ref="R13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41" spans="1:18" x14ac:dyDescent="0.25">
      <c r="A1341" s="1" t="s">
        <v>120</v>
      </c>
      <c r="B1341" s="1">
        <v>2000</v>
      </c>
      <c r="C1341" s="1" t="s">
        <v>12</v>
      </c>
      <c r="D1341" s="29">
        <v>71.8</v>
      </c>
      <c r="E1341" s="29">
        <v>188</v>
      </c>
      <c r="F1341" s="29">
        <v>0</v>
      </c>
      <c r="G1341" s="29">
        <v>8.24</v>
      </c>
      <c r="H1341" s="12">
        <v>0.98</v>
      </c>
      <c r="I1341" s="12">
        <v>0</v>
      </c>
      <c r="J1341" s="29">
        <v>27.1</v>
      </c>
      <c r="K1341" s="29">
        <v>0</v>
      </c>
      <c r="L1341" s="12">
        <v>0.98</v>
      </c>
      <c r="M1341" s="12">
        <v>0.98</v>
      </c>
      <c r="N1341" s="29">
        <v>6.3</v>
      </c>
      <c r="O1341" s="108">
        <v>6.7</v>
      </c>
      <c r="P1341" s="39" t="str">
        <f>VLOOKUP(Perspectivas_Globales[[#This Row],[Country]],Tablas!$B$5:$C$138,2,FALSE)</f>
        <v>Africa</v>
      </c>
      <c r="Q1341" s="39" t="str" cm="1">
        <f t="array" ref="Q13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41" s="39" t="str" cm="1">
        <f t="array" ref="R13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42" spans="1:18" x14ac:dyDescent="0.25">
      <c r="A1342" s="1" t="s">
        <v>121</v>
      </c>
      <c r="B1342" s="1">
        <v>2014</v>
      </c>
      <c r="C1342" s="1" t="s">
        <v>12</v>
      </c>
      <c r="D1342" s="29">
        <v>48.1</v>
      </c>
      <c r="E1342" s="29">
        <v>463</v>
      </c>
      <c r="F1342" s="29">
        <v>23</v>
      </c>
      <c r="G1342" s="29">
        <v>0.01</v>
      </c>
      <c r="H1342" s="12">
        <v>0.83000000000000007</v>
      </c>
      <c r="I1342" s="12">
        <v>10.06</v>
      </c>
      <c r="J1342" s="29">
        <v>23.8</v>
      </c>
      <c r="K1342" s="29">
        <v>32</v>
      </c>
      <c r="L1342" s="12">
        <v>0.83000000000000007</v>
      </c>
      <c r="M1342" s="12">
        <v>0.83000000000000007</v>
      </c>
      <c r="N1342" s="29">
        <v>7.5</v>
      </c>
      <c r="O1342" s="108">
        <v>7.4</v>
      </c>
      <c r="P1342" s="39" t="str">
        <f>VLOOKUP(Perspectivas_Globales[[#This Row],[Country]],Tablas!$B$5:$C$138,2,FALSE)</f>
        <v>Africa</v>
      </c>
      <c r="Q1342" s="39" t="str" cm="1">
        <f t="array" ref="Q13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42" s="39" t="str" cm="1">
        <f t="array" ref="R13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43" spans="1:18" x14ac:dyDescent="0.25">
      <c r="A1343" s="1" t="s">
        <v>121</v>
      </c>
      <c r="B1343" s="1">
        <v>2013</v>
      </c>
      <c r="C1343" s="1" t="s">
        <v>12</v>
      </c>
      <c r="D1343" s="29">
        <v>54</v>
      </c>
      <c r="E1343" s="29">
        <v>47</v>
      </c>
      <c r="F1343" s="29">
        <v>23</v>
      </c>
      <c r="G1343" s="29">
        <v>0.01</v>
      </c>
      <c r="H1343" s="12">
        <v>0.92</v>
      </c>
      <c r="I1343" s="12">
        <v>0.15</v>
      </c>
      <c r="J1343" s="29">
        <v>23.3</v>
      </c>
      <c r="K1343" s="29">
        <v>33</v>
      </c>
      <c r="L1343" s="12">
        <v>0.92</v>
      </c>
      <c r="M1343" s="12">
        <v>0.92</v>
      </c>
      <c r="N1343" s="29">
        <v>7.7</v>
      </c>
      <c r="O1343" s="108">
        <v>7.6</v>
      </c>
      <c r="P1343" s="39" t="str">
        <f>VLOOKUP(Perspectivas_Globales[[#This Row],[Country]],Tablas!$B$5:$C$138,2,FALSE)</f>
        <v>Africa</v>
      </c>
      <c r="Q1343" s="39" t="str" cm="1">
        <f t="array" ref="Q13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43" s="39" t="str" cm="1">
        <f t="array" ref="R13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44" spans="1:18" x14ac:dyDescent="0.25">
      <c r="A1344" s="1" t="s">
        <v>121</v>
      </c>
      <c r="B1344" s="1">
        <v>2012</v>
      </c>
      <c r="C1344" s="1" t="s">
        <v>12</v>
      </c>
      <c r="D1344" s="29">
        <v>49.7</v>
      </c>
      <c r="E1344" s="29">
        <v>411</v>
      </c>
      <c r="F1344" s="29">
        <v>25</v>
      </c>
      <c r="G1344" s="29">
        <v>0.01</v>
      </c>
      <c r="H1344" s="12">
        <v>0.91</v>
      </c>
      <c r="I1344" s="12">
        <v>6.78</v>
      </c>
      <c r="J1344" s="29">
        <v>22.7</v>
      </c>
      <c r="K1344" s="29">
        <v>35</v>
      </c>
      <c r="L1344" s="12">
        <v>0.91</v>
      </c>
      <c r="M1344" s="12">
        <v>0.91</v>
      </c>
      <c r="N1344" s="29">
        <v>7.9</v>
      </c>
      <c r="O1344" s="108">
        <v>7.8</v>
      </c>
      <c r="P1344" s="39" t="str">
        <f>VLOOKUP(Perspectivas_Globales[[#This Row],[Country]],Tablas!$B$5:$C$138,2,FALSE)</f>
        <v>Africa</v>
      </c>
      <c r="Q1344" s="39" t="str" cm="1">
        <f t="array" ref="Q13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44" s="39" t="str" cm="1">
        <f t="array" ref="R13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45" spans="1:18" x14ac:dyDescent="0.25">
      <c r="A1345" s="1" t="s">
        <v>121</v>
      </c>
      <c r="B1345" s="1">
        <v>2011</v>
      </c>
      <c r="C1345" s="1" t="s">
        <v>12</v>
      </c>
      <c r="D1345" s="29">
        <v>48.9</v>
      </c>
      <c r="E1345" s="29">
        <v>418</v>
      </c>
      <c r="F1345" s="29">
        <v>26</v>
      </c>
      <c r="G1345" s="29">
        <v>3.78</v>
      </c>
      <c r="H1345" s="12">
        <v>0.89</v>
      </c>
      <c r="I1345" s="12">
        <v>18.650000000000002</v>
      </c>
      <c r="J1345" s="29">
        <v>22.2</v>
      </c>
      <c r="K1345" s="29">
        <v>38</v>
      </c>
      <c r="L1345" s="12">
        <v>0.88</v>
      </c>
      <c r="M1345" s="12">
        <v>0.89</v>
      </c>
      <c r="N1345" s="29">
        <v>8.1</v>
      </c>
      <c r="O1345" s="108">
        <v>8</v>
      </c>
      <c r="P1345" s="39" t="str">
        <f>VLOOKUP(Perspectivas_Globales[[#This Row],[Country]],Tablas!$B$5:$C$138,2,FALSE)</f>
        <v>Africa</v>
      </c>
      <c r="Q1345" s="39" t="str" cm="1">
        <f t="array" ref="Q13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45" s="39" t="str" cm="1">
        <f t="array" ref="R13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46" spans="1:18" x14ac:dyDescent="0.25">
      <c r="A1346" s="1" t="s">
        <v>121</v>
      </c>
      <c r="B1346" s="1">
        <v>2010</v>
      </c>
      <c r="C1346" s="1" t="s">
        <v>12</v>
      </c>
      <c r="D1346" s="29">
        <v>48.1</v>
      </c>
      <c r="E1346" s="29">
        <v>424</v>
      </c>
      <c r="F1346" s="29">
        <v>27</v>
      </c>
      <c r="G1346" s="29">
        <v>3.84</v>
      </c>
      <c r="H1346" s="12">
        <v>0.86</v>
      </c>
      <c r="I1346" s="12">
        <v>10.89</v>
      </c>
      <c r="J1346" s="29">
        <v>21.7</v>
      </c>
      <c r="K1346" s="29">
        <v>40</v>
      </c>
      <c r="L1346" s="12">
        <v>0.84</v>
      </c>
      <c r="M1346" s="12">
        <v>0.86</v>
      </c>
      <c r="N1346" s="29">
        <v>8.3000000000000007</v>
      </c>
      <c r="O1346" s="108">
        <v>8.1999999999999993</v>
      </c>
      <c r="P1346" s="39" t="str">
        <f>VLOOKUP(Perspectivas_Globales[[#This Row],[Country]],Tablas!$B$5:$C$138,2,FALSE)</f>
        <v>Africa</v>
      </c>
      <c r="Q1346" s="39" t="str" cm="1">
        <f t="array" ref="Q13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46" s="39" t="str" cm="1">
        <f t="array" ref="R13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47" spans="1:18" x14ac:dyDescent="0.25">
      <c r="A1347" s="1" t="s">
        <v>121</v>
      </c>
      <c r="B1347" s="1">
        <v>2009</v>
      </c>
      <c r="C1347" s="1" t="s">
        <v>12</v>
      </c>
      <c r="D1347" s="29">
        <v>47.1</v>
      </c>
      <c r="E1347" s="29">
        <v>433</v>
      </c>
      <c r="F1347" s="29">
        <v>28</v>
      </c>
      <c r="G1347" s="29">
        <v>3.97</v>
      </c>
      <c r="H1347" s="12">
        <v>0.84</v>
      </c>
      <c r="I1347" s="12">
        <v>0.31</v>
      </c>
      <c r="J1347" s="29">
        <v>21.2</v>
      </c>
      <c r="K1347" s="29">
        <v>42</v>
      </c>
      <c r="L1347" s="12">
        <v>0.81</v>
      </c>
      <c r="M1347" s="12">
        <v>0.84</v>
      </c>
      <c r="N1347" s="29">
        <v>8.5</v>
      </c>
      <c r="O1347" s="108">
        <v>8.4</v>
      </c>
      <c r="P1347" s="39" t="str">
        <f>VLOOKUP(Perspectivas_Globales[[#This Row],[Country]],Tablas!$B$5:$C$138,2,FALSE)</f>
        <v>Africa</v>
      </c>
      <c r="Q1347" s="39" t="str" cm="1">
        <f t="array" ref="Q13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47" s="39" t="str" cm="1">
        <f t="array" ref="R13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48" spans="1:18" x14ac:dyDescent="0.25">
      <c r="A1348" s="1" t="s">
        <v>121</v>
      </c>
      <c r="B1348" s="1">
        <v>2008</v>
      </c>
      <c r="C1348" s="1" t="s">
        <v>12</v>
      </c>
      <c r="D1348" s="29">
        <v>46.2</v>
      </c>
      <c r="E1348" s="29">
        <v>441</v>
      </c>
      <c r="F1348" s="29">
        <v>29</v>
      </c>
      <c r="G1348" s="29">
        <v>3.91</v>
      </c>
      <c r="H1348" s="12">
        <v>0.77</v>
      </c>
      <c r="I1348" s="12">
        <v>0.44</v>
      </c>
      <c r="J1348" s="29">
        <v>2.7</v>
      </c>
      <c r="K1348" s="29">
        <v>44</v>
      </c>
      <c r="L1348" s="12">
        <v>0.75</v>
      </c>
      <c r="M1348" s="12">
        <v>0.77</v>
      </c>
      <c r="N1348" s="29">
        <v>8.6999999999999993</v>
      </c>
      <c r="O1348" s="108">
        <v>8.6999999999999993</v>
      </c>
      <c r="P1348" s="39" t="str">
        <f>VLOOKUP(Perspectivas_Globales[[#This Row],[Country]],Tablas!$B$5:$C$138,2,FALSE)</f>
        <v>Africa</v>
      </c>
      <c r="Q1348" s="39" t="str" cm="1">
        <f t="array" ref="Q13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48" s="39" t="str" cm="1">
        <f t="array" ref="R13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49" spans="1:18" x14ac:dyDescent="0.25">
      <c r="A1349" s="1" t="s">
        <v>121</v>
      </c>
      <c r="B1349" s="1">
        <v>2007</v>
      </c>
      <c r="C1349" s="1" t="s">
        <v>12</v>
      </c>
      <c r="D1349" s="29">
        <v>45.3</v>
      </c>
      <c r="E1349" s="29">
        <v>45</v>
      </c>
      <c r="F1349" s="29">
        <v>29</v>
      </c>
      <c r="G1349" s="29">
        <v>3.86</v>
      </c>
      <c r="H1349" s="12">
        <v>0.63</v>
      </c>
      <c r="I1349" s="12">
        <v>0</v>
      </c>
      <c r="J1349" s="29">
        <v>2.2000000000000002</v>
      </c>
      <c r="K1349" s="29">
        <v>45</v>
      </c>
      <c r="L1349" s="12">
        <v>0.63</v>
      </c>
      <c r="M1349" s="12">
        <v>0.64</v>
      </c>
      <c r="N1349" s="29">
        <v>8.9</v>
      </c>
      <c r="O1349" s="108">
        <v>8.9</v>
      </c>
      <c r="P1349" s="39" t="str">
        <f>VLOOKUP(Perspectivas_Globales[[#This Row],[Country]],Tablas!$B$5:$C$138,2,FALSE)</f>
        <v>Africa</v>
      </c>
      <c r="Q1349" s="39" t="str" cm="1">
        <f t="array" ref="Q13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49" s="39" t="str" cm="1">
        <f t="array" ref="R13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50" spans="1:18" x14ac:dyDescent="0.25">
      <c r="A1350" s="1" t="s">
        <v>122</v>
      </c>
      <c r="B1350" s="1">
        <v>2014</v>
      </c>
      <c r="C1350" s="1" t="s">
        <v>12</v>
      </c>
      <c r="D1350" s="29">
        <v>68.8</v>
      </c>
      <c r="E1350" s="29">
        <v>183</v>
      </c>
      <c r="F1350" s="29">
        <v>0</v>
      </c>
      <c r="G1350" s="29">
        <v>0.01</v>
      </c>
      <c r="H1350" s="12">
        <v>0.88</v>
      </c>
      <c r="I1350" s="12">
        <v>0</v>
      </c>
      <c r="J1350" s="29">
        <v>49.7</v>
      </c>
      <c r="K1350" s="29">
        <v>0</v>
      </c>
      <c r="L1350" s="12">
        <v>0.94000000000000006</v>
      </c>
      <c r="M1350" s="12">
        <v>0.88</v>
      </c>
      <c r="N1350" s="29">
        <v>1.1000000000000001</v>
      </c>
      <c r="O1350" s="108">
        <v>1.2</v>
      </c>
      <c r="P1350" s="39" t="str">
        <f>VLOOKUP(Perspectivas_Globales[[#This Row],[Country]],Tablas!$B$5:$C$138,2,FALSE)</f>
        <v>Oceania</v>
      </c>
      <c r="Q1350" s="39" t="str" cm="1">
        <f t="array" ref="Q13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50" s="39" t="str" cm="1">
        <f t="array" ref="R13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51" spans="1:18" x14ac:dyDescent="0.25">
      <c r="A1351" s="1" t="s">
        <v>122</v>
      </c>
      <c r="B1351" s="1">
        <v>2013</v>
      </c>
      <c r="C1351" s="1" t="s">
        <v>12</v>
      </c>
      <c r="D1351" s="29">
        <v>68.8</v>
      </c>
      <c r="E1351" s="29">
        <v>182</v>
      </c>
      <c r="F1351" s="29">
        <v>0</v>
      </c>
      <c r="G1351" s="29">
        <v>0.01</v>
      </c>
      <c r="H1351" s="12">
        <v>0.94000000000000006</v>
      </c>
      <c r="I1351" s="12">
        <v>0</v>
      </c>
      <c r="J1351" s="29">
        <v>48.9</v>
      </c>
      <c r="K1351" s="29">
        <v>0</v>
      </c>
      <c r="L1351" s="12">
        <v>0.99</v>
      </c>
      <c r="M1351" s="12">
        <v>0.94000000000000006</v>
      </c>
      <c r="N1351" s="29">
        <v>1.1000000000000001</v>
      </c>
      <c r="O1351" s="108">
        <v>1.2</v>
      </c>
      <c r="P1351" s="39" t="str">
        <f>VLOOKUP(Perspectivas_Globales[[#This Row],[Country]],Tablas!$B$5:$C$138,2,FALSE)</f>
        <v>Oceania</v>
      </c>
      <c r="Q1351" s="39" t="str" cm="1">
        <f t="array" ref="Q13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51" s="39" t="str" cm="1">
        <f t="array" ref="R13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52" spans="1:18" x14ac:dyDescent="0.25">
      <c r="A1352" s="1" t="s">
        <v>122</v>
      </c>
      <c r="B1352" s="1">
        <v>2012</v>
      </c>
      <c r="C1352" s="1" t="s">
        <v>12</v>
      </c>
      <c r="D1352" s="29">
        <v>68.7</v>
      </c>
      <c r="E1352" s="29">
        <v>184</v>
      </c>
      <c r="F1352" s="29">
        <v>0</v>
      </c>
      <c r="G1352" s="29">
        <v>0.01</v>
      </c>
      <c r="H1352" s="12">
        <v>0.99</v>
      </c>
      <c r="I1352" s="12">
        <v>0</v>
      </c>
      <c r="J1352" s="29">
        <v>48.1</v>
      </c>
      <c r="K1352" s="29">
        <v>0</v>
      </c>
      <c r="L1352" s="12">
        <v>0.99</v>
      </c>
      <c r="M1352" s="12">
        <v>0.99</v>
      </c>
      <c r="N1352" s="29">
        <v>1.2</v>
      </c>
      <c r="O1352" s="108">
        <v>1.2</v>
      </c>
      <c r="P1352" s="39" t="str">
        <f>VLOOKUP(Perspectivas_Globales[[#This Row],[Country]],Tablas!$B$5:$C$138,2,FALSE)</f>
        <v>Oceania</v>
      </c>
      <c r="Q1352" s="39" t="str" cm="1">
        <f t="array" ref="Q13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52" s="39" t="str" cm="1">
        <f t="array" ref="R13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53" spans="1:18" x14ac:dyDescent="0.25">
      <c r="A1353" s="1" t="s">
        <v>122</v>
      </c>
      <c r="B1353" s="1">
        <v>2011</v>
      </c>
      <c r="C1353" s="1" t="s">
        <v>12</v>
      </c>
      <c r="D1353" s="29">
        <v>68.5</v>
      </c>
      <c r="E1353" s="29">
        <v>186</v>
      </c>
      <c r="F1353" s="29">
        <v>0</v>
      </c>
      <c r="G1353" s="29">
        <v>0.99</v>
      </c>
      <c r="H1353" s="12">
        <v>0.99</v>
      </c>
      <c r="I1353" s="12">
        <v>0</v>
      </c>
      <c r="J1353" s="29">
        <v>47.2</v>
      </c>
      <c r="K1353" s="29">
        <v>0</v>
      </c>
      <c r="L1353" s="12">
        <v>0.99</v>
      </c>
      <c r="M1353" s="12">
        <v>0.99</v>
      </c>
      <c r="N1353" s="29">
        <v>1.2</v>
      </c>
      <c r="O1353" s="108">
        <v>1.2</v>
      </c>
      <c r="P1353" s="39" t="str">
        <f>VLOOKUP(Perspectivas_Globales[[#This Row],[Country]],Tablas!$B$5:$C$138,2,FALSE)</f>
        <v>Oceania</v>
      </c>
      <c r="Q1353" s="39" t="str" cm="1">
        <f t="array" ref="Q13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53" s="39" t="str" cm="1">
        <f t="array" ref="R13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54" spans="1:18" x14ac:dyDescent="0.25">
      <c r="A1354" s="1" t="s">
        <v>122</v>
      </c>
      <c r="B1354" s="1">
        <v>2010</v>
      </c>
      <c r="C1354" s="1" t="s">
        <v>12</v>
      </c>
      <c r="D1354" s="29">
        <v>68.3</v>
      </c>
      <c r="E1354" s="29">
        <v>188</v>
      </c>
      <c r="F1354" s="29">
        <v>0</v>
      </c>
      <c r="G1354" s="29">
        <v>1.1000000000000001</v>
      </c>
      <c r="H1354" s="12">
        <v>0.09</v>
      </c>
      <c r="I1354" s="12">
        <v>0</v>
      </c>
      <c r="J1354" s="29">
        <v>46.4</v>
      </c>
      <c r="K1354" s="29">
        <v>0</v>
      </c>
      <c r="L1354" s="12">
        <v>0.94000000000000006</v>
      </c>
      <c r="M1354" s="12">
        <v>0.09</v>
      </c>
      <c r="N1354" s="29">
        <v>1.2</v>
      </c>
      <c r="O1354" s="108">
        <v>1.2</v>
      </c>
      <c r="P1354" s="39" t="str">
        <f>VLOOKUP(Perspectivas_Globales[[#This Row],[Country]],Tablas!$B$5:$C$138,2,FALSE)</f>
        <v>Oceania</v>
      </c>
      <c r="Q1354" s="39" t="str" cm="1">
        <f t="array" ref="Q13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54" s="39" t="str" cm="1">
        <f t="array" ref="R13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55" spans="1:18" x14ac:dyDescent="0.25">
      <c r="A1355" s="1" t="s">
        <v>122</v>
      </c>
      <c r="B1355" s="1">
        <v>2009</v>
      </c>
      <c r="C1355" s="1" t="s">
        <v>12</v>
      </c>
      <c r="D1355" s="29">
        <v>68.099999999999994</v>
      </c>
      <c r="E1355" s="29">
        <v>192</v>
      </c>
      <c r="F1355" s="29">
        <v>0</v>
      </c>
      <c r="G1355" s="29">
        <v>1.21</v>
      </c>
      <c r="H1355" s="12">
        <v>0.92</v>
      </c>
      <c r="I1355" s="12">
        <v>0</v>
      </c>
      <c r="J1355" s="29">
        <v>45.5</v>
      </c>
      <c r="K1355" s="29">
        <v>0</v>
      </c>
      <c r="L1355" s="12">
        <v>0.98</v>
      </c>
      <c r="M1355" s="12">
        <v>0.92</v>
      </c>
      <c r="N1355" s="29">
        <v>1.2</v>
      </c>
      <c r="O1355" s="108">
        <v>1.2</v>
      </c>
      <c r="P1355" s="39" t="str">
        <f>VLOOKUP(Perspectivas_Globales[[#This Row],[Country]],Tablas!$B$5:$C$138,2,FALSE)</f>
        <v>Oceania</v>
      </c>
      <c r="Q1355" s="39" t="str" cm="1">
        <f t="array" ref="Q13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55" s="39" t="str" cm="1">
        <f t="array" ref="R13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56" spans="1:18" x14ac:dyDescent="0.25">
      <c r="A1356" s="1" t="s">
        <v>122</v>
      </c>
      <c r="B1356" s="1">
        <v>2008</v>
      </c>
      <c r="C1356" s="1" t="s">
        <v>12</v>
      </c>
      <c r="D1356" s="29">
        <v>68</v>
      </c>
      <c r="E1356" s="29">
        <v>193</v>
      </c>
      <c r="F1356" s="29">
        <v>0</v>
      </c>
      <c r="G1356" s="29">
        <v>1.0900000000000001</v>
      </c>
      <c r="H1356" s="12">
        <v>0.89</v>
      </c>
      <c r="I1356" s="12">
        <v>0</v>
      </c>
      <c r="J1356" s="29">
        <v>44.7</v>
      </c>
      <c r="K1356" s="29">
        <v>0</v>
      </c>
      <c r="L1356" s="12">
        <v>0.94000000000000006</v>
      </c>
      <c r="M1356" s="12">
        <v>0.89</v>
      </c>
      <c r="N1356" s="29">
        <v>1.2</v>
      </c>
      <c r="O1356" s="108">
        <v>1.2</v>
      </c>
      <c r="P1356" s="39" t="str">
        <f>VLOOKUP(Perspectivas_Globales[[#This Row],[Country]],Tablas!$B$5:$C$138,2,FALSE)</f>
        <v>Oceania</v>
      </c>
      <c r="Q1356" s="39" t="str" cm="1">
        <f t="array" ref="Q13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56" s="39" t="str" cm="1">
        <f t="array" ref="R13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57" spans="1:18" x14ac:dyDescent="0.25">
      <c r="A1357" s="1" t="s">
        <v>122</v>
      </c>
      <c r="B1357" s="1">
        <v>2007</v>
      </c>
      <c r="C1357" s="1" t="s">
        <v>12</v>
      </c>
      <c r="D1357" s="29">
        <v>67.599999999999994</v>
      </c>
      <c r="E1357" s="29">
        <v>2</v>
      </c>
      <c r="F1357" s="29">
        <v>0</v>
      </c>
      <c r="G1357" s="29">
        <v>0.85</v>
      </c>
      <c r="H1357" s="12">
        <v>0.09</v>
      </c>
      <c r="I1357" s="12">
        <v>0</v>
      </c>
      <c r="J1357" s="29">
        <v>43.8</v>
      </c>
      <c r="K1357" s="29">
        <v>0</v>
      </c>
      <c r="L1357" s="12">
        <v>0.93</v>
      </c>
      <c r="M1357" s="12">
        <v>0.09</v>
      </c>
      <c r="N1357" s="29">
        <v>1.2</v>
      </c>
      <c r="O1357" s="108">
        <v>1.2</v>
      </c>
      <c r="P1357" s="39" t="str">
        <f>VLOOKUP(Perspectivas_Globales[[#This Row],[Country]],Tablas!$B$5:$C$138,2,FALSE)</f>
        <v>Oceania</v>
      </c>
      <c r="Q1357" s="39" t="str" cm="1">
        <f t="array" ref="Q13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57" s="39" t="str" cm="1">
        <f t="array" ref="R13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58" spans="1:18" x14ac:dyDescent="0.25">
      <c r="A1358" s="1" t="s">
        <v>122</v>
      </c>
      <c r="B1358" s="1">
        <v>2006</v>
      </c>
      <c r="C1358" s="1" t="s">
        <v>12</v>
      </c>
      <c r="D1358" s="29">
        <v>67.599999999999994</v>
      </c>
      <c r="E1358" s="29">
        <v>2</v>
      </c>
      <c r="F1358" s="29">
        <v>0</v>
      </c>
      <c r="G1358" s="29">
        <v>0.99</v>
      </c>
      <c r="H1358" s="12">
        <v>0.99</v>
      </c>
      <c r="I1358" s="12">
        <v>0</v>
      </c>
      <c r="J1358" s="29">
        <v>43</v>
      </c>
      <c r="K1358" s="29">
        <v>0</v>
      </c>
      <c r="L1358" s="12">
        <v>0.99</v>
      </c>
      <c r="M1358" s="12">
        <v>0.99</v>
      </c>
      <c r="N1358" s="29">
        <v>1.3</v>
      </c>
      <c r="O1358" s="108">
        <v>1.3</v>
      </c>
      <c r="P1358" s="39" t="str">
        <f>VLOOKUP(Perspectivas_Globales[[#This Row],[Country]],Tablas!$B$5:$C$138,2,FALSE)</f>
        <v>Oceania</v>
      </c>
      <c r="Q1358" s="39" t="str" cm="1">
        <f t="array" ref="Q13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58" s="39" t="str" cm="1">
        <f t="array" ref="R13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59" spans="1:18" x14ac:dyDescent="0.25">
      <c r="A1359" s="1" t="s">
        <v>122</v>
      </c>
      <c r="B1359" s="1">
        <v>2005</v>
      </c>
      <c r="C1359" s="1" t="s">
        <v>12</v>
      </c>
      <c r="D1359" s="29">
        <v>67.400000000000006</v>
      </c>
      <c r="E1359" s="29">
        <v>24</v>
      </c>
      <c r="F1359" s="29">
        <v>0</v>
      </c>
      <c r="G1359" s="29">
        <v>0.9</v>
      </c>
      <c r="H1359" s="12">
        <v>0.83000000000000007</v>
      </c>
      <c r="I1359" s="12">
        <v>0</v>
      </c>
      <c r="J1359" s="29">
        <v>42.1</v>
      </c>
      <c r="K1359" s="29">
        <v>0</v>
      </c>
      <c r="L1359" s="12">
        <v>0.09</v>
      </c>
      <c r="M1359" s="12">
        <v>0.89</v>
      </c>
      <c r="N1359" s="29">
        <v>1.3</v>
      </c>
      <c r="O1359" s="108">
        <v>1.3</v>
      </c>
      <c r="P1359" s="39" t="str">
        <f>VLOOKUP(Perspectivas_Globales[[#This Row],[Country]],Tablas!$B$5:$C$138,2,FALSE)</f>
        <v>Oceania</v>
      </c>
      <c r="Q1359" s="39" t="str" cm="1">
        <f t="array" ref="Q13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59" s="39" t="str" cm="1">
        <f t="array" ref="R13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60" spans="1:18" x14ac:dyDescent="0.25">
      <c r="A1360" s="1" t="s">
        <v>122</v>
      </c>
      <c r="B1360" s="1">
        <v>2004</v>
      </c>
      <c r="C1360" s="1" t="s">
        <v>12</v>
      </c>
      <c r="D1360" s="29">
        <v>67.099999999999994</v>
      </c>
      <c r="E1360" s="29">
        <v>29</v>
      </c>
      <c r="F1360" s="29">
        <v>0</v>
      </c>
      <c r="G1360" s="29">
        <v>1.18</v>
      </c>
      <c r="H1360" s="12">
        <v>0.81</v>
      </c>
      <c r="I1360" s="12">
        <v>0</v>
      </c>
      <c r="J1360" s="29">
        <v>41.3</v>
      </c>
      <c r="K1360" s="29">
        <v>0</v>
      </c>
      <c r="L1360" s="12">
        <v>0.89</v>
      </c>
      <c r="M1360" s="12">
        <v>0.09</v>
      </c>
      <c r="N1360" s="29">
        <v>1.3</v>
      </c>
      <c r="O1360" s="108">
        <v>1.3</v>
      </c>
      <c r="P1360" s="39" t="str">
        <f>VLOOKUP(Perspectivas_Globales[[#This Row],[Country]],Tablas!$B$5:$C$138,2,FALSE)</f>
        <v>Oceania</v>
      </c>
      <c r="Q1360" s="39" t="str" cm="1">
        <f t="array" ref="Q13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60" s="39" t="str" cm="1">
        <f t="array" ref="R13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61" spans="1:18" x14ac:dyDescent="0.25">
      <c r="A1361" s="1" t="s">
        <v>122</v>
      </c>
      <c r="B1361" s="1">
        <v>2003</v>
      </c>
      <c r="C1361" s="1" t="s">
        <v>12</v>
      </c>
      <c r="D1361" s="29">
        <v>66.8</v>
      </c>
      <c r="E1361" s="29">
        <v>215</v>
      </c>
      <c r="F1361" s="29">
        <v>0</v>
      </c>
      <c r="G1361" s="29">
        <v>1.18</v>
      </c>
      <c r="H1361" s="12">
        <v>0.79</v>
      </c>
      <c r="I1361" s="12">
        <v>0</v>
      </c>
      <c r="J1361" s="29">
        <v>4.4000000000000004</v>
      </c>
      <c r="K1361" s="29">
        <v>0</v>
      </c>
      <c r="L1361" s="12">
        <v>0.84</v>
      </c>
      <c r="M1361" s="12">
        <v>0.84</v>
      </c>
      <c r="N1361" s="29">
        <v>1.3</v>
      </c>
      <c r="O1361" s="108">
        <v>1.3</v>
      </c>
      <c r="P1361" s="39" t="str">
        <f>VLOOKUP(Perspectivas_Globales[[#This Row],[Country]],Tablas!$B$5:$C$138,2,FALSE)</f>
        <v>Oceania</v>
      </c>
      <c r="Q1361" s="39" t="str" cm="1">
        <f t="array" ref="Q13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61" s="39" t="str" cm="1">
        <f t="array" ref="R13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62" spans="1:18" x14ac:dyDescent="0.25">
      <c r="A1362" s="1" t="s">
        <v>122</v>
      </c>
      <c r="B1362" s="1">
        <v>2002</v>
      </c>
      <c r="C1362" s="1" t="s">
        <v>12</v>
      </c>
      <c r="D1362" s="29">
        <v>66.5</v>
      </c>
      <c r="E1362" s="29">
        <v>22</v>
      </c>
      <c r="F1362" s="29">
        <v>0</v>
      </c>
      <c r="G1362" s="29">
        <v>1.08</v>
      </c>
      <c r="H1362" s="12">
        <v>0.75</v>
      </c>
      <c r="I1362" s="12">
        <v>0</v>
      </c>
      <c r="J1362" s="29">
        <v>39.6</v>
      </c>
      <c r="K1362" s="29">
        <v>0</v>
      </c>
      <c r="L1362" s="12">
        <v>0.78</v>
      </c>
      <c r="M1362" s="12">
        <v>0.78</v>
      </c>
      <c r="N1362" s="29">
        <v>1.4</v>
      </c>
      <c r="O1362" s="108">
        <v>1.4</v>
      </c>
      <c r="P1362" s="39" t="str">
        <f>VLOOKUP(Perspectivas_Globales[[#This Row],[Country]],Tablas!$B$5:$C$138,2,FALSE)</f>
        <v>Oceania</v>
      </c>
      <c r="Q1362" s="39" t="str" cm="1">
        <f t="array" ref="Q13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62" s="39" t="str" cm="1">
        <f t="array" ref="R13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63" spans="1:18" x14ac:dyDescent="0.25">
      <c r="A1363" s="1" t="s">
        <v>122</v>
      </c>
      <c r="B1363" s="1">
        <v>2001</v>
      </c>
      <c r="C1363" s="1" t="s">
        <v>12</v>
      </c>
      <c r="D1363" s="29">
        <v>66.2</v>
      </c>
      <c r="E1363" s="29">
        <v>227</v>
      </c>
      <c r="F1363" s="29">
        <v>0</v>
      </c>
      <c r="G1363" s="29">
        <v>0.7</v>
      </c>
      <c r="H1363" s="12">
        <v>0.83000000000000007</v>
      </c>
      <c r="I1363" s="12">
        <v>0</v>
      </c>
      <c r="J1363" s="29">
        <v>38.700000000000003</v>
      </c>
      <c r="K1363" s="29">
        <v>0</v>
      </c>
      <c r="L1363" s="12">
        <v>0.88</v>
      </c>
      <c r="M1363" s="12">
        <v>0.84</v>
      </c>
      <c r="N1363" s="29">
        <v>1.4</v>
      </c>
      <c r="O1363" s="108">
        <v>1.4</v>
      </c>
      <c r="P1363" s="39" t="str">
        <f>VLOOKUP(Perspectivas_Globales[[#This Row],[Country]],Tablas!$B$5:$C$138,2,FALSE)</f>
        <v>Oceania</v>
      </c>
      <c r="Q1363" s="39" t="str" cm="1">
        <f t="array" ref="Q13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63" s="39" t="str" cm="1">
        <f t="array" ref="R13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64" spans="1:18" x14ac:dyDescent="0.25">
      <c r="A1364" s="1" t="s">
        <v>122</v>
      </c>
      <c r="B1364" s="1">
        <v>2000</v>
      </c>
      <c r="C1364" s="1" t="s">
        <v>12</v>
      </c>
      <c r="D1364" s="29">
        <v>65.8</v>
      </c>
      <c r="E1364" s="29">
        <v>235</v>
      </c>
      <c r="F1364" s="29">
        <v>0</v>
      </c>
      <c r="G1364" s="29">
        <v>0.71</v>
      </c>
      <c r="H1364" s="12">
        <v>0.81</v>
      </c>
      <c r="I1364" s="12">
        <v>0</v>
      </c>
      <c r="J1364" s="29">
        <v>37.9</v>
      </c>
      <c r="K1364" s="29">
        <v>0</v>
      </c>
      <c r="L1364" s="12">
        <v>0.88</v>
      </c>
      <c r="M1364" s="12">
        <v>0.86</v>
      </c>
      <c r="N1364" s="29">
        <v>1.4</v>
      </c>
      <c r="O1364" s="108">
        <v>1.4</v>
      </c>
      <c r="P1364" s="39" t="str">
        <f>VLOOKUP(Perspectivas_Globales[[#This Row],[Country]],Tablas!$B$5:$C$138,2,FALSE)</f>
        <v>Oceania</v>
      </c>
      <c r="Q1364" s="39" t="str" cm="1">
        <f t="array" ref="Q13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64" s="39" t="str" cm="1">
        <f t="array" ref="R13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65" spans="1:18" x14ac:dyDescent="0.25">
      <c r="A1365" s="1" t="s">
        <v>123</v>
      </c>
      <c r="B1365" s="1">
        <v>2014</v>
      </c>
      <c r="C1365" s="1" t="s">
        <v>12</v>
      </c>
      <c r="D1365" s="29">
        <v>62</v>
      </c>
      <c r="E1365" s="29">
        <v>347</v>
      </c>
      <c r="F1365" s="29">
        <v>42</v>
      </c>
      <c r="G1365" s="29">
        <v>7.38</v>
      </c>
      <c r="H1365" s="12">
        <v>0.08</v>
      </c>
      <c r="I1365" s="12">
        <v>0.66</v>
      </c>
      <c r="J1365" s="29">
        <v>5.3</v>
      </c>
      <c r="K1365" s="29">
        <v>52</v>
      </c>
      <c r="L1365" s="12">
        <v>0.77</v>
      </c>
      <c r="M1365" s="12">
        <v>0.77</v>
      </c>
      <c r="N1365" s="29">
        <v>4.9000000000000004</v>
      </c>
      <c r="O1365" s="108">
        <v>5.9</v>
      </c>
      <c r="P1365" s="39" t="str">
        <f>VLOOKUP(Perspectivas_Globales[[#This Row],[Country]],Tablas!$B$5:$C$138,2,FALSE)</f>
        <v>Africa</v>
      </c>
      <c r="Q1365" s="39" t="str" cm="1">
        <f t="array" ref="Q13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65" s="39" t="str" cm="1">
        <f t="array" ref="R13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66" spans="1:18" x14ac:dyDescent="0.25">
      <c r="A1366" s="1" t="s">
        <v>123</v>
      </c>
      <c r="B1366" s="1">
        <v>2013</v>
      </c>
      <c r="C1366" s="1" t="s">
        <v>12</v>
      </c>
      <c r="D1366" s="29">
        <v>69</v>
      </c>
      <c r="E1366" s="29">
        <v>371</v>
      </c>
      <c r="F1366" s="29">
        <v>43</v>
      </c>
      <c r="G1366" s="29">
        <v>7.34</v>
      </c>
      <c r="H1366" s="12">
        <v>7.0000000000000007E-2</v>
      </c>
      <c r="I1366" s="12">
        <v>0.25</v>
      </c>
      <c r="J1366" s="29">
        <v>49.5</v>
      </c>
      <c r="K1366" s="29">
        <v>54</v>
      </c>
      <c r="L1366" s="12">
        <v>0.73</v>
      </c>
      <c r="M1366" s="12">
        <v>0.73</v>
      </c>
      <c r="N1366" s="29">
        <v>5.4</v>
      </c>
      <c r="O1366" s="108">
        <v>6.5</v>
      </c>
      <c r="P1366" s="39" t="str">
        <f>VLOOKUP(Perspectivas_Globales[[#This Row],[Country]],Tablas!$B$5:$C$138,2,FALSE)</f>
        <v>Africa</v>
      </c>
      <c r="Q1366" s="39" t="str" cm="1">
        <f t="array" ref="Q13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66" s="39" t="str" cm="1">
        <f t="array" ref="R13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67" spans="1:18" x14ac:dyDescent="0.25">
      <c r="A1367" s="1" t="s">
        <v>123</v>
      </c>
      <c r="B1367" s="1">
        <v>2012</v>
      </c>
      <c r="C1367" s="1" t="s">
        <v>12</v>
      </c>
      <c r="D1367" s="29">
        <v>59.2</v>
      </c>
      <c r="E1367" s="29">
        <v>48</v>
      </c>
      <c r="F1367" s="29">
        <v>43</v>
      </c>
      <c r="G1367" s="29">
        <v>7.38</v>
      </c>
      <c r="H1367" s="12">
        <v>0.68</v>
      </c>
      <c r="I1367" s="12">
        <v>0.32</v>
      </c>
      <c r="J1367" s="29">
        <v>48.7</v>
      </c>
      <c r="K1367" s="29">
        <v>56</v>
      </c>
      <c r="L1367" s="12">
        <v>0.65</v>
      </c>
      <c r="M1367" s="12">
        <v>0.65</v>
      </c>
      <c r="N1367" s="29">
        <v>6</v>
      </c>
      <c r="O1367" s="108">
        <v>7.3</v>
      </c>
      <c r="P1367" s="39" t="str">
        <f>VLOOKUP(Perspectivas_Globales[[#This Row],[Country]],Tablas!$B$5:$C$138,2,FALSE)</f>
        <v>Africa</v>
      </c>
      <c r="Q1367" s="39" t="str" cm="1">
        <f t="array" ref="Q13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67" s="39" t="str" cm="1">
        <f t="array" ref="R13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68" spans="1:18" x14ac:dyDescent="0.25">
      <c r="A1368" s="1" t="s">
        <v>123</v>
      </c>
      <c r="B1368" s="1">
        <v>2011</v>
      </c>
      <c r="C1368" s="1" t="s">
        <v>12</v>
      </c>
      <c r="D1368" s="29">
        <v>58.9</v>
      </c>
      <c r="E1368" s="29">
        <v>413</v>
      </c>
      <c r="F1368" s="29">
        <v>43</v>
      </c>
      <c r="G1368" s="29">
        <v>7.38</v>
      </c>
      <c r="H1368" s="12">
        <v>0.76</v>
      </c>
      <c r="I1368" s="12">
        <v>0.92</v>
      </c>
      <c r="J1368" s="29">
        <v>47.9</v>
      </c>
      <c r="K1368" s="29">
        <v>58</v>
      </c>
      <c r="L1368" s="12">
        <v>0.69000000000000006</v>
      </c>
      <c r="M1368" s="12">
        <v>0.69000000000000006</v>
      </c>
      <c r="N1368" s="29">
        <v>6.6</v>
      </c>
      <c r="O1368" s="108">
        <v>8</v>
      </c>
      <c r="P1368" s="39" t="str">
        <f>VLOOKUP(Perspectivas_Globales[[#This Row],[Country]],Tablas!$B$5:$C$138,2,FALSE)</f>
        <v>Africa</v>
      </c>
      <c r="Q1368" s="39" t="str" cm="1">
        <f t="array" ref="Q13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68" s="39" t="str" cm="1">
        <f t="array" ref="R13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69" spans="1:18" x14ac:dyDescent="0.25">
      <c r="A1369" s="1" t="s">
        <v>123</v>
      </c>
      <c r="B1369" s="1">
        <v>2010</v>
      </c>
      <c r="C1369" s="1" t="s">
        <v>12</v>
      </c>
      <c r="D1369" s="29">
        <v>58</v>
      </c>
      <c r="E1369" s="29">
        <v>428</v>
      </c>
      <c r="F1369" s="29">
        <v>43</v>
      </c>
      <c r="G1369" s="29">
        <v>7.28</v>
      </c>
      <c r="H1369" s="12">
        <v>0.71</v>
      </c>
      <c r="I1369" s="12">
        <v>124.99000000000001</v>
      </c>
      <c r="J1369" s="29">
        <v>47.2</v>
      </c>
      <c r="K1369" s="29">
        <v>62</v>
      </c>
      <c r="L1369" s="12">
        <v>0.72</v>
      </c>
      <c r="M1369" s="12">
        <v>0.72</v>
      </c>
      <c r="N1369" s="29">
        <v>7.3</v>
      </c>
      <c r="O1369" s="108">
        <v>8.9</v>
      </c>
      <c r="P1369" s="39" t="str">
        <f>VLOOKUP(Perspectivas_Globales[[#This Row],[Country]],Tablas!$B$5:$C$138,2,FALSE)</f>
        <v>Africa</v>
      </c>
      <c r="Q1369" s="39" t="str" cm="1">
        <f t="array" ref="Q13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69" s="39" t="str" cm="1">
        <f t="array" ref="R13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70" spans="1:18" x14ac:dyDescent="0.25">
      <c r="A1370" s="1" t="s">
        <v>123</v>
      </c>
      <c r="B1370" s="1">
        <v>2009</v>
      </c>
      <c r="C1370" s="1" t="s">
        <v>12</v>
      </c>
      <c r="D1370" s="29">
        <v>56.5</v>
      </c>
      <c r="E1370" s="29">
        <v>449</v>
      </c>
      <c r="F1370" s="29">
        <v>46</v>
      </c>
      <c r="G1370" s="29">
        <v>7.6</v>
      </c>
      <c r="H1370" s="12">
        <v>0.74</v>
      </c>
      <c r="I1370" s="12">
        <v>58.57</v>
      </c>
      <c r="J1370" s="29">
        <v>46.4</v>
      </c>
      <c r="K1370" s="29">
        <v>70</v>
      </c>
      <c r="L1370" s="12">
        <v>0.75</v>
      </c>
      <c r="M1370" s="12">
        <v>0.76</v>
      </c>
      <c r="N1370" s="29">
        <v>8.1</v>
      </c>
      <c r="O1370" s="108">
        <v>9.8000000000000007</v>
      </c>
      <c r="P1370" s="39" t="str">
        <f>VLOOKUP(Perspectivas_Globales[[#This Row],[Country]],Tablas!$B$5:$C$138,2,FALSE)</f>
        <v>Africa</v>
      </c>
      <c r="Q1370" s="39" t="str" cm="1">
        <f t="array" ref="Q13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70" s="39" t="str" cm="1">
        <f t="array" ref="R13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71" spans="1:18" x14ac:dyDescent="0.25">
      <c r="A1371" s="1" t="s">
        <v>123</v>
      </c>
      <c r="B1371" s="1">
        <v>2008</v>
      </c>
      <c r="C1371" s="1" t="s">
        <v>12</v>
      </c>
      <c r="D1371" s="29">
        <v>55.3</v>
      </c>
      <c r="E1371" s="29">
        <v>473</v>
      </c>
      <c r="F1371" s="29">
        <v>50</v>
      </c>
      <c r="G1371" s="29">
        <v>8.19</v>
      </c>
      <c r="H1371" s="12">
        <v>0.76</v>
      </c>
      <c r="I1371" s="12">
        <v>0.39</v>
      </c>
      <c r="J1371" s="29">
        <v>45.7</v>
      </c>
      <c r="K1371" s="29">
        <v>75</v>
      </c>
      <c r="L1371" s="12">
        <v>0.77</v>
      </c>
      <c r="M1371" s="12">
        <v>0.79</v>
      </c>
      <c r="N1371" s="29">
        <v>8.9</v>
      </c>
      <c r="O1371" s="108">
        <v>1.7</v>
      </c>
      <c r="P1371" s="39" t="str">
        <f>VLOOKUP(Perspectivas_Globales[[#This Row],[Country]],Tablas!$B$5:$C$138,2,FALSE)</f>
        <v>Africa</v>
      </c>
      <c r="Q1371" s="39" t="str" cm="1">
        <f t="array" ref="Q13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71" s="39" t="str" cm="1">
        <f t="array" ref="R13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72" spans="1:18" x14ac:dyDescent="0.25">
      <c r="A1372" s="1" t="s">
        <v>123</v>
      </c>
      <c r="B1372" s="1">
        <v>2007</v>
      </c>
      <c r="C1372" s="1" t="s">
        <v>12</v>
      </c>
      <c r="D1372" s="29">
        <v>54.5</v>
      </c>
      <c r="E1372" s="29">
        <v>486</v>
      </c>
      <c r="F1372" s="29">
        <v>51</v>
      </c>
      <c r="G1372" s="29">
        <v>8.48</v>
      </c>
      <c r="H1372" s="12">
        <v>0.83000000000000007</v>
      </c>
      <c r="I1372" s="12">
        <v>0.31</v>
      </c>
      <c r="J1372" s="29">
        <v>45</v>
      </c>
      <c r="K1372" s="29">
        <v>79</v>
      </c>
      <c r="L1372" s="12">
        <v>0.79</v>
      </c>
      <c r="M1372" s="12">
        <v>0.82000000000000006</v>
      </c>
      <c r="N1372" s="29">
        <v>9.6999999999999993</v>
      </c>
      <c r="O1372" s="108">
        <v>11.7</v>
      </c>
      <c r="P1372" s="39" t="str">
        <f>VLOOKUP(Perspectivas_Globales[[#This Row],[Country]],Tablas!$B$5:$C$138,2,FALSE)</f>
        <v>Africa</v>
      </c>
      <c r="Q1372" s="39" t="str" cm="1">
        <f t="array" ref="Q13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72" s="39" t="str" cm="1">
        <f t="array" ref="R13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73" spans="1:18" x14ac:dyDescent="0.25">
      <c r="A1373" s="1" t="s">
        <v>123</v>
      </c>
      <c r="B1373" s="1">
        <v>2006</v>
      </c>
      <c r="C1373" s="1" t="s">
        <v>12</v>
      </c>
      <c r="D1373" s="29">
        <v>54</v>
      </c>
      <c r="E1373" s="29">
        <v>496</v>
      </c>
      <c r="F1373" s="29">
        <v>54</v>
      </c>
      <c r="G1373" s="29">
        <v>8.5</v>
      </c>
      <c r="H1373" s="12">
        <v>0.83000000000000007</v>
      </c>
      <c r="I1373" s="12">
        <v>0.81</v>
      </c>
      <c r="J1373" s="29">
        <v>44.3</v>
      </c>
      <c r="K1373" s="29">
        <v>82</v>
      </c>
      <c r="L1373" s="12">
        <v>0.79</v>
      </c>
      <c r="M1373" s="12">
        <v>0.82000000000000006</v>
      </c>
      <c r="N1373" s="29">
        <v>1.6</v>
      </c>
      <c r="O1373" s="108">
        <v>12.8</v>
      </c>
      <c r="P1373" s="39" t="str">
        <f>VLOOKUP(Perspectivas_Globales[[#This Row],[Country]],Tablas!$B$5:$C$138,2,FALSE)</f>
        <v>Africa</v>
      </c>
      <c r="Q1373" s="39" t="str" cm="1">
        <f t="array" ref="Q13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373" s="39" t="str" cm="1">
        <f t="array" ref="R13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74" spans="1:18" x14ac:dyDescent="0.25">
      <c r="A1374" s="1" t="s">
        <v>123</v>
      </c>
      <c r="B1374" s="1">
        <v>2005</v>
      </c>
      <c r="C1374" s="1" t="s">
        <v>12</v>
      </c>
      <c r="D1374" s="29">
        <v>53.8</v>
      </c>
      <c r="E1374" s="29">
        <v>498</v>
      </c>
      <c r="F1374" s="29">
        <v>55</v>
      </c>
      <c r="G1374" s="29">
        <v>8.69</v>
      </c>
      <c r="H1374" s="12">
        <v>0.79</v>
      </c>
      <c r="I1374" s="12">
        <v>6.15</v>
      </c>
      <c r="J1374" s="29">
        <v>43.6</v>
      </c>
      <c r="K1374" s="29">
        <v>84</v>
      </c>
      <c r="L1374" s="12">
        <v>0.75</v>
      </c>
      <c r="M1374" s="12">
        <v>0.79</v>
      </c>
      <c r="N1374" s="29">
        <v>11.6</v>
      </c>
      <c r="O1374" s="108">
        <v>13.9</v>
      </c>
      <c r="P1374" s="39" t="str">
        <f>VLOOKUP(Perspectivas_Globales[[#This Row],[Country]],Tablas!$B$5:$C$138,2,FALSE)</f>
        <v>Africa</v>
      </c>
      <c r="Q1374" s="39" t="str" cm="1">
        <f t="array" ref="Q13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374" s="39" t="str" cm="1">
        <f t="array" ref="R13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75" spans="1:18" x14ac:dyDescent="0.25">
      <c r="A1375" s="1" t="s">
        <v>123</v>
      </c>
      <c r="B1375" s="1">
        <v>2004</v>
      </c>
      <c r="C1375" s="1" t="s">
        <v>12</v>
      </c>
      <c r="D1375" s="29">
        <v>53.7</v>
      </c>
      <c r="E1375" s="29">
        <v>497</v>
      </c>
      <c r="F1375" s="29">
        <v>55</v>
      </c>
      <c r="G1375" s="29">
        <v>6.96</v>
      </c>
      <c r="H1375" s="12">
        <v>0.76</v>
      </c>
      <c r="I1375" s="12">
        <v>8.3000000000000007</v>
      </c>
      <c r="J1375" s="29">
        <v>42.9</v>
      </c>
      <c r="K1375" s="29">
        <v>83</v>
      </c>
      <c r="L1375" s="12">
        <v>0.73</v>
      </c>
      <c r="M1375" s="12">
        <v>0.74</v>
      </c>
      <c r="N1375" s="29">
        <v>12.6</v>
      </c>
      <c r="O1375" s="108">
        <v>15</v>
      </c>
      <c r="P1375" s="39" t="str">
        <f>VLOOKUP(Perspectivas_Globales[[#This Row],[Country]],Tablas!$B$5:$C$138,2,FALSE)</f>
        <v>Africa</v>
      </c>
      <c r="Q1375" s="39" t="str" cm="1">
        <f t="array" ref="Q13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375" s="39" t="str" cm="1">
        <f t="array" ref="R13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76" spans="1:18" x14ac:dyDescent="0.25">
      <c r="A1376" s="1" t="s">
        <v>123</v>
      </c>
      <c r="B1376" s="1">
        <v>2003</v>
      </c>
      <c r="C1376" s="1" t="s">
        <v>12</v>
      </c>
      <c r="D1376" s="29">
        <v>54</v>
      </c>
      <c r="E1376" s="29">
        <v>485</v>
      </c>
      <c r="F1376" s="29">
        <v>55</v>
      </c>
      <c r="G1376" s="29">
        <v>6.93</v>
      </c>
      <c r="H1376" s="12">
        <v>0.71</v>
      </c>
      <c r="I1376" s="12">
        <v>2.44</v>
      </c>
      <c r="J1376" s="29">
        <v>42.2</v>
      </c>
      <c r="K1376" s="29">
        <v>82</v>
      </c>
      <c r="L1376" s="12">
        <v>7.0000000000000007E-2</v>
      </c>
      <c r="M1376" s="12">
        <v>0.69000000000000006</v>
      </c>
      <c r="N1376" s="29">
        <v>13.5</v>
      </c>
      <c r="O1376" s="108">
        <v>16.100000000000001</v>
      </c>
      <c r="P1376" s="39" t="str">
        <f>VLOOKUP(Perspectivas_Globales[[#This Row],[Country]],Tablas!$B$5:$C$138,2,FALSE)</f>
        <v>Africa</v>
      </c>
      <c r="Q1376" s="39" t="str" cm="1">
        <f t="array" ref="Q13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376" s="39" t="str" cm="1">
        <f t="array" ref="R13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77" spans="1:18" x14ac:dyDescent="0.25">
      <c r="A1377" s="1" t="s">
        <v>123</v>
      </c>
      <c r="B1377" s="1">
        <v>2002</v>
      </c>
      <c r="C1377" s="1" t="s">
        <v>12</v>
      </c>
      <c r="D1377" s="29">
        <v>54.9</v>
      </c>
      <c r="E1377" s="29">
        <v>459</v>
      </c>
      <c r="F1377" s="29">
        <v>54</v>
      </c>
      <c r="G1377" s="29">
        <v>7.04</v>
      </c>
      <c r="H1377" s="12">
        <v>0.72</v>
      </c>
      <c r="I1377" s="12">
        <v>10.43</v>
      </c>
      <c r="J1377" s="29">
        <v>41.6</v>
      </c>
      <c r="K1377" s="29">
        <v>79</v>
      </c>
      <c r="L1377" s="12">
        <v>7.0000000000000007E-2</v>
      </c>
      <c r="M1377" s="12">
        <v>7.0000000000000007E-2</v>
      </c>
      <c r="N1377" s="29">
        <v>14.5</v>
      </c>
      <c r="O1377" s="108">
        <v>17.100000000000001</v>
      </c>
      <c r="P1377" s="39" t="str">
        <f>VLOOKUP(Perspectivas_Globales[[#This Row],[Country]],Tablas!$B$5:$C$138,2,FALSE)</f>
        <v>Africa</v>
      </c>
      <c r="Q1377" s="39" t="str" cm="1">
        <f t="array" ref="Q13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77" s="39" t="str" cm="1">
        <f t="array" ref="R13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78" spans="1:18" x14ac:dyDescent="0.25">
      <c r="A1378" s="1" t="s">
        <v>123</v>
      </c>
      <c r="B1378" s="1">
        <v>2001</v>
      </c>
      <c r="C1378" s="1" t="s">
        <v>12</v>
      </c>
      <c r="D1378" s="29">
        <v>56</v>
      </c>
      <c r="E1378" s="29">
        <v>429</v>
      </c>
      <c r="F1378" s="29">
        <v>52</v>
      </c>
      <c r="G1378" s="29">
        <v>7.38</v>
      </c>
      <c r="H1378" s="12">
        <v>0.72</v>
      </c>
      <c r="I1378" s="12">
        <v>11.66</v>
      </c>
      <c r="J1378" s="29">
        <v>4.9000000000000004</v>
      </c>
      <c r="K1378" s="29">
        <v>76</v>
      </c>
      <c r="L1378" s="12">
        <v>0.71</v>
      </c>
      <c r="M1378" s="12">
        <v>0.71</v>
      </c>
      <c r="N1378" s="29">
        <v>15.4</v>
      </c>
      <c r="O1378" s="108">
        <v>18.100000000000001</v>
      </c>
      <c r="P1378" s="39" t="str">
        <f>VLOOKUP(Perspectivas_Globales[[#This Row],[Country]],Tablas!$B$5:$C$138,2,FALSE)</f>
        <v>Africa</v>
      </c>
      <c r="Q1378" s="39" t="str" cm="1">
        <f t="array" ref="Q13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78" s="39" t="str" cm="1">
        <f t="array" ref="R13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79" spans="1:18" x14ac:dyDescent="0.25">
      <c r="A1379" s="1" t="s">
        <v>123</v>
      </c>
      <c r="B1379" s="1">
        <v>2000</v>
      </c>
      <c r="C1379" s="1" t="s">
        <v>12</v>
      </c>
      <c r="D1379" s="29">
        <v>57.3</v>
      </c>
      <c r="E1379" s="29">
        <v>397</v>
      </c>
      <c r="F1379" s="29">
        <v>51</v>
      </c>
      <c r="G1379" s="29">
        <v>7.3</v>
      </c>
      <c r="H1379" s="12">
        <v>0.73</v>
      </c>
      <c r="I1379" s="12">
        <v>14.59</v>
      </c>
      <c r="J1379" s="29">
        <v>4.0999999999999996</v>
      </c>
      <c r="K1379" s="29">
        <v>73</v>
      </c>
      <c r="L1379" s="12">
        <v>0.71</v>
      </c>
      <c r="M1379" s="12">
        <v>0.73</v>
      </c>
      <c r="N1379" s="29">
        <v>16.3</v>
      </c>
      <c r="O1379" s="108">
        <v>19.100000000000001</v>
      </c>
      <c r="P1379" s="39" t="str">
        <f>VLOOKUP(Perspectivas_Globales[[#This Row],[Country]],Tablas!$B$5:$C$138,2,FALSE)</f>
        <v>Africa</v>
      </c>
      <c r="Q1379" s="39" t="str" cm="1">
        <f t="array" ref="Q13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379" s="39" t="str" cm="1">
        <f t="array" ref="R13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380" spans="1:18" x14ac:dyDescent="0.25">
      <c r="A1380" s="1" t="s">
        <v>124</v>
      </c>
      <c r="B1380" s="1">
        <v>2014</v>
      </c>
      <c r="C1380" s="1" t="s">
        <v>19</v>
      </c>
      <c r="D1380" s="29">
        <v>82.6</v>
      </c>
      <c r="E1380" s="29">
        <v>58</v>
      </c>
      <c r="F1380" s="29">
        <v>1</v>
      </c>
      <c r="G1380" s="29">
        <v>0.01</v>
      </c>
      <c r="H1380" s="12">
        <v>0.96</v>
      </c>
      <c r="I1380" s="12">
        <v>1.54</v>
      </c>
      <c r="J1380" s="29">
        <v>66</v>
      </c>
      <c r="K1380" s="29">
        <v>1</v>
      </c>
      <c r="L1380" s="12">
        <v>0.97</v>
      </c>
      <c r="M1380" s="12">
        <v>0.97</v>
      </c>
      <c r="N1380" s="29">
        <v>0.6</v>
      </c>
      <c r="O1380" s="108">
        <v>0.5</v>
      </c>
      <c r="P1380" s="39" t="str">
        <f>VLOOKUP(Perspectivas_Globales[[#This Row],[Country]],Tablas!$B$5:$C$138,2,FALSE)</f>
        <v>Europa</v>
      </c>
      <c r="Q1380" s="39" t="str" cm="1">
        <f t="array" ref="Q13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80" s="39" t="str" cm="1">
        <f t="array" ref="R13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81" spans="1:18" x14ac:dyDescent="0.25">
      <c r="A1381" s="1" t="s">
        <v>124</v>
      </c>
      <c r="B1381" s="1">
        <v>2013</v>
      </c>
      <c r="C1381" s="1" t="s">
        <v>19</v>
      </c>
      <c r="D1381" s="29">
        <v>82.4</v>
      </c>
      <c r="E1381" s="29">
        <v>6</v>
      </c>
      <c r="F1381" s="29">
        <v>1</v>
      </c>
      <c r="G1381" s="29">
        <v>9.25</v>
      </c>
      <c r="H1381" s="12">
        <v>0.95000000000000007</v>
      </c>
      <c r="I1381" s="12">
        <v>1.31</v>
      </c>
      <c r="J1381" s="29">
        <v>65.400000000000006</v>
      </c>
      <c r="K1381" s="29">
        <v>2</v>
      </c>
      <c r="L1381" s="12">
        <v>0.96</v>
      </c>
      <c r="M1381" s="12">
        <v>0.96</v>
      </c>
      <c r="N1381" s="29">
        <v>0.6</v>
      </c>
      <c r="O1381" s="108">
        <v>0.5</v>
      </c>
      <c r="P1381" s="39" t="str">
        <f>VLOOKUP(Perspectivas_Globales[[#This Row],[Country]],Tablas!$B$5:$C$138,2,FALSE)</f>
        <v>Europa</v>
      </c>
      <c r="Q1381" s="39" t="str" cm="1">
        <f t="array" ref="Q13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81" s="39" t="str" cm="1">
        <f t="array" ref="R13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82" spans="1:18" x14ac:dyDescent="0.25">
      <c r="A1382" s="1" t="s">
        <v>124</v>
      </c>
      <c r="B1382" s="1">
        <v>2012</v>
      </c>
      <c r="C1382" s="1" t="s">
        <v>19</v>
      </c>
      <c r="D1382" s="29">
        <v>82</v>
      </c>
      <c r="E1382" s="29">
        <v>61</v>
      </c>
      <c r="F1382" s="29">
        <v>1</v>
      </c>
      <c r="G1382" s="29">
        <v>9.35</v>
      </c>
      <c r="H1382" s="12">
        <v>0.96</v>
      </c>
      <c r="I1382" s="12">
        <v>12.040000000000001</v>
      </c>
      <c r="J1382" s="29">
        <v>64.8</v>
      </c>
      <c r="K1382" s="29">
        <v>2</v>
      </c>
      <c r="L1382" s="12">
        <v>0.97</v>
      </c>
      <c r="M1382" s="12">
        <v>0.97</v>
      </c>
      <c r="N1382" s="29">
        <v>0.6</v>
      </c>
      <c r="O1382" s="108">
        <v>0.5</v>
      </c>
      <c r="P1382" s="39" t="str">
        <f>VLOOKUP(Perspectivas_Globales[[#This Row],[Country]],Tablas!$B$5:$C$138,2,FALSE)</f>
        <v>Europa</v>
      </c>
      <c r="Q1382" s="39" t="str" cm="1">
        <f t="array" ref="Q13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82" s="39" t="str" cm="1">
        <f t="array" ref="R13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83" spans="1:18" x14ac:dyDescent="0.25">
      <c r="A1383" s="1" t="s">
        <v>124</v>
      </c>
      <c r="B1383" s="1">
        <v>2011</v>
      </c>
      <c r="C1383" s="1" t="s">
        <v>19</v>
      </c>
      <c r="D1383" s="29">
        <v>82.1</v>
      </c>
      <c r="E1383" s="29">
        <v>63</v>
      </c>
      <c r="F1383" s="29">
        <v>1</v>
      </c>
      <c r="G1383" s="29">
        <v>9.6199999999999992</v>
      </c>
      <c r="H1383" s="12">
        <v>0.97</v>
      </c>
      <c r="I1383" s="12">
        <v>38.020000000000003</v>
      </c>
      <c r="J1383" s="29">
        <v>64.099999999999994</v>
      </c>
      <c r="K1383" s="29">
        <v>2</v>
      </c>
      <c r="L1383" s="12">
        <v>0.97</v>
      </c>
      <c r="M1383" s="12">
        <v>0.97</v>
      </c>
      <c r="N1383" s="29">
        <v>0.6</v>
      </c>
      <c r="O1383" s="108">
        <v>0.5</v>
      </c>
      <c r="P1383" s="39" t="str">
        <f>VLOOKUP(Perspectivas_Globales[[#This Row],[Country]],Tablas!$B$5:$C$138,2,FALSE)</f>
        <v>Europa</v>
      </c>
      <c r="Q1383" s="39" t="str" cm="1">
        <f t="array" ref="Q13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83" s="39" t="str" cm="1">
        <f t="array" ref="R13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84" spans="1:18" x14ac:dyDescent="0.25">
      <c r="A1384" s="1" t="s">
        <v>124</v>
      </c>
      <c r="B1384" s="1">
        <v>2010</v>
      </c>
      <c r="C1384" s="1" t="s">
        <v>19</v>
      </c>
      <c r="D1384" s="29">
        <v>81.900000000000006</v>
      </c>
      <c r="E1384" s="29">
        <v>64</v>
      </c>
      <c r="F1384" s="29">
        <v>1</v>
      </c>
      <c r="G1384" s="29">
        <v>9.7799999999999994</v>
      </c>
      <c r="H1384" s="12">
        <v>0.97</v>
      </c>
      <c r="I1384" s="12">
        <v>3.02</v>
      </c>
      <c r="J1384" s="29">
        <v>63.5</v>
      </c>
      <c r="K1384" s="29">
        <v>2</v>
      </c>
      <c r="L1384" s="12">
        <v>0.97</v>
      </c>
      <c r="M1384" s="12">
        <v>0.97</v>
      </c>
      <c r="N1384" s="29">
        <v>0.6</v>
      </c>
      <c r="O1384" s="108">
        <v>0.5</v>
      </c>
      <c r="P1384" s="39" t="str">
        <f>VLOOKUP(Perspectivas_Globales[[#This Row],[Country]],Tablas!$B$5:$C$138,2,FALSE)</f>
        <v>Europa</v>
      </c>
      <c r="Q1384" s="39" t="str" cm="1">
        <f t="array" ref="Q13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84" s="39" t="str" cm="1">
        <f t="array" ref="R13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85" spans="1:18" x14ac:dyDescent="0.25">
      <c r="A1385" s="1" t="s">
        <v>124</v>
      </c>
      <c r="B1385" s="1">
        <v>2009</v>
      </c>
      <c r="C1385" s="1" t="s">
        <v>19</v>
      </c>
      <c r="D1385" s="29">
        <v>81.599999999999994</v>
      </c>
      <c r="E1385" s="29">
        <v>66</v>
      </c>
      <c r="F1385" s="29">
        <v>2</v>
      </c>
      <c r="G1385" s="29">
        <v>9.99</v>
      </c>
      <c r="H1385" s="12">
        <v>0.96</v>
      </c>
      <c r="I1385" s="12">
        <v>0.41000000000000003</v>
      </c>
      <c r="J1385" s="29">
        <v>62.9</v>
      </c>
      <c r="K1385" s="29">
        <v>2</v>
      </c>
      <c r="L1385" s="12">
        <v>0.96</v>
      </c>
      <c r="M1385" s="12">
        <v>0.96</v>
      </c>
      <c r="N1385" s="29">
        <v>0.6</v>
      </c>
      <c r="O1385" s="108">
        <v>0.5</v>
      </c>
      <c r="P1385" s="39" t="str">
        <f>VLOOKUP(Perspectivas_Globales[[#This Row],[Country]],Tablas!$B$5:$C$138,2,FALSE)</f>
        <v>Europa</v>
      </c>
      <c r="Q1385" s="39" t="str" cm="1">
        <f t="array" ref="Q13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85" s="39" t="str" cm="1">
        <f t="array" ref="R13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86" spans="1:18" x14ac:dyDescent="0.25">
      <c r="A1386" s="1" t="s">
        <v>124</v>
      </c>
      <c r="B1386" s="1">
        <v>2008</v>
      </c>
      <c r="C1386" s="1" t="s">
        <v>19</v>
      </c>
      <c r="D1386" s="29">
        <v>81.3</v>
      </c>
      <c r="E1386" s="29">
        <v>7</v>
      </c>
      <c r="F1386" s="29">
        <v>2</v>
      </c>
      <c r="G1386" s="29">
        <v>10.24</v>
      </c>
      <c r="H1386" s="12">
        <v>0.97</v>
      </c>
      <c r="I1386" s="12">
        <v>2.97</v>
      </c>
      <c r="J1386" s="29">
        <v>62.3</v>
      </c>
      <c r="K1386" s="29">
        <v>2</v>
      </c>
      <c r="L1386" s="12">
        <v>0.97</v>
      </c>
      <c r="M1386" s="12">
        <v>0.97</v>
      </c>
      <c r="N1386" s="29">
        <v>0.6</v>
      </c>
      <c r="O1386" s="108">
        <v>0.5</v>
      </c>
      <c r="P1386" s="39" t="str">
        <f>VLOOKUP(Perspectivas_Globales[[#This Row],[Country]],Tablas!$B$5:$C$138,2,FALSE)</f>
        <v>Europa</v>
      </c>
      <c r="Q1386" s="39" t="str" cm="1">
        <f t="array" ref="Q13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86" s="39" t="str" cm="1">
        <f t="array" ref="R13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87" spans="1:18" x14ac:dyDescent="0.25">
      <c r="A1387" s="1" t="s">
        <v>124</v>
      </c>
      <c r="B1387" s="1">
        <v>2007</v>
      </c>
      <c r="C1387" s="1" t="s">
        <v>19</v>
      </c>
      <c r="D1387" s="29">
        <v>89</v>
      </c>
      <c r="E1387" s="29">
        <v>72</v>
      </c>
      <c r="F1387" s="29">
        <v>2</v>
      </c>
      <c r="G1387" s="29">
        <v>11.05</v>
      </c>
      <c r="H1387" s="12">
        <v>0.96</v>
      </c>
      <c r="I1387" s="12">
        <v>2.67</v>
      </c>
      <c r="J1387" s="29">
        <v>61.7</v>
      </c>
      <c r="K1387" s="29">
        <v>2</v>
      </c>
      <c r="L1387" s="12">
        <v>0.96</v>
      </c>
      <c r="M1387" s="12">
        <v>0.96</v>
      </c>
      <c r="N1387" s="29">
        <v>0.6</v>
      </c>
      <c r="O1387" s="108">
        <v>0.5</v>
      </c>
      <c r="P1387" s="39" t="str">
        <f>VLOOKUP(Perspectivas_Globales[[#This Row],[Country]],Tablas!$B$5:$C$138,2,FALSE)</f>
        <v>Europa</v>
      </c>
      <c r="Q1387" s="39" t="str" cm="1">
        <f t="array" ref="Q13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87" s="39" t="str" cm="1">
        <f t="array" ref="R13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88" spans="1:18" x14ac:dyDescent="0.25">
      <c r="A1388" s="1" t="s">
        <v>124</v>
      </c>
      <c r="B1388" s="1">
        <v>2006</v>
      </c>
      <c r="C1388" s="1" t="s">
        <v>19</v>
      </c>
      <c r="D1388" s="29">
        <v>88</v>
      </c>
      <c r="E1388" s="29">
        <v>73</v>
      </c>
      <c r="F1388" s="29">
        <v>2</v>
      </c>
      <c r="G1388" s="29">
        <v>11.86</v>
      </c>
      <c r="H1388" s="12">
        <v>0.97</v>
      </c>
      <c r="I1388" s="12">
        <v>3.62</v>
      </c>
      <c r="J1388" s="29">
        <v>61.1</v>
      </c>
      <c r="K1388" s="29">
        <v>2</v>
      </c>
      <c r="L1388" s="12">
        <v>0.98</v>
      </c>
      <c r="M1388" s="12">
        <v>0.98</v>
      </c>
      <c r="N1388" s="29">
        <v>0.6</v>
      </c>
      <c r="O1388" s="108">
        <v>0.5</v>
      </c>
      <c r="P1388" s="39" t="str">
        <f>VLOOKUP(Perspectivas_Globales[[#This Row],[Country]],Tablas!$B$5:$C$138,2,FALSE)</f>
        <v>Europa</v>
      </c>
      <c r="Q1388" s="39" t="str" cm="1">
        <f t="array" ref="Q13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88" s="39" t="str" cm="1">
        <f t="array" ref="R13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89" spans="1:18" x14ac:dyDescent="0.25">
      <c r="A1389" s="1" t="s">
        <v>124</v>
      </c>
      <c r="B1389" s="1">
        <v>2005</v>
      </c>
      <c r="C1389" s="1" t="s">
        <v>19</v>
      </c>
      <c r="D1389" s="29">
        <v>81</v>
      </c>
      <c r="E1389" s="29">
        <v>77</v>
      </c>
      <c r="F1389" s="29">
        <v>2</v>
      </c>
      <c r="G1389" s="29">
        <v>11.92</v>
      </c>
      <c r="H1389" s="12">
        <v>0.96</v>
      </c>
      <c r="I1389" s="12">
        <v>0.22</v>
      </c>
      <c r="J1389" s="29">
        <v>6.5</v>
      </c>
      <c r="K1389" s="29">
        <v>2</v>
      </c>
      <c r="L1389" s="12">
        <v>0.96</v>
      </c>
      <c r="M1389" s="12">
        <v>0.96</v>
      </c>
      <c r="N1389" s="29">
        <v>0.6</v>
      </c>
      <c r="O1389" s="108">
        <v>0.5</v>
      </c>
      <c r="P1389" s="39" t="str">
        <f>VLOOKUP(Perspectivas_Globales[[#This Row],[Country]],Tablas!$B$5:$C$138,2,FALSE)</f>
        <v>Europa</v>
      </c>
      <c r="Q1389" s="39" t="str" cm="1">
        <f t="array" ref="Q13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89" s="39" t="str" cm="1">
        <f t="array" ref="R13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90" spans="1:18" x14ac:dyDescent="0.25">
      <c r="A1390" s="1" t="s">
        <v>124</v>
      </c>
      <c r="B1390" s="1">
        <v>2004</v>
      </c>
      <c r="C1390" s="1" t="s">
        <v>19</v>
      </c>
      <c r="D1390" s="29">
        <v>81</v>
      </c>
      <c r="E1390" s="29">
        <v>79</v>
      </c>
      <c r="F1390" s="29">
        <v>2</v>
      </c>
      <c r="G1390" s="29">
        <v>11.96</v>
      </c>
      <c r="H1390" s="12">
        <v>0.97</v>
      </c>
      <c r="I1390" s="12">
        <v>0.26</v>
      </c>
      <c r="J1390" s="29">
        <v>59.9</v>
      </c>
      <c r="K1390" s="29">
        <v>2</v>
      </c>
      <c r="L1390" s="12">
        <v>0.97</v>
      </c>
      <c r="M1390" s="12">
        <v>0.97</v>
      </c>
      <c r="N1390" s="29">
        <v>0.6</v>
      </c>
      <c r="O1390" s="108">
        <v>0.5</v>
      </c>
      <c r="P1390" s="39" t="str">
        <f>VLOOKUP(Perspectivas_Globales[[#This Row],[Country]],Tablas!$B$5:$C$138,2,FALSE)</f>
        <v>Europa</v>
      </c>
      <c r="Q1390" s="39" t="str" cm="1">
        <f t="array" ref="Q13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90" s="39" t="str" cm="1">
        <f t="array" ref="R13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91" spans="1:18" x14ac:dyDescent="0.25">
      <c r="A1391" s="1" t="s">
        <v>124</v>
      </c>
      <c r="B1391" s="1">
        <v>2003</v>
      </c>
      <c r="C1391" s="1" t="s">
        <v>19</v>
      </c>
      <c r="D1391" s="29">
        <v>79.400000000000006</v>
      </c>
      <c r="E1391" s="29">
        <v>83</v>
      </c>
      <c r="F1391" s="29">
        <v>2</v>
      </c>
      <c r="G1391" s="29">
        <v>12.09</v>
      </c>
      <c r="H1391" s="12">
        <v>0.81</v>
      </c>
      <c r="I1391" s="12">
        <v>2.56</v>
      </c>
      <c r="J1391" s="29">
        <v>59.3</v>
      </c>
      <c r="K1391" s="29">
        <v>2</v>
      </c>
      <c r="L1391" s="12">
        <v>0.99</v>
      </c>
      <c r="M1391" s="12">
        <v>0.98</v>
      </c>
      <c r="N1391" s="29">
        <v>0.6</v>
      </c>
      <c r="O1391" s="108">
        <v>0.5</v>
      </c>
      <c r="P1391" s="39" t="str">
        <f>VLOOKUP(Perspectivas_Globales[[#This Row],[Country]],Tablas!$B$5:$C$138,2,FALSE)</f>
        <v>Europa</v>
      </c>
      <c r="Q1391" s="39" t="str" cm="1">
        <f t="array" ref="Q13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91" s="39" t="str" cm="1">
        <f t="array" ref="R13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92" spans="1:18" x14ac:dyDescent="0.25">
      <c r="A1392" s="1" t="s">
        <v>124</v>
      </c>
      <c r="B1392" s="1">
        <v>2002</v>
      </c>
      <c r="C1392" s="1" t="s">
        <v>19</v>
      </c>
      <c r="D1392" s="29">
        <v>79.5</v>
      </c>
      <c r="E1392" s="29">
        <v>83</v>
      </c>
      <c r="F1392" s="29">
        <v>2</v>
      </c>
      <c r="G1392" s="29">
        <v>12.26</v>
      </c>
      <c r="H1392" s="12">
        <v>0.82000000000000006</v>
      </c>
      <c r="I1392" s="12">
        <v>0.67</v>
      </c>
      <c r="J1392" s="29">
        <v>58.8</v>
      </c>
      <c r="K1392" s="29">
        <v>2</v>
      </c>
      <c r="L1392" s="12">
        <v>0.98</v>
      </c>
      <c r="M1392" s="12">
        <v>0.98</v>
      </c>
      <c r="N1392" s="29">
        <v>0.6</v>
      </c>
      <c r="O1392" s="108">
        <v>0.5</v>
      </c>
      <c r="P1392" s="39" t="str">
        <f>VLOOKUP(Perspectivas_Globales[[#This Row],[Country]],Tablas!$B$5:$C$138,2,FALSE)</f>
        <v>Europa</v>
      </c>
      <c r="Q1392" s="39" t="str" cm="1">
        <f t="array" ref="Q13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92" s="39" t="str" cm="1">
        <f t="array" ref="R13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93" spans="1:18" x14ac:dyDescent="0.25">
      <c r="A1393" s="1" t="s">
        <v>124</v>
      </c>
      <c r="B1393" s="1">
        <v>2001</v>
      </c>
      <c r="C1393" s="1" t="s">
        <v>19</v>
      </c>
      <c r="D1393" s="29">
        <v>79.400000000000006</v>
      </c>
      <c r="E1393" s="29">
        <v>84</v>
      </c>
      <c r="F1393" s="29">
        <v>2</v>
      </c>
      <c r="G1393" s="29">
        <v>9.86</v>
      </c>
      <c r="H1393" s="12">
        <v>0.83000000000000007</v>
      </c>
      <c r="I1393" s="12">
        <v>0</v>
      </c>
      <c r="J1393" s="29">
        <v>58.2</v>
      </c>
      <c r="K1393" s="29">
        <v>2</v>
      </c>
      <c r="L1393" s="12">
        <v>0.95000000000000007</v>
      </c>
      <c r="M1393" s="12">
        <v>0.96</v>
      </c>
      <c r="N1393" s="29">
        <v>0.6</v>
      </c>
      <c r="O1393" s="108">
        <v>0.5</v>
      </c>
      <c r="P1393" s="39" t="str">
        <f>VLOOKUP(Perspectivas_Globales[[#This Row],[Country]],Tablas!$B$5:$C$138,2,FALSE)</f>
        <v>Europa</v>
      </c>
      <c r="Q1393" s="39" t="str" cm="1">
        <f t="array" ref="Q13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93" s="39" t="str" cm="1">
        <f t="array" ref="R13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94" spans="1:18" x14ac:dyDescent="0.25">
      <c r="A1394" s="1" t="s">
        <v>124</v>
      </c>
      <c r="B1394" s="1">
        <v>2000</v>
      </c>
      <c r="C1394" s="1" t="s">
        <v>19</v>
      </c>
      <c r="D1394" s="29">
        <v>79.099999999999994</v>
      </c>
      <c r="E1394" s="29">
        <v>86</v>
      </c>
      <c r="F1394" s="29">
        <v>2</v>
      </c>
      <c r="G1394" s="29">
        <v>11.12</v>
      </c>
      <c r="H1394" s="12">
        <v>0.77</v>
      </c>
      <c r="I1394" s="12">
        <v>1.52</v>
      </c>
      <c r="J1394" s="29">
        <v>57.6</v>
      </c>
      <c r="K1394" s="29">
        <v>2</v>
      </c>
      <c r="L1394" s="12">
        <v>0.95000000000000007</v>
      </c>
      <c r="M1394" s="12">
        <v>0.95000000000000007</v>
      </c>
      <c r="N1394" s="29">
        <v>0.6</v>
      </c>
      <c r="O1394" s="108">
        <v>0.5</v>
      </c>
      <c r="P1394" s="39" t="str">
        <f>VLOOKUP(Perspectivas_Globales[[#This Row],[Country]],Tablas!$B$5:$C$138,2,FALSE)</f>
        <v>Europa</v>
      </c>
      <c r="Q1394" s="39" t="str" cm="1">
        <f t="array" ref="Q13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94" s="39" t="str" cm="1">
        <f t="array" ref="R13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95" spans="1:18" x14ac:dyDescent="0.25">
      <c r="A1395" s="1" t="s">
        <v>125</v>
      </c>
      <c r="B1395" s="1">
        <v>2014</v>
      </c>
      <c r="C1395" s="1" t="s">
        <v>12</v>
      </c>
      <c r="D1395" s="29">
        <v>74.7</v>
      </c>
      <c r="E1395" s="29">
        <v>141</v>
      </c>
      <c r="F1395" s="29">
        <v>3</v>
      </c>
      <c r="G1395" s="29">
        <v>2.37</v>
      </c>
      <c r="H1395" s="12">
        <v>0.99</v>
      </c>
      <c r="I1395" s="12">
        <v>16.86</v>
      </c>
      <c r="J1395" s="29">
        <v>22.7</v>
      </c>
      <c r="K1395" s="29">
        <v>3</v>
      </c>
      <c r="L1395" s="12">
        <v>0.99</v>
      </c>
      <c r="M1395" s="12">
        <v>0.99</v>
      </c>
      <c r="N1395" s="29">
        <v>15.2</v>
      </c>
      <c r="O1395" s="108">
        <v>15</v>
      </c>
      <c r="P1395" s="39" t="str">
        <f>VLOOKUP(Perspectivas_Globales[[#This Row],[Country]],Tablas!$B$5:$C$138,2,FALSE)</f>
        <v>Asia</v>
      </c>
      <c r="Q1395" s="39" t="str" cm="1">
        <f t="array" ref="Q13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95" s="39" t="str" cm="1">
        <f t="array" ref="R13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96" spans="1:18" x14ac:dyDescent="0.25">
      <c r="A1396" s="1" t="s">
        <v>125</v>
      </c>
      <c r="B1396" s="1">
        <v>2013</v>
      </c>
      <c r="C1396" s="1" t="s">
        <v>12</v>
      </c>
      <c r="D1396" s="29">
        <v>74.599999999999994</v>
      </c>
      <c r="E1396" s="29">
        <v>142</v>
      </c>
      <c r="F1396" s="29">
        <v>3</v>
      </c>
      <c r="G1396" s="29">
        <v>2.56</v>
      </c>
      <c r="H1396" s="12">
        <v>0.99</v>
      </c>
      <c r="I1396" s="12">
        <v>21.07</v>
      </c>
      <c r="J1396" s="29">
        <v>21.9</v>
      </c>
      <c r="K1396" s="29">
        <v>3</v>
      </c>
      <c r="L1396" s="12">
        <v>0.99</v>
      </c>
      <c r="M1396" s="12">
        <v>0.99</v>
      </c>
      <c r="N1396" s="29">
        <v>15.2</v>
      </c>
      <c r="O1396" s="108">
        <v>15.1</v>
      </c>
      <c r="P1396" s="39" t="str">
        <f>VLOOKUP(Perspectivas_Globales[[#This Row],[Country]],Tablas!$B$5:$C$138,2,FALSE)</f>
        <v>Asia</v>
      </c>
      <c r="Q1396" s="39" t="str" cm="1">
        <f t="array" ref="Q13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96" s="39" t="str" cm="1">
        <f t="array" ref="R13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97" spans="1:18" x14ac:dyDescent="0.25">
      <c r="A1397" s="1" t="s">
        <v>125</v>
      </c>
      <c r="B1397" s="1">
        <v>2012</v>
      </c>
      <c r="C1397" s="1" t="s">
        <v>12</v>
      </c>
      <c r="D1397" s="29">
        <v>74.5</v>
      </c>
      <c r="E1397" s="29">
        <v>143</v>
      </c>
      <c r="F1397" s="29">
        <v>3</v>
      </c>
      <c r="G1397" s="29">
        <v>2.8</v>
      </c>
      <c r="H1397" s="12">
        <v>0.99</v>
      </c>
      <c r="I1397" s="12">
        <v>0.51</v>
      </c>
      <c r="J1397" s="29">
        <v>21.2</v>
      </c>
      <c r="K1397" s="29">
        <v>4</v>
      </c>
      <c r="L1397" s="12">
        <v>0.99</v>
      </c>
      <c r="M1397" s="12">
        <v>0.99</v>
      </c>
      <c r="N1397" s="29">
        <v>15.3</v>
      </c>
      <c r="O1397" s="108">
        <v>15.2</v>
      </c>
      <c r="P1397" s="39" t="str">
        <f>VLOOKUP(Perspectivas_Globales[[#This Row],[Country]],Tablas!$B$5:$C$138,2,FALSE)</f>
        <v>Asia</v>
      </c>
      <c r="Q1397" s="39" t="str" cm="1">
        <f t="array" ref="Q13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97" s="39" t="str" cm="1">
        <f t="array" ref="R13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98" spans="1:18" x14ac:dyDescent="0.25">
      <c r="A1398" s="1" t="s">
        <v>125</v>
      </c>
      <c r="B1398" s="1">
        <v>2011</v>
      </c>
      <c r="C1398" s="1" t="s">
        <v>12</v>
      </c>
      <c r="D1398" s="29">
        <v>74.5</v>
      </c>
      <c r="E1398" s="29">
        <v>141</v>
      </c>
      <c r="F1398" s="29">
        <v>3</v>
      </c>
      <c r="G1398" s="29">
        <v>3.03</v>
      </c>
      <c r="H1398" s="12">
        <v>0.99</v>
      </c>
      <c r="I1398" s="12">
        <v>0.6</v>
      </c>
      <c r="J1398" s="29">
        <v>2.5</v>
      </c>
      <c r="K1398" s="29">
        <v>4</v>
      </c>
      <c r="L1398" s="12">
        <v>0.99</v>
      </c>
      <c r="M1398" s="12">
        <v>0.99</v>
      </c>
      <c r="N1398" s="29">
        <v>15.3</v>
      </c>
      <c r="O1398" s="108">
        <v>15.3</v>
      </c>
      <c r="P1398" s="39" t="str">
        <f>VLOOKUP(Perspectivas_Globales[[#This Row],[Country]],Tablas!$B$5:$C$138,2,FALSE)</f>
        <v>Asia</v>
      </c>
      <c r="Q1398" s="39" t="str" cm="1">
        <f t="array" ref="Q13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98" s="39" t="str" cm="1">
        <f t="array" ref="R13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399" spans="1:18" x14ac:dyDescent="0.25">
      <c r="A1399" s="1" t="s">
        <v>125</v>
      </c>
      <c r="B1399" s="1">
        <v>2010</v>
      </c>
      <c r="C1399" s="1" t="s">
        <v>12</v>
      </c>
      <c r="D1399" s="29">
        <v>74.5</v>
      </c>
      <c r="E1399" s="29">
        <v>138</v>
      </c>
      <c r="F1399" s="29">
        <v>3</v>
      </c>
      <c r="G1399" s="29">
        <v>2.31</v>
      </c>
      <c r="H1399" s="12">
        <v>0.99</v>
      </c>
      <c r="I1399" s="12">
        <v>0.79</v>
      </c>
      <c r="J1399" s="29">
        <v>19.8</v>
      </c>
      <c r="K1399" s="29">
        <v>4</v>
      </c>
      <c r="L1399" s="12">
        <v>0.99</v>
      </c>
      <c r="M1399" s="12">
        <v>0.99</v>
      </c>
      <c r="N1399" s="29">
        <v>15.3</v>
      </c>
      <c r="O1399" s="108">
        <v>15.3</v>
      </c>
      <c r="P1399" s="39" t="str">
        <f>VLOOKUP(Perspectivas_Globales[[#This Row],[Country]],Tablas!$B$5:$C$138,2,FALSE)</f>
        <v>Asia</v>
      </c>
      <c r="Q1399" s="39" t="str" cm="1">
        <f t="array" ref="Q13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399" s="39" t="str" cm="1">
        <f t="array" ref="R13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00" spans="1:18" x14ac:dyDescent="0.25">
      <c r="A1400" s="1" t="s">
        <v>125</v>
      </c>
      <c r="B1400" s="1">
        <v>2009</v>
      </c>
      <c r="C1400" s="1" t="s">
        <v>12</v>
      </c>
      <c r="D1400" s="29">
        <v>71.8</v>
      </c>
      <c r="E1400" s="29">
        <v>183</v>
      </c>
      <c r="F1400" s="29">
        <v>4</v>
      </c>
      <c r="G1400" s="29">
        <v>2.0499999999999998</v>
      </c>
      <c r="H1400" s="12">
        <v>0.97</v>
      </c>
      <c r="I1400" s="12">
        <v>0.21</v>
      </c>
      <c r="J1400" s="29">
        <v>19.2</v>
      </c>
      <c r="K1400" s="29">
        <v>4</v>
      </c>
      <c r="L1400" s="12">
        <v>0.97</v>
      </c>
      <c r="M1400" s="12">
        <v>0.97</v>
      </c>
      <c r="N1400" s="29">
        <v>15.3</v>
      </c>
      <c r="O1400" s="108">
        <v>15.4</v>
      </c>
      <c r="P1400" s="39" t="str">
        <f>VLOOKUP(Perspectivas_Globales[[#This Row],[Country]],Tablas!$B$5:$C$138,2,FALSE)</f>
        <v>Asia</v>
      </c>
      <c r="Q1400" s="39" t="str" cm="1">
        <f t="array" ref="Q14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00" s="39" t="str" cm="1">
        <f t="array" ref="R14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01" spans="1:18" x14ac:dyDescent="0.25">
      <c r="A1401" s="1" t="s">
        <v>125</v>
      </c>
      <c r="B1401" s="1">
        <v>2008</v>
      </c>
      <c r="C1401" s="1" t="s">
        <v>12</v>
      </c>
      <c r="D1401" s="29">
        <v>72.3</v>
      </c>
      <c r="E1401" s="29">
        <v>172</v>
      </c>
      <c r="F1401" s="29">
        <v>4</v>
      </c>
      <c r="G1401" s="29">
        <v>2.1</v>
      </c>
      <c r="H1401" s="12">
        <v>0.98</v>
      </c>
      <c r="I1401" s="12">
        <v>0.33</v>
      </c>
      <c r="J1401" s="29">
        <v>18.5</v>
      </c>
      <c r="K1401" s="29">
        <v>4</v>
      </c>
      <c r="L1401" s="12">
        <v>0.98</v>
      </c>
      <c r="M1401" s="12">
        <v>0.98</v>
      </c>
      <c r="N1401" s="29">
        <v>15.4</v>
      </c>
      <c r="O1401" s="108">
        <v>15.4</v>
      </c>
      <c r="P1401" s="39" t="str">
        <f>VLOOKUP(Perspectivas_Globales[[#This Row],[Country]],Tablas!$B$5:$C$138,2,FALSE)</f>
        <v>Asia</v>
      </c>
      <c r="Q1401" s="39" t="str" cm="1">
        <f t="array" ref="Q14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01" s="39" t="str" cm="1">
        <f t="array" ref="R14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02" spans="1:18" x14ac:dyDescent="0.25">
      <c r="A1402" s="1" t="s">
        <v>125</v>
      </c>
      <c r="B1402" s="1">
        <v>2007</v>
      </c>
      <c r="C1402" s="1" t="s">
        <v>12</v>
      </c>
      <c r="D1402" s="29">
        <v>73.7</v>
      </c>
      <c r="E1402" s="29">
        <v>146</v>
      </c>
      <c r="F1402" s="29">
        <v>4</v>
      </c>
      <c r="G1402" s="29">
        <v>2.29</v>
      </c>
      <c r="H1402" s="12">
        <v>0.98</v>
      </c>
      <c r="I1402" s="12">
        <v>0.44</v>
      </c>
      <c r="J1402" s="29">
        <v>17.899999999999999</v>
      </c>
      <c r="K1402" s="29">
        <v>5</v>
      </c>
      <c r="L1402" s="12">
        <v>0.98</v>
      </c>
      <c r="M1402" s="12">
        <v>0.98</v>
      </c>
      <c r="N1402" s="29">
        <v>15.4</v>
      </c>
      <c r="O1402" s="108">
        <v>15.5</v>
      </c>
      <c r="P1402" s="39" t="str">
        <f>VLOOKUP(Perspectivas_Globales[[#This Row],[Country]],Tablas!$B$5:$C$138,2,FALSE)</f>
        <v>Asia</v>
      </c>
      <c r="Q1402" s="39" t="str" cm="1">
        <f t="array" ref="Q14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02" s="39" t="str" cm="1">
        <f t="array" ref="R14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03" spans="1:18" x14ac:dyDescent="0.25">
      <c r="A1403" s="1" t="s">
        <v>125</v>
      </c>
      <c r="B1403" s="1">
        <v>2006</v>
      </c>
      <c r="C1403" s="1" t="s">
        <v>12</v>
      </c>
      <c r="D1403" s="29">
        <v>73.8</v>
      </c>
      <c r="E1403" s="29">
        <v>145</v>
      </c>
      <c r="F1403" s="29">
        <v>4</v>
      </c>
      <c r="G1403" s="29">
        <v>1.96</v>
      </c>
      <c r="H1403" s="12">
        <v>0.98</v>
      </c>
      <c r="I1403" s="12">
        <v>0</v>
      </c>
      <c r="J1403" s="29">
        <v>17.2</v>
      </c>
      <c r="K1403" s="29">
        <v>5</v>
      </c>
      <c r="L1403" s="12">
        <v>0.98</v>
      </c>
      <c r="M1403" s="12">
        <v>0.98</v>
      </c>
      <c r="N1403" s="29">
        <v>15.4</v>
      </c>
      <c r="O1403" s="108">
        <v>15.5</v>
      </c>
      <c r="P1403" s="39" t="str">
        <f>VLOOKUP(Perspectivas_Globales[[#This Row],[Country]],Tablas!$B$5:$C$138,2,FALSE)</f>
        <v>Asia</v>
      </c>
      <c r="Q1403" s="39" t="str" cm="1">
        <f t="array" ref="Q14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03" s="39" t="str" cm="1">
        <f t="array" ref="R14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04" spans="1:18" x14ac:dyDescent="0.25">
      <c r="A1404" s="1" t="s">
        <v>125</v>
      </c>
      <c r="B1404" s="1">
        <v>2005</v>
      </c>
      <c r="C1404" s="1" t="s">
        <v>12</v>
      </c>
      <c r="D1404" s="29">
        <v>74.2</v>
      </c>
      <c r="E1404" s="29">
        <v>138</v>
      </c>
      <c r="F1404" s="29">
        <v>4</v>
      </c>
      <c r="G1404" s="29">
        <v>1.97</v>
      </c>
      <c r="H1404" s="12">
        <v>0.99</v>
      </c>
      <c r="I1404" s="12">
        <v>0.03</v>
      </c>
      <c r="J1404" s="29">
        <v>16.600000000000001</v>
      </c>
      <c r="K1404" s="29">
        <v>5</v>
      </c>
      <c r="L1404" s="12">
        <v>0.99</v>
      </c>
      <c r="M1404" s="12">
        <v>0.99</v>
      </c>
      <c r="N1404" s="29">
        <v>15.4</v>
      </c>
      <c r="O1404" s="108">
        <v>15.5</v>
      </c>
      <c r="P1404" s="39" t="str">
        <f>VLOOKUP(Perspectivas_Globales[[#This Row],[Country]],Tablas!$B$5:$C$138,2,FALSE)</f>
        <v>Asia</v>
      </c>
      <c r="Q1404" s="39" t="str" cm="1">
        <f t="array" ref="Q14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04" s="39" t="str" cm="1">
        <f t="array" ref="R14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05" spans="1:18" x14ac:dyDescent="0.25">
      <c r="A1405" s="1" t="s">
        <v>125</v>
      </c>
      <c r="B1405" s="1">
        <v>2004</v>
      </c>
      <c r="C1405" s="1" t="s">
        <v>12</v>
      </c>
      <c r="D1405" s="29">
        <v>69.099999999999994</v>
      </c>
      <c r="E1405" s="29">
        <v>197</v>
      </c>
      <c r="F1405" s="29">
        <v>6</v>
      </c>
      <c r="G1405" s="29">
        <v>1.56</v>
      </c>
      <c r="H1405" s="12">
        <v>0.62</v>
      </c>
      <c r="I1405" s="12">
        <v>0.35000000000000003</v>
      </c>
      <c r="J1405" s="29">
        <v>16.100000000000001</v>
      </c>
      <c r="K1405" s="29">
        <v>10</v>
      </c>
      <c r="L1405" s="12">
        <v>0.97</v>
      </c>
      <c r="M1405" s="12">
        <v>0.97</v>
      </c>
      <c r="N1405" s="29">
        <v>15.4</v>
      </c>
      <c r="O1405" s="108">
        <v>15.5</v>
      </c>
      <c r="P1405" s="39" t="str">
        <f>VLOOKUP(Perspectivas_Globales[[#This Row],[Country]],Tablas!$B$5:$C$138,2,FALSE)</f>
        <v>Asia</v>
      </c>
      <c r="Q1405" s="39" t="str" cm="1">
        <f t="array" ref="Q14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05" s="39" t="str" cm="1">
        <f t="array" ref="R14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06" spans="1:18" x14ac:dyDescent="0.25">
      <c r="A1406" s="1" t="s">
        <v>125</v>
      </c>
      <c r="B1406" s="1">
        <v>2003</v>
      </c>
      <c r="C1406" s="1" t="s">
        <v>12</v>
      </c>
      <c r="D1406" s="29">
        <v>73.900000000000006</v>
      </c>
      <c r="E1406" s="29">
        <v>146</v>
      </c>
      <c r="F1406" s="29">
        <v>5</v>
      </c>
      <c r="G1406" s="29">
        <v>1.69</v>
      </c>
      <c r="H1406" s="12">
        <v>0.32</v>
      </c>
      <c r="I1406" s="12">
        <v>0.65</v>
      </c>
      <c r="J1406" s="29">
        <v>15.6</v>
      </c>
      <c r="K1406" s="29">
        <v>5</v>
      </c>
      <c r="L1406" s="12">
        <v>0.98</v>
      </c>
      <c r="M1406" s="12">
        <v>0.99</v>
      </c>
      <c r="N1406" s="29">
        <v>15.4</v>
      </c>
      <c r="O1406" s="108">
        <v>15.5</v>
      </c>
      <c r="P1406" s="39" t="str">
        <f>VLOOKUP(Perspectivas_Globales[[#This Row],[Country]],Tablas!$B$5:$C$138,2,FALSE)</f>
        <v>Asia</v>
      </c>
      <c r="Q1406" s="39" t="str" cm="1">
        <f t="array" ref="Q14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06" s="39" t="str" cm="1">
        <f t="array" ref="R14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07" spans="1:18" x14ac:dyDescent="0.25">
      <c r="A1407" s="1" t="s">
        <v>126</v>
      </c>
      <c r="B1407" s="1">
        <v>2014</v>
      </c>
      <c r="C1407" s="1" t="s">
        <v>12</v>
      </c>
      <c r="D1407" s="29">
        <v>71.400000000000006</v>
      </c>
      <c r="E1407" s="29">
        <v>178</v>
      </c>
      <c r="F1407" s="29">
        <v>0</v>
      </c>
      <c r="G1407" s="29">
        <v>6.32</v>
      </c>
      <c r="H1407" s="12">
        <v>0.85</v>
      </c>
      <c r="I1407" s="12">
        <v>0</v>
      </c>
      <c r="J1407" s="29">
        <v>57.7</v>
      </c>
      <c r="K1407" s="29">
        <v>0</v>
      </c>
      <c r="L1407" s="12">
        <v>0.85</v>
      </c>
      <c r="M1407" s="12">
        <v>0.85</v>
      </c>
      <c r="N1407" s="29">
        <v>3.5</v>
      </c>
      <c r="O1407" s="108">
        <v>3.5</v>
      </c>
      <c r="P1407" s="39" t="str">
        <f>VLOOKUP(Perspectivas_Globales[[#This Row],[Country]],Tablas!$B$5:$C$138,2,FALSE)</f>
        <v>Sudamerica</v>
      </c>
      <c r="Q1407" s="39" t="str" cm="1">
        <f t="array" ref="Q14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07" s="39" t="str" cm="1">
        <f t="array" ref="R14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08" spans="1:18" x14ac:dyDescent="0.25">
      <c r="A1408" s="1" t="s">
        <v>126</v>
      </c>
      <c r="B1408" s="1">
        <v>2013</v>
      </c>
      <c r="C1408" s="1" t="s">
        <v>12</v>
      </c>
      <c r="D1408" s="29">
        <v>71.2</v>
      </c>
      <c r="E1408" s="29">
        <v>179</v>
      </c>
      <c r="F1408" s="29">
        <v>0</v>
      </c>
      <c r="G1408" s="29">
        <v>6.02</v>
      </c>
      <c r="H1408" s="12">
        <v>0.86</v>
      </c>
      <c r="I1408" s="12">
        <v>0</v>
      </c>
      <c r="J1408" s="29">
        <v>57</v>
      </c>
      <c r="K1408" s="29">
        <v>0</v>
      </c>
      <c r="L1408" s="12">
        <v>0.86</v>
      </c>
      <c r="M1408" s="12">
        <v>0.86</v>
      </c>
      <c r="N1408" s="29">
        <v>3.5</v>
      </c>
      <c r="O1408" s="108">
        <v>3.5</v>
      </c>
      <c r="P1408" s="39" t="str">
        <f>VLOOKUP(Perspectivas_Globales[[#This Row],[Country]],Tablas!$B$5:$C$138,2,FALSE)</f>
        <v>Sudamerica</v>
      </c>
      <c r="Q1408" s="39" t="str" cm="1">
        <f t="array" ref="Q14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08" s="39" t="str" cm="1">
        <f t="array" ref="R14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09" spans="1:18" x14ac:dyDescent="0.25">
      <c r="A1409" s="1" t="s">
        <v>126</v>
      </c>
      <c r="B1409" s="1">
        <v>2012</v>
      </c>
      <c r="C1409" s="1" t="s">
        <v>12</v>
      </c>
      <c r="D1409" s="29">
        <v>71.3</v>
      </c>
      <c r="E1409" s="29">
        <v>178</v>
      </c>
      <c r="F1409" s="29">
        <v>0</v>
      </c>
      <c r="G1409" s="29">
        <v>5.73</v>
      </c>
      <c r="H1409" s="12">
        <v>0.84</v>
      </c>
      <c r="I1409" s="12">
        <v>0</v>
      </c>
      <c r="J1409" s="29">
        <v>56.3</v>
      </c>
      <c r="K1409" s="29">
        <v>0</v>
      </c>
      <c r="L1409" s="12">
        <v>0.84</v>
      </c>
      <c r="M1409" s="12">
        <v>0.84</v>
      </c>
      <c r="N1409" s="29">
        <v>3.5</v>
      </c>
      <c r="O1409" s="108">
        <v>3.4</v>
      </c>
      <c r="P1409" s="39" t="str">
        <f>VLOOKUP(Perspectivas_Globales[[#This Row],[Country]],Tablas!$B$5:$C$138,2,FALSE)</f>
        <v>Sudamerica</v>
      </c>
      <c r="Q1409" s="39" t="str" cm="1">
        <f t="array" ref="Q14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09" s="39" t="str" cm="1">
        <f t="array" ref="R14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10" spans="1:18" x14ac:dyDescent="0.25">
      <c r="A1410" s="1" t="s">
        <v>126</v>
      </c>
      <c r="B1410" s="1">
        <v>2011</v>
      </c>
      <c r="C1410" s="1" t="s">
        <v>12</v>
      </c>
      <c r="D1410" s="29">
        <v>76</v>
      </c>
      <c r="E1410" s="29">
        <v>187</v>
      </c>
      <c r="F1410" s="29">
        <v>0</v>
      </c>
      <c r="G1410" s="29">
        <v>5.64</v>
      </c>
      <c r="H1410" s="12">
        <v>0.86</v>
      </c>
      <c r="I1410" s="12">
        <v>0</v>
      </c>
      <c r="J1410" s="29">
        <v>55.5</v>
      </c>
      <c r="K1410" s="29">
        <v>0</v>
      </c>
      <c r="L1410" s="12">
        <v>0.86</v>
      </c>
      <c r="M1410" s="12">
        <v>0.86</v>
      </c>
      <c r="N1410" s="29">
        <v>3.5</v>
      </c>
      <c r="O1410" s="108">
        <v>3.4</v>
      </c>
      <c r="P1410" s="39" t="str">
        <f>VLOOKUP(Perspectivas_Globales[[#This Row],[Country]],Tablas!$B$5:$C$138,2,FALSE)</f>
        <v>Sudamerica</v>
      </c>
      <c r="Q1410" s="39" t="str" cm="1">
        <f t="array" ref="Q14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10" s="39" t="str" cm="1">
        <f t="array" ref="R14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11" spans="1:18" x14ac:dyDescent="0.25">
      <c r="A1411" s="1" t="s">
        <v>126</v>
      </c>
      <c r="B1411" s="1">
        <v>2010</v>
      </c>
      <c r="C1411" s="1" t="s">
        <v>12</v>
      </c>
      <c r="D1411" s="29">
        <v>73</v>
      </c>
      <c r="E1411" s="29">
        <v>19</v>
      </c>
      <c r="F1411" s="29">
        <v>0</v>
      </c>
      <c r="G1411" s="29">
        <v>5.26</v>
      </c>
      <c r="H1411" s="12">
        <v>0.86</v>
      </c>
      <c r="I1411" s="12">
        <v>0</v>
      </c>
      <c r="J1411" s="29">
        <v>54.8</v>
      </c>
      <c r="K1411" s="29">
        <v>0</v>
      </c>
      <c r="L1411" s="12">
        <v>0.96</v>
      </c>
      <c r="M1411" s="12">
        <v>0.96</v>
      </c>
      <c r="N1411" s="29">
        <v>3.5</v>
      </c>
      <c r="O1411" s="108">
        <v>3.4</v>
      </c>
      <c r="P1411" s="39" t="str">
        <f>VLOOKUP(Perspectivas_Globales[[#This Row],[Country]],Tablas!$B$5:$C$138,2,FALSE)</f>
        <v>Sudamerica</v>
      </c>
      <c r="Q1411" s="39" t="str" cm="1">
        <f t="array" ref="Q14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11" s="39" t="str" cm="1">
        <f t="array" ref="R14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12" spans="1:18" x14ac:dyDescent="0.25">
      <c r="A1412" s="1" t="s">
        <v>126</v>
      </c>
      <c r="B1412" s="1">
        <v>2009</v>
      </c>
      <c r="C1412" s="1" t="s">
        <v>12</v>
      </c>
      <c r="D1412" s="29">
        <v>70</v>
      </c>
      <c r="E1412" s="29">
        <v>196</v>
      </c>
      <c r="F1412" s="29">
        <v>0</v>
      </c>
      <c r="G1412" s="29">
        <v>5.13</v>
      </c>
      <c r="H1412" s="12">
        <v>0.87</v>
      </c>
      <c r="I1412" s="12">
        <v>0</v>
      </c>
      <c r="J1412" s="29">
        <v>54.1</v>
      </c>
      <c r="K1412" s="29">
        <v>0</v>
      </c>
      <c r="L1412" s="12">
        <v>0.85</v>
      </c>
      <c r="M1412" s="12">
        <v>0.87</v>
      </c>
      <c r="N1412" s="29">
        <v>3.5</v>
      </c>
      <c r="O1412" s="108">
        <v>3.4</v>
      </c>
      <c r="P1412" s="39" t="str">
        <f>VLOOKUP(Perspectivas_Globales[[#This Row],[Country]],Tablas!$B$5:$C$138,2,FALSE)</f>
        <v>Sudamerica</v>
      </c>
      <c r="Q1412" s="39" t="str" cm="1">
        <f t="array" ref="Q14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12" s="39" t="str" cm="1">
        <f t="array" ref="R14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13" spans="1:18" x14ac:dyDescent="0.25">
      <c r="A1413" s="1" t="s">
        <v>126</v>
      </c>
      <c r="B1413" s="1">
        <v>2008</v>
      </c>
      <c r="C1413" s="1" t="s">
        <v>12</v>
      </c>
      <c r="D1413" s="29">
        <v>69.8</v>
      </c>
      <c r="E1413" s="29">
        <v>196</v>
      </c>
      <c r="F1413" s="29">
        <v>0</v>
      </c>
      <c r="G1413" s="29">
        <v>4.9400000000000004</v>
      </c>
      <c r="H1413" s="12">
        <v>0.84</v>
      </c>
      <c r="I1413" s="12">
        <v>0</v>
      </c>
      <c r="J1413" s="29">
        <v>53.3</v>
      </c>
      <c r="K1413" s="29">
        <v>0</v>
      </c>
      <c r="L1413" s="12">
        <v>0.85</v>
      </c>
      <c r="M1413" s="12">
        <v>0.85</v>
      </c>
      <c r="N1413" s="29">
        <v>3.5</v>
      </c>
      <c r="O1413" s="108">
        <v>3.4</v>
      </c>
      <c r="P1413" s="39" t="str">
        <f>VLOOKUP(Perspectivas_Globales[[#This Row],[Country]],Tablas!$B$5:$C$138,2,FALSE)</f>
        <v>Sudamerica</v>
      </c>
      <c r="Q1413" s="39" t="str" cm="1">
        <f t="array" ref="Q14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13" s="39" t="str" cm="1">
        <f t="array" ref="R14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14" spans="1:18" x14ac:dyDescent="0.25">
      <c r="A1414" s="1" t="s">
        <v>126</v>
      </c>
      <c r="B1414" s="1">
        <v>2007</v>
      </c>
      <c r="C1414" s="1" t="s">
        <v>12</v>
      </c>
      <c r="D1414" s="29">
        <v>69.5</v>
      </c>
      <c r="E1414" s="29">
        <v>22</v>
      </c>
      <c r="F1414" s="29">
        <v>0</v>
      </c>
      <c r="G1414" s="29">
        <v>4.72</v>
      </c>
      <c r="H1414" s="12">
        <v>0.84</v>
      </c>
      <c r="I1414" s="12">
        <v>0</v>
      </c>
      <c r="J1414" s="29">
        <v>52.6</v>
      </c>
      <c r="K1414" s="29">
        <v>0</v>
      </c>
      <c r="L1414" s="12">
        <v>0.84</v>
      </c>
      <c r="M1414" s="12">
        <v>0.84</v>
      </c>
      <c r="N1414" s="29">
        <v>3.5</v>
      </c>
      <c r="O1414" s="108">
        <v>3.4</v>
      </c>
      <c r="P1414" s="39" t="str">
        <f>VLOOKUP(Perspectivas_Globales[[#This Row],[Country]],Tablas!$B$5:$C$138,2,FALSE)</f>
        <v>Sudamerica</v>
      </c>
      <c r="Q1414" s="39" t="str" cm="1">
        <f t="array" ref="Q14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14" s="39" t="str" cm="1">
        <f t="array" ref="R14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15" spans="1:18" x14ac:dyDescent="0.25">
      <c r="A1415" s="1" t="s">
        <v>126</v>
      </c>
      <c r="B1415" s="1">
        <v>2006</v>
      </c>
      <c r="C1415" s="1" t="s">
        <v>12</v>
      </c>
      <c r="D1415" s="29">
        <v>69.3</v>
      </c>
      <c r="E1415" s="29">
        <v>199</v>
      </c>
      <c r="F1415" s="29">
        <v>0</v>
      </c>
      <c r="G1415" s="29">
        <v>4.5199999999999996</v>
      </c>
      <c r="H1415" s="12">
        <v>0.84</v>
      </c>
      <c r="I1415" s="12">
        <v>0</v>
      </c>
      <c r="J1415" s="29">
        <v>51.8</v>
      </c>
      <c r="K1415" s="29">
        <v>0</v>
      </c>
      <c r="L1415" s="12">
        <v>0.84</v>
      </c>
      <c r="M1415" s="12">
        <v>0.84</v>
      </c>
      <c r="N1415" s="29">
        <v>3.5</v>
      </c>
      <c r="O1415" s="108">
        <v>3.4</v>
      </c>
      <c r="P1415" s="39" t="str">
        <f>VLOOKUP(Perspectivas_Globales[[#This Row],[Country]],Tablas!$B$5:$C$138,2,FALSE)</f>
        <v>Sudamerica</v>
      </c>
      <c r="Q1415" s="39" t="str" cm="1">
        <f t="array" ref="Q14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15" s="39" t="str" cm="1">
        <f t="array" ref="R14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16" spans="1:18" x14ac:dyDescent="0.25">
      <c r="A1416" s="1" t="s">
        <v>126</v>
      </c>
      <c r="B1416" s="1">
        <v>2005</v>
      </c>
      <c r="C1416" s="1" t="s">
        <v>12</v>
      </c>
      <c r="D1416" s="29">
        <v>68.900000000000006</v>
      </c>
      <c r="E1416" s="29">
        <v>25</v>
      </c>
      <c r="F1416" s="29">
        <v>0</v>
      </c>
      <c r="G1416" s="29">
        <v>4.47</v>
      </c>
      <c r="H1416" s="12">
        <v>0.83000000000000007</v>
      </c>
      <c r="I1416" s="12">
        <v>0</v>
      </c>
      <c r="J1416" s="29">
        <v>51.1</v>
      </c>
      <c r="K1416" s="29">
        <v>0</v>
      </c>
      <c r="L1416" s="12">
        <v>0.84</v>
      </c>
      <c r="M1416" s="12">
        <v>0.83000000000000007</v>
      </c>
      <c r="N1416" s="29">
        <v>3.5</v>
      </c>
      <c r="O1416" s="108">
        <v>3.4</v>
      </c>
      <c r="P1416" s="39" t="str">
        <f>VLOOKUP(Perspectivas_Globales[[#This Row],[Country]],Tablas!$B$5:$C$138,2,FALSE)</f>
        <v>Sudamerica</v>
      </c>
      <c r="Q1416" s="39" t="str" cm="1">
        <f t="array" ref="Q14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16" s="39" t="str" cm="1">
        <f t="array" ref="R14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17" spans="1:18" x14ac:dyDescent="0.25">
      <c r="A1417" s="1" t="s">
        <v>127</v>
      </c>
      <c r="B1417" s="1">
        <v>2014</v>
      </c>
      <c r="C1417" s="1" t="s">
        <v>12</v>
      </c>
      <c r="D1417" s="29">
        <v>58.4</v>
      </c>
      <c r="E1417" s="29">
        <v>382</v>
      </c>
      <c r="F1417" s="29">
        <v>2</v>
      </c>
      <c r="G1417" s="29">
        <v>0.01</v>
      </c>
      <c r="H1417" s="12">
        <v>0.98</v>
      </c>
      <c r="I1417" s="12">
        <v>0</v>
      </c>
      <c r="J1417" s="29">
        <v>31.8</v>
      </c>
      <c r="K1417" s="29">
        <v>3</v>
      </c>
      <c r="L1417" s="12">
        <v>0.98</v>
      </c>
      <c r="M1417" s="12">
        <v>0.98</v>
      </c>
      <c r="N1417" s="29">
        <v>4.3</v>
      </c>
      <c r="O1417" s="108">
        <v>4.3</v>
      </c>
      <c r="P1417" s="39" t="str">
        <f>VLOOKUP(Perspectivas_Globales[[#This Row],[Country]],Tablas!$B$5:$C$138,2,FALSE)</f>
        <v>Europa</v>
      </c>
      <c r="Q1417" s="39" t="str" cm="1">
        <f t="array" ref="Q14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17" s="39" t="str" cm="1">
        <f t="array" ref="R14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18" spans="1:18" x14ac:dyDescent="0.25">
      <c r="A1418" s="1" t="s">
        <v>127</v>
      </c>
      <c r="B1418" s="1">
        <v>2013</v>
      </c>
      <c r="C1418" s="1" t="s">
        <v>12</v>
      </c>
      <c r="D1418" s="29">
        <v>57.6</v>
      </c>
      <c r="E1418" s="29">
        <v>393</v>
      </c>
      <c r="F1418" s="29">
        <v>2</v>
      </c>
      <c r="G1418" s="29">
        <v>0.01</v>
      </c>
      <c r="H1418" s="12">
        <v>0.98</v>
      </c>
      <c r="I1418" s="12">
        <v>0</v>
      </c>
      <c r="J1418" s="29">
        <v>31.2</v>
      </c>
      <c r="K1418" s="29">
        <v>3</v>
      </c>
      <c r="L1418" s="12">
        <v>0.98</v>
      </c>
      <c r="M1418" s="12">
        <v>0.98</v>
      </c>
      <c r="N1418" s="29">
        <v>4.5</v>
      </c>
      <c r="O1418" s="108">
        <v>4.5999999999999996</v>
      </c>
      <c r="P1418" s="39" t="str">
        <f>VLOOKUP(Perspectivas_Globales[[#This Row],[Country]],Tablas!$B$5:$C$138,2,FALSE)</f>
        <v>Europa</v>
      </c>
      <c r="Q1418" s="39" t="str" cm="1">
        <f t="array" ref="Q14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18" s="39" t="str" cm="1">
        <f t="array" ref="R14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19" spans="1:18" x14ac:dyDescent="0.25">
      <c r="A1419" s="1" t="s">
        <v>127</v>
      </c>
      <c r="B1419" s="1">
        <v>2012</v>
      </c>
      <c r="C1419" s="1" t="s">
        <v>12</v>
      </c>
      <c r="D1419" s="29">
        <v>56.5</v>
      </c>
      <c r="E1419" s="29">
        <v>412</v>
      </c>
      <c r="F1419" s="29">
        <v>2</v>
      </c>
      <c r="G1419" s="29">
        <v>0.01</v>
      </c>
      <c r="H1419" s="12">
        <v>0.95000000000000007</v>
      </c>
      <c r="I1419" s="12">
        <v>0</v>
      </c>
      <c r="J1419" s="29">
        <v>3.7</v>
      </c>
      <c r="K1419" s="29">
        <v>3</v>
      </c>
      <c r="L1419" s="12">
        <v>0.92</v>
      </c>
      <c r="M1419" s="12">
        <v>0.95000000000000007</v>
      </c>
      <c r="N1419" s="29">
        <v>4.8</v>
      </c>
      <c r="O1419" s="108">
        <v>4.9000000000000004</v>
      </c>
      <c r="P1419" s="39" t="str">
        <f>VLOOKUP(Perspectivas_Globales[[#This Row],[Country]],Tablas!$B$5:$C$138,2,FALSE)</f>
        <v>Europa</v>
      </c>
      <c r="Q1419" s="39" t="str" cm="1">
        <f t="array" ref="Q14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19" s="39" t="str" cm="1">
        <f t="array" ref="R14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20" spans="1:18" x14ac:dyDescent="0.25">
      <c r="A1420" s="1" t="s">
        <v>127</v>
      </c>
      <c r="B1420" s="1">
        <v>2011</v>
      </c>
      <c r="C1420" s="1" t="s">
        <v>12</v>
      </c>
      <c r="D1420" s="29">
        <v>55</v>
      </c>
      <c r="E1420" s="29">
        <v>438</v>
      </c>
      <c r="F1420" s="29">
        <v>2</v>
      </c>
      <c r="G1420" s="29">
        <v>5.2</v>
      </c>
      <c r="H1420" s="12">
        <v>0.91</v>
      </c>
      <c r="I1420" s="12">
        <v>0</v>
      </c>
      <c r="J1420" s="29">
        <v>3.2</v>
      </c>
      <c r="K1420" s="29">
        <v>3</v>
      </c>
      <c r="L1420" s="12">
        <v>0.85</v>
      </c>
      <c r="M1420" s="12">
        <v>0.91</v>
      </c>
      <c r="N1420" s="29">
        <v>5.0999999999999996</v>
      </c>
      <c r="O1420" s="108">
        <v>5.2</v>
      </c>
      <c r="P1420" s="39" t="str">
        <f>VLOOKUP(Perspectivas_Globales[[#This Row],[Country]],Tablas!$B$5:$C$138,2,FALSE)</f>
        <v>Europa</v>
      </c>
      <c r="Q1420" s="39" t="str" cm="1">
        <f t="array" ref="Q14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20" s="39" t="str" cm="1">
        <f t="array" ref="R14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21" spans="1:18" x14ac:dyDescent="0.25">
      <c r="A1421" s="1" t="s">
        <v>127</v>
      </c>
      <c r="B1421" s="1">
        <v>2010</v>
      </c>
      <c r="C1421" s="1" t="s">
        <v>12</v>
      </c>
      <c r="D1421" s="29">
        <v>53.6</v>
      </c>
      <c r="E1421" s="29">
        <v>459</v>
      </c>
      <c r="F1421" s="29">
        <v>2</v>
      </c>
      <c r="G1421" s="29">
        <v>4.93</v>
      </c>
      <c r="H1421" s="12">
        <v>0.89</v>
      </c>
      <c r="I1421" s="12">
        <v>3.13</v>
      </c>
      <c r="J1421" s="29">
        <v>29.7</v>
      </c>
      <c r="K1421" s="29">
        <v>4</v>
      </c>
      <c r="L1421" s="12">
        <v>0.89</v>
      </c>
      <c r="M1421" s="12">
        <v>0.89</v>
      </c>
      <c r="N1421" s="29">
        <v>5.4</v>
      </c>
      <c r="O1421" s="108">
        <v>5.6</v>
      </c>
      <c r="P1421" s="39" t="str">
        <f>VLOOKUP(Perspectivas_Globales[[#This Row],[Country]],Tablas!$B$5:$C$138,2,FALSE)</f>
        <v>Europa</v>
      </c>
      <c r="Q1421" s="39" t="str" cm="1">
        <f t="array" ref="Q14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21" s="39" t="str" cm="1">
        <f t="array" ref="R14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22" spans="1:18" x14ac:dyDescent="0.25">
      <c r="A1422" s="1" t="s">
        <v>127</v>
      </c>
      <c r="B1422" s="1">
        <v>2009</v>
      </c>
      <c r="C1422" s="1" t="s">
        <v>12</v>
      </c>
      <c r="D1422" s="29">
        <v>52.6</v>
      </c>
      <c r="E1422" s="29">
        <v>46</v>
      </c>
      <c r="F1422" s="29">
        <v>3</v>
      </c>
      <c r="G1422" s="29">
        <v>4.9000000000000004</v>
      </c>
      <c r="H1422" s="12">
        <v>0.88</v>
      </c>
      <c r="I1422" s="12">
        <v>0.26</v>
      </c>
      <c r="J1422" s="29">
        <v>29.3</v>
      </c>
      <c r="K1422" s="29">
        <v>4</v>
      </c>
      <c r="L1422" s="12">
        <v>0.89</v>
      </c>
      <c r="M1422" s="12">
        <v>0.88</v>
      </c>
      <c r="N1422" s="29">
        <v>5.8</v>
      </c>
      <c r="O1422" s="108">
        <v>5.9</v>
      </c>
      <c r="P1422" s="39" t="str">
        <f>VLOOKUP(Perspectivas_Globales[[#This Row],[Country]],Tablas!$B$5:$C$138,2,FALSE)</f>
        <v>Europa</v>
      </c>
      <c r="Q1422" s="39" t="str" cm="1">
        <f t="array" ref="Q14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22" s="39" t="str" cm="1">
        <f t="array" ref="R14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23" spans="1:18" x14ac:dyDescent="0.25">
      <c r="A1423" s="1" t="s">
        <v>127</v>
      </c>
      <c r="B1423" s="1">
        <v>2008</v>
      </c>
      <c r="C1423" s="1" t="s">
        <v>12</v>
      </c>
      <c r="D1423" s="29">
        <v>51.4</v>
      </c>
      <c r="E1423" s="29">
        <v>477</v>
      </c>
      <c r="F1423" s="29">
        <v>3</v>
      </c>
      <c r="G1423" s="29">
        <v>4.87</v>
      </c>
      <c r="H1423" s="12">
        <v>0.09</v>
      </c>
      <c r="I1423" s="12">
        <v>0.01</v>
      </c>
      <c r="J1423" s="29">
        <v>28.9</v>
      </c>
      <c r="K1423" s="29">
        <v>4</v>
      </c>
      <c r="L1423" s="12">
        <v>0.89</v>
      </c>
      <c r="M1423" s="12">
        <v>0.88</v>
      </c>
      <c r="N1423" s="29">
        <v>6.1</v>
      </c>
      <c r="O1423" s="108">
        <v>6.3</v>
      </c>
      <c r="P1423" s="39" t="str">
        <f>VLOOKUP(Perspectivas_Globales[[#This Row],[Country]],Tablas!$B$5:$C$138,2,FALSE)</f>
        <v>Europa</v>
      </c>
      <c r="Q1423" s="39" t="str" cm="1">
        <f t="array" ref="Q14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23" s="39" t="str" cm="1">
        <f t="array" ref="R14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24" spans="1:18" x14ac:dyDescent="0.25">
      <c r="A1424" s="1" t="s">
        <v>127</v>
      </c>
      <c r="B1424" s="1">
        <v>2007</v>
      </c>
      <c r="C1424" s="1" t="s">
        <v>12</v>
      </c>
      <c r="D1424" s="29">
        <v>50</v>
      </c>
      <c r="E1424" s="29">
        <v>51</v>
      </c>
      <c r="F1424" s="29">
        <v>3</v>
      </c>
      <c r="G1424" s="29">
        <v>5.55</v>
      </c>
      <c r="H1424" s="12">
        <v>0.92</v>
      </c>
      <c r="I1424" s="12">
        <v>0</v>
      </c>
      <c r="J1424" s="29">
        <v>28.5</v>
      </c>
      <c r="K1424" s="29">
        <v>4</v>
      </c>
      <c r="L1424" s="12">
        <v>0.88</v>
      </c>
      <c r="M1424" s="12">
        <v>0.87</v>
      </c>
      <c r="N1424" s="29">
        <v>6.5</v>
      </c>
      <c r="O1424" s="108">
        <v>6.7</v>
      </c>
      <c r="P1424" s="39" t="str">
        <f>VLOOKUP(Perspectivas_Globales[[#This Row],[Country]],Tablas!$B$5:$C$138,2,FALSE)</f>
        <v>Europa</v>
      </c>
      <c r="Q1424" s="39" t="str" cm="1">
        <f t="array" ref="Q14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24" s="39" t="str" cm="1">
        <f t="array" ref="R14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25" spans="1:18" x14ac:dyDescent="0.25">
      <c r="A1425" s="1" t="s">
        <v>127</v>
      </c>
      <c r="B1425" s="1">
        <v>2006</v>
      </c>
      <c r="C1425" s="1" t="s">
        <v>12</v>
      </c>
      <c r="D1425" s="29">
        <v>47.8</v>
      </c>
      <c r="E1425" s="29">
        <v>564</v>
      </c>
      <c r="F1425" s="29">
        <v>3</v>
      </c>
      <c r="G1425" s="29">
        <v>5.53</v>
      </c>
      <c r="H1425" s="12">
        <v>0.93</v>
      </c>
      <c r="I1425" s="12">
        <v>0</v>
      </c>
      <c r="J1425" s="29">
        <v>28.2</v>
      </c>
      <c r="K1425" s="29">
        <v>4</v>
      </c>
      <c r="L1425" s="12">
        <v>0.88</v>
      </c>
      <c r="M1425" s="12">
        <v>0.87</v>
      </c>
      <c r="N1425" s="29">
        <v>6.9</v>
      </c>
      <c r="O1425" s="108">
        <v>7.1</v>
      </c>
      <c r="P1425" s="39" t="str">
        <f>VLOOKUP(Perspectivas_Globales[[#This Row],[Country]],Tablas!$B$5:$C$138,2,FALSE)</f>
        <v>Europa</v>
      </c>
      <c r="Q1425" s="39" t="str" cm="1">
        <f t="array" ref="Q14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25" s="39" t="str" cm="1">
        <f t="array" ref="R14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26" spans="1:18" x14ac:dyDescent="0.25">
      <c r="A1426" s="1" t="s">
        <v>127</v>
      </c>
      <c r="B1426" s="1">
        <v>2005</v>
      </c>
      <c r="C1426" s="1" t="s">
        <v>12</v>
      </c>
      <c r="D1426" s="29">
        <v>46</v>
      </c>
      <c r="E1426" s="29">
        <v>63</v>
      </c>
      <c r="F1426" s="29">
        <v>3</v>
      </c>
      <c r="G1426" s="29">
        <v>5.08</v>
      </c>
      <c r="H1426" s="12">
        <v>0.95000000000000007</v>
      </c>
      <c r="I1426" s="12">
        <v>0</v>
      </c>
      <c r="J1426" s="29">
        <v>27.8</v>
      </c>
      <c r="K1426" s="29">
        <v>4</v>
      </c>
      <c r="L1426" s="12">
        <v>0.88</v>
      </c>
      <c r="M1426" s="12">
        <v>0.86</v>
      </c>
      <c r="N1426" s="29">
        <v>7.3</v>
      </c>
      <c r="O1426" s="108">
        <v>7.5</v>
      </c>
      <c r="P1426" s="39" t="str">
        <f>VLOOKUP(Perspectivas_Globales[[#This Row],[Country]],Tablas!$B$5:$C$138,2,FALSE)</f>
        <v>Europa</v>
      </c>
      <c r="Q1426" s="39" t="str" cm="1">
        <f t="array" ref="Q14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26" s="39" t="str" cm="1">
        <f t="array" ref="R14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27" spans="1:18" x14ac:dyDescent="0.25">
      <c r="A1427" s="1" t="s">
        <v>127</v>
      </c>
      <c r="B1427" s="1">
        <v>2004</v>
      </c>
      <c r="C1427" s="1" t="s">
        <v>12</v>
      </c>
      <c r="D1427" s="29">
        <v>45.6</v>
      </c>
      <c r="E1427" s="29">
        <v>69</v>
      </c>
      <c r="F1427" s="29">
        <v>3</v>
      </c>
      <c r="G1427" s="29">
        <v>5.78</v>
      </c>
      <c r="H1427" s="12">
        <v>0.93</v>
      </c>
      <c r="I1427" s="12">
        <v>0</v>
      </c>
      <c r="J1427" s="29">
        <v>27.4</v>
      </c>
      <c r="K1427" s="29">
        <v>4</v>
      </c>
      <c r="L1427" s="12">
        <v>0.88</v>
      </c>
      <c r="M1427" s="12">
        <v>0.86</v>
      </c>
      <c r="N1427" s="29">
        <v>7.7</v>
      </c>
      <c r="O1427" s="108">
        <v>7.9</v>
      </c>
      <c r="P1427" s="39" t="str">
        <f>VLOOKUP(Perspectivas_Globales[[#This Row],[Country]],Tablas!$B$5:$C$138,2,FALSE)</f>
        <v>Europa</v>
      </c>
      <c r="Q1427" s="39" t="str" cm="1">
        <f t="array" ref="Q14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27" s="39" t="str" cm="1">
        <f t="array" ref="R14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28" spans="1:18" x14ac:dyDescent="0.25">
      <c r="A1428" s="1" t="s">
        <v>127</v>
      </c>
      <c r="B1428" s="1">
        <v>2003</v>
      </c>
      <c r="C1428" s="1" t="s">
        <v>12</v>
      </c>
      <c r="D1428" s="29">
        <v>45.9</v>
      </c>
      <c r="E1428" s="29">
        <v>6</v>
      </c>
      <c r="F1428" s="29">
        <v>3</v>
      </c>
      <c r="G1428" s="29">
        <v>5.65</v>
      </c>
      <c r="H1428" s="12">
        <v>0.09</v>
      </c>
      <c r="I1428" s="12">
        <v>3.5</v>
      </c>
      <c r="J1428" s="29">
        <v>27.1</v>
      </c>
      <c r="K1428" s="29">
        <v>4</v>
      </c>
      <c r="L1428" s="12">
        <v>0.87</v>
      </c>
      <c r="M1428" s="12">
        <v>0.85</v>
      </c>
      <c r="N1428" s="29">
        <v>8.1999999999999993</v>
      </c>
      <c r="O1428" s="108">
        <v>8.4</v>
      </c>
      <c r="P1428" s="39" t="str">
        <f>VLOOKUP(Perspectivas_Globales[[#This Row],[Country]],Tablas!$B$5:$C$138,2,FALSE)</f>
        <v>Europa</v>
      </c>
      <c r="Q1428" s="39" t="str" cm="1">
        <f t="array" ref="Q14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28" s="39" t="str" cm="1">
        <f t="array" ref="R14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29" spans="1:18" x14ac:dyDescent="0.25">
      <c r="A1429" s="1" t="s">
        <v>127</v>
      </c>
      <c r="B1429" s="1">
        <v>2002</v>
      </c>
      <c r="C1429" s="1" t="s">
        <v>12</v>
      </c>
      <c r="D1429" s="29">
        <v>46.4</v>
      </c>
      <c r="E1429" s="29">
        <v>587</v>
      </c>
      <c r="F1429" s="29">
        <v>3</v>
      </c>
      <c r="G1429" s="29">
        <v>5.52</v>
      </c>
      <c r="H1429" s="12">
        <v>0.88</v>
      </c>
      <c r="I1429" s="12">
        <v>0.37</v>
      </c>
      <c r="J1429" s="29">
        <v>26.7</v>
      </c>
      <c r="K1429" s="29">
        <v>4</v>
      </c>
      <c r="L1429" s="12">
        <v>0.87</v>
      </c>
      <c r="M1429" s="12">
        <v>0.85</v>
      </c>
      <c r="N1429" s="29">
        <v>8.6</v>
      </c>
      <c r="O1429" s="108">
        <v>8.8000000000000007</v>
      </c>
      <c r="P1429" s="39" t="str">
        <f>VLOOKUP(Perspectivas_Globales[[#This Row],[Country]],Tablas!$B$5:$C$138,2,FALSE)</f>
        <v>Europa</v>
      </c>
      <c r="Q1429" s="39" t="str" cm="1">
        <f t="array" ref="Q14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29" s="39" t="str" cm="1">
        <f t="array" ref="R14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30" spans="1:18" x14ac:dyDescent="0.25">
      <c r="A1430" s="1" t="s">
        <v>127</v>
      </c>
      <c r="B1430" s="1">
        <v>2001</v>
      </c>
      <c r="C1430" s="1" t="s">
        <v>12</v>
      </c>
      <c r="D1430" s="29">
        <v>47.1</v>
      </c>
      <c r="E1430" s="29">
        <v>568</v>
      </c>
      <c r="F1430" s="29">
        <v>3</v>
      </c>
      <c r="G1430" s="29">
        <v>6.72</v>
      </c>
      <c r="H1430" s="12">
        <v>0.86</v>
      </c>
      <c r="I1430" s="12">
        <v>0.49</v>
      </c>
      <c r="J1430" s="29">
        <v>26.3</v>
      </c>
      <c r="K1430" s="29">
        <v>4</v>
      </c>
      <c r="L1430" s="12">
        <v>0.87</v>
      </c>
      <c r="M1430" s="12">
        <v>0.84</v>
      </c>
      <c r="N1430" s="29">
        <v>9</v>
      </c>
      <c r="O1430" s="108">
        <v>9.1999999999999993</v>
      </c>
      <c r="P1430" s="39" t="str">
        <f>VLOOKUP(Perspectivas_Globales[[#This Row],[Country]],Tablas!$B$5:$C$138,2,FALSE)</f>
        <v>Europa</v>
      </c>
      <c r="Q1430" s="39" t="str" cm="1">
        <f t="array" ref="Q14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30" s="39" t="str" cm="1">
        <f t="array" ref="R14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31" spans="1:18" x14ac:dyDescent="0.25">
      <c r="A1431" s="1" t="s">
        <v>127</v>
      </c>
      <c r="B1431" s="1">
        <v>2000</v>
      </c>
      <c r="C1431" s="1" t="s">
        <v>12</v>
      </c>
      <c r="D1431" s="29">
        <v>48.4</v>
      </c>
      <c r="E1431" s="29">
        <v>536</v>
      </c>
      <c r="F1431" s="29">
        <v>3</v>
      </c>
      <c r="G1431" s="29">
        <v>7.19</v>
      </c>
      <c r="H1431" s="12">
        <v>0.83000000000000007</v>
      </c>
      <c r="I1431" s="12">
        <v>0.1</v>
      </c>
      <c r="J1431" s="29">
        <v>25.9</v>
      </c>
      <c r="K1431" s="29">
        <v>4</v>
      </c>
      <c r="L1431" s="12">
        <v>0.87</v>
      </c>
      <c r="M1431" s="12">
        <v>0.84</v>
      </c>
      <c r="N1431" s="29">
        <v>9.4</v>
      </c>
      <c r="O1431" s="108">
        <v>9.6</v>
      </c>
      <c r="P1431" s="39" t="str">
        <f>VLOOKUP(Perspectivas_Globales[[#This Row],[Country]],Tablas!$B$5:$C$138,2,FALSE)</f>
        <v>Europa</v>
      </c>
      <c r="Q1431" s="39" t="str" cm="1">
        <f t="array" ref="Q14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31" s="39" t="str" cm="1">
        <f t="array" ref="R14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32" spans="1:18" x14ac:dyDescent="0.25">
      <c r="A1432" s="1" t="s">
        <v>128</v>
      </c>
      <c r="B1432" s="1">
        <v>2014</v>
      </c>
      <c r="C1432" s="1" t="s">
        <v>19</v>
      </c>
      <c r="D1432" s="29">
        <v>82.3</v>
      </c>
      <c r="E1432" s="29">
        <v>54</v>
      </c>
      <c r="F1432" s="29">
        <v>0</v>
      </c>
      <c r="G1432" s="29">
        <v>7.3</v>
      </c>
      <c r="H1432" s="12">
        <v>0.67</v>
      </c>
      <c r="I1432" s="12">
        <v>0.26</v>
      </c>
      <c r="J1432" s="29">
        <v>59</v>
      </c>
      <c r="K1432" s="29">
        <v>0</v>
      </c>
      <c r="L1432" s="12">
        <v>0.98</v>
      </c>
      <c r="M1432" s="12">
        <v>0.98</v>
      </c>
      <c r="N1432" s="29">
        <v>1.5</v>
      </c>
      <c r="O1432" s="108">
        <v>1.3</v>
      </c>
      <c r="P1432" s="39" t="str">
        <f>VLOOKUP(Perspectivas_Globales[[#This Row],[Country]],Tablas!$B$5:$C$138,2,FALSE)</f>
        <v>Europa</v>
      </c>
      <c r="Q1432" s="39" t="str" cm="1">
        <f t="array" ref="Q14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32" s="39" t="str" cm="1">
        <f t="array" ref="R14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33" spans="1:18" x14ac:dyDescent="0.25">
      <c r="A1433" s="1" t="s">
        <v>128</v>
      </c>
      <c r="B1433" s="1">
        <v>2013</v>
      </c>
      <c r="C1433" s="1" t="s">
        <v>19</v>
      </c>
      <c r="D1433" s="29">
        <v>81.900000000000006</v>
      </c>
      <c r="E1433" s="29">
        <v>57</v>
      </c>
      <c r="F1433" s="29">
        <v>0</v>
      </c>
      <c r="G1433" s="29">
        <v>7.3</v>
      </c>
      <c r="H1433" s="12">
        <v>0.67</v>
      </c>
      <c r="I1433" s="12">
        <v>0.51</v>
      </c>
      <c r="J1433" s="29">
        <v>58.5</v>
      </c>
      <c r="K1433" s="29">
        <v>0</v>
      </c>
      <c r="L1433" s="12">
        <v>0.98</v>
      </c>
      <c r="M1433" s="12">
        <v>0.98</v>
      </c>
      <c r="N1433" s="29">
        <v>1.4</v>
      </c>
      <c r="O1433" s="108">
        <v>1.3</v>
      </c>
      <c r="P1433" s="39" t="str">
        <f>VLOOKUP(Perspectivas_Globales[[#This Row],[Country]],Tablas!$B$5:$C$138,2,FALSE)</f>
        <v>Europa</v>
      </c>
      <c r="Q1433" s="39" t="str" cm="1">
        <f t="array" ref="Q14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33" s="39" t="str" cm="1">
        <f t="array" ref="R14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34" spans="1:18" x14ac:dyDescent="0.25">
      <c r="A1434" s="1" t="s">
        <v>128</v>
      </c>
      <c r="B1434" s="1">
        <v>2012</v>
      </c>
      <c r="C1434" s="1" t="s">
        <v>19</v>
      </c>
      <c r="D1434" s="29">
        <v>81.7</v>
      </c>
      <c r="E1434" s="29">
        <v>57</v>
      </c>
      <c r="F1434" s="29">
        <v>0</v>
      </c>
      <c r="G1434" s="29">
        <v>7.4</v>
      </c>
      <c r="H1434" s="12">
        <v>0.53</v>
      </c>
      <c r="I1434" s="12">
        <v>0.3</v>
      </c>
      <c r="J1434" s="29">
        <v>58.1</v>
      </c>
      <c r="K1434" s="29">
        <v>0</v>
      </c>
      <c r="L1434" s="12">
        <v>0.98</v>
      </c>
      <c r="M1434" s="12">
        <v>0.98</v>
      </c>
      <c r="N1434" s="29">
        <v>1.4</v>
      </c>
      <c r="O1434" s="108">
        <v>1.3</v>
      </c>
      <c r="P1434" s="39" t="str">
        <f>VLOOKUP(Perspectivas_Globales[[#This Row],[Country]],Tablas!$B$5:$C$138,2,FALSE)</f>
        <v>Europa</v>
      </c>
      <c r="Q1434" s="39" t="str" cm="1">
        <f t="array" ref="Q14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34" s="39" t="str" cm="1">
        <f t="array" ref="R14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35" spans="1:18" x14ac:dyDescent="0.25">
      <c r="A1435" s="1" t="s">
        <v>128</v>
      </c>
      <c r="B1435" s="1">
        <v>2011</v>
      </c>
      <c r="C1435" s="1" t="s">
        <v>19</v>
      </c>
      <c r="D1435" s="29">
        <v>81.7</v>
      </c>
      <c r="E1435" s="29">
        <v>58</v>
      </c>
      <c r="F1435" s="29">
        <v>0</v>
      </c>
      <c r="G1435" s="29">
        <v>7.4</v>
      </c>
      <c r="H1435" s="12">
        <v>0.42</v>
      </c>
      <c r="I1435" s="12">
        <v>0.26</v>
      </c>
      <c r="J1435" s="29">
        <v>57.7</v>
      </c>
      <c r="K1435" s="29">
        <v>0</v>
      </c>
      <c r="L1435" s="12">
        <v>0.98</v>
      </c>
      <c r="M1435" s="12">
        <v>0.98</v>
      </c>
      <c r="N1435" s="29">
        <v>1.4</v>
      </c>
      <c r="O1435" s="108">
        <v>1.3</v>
      </c>
      <c r="P1435" s="39" t="str">
        <f>VLOOKUP(Perspectivas_Globales[[#This Row],[Country]],Tablas!$B$5:$C$138,2,FALSE)</f>
        <v>Europa</v>
      </c>
      <c r="Q1435" s="39" t="str" cm="1">
        <f t="array" ref="Q14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35" s="39" t="str" cm="1">
        <f t="array" ref="R14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36" spans="1:18" x14ac:dyDescent="0.25">
      <c r="A1436" s="1" t="s">
        <v>129</v>
      </c>
      <c r="B1436" s="1">
        <v>2007</v>
      </c>
      <c r="C1436" s="1" t="s">
        <v>12</v>
      </c>
      <c r="D1436" s="29">
        <v>73.8</v>
      </c>
      <c r="E1436" s="29">
        <v>121</v>
      </c>
      <c r="F1436" s="29">
        <v>8</v>
      </c>
      <c r="G1436" s="29">
        <v>0.83</v>
      </c>
      <c r="H1436" s="12">
        <v>0.83000000000000007</v>
      </c>
      <c r="I1436" s="12">
        <v>4.03</v>
      </c>
      <c r="J1436" s="29">
        <v>49.4</v>
      </c>
      <c r="K1436" s="29">
        <v>9</v>
      </c>
      <c r="L1436" s="12">
        <v>0.83000000000000007</v>
      </c>
      <c r="M1436" s="12">
        <v>0.08</v>
      </c>
      <c r="N1436" s="29">
        <v>6.4</v>
      </c>
      <c r="O1436" s="108">
        <v>6.2</v>
      </c>
      <c r="P1436" s="39" t="str">
        <f>VLOOKUP(Perspectivas_Globales[[#This Row],[Country]],Tablas!$B$5:$C$138,2,FALSE)</f>
        <v>Asia</v>
      </c>
      <c r="Q1436" s="39" t="str" cm="1">
        <f t="array" ref="Q14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36" s="39" t="str" cm="1">
        <f t="array" ref="R14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37" spans="1:18" x14ac:dyDescent="0.25">
      <c r="A1437" s="1" t="s">
        <v>129</v>
      </c>
      <c r="B1437" s="1">
        <v>2006</v>
      </c>
      <c r="C1437" s="1" t="s">
        <v>12</v>
      </c>
      <c r="D1437" s="29">
        <v>73.7</v>
      </c>
      <c r="E1437" s="29">
        <v>123</v>
      </c>
      <c r="F1437" s="29">
        <v>8</v>
      </c>
      <c r="G1437" s="29">
        <v>0.97</v>
      </c>
      <c r="H1437" s="12">
        <v>0.83000000000000007</v>
      </c>
      <c r="I1437" s="12">
        <v>5.17</v>
      </c>
      <c r="J1437" s="29">
        <v>48.5</v>
      </c>
      <c r="K1437" s="29">
        <v>10</v>
      </c>
      <c r="L1437" s="12">
        <v>0.83000000000000007</v>
      </c>
      <c r="M1437" s="12">
        <v>0.08</v>
      </c>
      <c r="N1437" s="29">
        <v>6.4</v>
      </c>
      <c r="O1437" s="108">
        <v>6.3</v>
      </c>
      <c r="P1437" s="39" t="str">
        <f>VLOOKUP(Perspectivas_Globales[[#This Row],[Country]],Tablas!$B$5:$C$138,2,FALSE)</f>
        <v>Asia</v>
      </c>
      <c r="Q1437" s="39" t="str" cm="1">
        <f t="array" ref="Q14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37" s="39" t="str" cm="1">
        <f t="array" ref="R14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38" spans="1:18" x14ac:dyDescent="0.25">
      <c r="A1438" s="1" t="s">
        <v>129</v>
      </c>
      <c r="B1438" s="1">
        <v>2005</v>
      </c>
      <c r="C1438" s="1" t="s">
        <v>12</v>
      </c>
      <c r="D1438" s="29">
        <v>73.5</v>
      </c>
      <c r="E1438" s="29">
        <v>127</v>
      </c>
      <c r="F1438" s="29">
        <v>9</v>
      </c>
      <c r="G1438" s="29">
        <v>0.92</v>
      </c>
      <c r="H1438" s="12">
        <v>0.83000000000000007</v>
      </c>
      <c r="I1438" s="12">
        <v>3.75</v>
      </c>
      <c r="J1438" s="29">
        <v>47.6</v>
      </c>
      <c r="K1438" s="29">
        <v>10</v>
      </c>
      <c r="L1438" s="12">
        <v>0.83000000000000007</v>
      </c>
      <c r="M1438" s="12">
        <v>0.08</v>
      </c>
      <c r="N1438" s="29">
        <v>6.5</v>
      </c>
      <c r="O1438" s="108">
        <v>6.3</v>
      </c>
      <c r="P1438" s="39" t="str">
        <f>VLOOKUP(Perspectivas_Globales[[#This Row],[Country]],Tablas!$B$5:$C$138,2,FALSE)</f>
        <v>Asia</v>
      </c>
      <c r="Q1438" s="39" t="str" cm="1">
        <f t="array" ref="Q14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38" s="39" t="str" cm="1">
        <f t="array" ref="R14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39" spans="1:18" x14ac:dyDescent="0.25">
      <c r="A1439" s="1" t="s">
        <v>129</v>
      </c>
      <c r="B1439" s="1">
        <v>2004</v>
      </c>
      <c r="C1439" s="1" t="s">
        <v>12</v>
      </c>
      <c r="D1439" s="29">
        <v>73.2</v>
      </c>
      <c r="E1439" s="29">
        <v>131</v>
      </c>
      <c r="F1439" s="29">
        <v>9</v>
      </c>
      <c r="G1439" s="29">
        <v>0.93</v>
      </c>
      <c r="H1439" s="12">
        <v>0.82000000000000006</v>
      </c>
      <c r="I1439" s="12">
        <v>1.8900000000000001</v>
      </c>
      <c r="J1439" s="29">
        <v>46.8</v>
      </c>
      <c r="K1439" s="29">
        <v>10</v>
      </c>
      <c r="L1439" s="12">
        <v>0.84</v>
      </c>
      <c r="M1439" s="12">
        <v>0.81</v>
      </c>
      <c r="N1439" s="29">
        <v>6.5</v>
      </c>
      <c r="O1439" s="108">
        <v>6.3</v>
      </c>
      <c r="P1439" s="39" t="str">
        <f>VLOOKUP(Perspectivas_Globales[[#This Row],[Country]],Tablas!$B$5:$C$138,2,FALSE)</f>
        <v>Asia</v>
      </c>
      <c r="Q1439" s="39" t="str" cm="1">
        <f t="array" ref="Q14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39" s="39" t="str" cm="1">
        <f t="array" ref="R14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40" spans="1:18" x14ac:dyDescent="0.25">
      <c r="A1440" s="1" t="s">
        <v>129</v>
      </c>
      <c r="B1440" s="1">
        <v>2003</v>
      </c>
      <c r="C1440" s="1" t="s">
        <v>12</v>
      </c>
      <c r="D1440" s="29">
        <v>73</v>
      </c>
      <c r="E1440" s="29">
        <v>134</v>
      </c>
      <c r="F1440" s="29">
        <v>9</v>
      </c>
      <c r="G1440" s="29">
        <v>1.29</v>
      </c>
      <c r="H1440" s="12">
        <v>0.81</v>
      </c>
      <c r="I1440" s="12">
        <v>8.01</v>
      </c>
      <c r="J1440" s="29">
        <v>46</v>
      </c>
      <c r="K1440" s="29">
        <v>11</v>
      </c>
      <c r="L1440" s="12">
        <v>0.85</v>
      </c>
      <c r="M1440" s="12">
        <v>0.83000000000000007</v>
      </c>
      <c r="N1440" s="29">
        <v>6.6</v>
      </c>
      <c r="O1440" s="108">
        <v>6.4</v>
      </c>
      <c r="P1440" s="39" t="str">
        <f>VLOOKUP(Perspectivas_Globales[[#This Row],[Country]],Tablas!$B$5:$C$138,2,FALSE)</f>
        <v>Asia</v>
      </c>
      <c r="Q1440" s="39" t="str" cm="1">
        <f t="array" ref="Q14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40" s="39" t="str" cm="1">
        <f t="array" ref="R14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41" spans="1:18" x14ac:dyDescent="0.25">
      <c r="A1441" s="1" t="s">
        <v>129</v>
      </c>
      <c r="B1441" s="1">
        <v>2002</v>
      </c>
      <c r="C1441" s="1" t="s">
        <v>12</v>
      </c>
      <c r="D1441" s="29">
        <v>72.8</v>
      </c>
      <c r="E1441" s="29">
        <v>135</v>
      </c>
      <c r="F1441" s="29">
        <v>9</v>
      </c>
      <c r="G1441" s="29">
        <v>1.25</v>
      </c>
      <c r="H1441" s="12">
        <v>0.08</v>
      </c>
      <c r="I1441" s="12">
        <v>5.38</v>
      </c>
      <c r="J1441" s="29">
        <v>45.3</v>
      </c>
      <c r="K1441" s="29">
        <v>11</v>
      </c>
      <c r="L1441" s="12">
        <v>0.86</v>
      </c>
      <c r="M1441" s="12">
        <v>0.84</v>
      </c>
      <c r="N1441" s="29">
        <v>6.6</v>
      </c>
      <c r="O1441" s="108">
        <v>6.5</v>
      </c>
      <c r="P1441" s="39" t="str">
        <f>VLOOKUP(Perspectivas_Globales[[#This Row],[Country]],Tablas!$B$5:$C$138,2,FALSE)</f>
        <v>Asia</v>
      </c>
      <c r="Q1441" s="39" t="str" cm="1">
        <f t="array" ref="Q14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41" s="39" t="str" cm="1">
        <f t="array" ref="R14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42" spans="1:18" x14ac:dyDescent="0.25">
      <c r="A1442" s="1" t="s">
        <v>129</v>
      </c>
      <c r="B1442" s="1">
        <v>2001</v>
      </c>
      <c r="C1442" s="1" t="s">
        <v>12</v>
      </c>
      <c r="D1442" s="29">
        <v>72.7</v>
      </c>
      <c r="E1442" s="29">
        <v>135</v>
      </c>
      <c r="F1442" s="29">
        <v>10</v>
      </c>
      <c r="G1442" s="29">
        <v>1.29</v>
      </c>
      <c r="H1442" s="12">
        <v>0.08</v>
      </c>
      <c r="I1442" s="12">
        <v>2.9</v>
      </c>
      <c r="J1442" s="29">
        <v>44.6</v>
      </c>
      <c r="K1442" s="29">
        <v>11</v>
      </c>
      <c r="L1442" s="12">
        <v>0.83000000000000007</v>
      </c>
      <c r="M1442" s="12">
        <v>0.82000000000000006</v>
      </c>
      <c r="N1442" s="29">
        <v>6.7</v>
      </c>
      <c r="O1442" s="108">
        <v>6.5</v>
      </c>
      <c r="P1442" s="39" t="str">
        <f>VLOOKUP(Perspectivas_Globales[[#This Row],[Country]],Tablas!$B$5:$C$138,2,FALSE)</f>
        <v>Asia</v>
      </c>
      <c r="Q1442" s="39" t="str" cm="1">
        <f t="array" ref="Q14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42" s="39" t="str" cm="1">
        <f t="array" ref="R14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43" spans="1:18" x14ac:dyDescent="0.25">
      <c r="A1443" s="1" t="s">
        <v>129</v>
      </c>
      <c r="B1443" s="1">
        <v>2000</v>
      </c>
      <c r="C1443" s="1" t="s">
        <v>12</v>
      </c>
      <c r="D1443" s="29">
        <v>72.599999999999994</v>
      </c>
      <c r="E1443" s="29">
        <v>136</v>
      </c>
      <c r="F1443" s="29">
        <v>10</v>
      </c>
      <c r="G1443" s="29">
        <v>1.41</v>
      </c>
      <c r="H1443" s="12">
        <v>0.79</v>
      </c>
      <c r="I1443" s="12">
        <v>1.46</v>
      </c>
      <c r="J1443" s="29">
        <v>43.9</v>
      </c>
      <c r="K1443" s="29">
        <v>12</v>
      </c>
      <c r="L1443" s="12">
        <v>0.86</v>
      </c>
      <c r="M1443" s="12">
        <v>0.84</v>
      </c>
      <c r="N1443" s="29">
        <v>6.8</v>
      </c>
      <c r="O1443" s="108">
        <v>6.6</v>
      </c>
      <c r="P1443" s="39" t="str">
        <f>VLOOKUP(Perspectivas_Globales[[#This Row],[Country]],Tablas!$B$5:$C$138,2,FALSE)</f>
        <v>Asia</v>
      </c>
      <c r="Q1443" s="39" t="str" cm="1">
        <f t="array" ref="Q14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43" s="39" t="str" cm="1">
        <f t="array" ref="R14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44" spans="1:18" x14ac:dyDescent="0.25">
      <c r="A1444" s="1" t="s">
        <v>130</v>
      </c>
      <c r="B1444" s="1">
        <v>2014</v>
      </c>
      <c r="C1444" s="1" t="s">
        <v>12</v>
      </c>
      <c r="D1444" s="29">
        <v>69.599999999999994</v>
      </c>
      <c r="E1444" s="29">
        <v>162</v>
      </c>
      <c r="F1444" s="29">
        <v>10</v>
      </c>
      <c r="G1444" s="29">
        <v>0.01</v>
      </c>
      <c r="H1444" s="12">
        <v>0.97</v>
      </c>
      <c r="I1444" s="12">
        <v>0</v>
      </c>
      <c r="J1444" s="29">
        <v>39.9</v>
      </c>
      <c r="K1444" s="29">
        <v>11</v>
      </c>
      <c r="L1444" s="12">
        <v>0.94000000000000006</v>
      </c>
      <c r="M1444" s="12">
        <v>0.97</v>
      </c>
      <c r="N1444" s="29">
        <v>3.6</v>
      </c>
      <c r="O1444" s="108">
        <v>3.7</v>
      </c>
      <c r="P1444" s="39" t="str">
        <f>VLOOKUP(Perspectivas_Globales[[#This Row],[Country]],Tablas!$B$5:$C$138,2,FALSE)</f>
        <v>Asia</v>
      </c>
      <c r="Q1444" s="39" t="str" cm="1">
        <f t="array" ref="Q14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44" s="39" t="str" cm="1">
        <f t="array" ref="R14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45" spans="1:18" x14ac:dyDescent="0.25">
      <c r="A1445" s="1" t="s">
        <v>130</v>
      </c>
      <c r="B1445" s="1">
        <v>2013</v>
      </c>
      <c r="C1445" s="1" t="s">
        <v>12</v>
      </c>
      <c r="D1445" s="29">
        <v>69.3</v>
      </c>
      <c r="E1445" s="29">
        <v>163</v>
      </c>
      <c r="F1445" s="29">
        <v>10</v>
      </c>
      <c r="G1445" s="29">
        <v>0.01</v>
      </c>
      <c r="H1445" s="12">
        <v>0.96</v>
      </c>
      <c r="I1445" s="12">
        <v>0.01</v>
      </c>
      <c r="J1445" s="29">
        <v>39</v>
      </c>
      <c r="K1445" s="29">
        <v>11</v>
      </c>
      <c r="L1445" s="12">
        <v>0.97</v>
      </c>
      <c r="M1445" s="12">
        <v>0.96</v>
      </c>
      <c r="N1445" s="29">
        <v>3.6</v>
      </c>
      <c r="O1445" s="108">
        <v>3.7</v>
      </c>
      <c r="P1445" s="39" t="str">
        <f>VLOOKUP(Perspectivas_Globales[[#This Row],[Country]],Tablas!$B$5:$C$138,2,FALSE)</f>
        <v>Asia</v>
      </c>
      <c r="Q1445" s="39" t="str" cm="1">
        <f t="array" ref="Q14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45" s="39" t="str" cm="1">
        <f t="array" ref="R14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46" spans="1:18" x14ac:dyDescent="0.25">
      <c r="A1446" s="1" t="s">
        <v>130</v>
      </c>
      <c r="B1446" s="1">
        <v>2012</v>
      </c>
      <c r="C1446" s="1" t="s">
        <v>12</v>
      </c>
      <c r="D1446" s="29">
        <v>68.8</v>
      </c>
      <c r="E1446" s="29">
        <v>164</v>
      </c>
      <c r="F1446" s="29">
        <v>10</v>
      </c>
      <c r="G1446" s="29">
        <v>0.01</v>
      </c>
      <c r="H1446" s="12">
        <v>0.94000000000000006</v>
      </c>
      <c r="I1446" s="12">
        <v>0.16</v>
      </c>
      <c r="J1446" s="29">
        <v>38.200000000000003</v>
      </c>
      <c r="K1446" s="29">
        <v>12</v>
      </c>
      <c r="L1446" s="12">
        <v>0.96</v>
      </c>
      <c r="M1446" s="12">
        <v>0.94000000000000006</v>
      </c>
      <c r="N1446" s="29">
        <v>3.6</v>
      </c>
      <c r="O1446" s="108">
        <v>3.7</v>
      </c>
      <c r="P1446" s="39" t="str">
        <f>VLOOKUP(Perspectivas_Globales[[#This Row],[Country]],Tablas!$B$5:$C$138,2,FALSE)</f>
        <v>Asia</v>
      </c>
      <c r="Q1446" s="39" t="str" cm="1">
        <f t="array" ref="Q14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46" s="39" t="str" cm="1">
        <f t="array" ref="R14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47" spans="1:18" x14ac:dyDescent="0.25">
      <c r="A1447" s="1" t="s">
        <v>130</v>
      </c>
      <c r="B1447" s="1">
        <v>2011</v>
      </c>
      <c r="C1447" s="1" t="s">
        <v>12</v>
      </c>
      <c r="D1447" s="29">
        <v>68.099999999999994</v>
      </c>
      <c r="E1447" s="29">
        <v>166</v>
      </c>
      <c r="F1447" s="29">
        <v>10</v>
      </c>
      <c r="G1447" s="29">
        <v>0.32</v>
      </c>
      <c r="H1447" s="12">
        <v>0.96</v>
      </c>
      <c r="I1447" s="12">
        <v>0.01</v>
      </c>
      <c r="J1447" s="29">
        <v>37.4</v>
      </c>
      <c r="K1447" s="29">
        <v>12</v>
      </c>
      <c r="L1447" s="12">
        <v>0.97</v>
      </c>
      <c r="M1447" s="12">
        <v>0.96</v>
      </c>
      <c r="N1447" s="29">
        <v>3.7</v>
      </c>
      <c r="O1447" s="108">
        <v>3.7</v>
      </c>
      <c r="P1447" s="39" t="str">
        <f>VLOOKUP(Perspectivas_Globales[[#This Row],[Country]],Tablas!$B$5:$C$138,2,FALSE)</f>
        <v>Asia</v>
      </c>
      <c r="Q1447" s="39" t="str" cm="1">
        <f t="array" ref="Q14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47" s="39" t="str" cm="1">
        <f t="array" ref="R14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48" spans="1:18" x14ac:dyDescent="0.25">
      <c r="A1448" s="1" t="s">
        <v>130</v>
      </c>
      <c r="B1448" s="1">
        <v>2010</v>
      </c>
      <c r="C1448" s="1" t="s">
        <v>12</v>
      </c>
      <c r="D1448" s="29">
        <v>67.3</v>
      </c>
      <c r="E1448" s="29">
        <v>171</v>
      </c>
      <c r="F1448" s="29">
        <v>10</v>
      </c>
      <c r="G1448" s="29">
        <v>0.32</v>
      </c>
      <c r="H1448" s="12">
        <v>0.93</v>
      </c>
      <c r="I1448" s="12">
        <v>0</v>
      </c>
      <c r="J1448" s="29">
        <v>36.6</v>
      </c>
      <c r="K1448" s="29">
        <v>12</v>
      </c>
      <c r="L1448" s="12">
        <v>0.95000000000000007</v>
      </c>
      <c r="M1448" s="12">
        <v>0.93</v>
      </c>
      <c r="N1448" s="29">
        <v>3.7</v>
      </c>
      <c r="O1448" s="108">
        <v>3.8</v>
      </c>
      <c r="P1448" s="39" t="str">
        <f>VLOOKUP(Perspectivas_Globales[[#This Row],[Country]],Tablas!$B$5:$C$138,2,FALSE)</f>
        <v>Asia</v>
      </c>
      <c r="Q1448" s="39" t="str" cm="1">
        <f t="array" ref="Q14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48" s="39" t="str" cm="1">
        <f t="array" ref="R14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49" spans="1:18" x14ac:dyDescent="0.25">
      <c r="A1449" s="1" t="s">
        <v>130</v>
      </c>
      <c r="B1449" s="1">
        <v>2009</v>
      </c>
      <c r="C1449" s="1" t="s">
        <v>12</v>
      </c>
      <c r="D1449" s="29">
        <v>66.7</v>
      </c>
      <c r="E1449" s="29">
        <v>174</v>
      </c>
      <c r="F1449" s="29">
        <v>10</v>
      </c>
      <c r="G1449" s="29">
        <v>0.3</v>
      </c>
      <c r="H1449" s="12">
        <v>0.93</v>
      </c>
      <c r="I1449" s="12">
        <v>0</v>
      </c>
      <c r="J1449" s="29">
        <v>35.9</v>
      </c>
      <c r="K1449" s="29">
        <v>12</v>
      </c>
      <c r="L1449" s="12">
        <v>0.93</v>
      </c>
      <c r="M1449" s="12">
        <v>0.93</v>
      </c>
      <c r="N1449" s="29">
        <v>3.7</v>
      </c>
      <c r="O1449" s="108">
        <v>3.8</v>
      </c>
      <c r="P1449" s="39" t="str">
        <f>VLOOKUP(Perspectivas_Globales[[#This Row],[Country]],Tablas!$B$5:$C$138,2,FALSE)</f>
        <v>Asia</v>
      </c>
      <c r="Q1449" s="39" t="str" cm="1">
        <f t="array" ref="Q14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49" s="39" t="str" cm="1">
        <f t="array" ref="R14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50" spans="1:18" x14ac:dyDescent="0.25">
      <c r="A1450" s="1" t="s">
        <v>130</v>
      </c>
      <c r="B1450" s="1">
        <v>2008</v>
      </c>
      <c r="C1450" s="1" t="s">
        <v>12</v>
      </c>
      <c r="D1450" s="29">
        <v>66.400000000000006</v>
      </c>
      <c r="E1450" s="29">
        <v>178</v>
      </c>
      <c r="F1450" s="29">
        <v>10</v>
      </c>
      <c r="G1450" s="29">
        <v>0.32</v>
      </c>
      <c r="H1450" s="12">
        <v>0.86</v>
      </c>
      <c r="I1450" s="12">
        <v>0</v>
      </c>
      <c r="J1450" s="29">
        <v>35.299999999999997</v>
      </c>
      <c r="K1450" s="29">
        <v>12</v>
      </c>
      <c r="L1450" s="12">
        <v>0.87</v>
      </c>
      <c r="M1450" s="12">
        <v>0.86</v>
      </c>
      <c r="N1450" s="29">
        <v>3.8</v>
      </c>
      <c r="O1450" s="108">
        <v>3.8</v>
      </c>
      <c r="P1450" s="39" t="str">
        <f>VLOOKUP(Perspectivas_Globales[[#This Row],[Country]],Tablas!$B$5:$C$138,2,FALSE)</f>
        <v>Asia</v>
      </c>
      <c r="Q1450" s="39" t="str" cm="1">
        <f t="array" ref="Q14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50" s="39" t="str" cm="1">
        <f t="array" ref="R14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51" spans="1:18" x14ac:dyDescent="0.25">
      <c r="A1451" s="1" t="s">
        <v>130</v>
      </c>
      <c r="B1451" s="1">
        <v>2007</v>
      </c>
      <c r="C1451" s="1" t="s">
        <v>12</v>
      </c>
      <c r="D1451" s="29">
        <v>66.099999999999994</v>
      </c>
      <c r="E1451" s="29">
        <v>181</v>
      </c>
      <c r="F1451" s="29">
        <v>10</v>
      </c>
      <c r="G1451" s="29">
        <v>0.35</v>
      </c>
      <c r="H1451" s="12">
        <v>0.84</v>
      </c>
      <c r="I1451" s="12">
        <v>0.02</v>
      </c>
      <c r="J1451" s="29">
        <v>34.700000000000003</v>
      </c>
      <c r="K1451" s="29">
        <v>12</v>
      </c>
      <c r="L1451" s="12">
        <v>0.85</v>
      </c>
      <c r="M1451" s="12">
        <v>0.86</v>
      </c>
      <c r="N1451" s="29">
        <v>3.8</v>
      </c>
      <c r="O1451" s="108">
        <v>3.8</v>
      </c>
      <c r="P1451" s="39" t="str">
        <f>VLOOKUP(Perspectivas_Globales[[#This Row],[Country]],Tablas!$B$5:$C$138,2,FALSE)</f>
        <v>Asia</v>
      </c>
      <c r="Q1451" s="39" t="str" cm="1">
        <f t="array" ref="Q14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51" s="39" t="str" cm="1">
        <f t="array" ref="R14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52" spans="1:18" x14ac:dyDescent="0.25">
      <c r="A1452" s="1" t="s">
        <v>130</v>
      </c>
      <c r="B1452" s="1">
        <v>2006</v>
      </c>
      <c r="C1452" s="1" t="s">
        <v>12</v>
      </c>
      <c r="D1452" s="29">
        <v>65.900000000000006</v>
      </c>
      <c r="E1452" s="29">
        <v>183</v>
      </c>
      <c r="F1452" s="29">
        <v>10</v>
      </c>
      <c r="G1452" s="29">
        <v>0.38</v>
      </c>
      <c r="H1452" s="12">
        <v>0.88</v>
      </c>
      <c r="I1452" s="12">
        <v>0.03</v>
      </c>
      <c r="J1452" s="29">
        <v>34.1</v>
      </c>
      <c r="K1452" s="29">
        <v>12</v>
      </c>
      <c r="L1452" s="12">
        <v>0.76</v>
      </c>
      <c r="M1452" s="12">
        <v>0.83000000000000007</v>
      </c>
      <c r="N1452" s="29">
        <v>3.8</v>
      </c>
      <c r="O1452" s="108">
        <v>3.9</v>
      </c>
      <c r="P1452" s="39" t="str">
        <f>VLOOKUP(Perspectivas_Globales[[#This Row],[Country]],Tablas!$B$5:$C$138,2,FALSE)</f>
        <v>Asia</v>
      </c>
      <c r="Q1452" s="39" t="str" cm="1">
        <f t="array" ref="Q14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52" s="39" t="str" cm="1">
        <f t="array" ref="R14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53" spans="1:18" x14ac:dyDescent="0.25">
      <c r="A1453" s="1" t="s">
        <v>130</v>
      </c>
      <c r="B1453" s="1">
        <v>2005</v>
      </c>
      <c r="C1453" s="1" t="s">
        <v>12</v>
      </c>
      <c r="D1453" s="29">
        <v>65.5</v>
      </c>
      <c r="E1453" s="29">
        <v>194</v>
      </c>
      <c r="F1453" s="29">
        <v>10</v>
      </c>
      <c r="G1453" s="29">
        <v>0.37</v>
      </c>
      <c r="H1453" s="12">
        <v>0.81</v>
      </c>
      <c r="I1453" s="12">
        <v>0</v>
      </c>
      <c r="J1453" s="29">
        <v>33.5</v>
      </c>
      <c r="K1453" s="29">
        <v>12</v>
      </c>
      <c r="L1453" s="12">
        <v>0.79</v>
      </c>
      <c r="M1453" s="12">
        <v>0.84</v>
      </c>
      <c r="N1453" s="29">
        <v>3.8</v>
      </c>
      <c r="O1453" s="108">
        <v>3.9</v>
      </c>
      <c r="P1453" s="39" t="str">
        <f>VLOOKUP(Perspectivas_Globales[[#This Row],[Country]],Tablas!$B$5:$C$138,2,FALSE)</f>
        <v>Asia</v>
      </c>
      <c r="Q1453" s="39" t="str" cm="1">
        <f t="array" ref="Q14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53" s="39" t="str" cm="1">
        <f t="array" ref="R14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54" spans="1:18" x14ac:dyDescent="0.25">
      <c r="A1454" s="1" t="s">
        <v>130</v>
      </c>
      <c r="B1454" s="1">
        <v>2004</v>
      </c>
      <c r="C1454" s="1" t="s">
        <v>12</v>
      </c>
      <c r="D1454" s="29">
        <v>65.900000000000006</v>
      </c>
      <c r="E1454" s="29">
        <v>177</v>
      </c>
      <c r="F1454" s="29">
        <v>11</v>
      </c>
      <c r="G1454" s="29">
        <v>0.38</v>
      </c>
      <c r="H1454" s="12">
        <v>0.81</v>
      </c>
      <c r="I1454" s="12">
        <v>0.04</v>
      </c>
      <c r="J1454" s="29">
        <v>33</v>
      </c>
      <c r="K1454" s="29">
        <v>13</v>
      </c>
      <c r="L1454" s="12">
        <v>0.82000000000000006</v>
      </c>
      <c r="M1454" s="12">
        <v>0.86</v>
      </c>
      <c r="N1454" s="29">
        <v>3.9</v>
      </c>
      <c r="O1454" s="108">
        <v>3.9</v>
      </c>
      <c r="P1454" s="39" t="str">
        <f>VLOOKUP(Perspectivas_Globales[[#This Row],[Country]],Tablas!$B$5:$C$138,2,FALSE)</f>
        <v>Asia</v>
      </c>
      <c r="Q1454" s="39" t="str" cm="1">
        <f t="array" ref="Q14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54" s="39" t="str" cm="1">
        <f t="array" ref="R14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55" spans="1:18" x14ac:dyDescent="0.25">
      <c r="A1455" s="1" t="s">
        <v>130</v>
      </c>
      <c r="B1455" s="1">
        <v>2003</v>
      </c>
      <c r="C1455" s="1" t="s">
        <v>12</v>
      </c>
      <c r="D1455" s="29">
        <v>65.2</v>
      </c>
      <c r="E1455" s="29">
        <v>182</v>
      </c>
      <c r="F1455" s="29">
        <v>11</v>
      </c>
      <c r="G1455" s="29">
        <v>0.36</v>
      </c>
      <c r="H1455" s="12">
        <v>0.57999999999999996</v>
      </c>
      <c r="I1455" s="12">
        <v>21.44</v>
      </c>
      <c r="J1455" s="29">
        <v>32.5</v>
      </c>
      <c r="K1455" s="29">
        <v>14</v>
      </c>
      <c r="L1455" s="12">
        <v>0.82000000000000006</v>
      </c>
      <c r="M1455" s="12">
        <v>0.85</v>
      </c>
      <c r="N1455" s="29">
        <v>4</v>
      </c>
      <c r="O1455" s="108">
        <v>4</v>
      </c>
      <c r="P1455" s="39" t="str">
        <f>VLOOKUP(Perspectivas_Globales[[#This Row],[Country]],Tablas!$B$5:$C$138,2,FALSE)</f>
        <v>Asia</v>
      </c>
      <c r="Q1455" s="39" t="str" cm="1">
        <f t="array" ref="Q14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55" s="39" t="str" cm="1">
        <f t="array" ref="R14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56" spans="1:18" x14ac:dyDescent="0.25">
      <c r="A1456" s="1" t="s">
        <v>130</v>
      </c>
      <c r="B1456" s="1">
        <v>2002</v>
      </c>
      <c r="C1456" s="1" t="s">
        <v>12</v>
      </c>
      <c r="D1456" s="29">
        <v>64.3</v>
      </c>
      <c r="E1456" s="29">
        <v>193</v>
      </c>
      <c r="F1456" s="29">
        <v>12</v>
      </c>
      <c r="G1456" s="29">
        <v>0.6</v>
      </c>
      <c r="H1456" s="12">
        <v>0.39</v>
      </c>
      <c r="I1456" s="12">
        <v>9.27</v>
      </c>
      <c r="J1456" s="29">
        <v>32.1</v>
      </c>
      <c r="K1456" s="29">
        <v>15</v>
      </c>
      <c r="L1456" s="12">
        <v>0.84</v>
      </c>
      <c r="M1456" s="12">
        <v>0.85</v>
      </c>
      <c r="N1456" s="29">
        <v>4</v>
      </c>
      <c r="O1456" s="108">
        <v>4</v>
      </c>
      <c r="P1456" s="39" t="str">
        <f>VLOOKUP(Perspectivas_Globales[[#This Row],[Country]],Tablas!$B$5:$C$138,2,FALSE)</f>
        <v>Asia</v>
      </c>
      <c r="Q1456" s="39" t="str" cm="1">
        <f t="array" ref="Q14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56" s="39" t="str" cm="1">
        <f t="array" ref="R14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57" spans="1:18" x14ac:dyDescent="0.25">
      <c r="A1457" s="1" t="s">
        <v>131</v>
      </c>
      <c r="B1457" s="1">
        <v>2014</v>
      </c>
      <c r="C1457" s="1" t="s">
        <v>12</v>
      </c>
      <c r="D1457" s="29">
        <v>74.599999999999994</v>
      </c>
      <c r="E1457" s="29">
        <v>152</v>
      </c>
      <c r="F1457" s="29">
        <v>8</v>
      </c>
      <c r="G1457" s="29">
        <v>6.41</v>
      </c>
      <c r="H1457" s="12">
        <v>0.99</v>
      </c>
      <c r="I1457" s="12">
        <v>0</v>
      </c>
      <c r="J1457" s="29">
        <v>32.4</v>
      </c>
      <c r="K1457" s="29">
        <v>10</v>
      </c>
      <c r="L1457" s="12">
        <v>0.99</v>
      </c>
      <c r="M1457" s="12">
        <v>0.99</v>
      </c>
      <c r="N1457" s="29">
        <v>7.8</v>
      </c>
      <c r="O1457" s="108">
        <v>7.8</v>
      </c>
      <c r="P1457" s="39" t="str">
        <f>VLOOKUP(Perspectivas_Globales[[#This Row],[Country]],Tablas!$B$5:$C$138,2,FALSE)</f>
        <v>Asia</v>
      </c>
      <c r="Q1457" s="39" t="str" cm="1">
        <f t="array" ref="Q14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57" s="39" t="str" cm="1">
        <f t="array" ref="R14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58" spans="1:18" x14ac:dyDescent="0.25">
      <c r="A1458" s="1" t="s">
        <v>131</v>
      </c>
      <c r="B1458" s="1">
        <v>2013</v>
      </c>
      <c r="C1458" s="1" t="s">
        <v>12</v>
      </c>
      <c r="D1458" s="29">
        <v>74.5</v>
      </c>
      <c r="E1458" s="29">
        <v>153</v>
      </c>
      <c r="F1458" s="29">
        <v>9</v>
      </c>
      <c r="G1458" s="29">
        <v>6.5</v>
      </c>
      <c r="H1458" s="12">
        <v>0.99</v>
      </c>
      <c r="I1458" s="12">
        <v>26.41</v>
      </c>
      <c r="J1458" s="29">
        <v>31.3</v>
      </c>
      <c r="K1458" s="29">
        <v>10</v>
      </c>
      <c r="L1458" s="12">
        <v>0.99</v>
      </c>
      <c r="M1458" s="12">
        <v>0.99</v>
      </c>
      <c r="N1458" s="29">
        <v>7.9</v>
      </c>
      <c r="O1458" s="108">
        <v>7.9</v>
      </c>
      <c r="P1458" s="39" t="str">
        <f>VLOOKUP(Perspectivas_Globales[[#This Row],[Country]],Tablas!$B$5:$C$138,2,FALSE)</f>
        <v>Asia</v>
      </c>
      <c r="Q1458" s="39" t="str" cm="1">
        <f t="array" ref="Q14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58" s="39" t="str" cm="1">
        <f t="array" ref="R14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59" spans="1:18" x14ac:dyDescent="0.25">
      <c r="A1459" s="1" t="s">
        <v>131</v>
      </c>
      <c r="B1459" s="1">
        <v>2012</v>
      </c>
      <c r="C1459" s="1" t="s">
        <v>12</v>
      </c>
      <c r="D1459" s="29">
        <v>74.3</v>
      </c>
      <c r="E1459" s="29">
        <v>154</v>
      </c>
      <c r="F1459" s="29">
        <v>9</v>
      </c>
      <c r="G1459" s="29">
        <v>6.56</v>
      </c>
      <c r="H1459" s="12">
        <v>0.98</v>
      </c>
      <c r="I1459" s="12">
        <v>51.97</v>
      </c>
      <c r="J1459" s="29">
        <v>3.1</v>
      </c>
      <c r="K1459" s="29">
        <v>11</v>
      </c>
      <c r="L1459" s="12">
        <v>0.99</v>
      </c>
      <c r="M1459" s="12">
        <v>0.99</v>
      </c>
      <c r="N1459" s="29">
        <v>8</v>
      </c>
      <c r="O1459" s="108">
        <v>8.1</v>
      </c>
      <c r="P1459" s="39" t="str">
        <f>VLOOKUP(Perspectivas_Globales[[#This Row],[Country]],Tablas!$B$5:$C$138,2,FALSE)</f>
        <v>Asia</v>
      </c>
      <c r="Q1459" s="39" t="str" cm="1">
        <f t="array" ref="Q14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59" s="39" t="str" cm="1">
        <f t="array" ref="R14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60" spans="1:18" x14ac:dyDescent="0.25">
      <c r="A1460" s="1" t="s">
        <v>131</v>
      </c>
      <c r="B1460" s="1">
        <v>2011</v>
      </c>
      <c r="C1460" s="1" t="s">
        <v>12</v>
      </c>
      <c r="D1460" s="29">
        <v>74.099999999999994</v>
      </c>
      <c r="E1460" s="29">
        <v>155</v>
      </c>
      <c r="F1460" s="29">
        <v>10</v>
      </c>
      <c r="G1460" s="29">
        <v>6.07</v>
      </c>
      <c r="H1460" s="12">
        <v>0.98</v>
      </c>
      <c r="I1460" s="12">
        <v>31.560000000000002</v>
      </c>
      <c r="J1460" s="29">
        <v>29</v>
      </c>
      <c r="K1460" s="29">
        <v>11</v>
      </c>
      <c r="L1460" s="12">
        <v>0.99</v>
      </c>
      <c r="M1460" s="12">
        <v>0.99</v>
      </c>
      <c r="N1460" s="29">
        <v>8.1</v>
      </c>
      <c r="O1460" s="108">
        <v>8.1999999999999993</v>
      </c>
      <c r="P1460" s="39" t="str">
        <f>VLOOKUP(Perspectivas_Globales[[#This Row],[Country]],Tablas!$B$5:$C$138,2,FALSE)</f>
        <v>Asia</v>
      </c>
      <c r="Q1460" s="39" t="str" cm="1">
        <f t="array" ref="Q14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60" s="39" t="str" cm="1">
        <f t="array" ref="R14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61" spans="1:18" x14ac:dyDescent="0.25">
      <c r="A1461" s="1" t="s">
        <v>131</v>
      </c>
      <c r="B1461" s="1">
        <v>2010</v>
      </c>
      <c r="C1461" s="1" t="s">
        <v>12</v>
      </c>
      <c r="D1461" s="29">
        <v>73.900000000000006</v>
      </c>
      <c r="E1461" s="29">
        <v>158</v>
      </c>
      <c r="F1461" s="29">
        <v>10</v>
      </c>
      <c r="G1461" s="29">
        <v>5.95</v>
      </c>
      <c r="H1461" s="12">
        <v>0.98</v>
      </c>
      <c r="I1461" s="12">
        <v>25.830000000000002</v>
      </c>
      <c r="J1461" s="29">
        <v>27.9</v>
      </c>
      <c r="K1461" s="29">
        <v>12</v>
      </c>
      <c r="L1461" s="12">
        <v>0.99</v>
      </c>
      <c r="M1461" s="12">
        <v>0.99</v>
      </c>
      <c r="N1461" s="29">
        <v>8.1999999999999993</v>
      </c>
      <c r="O1461" s="108">
        <v>8.3000000000000007</v>
      </c>
      <c r="P1461" s="39" t="str">
        <f>VLOOKUP(Perspectivas_Globales[[#This Row],[Country]],Tablas!$B$5:$C$138,2,FALSE)</f>
        <v>Asia</v>
      </c>
      <c r="Q1461" s="39" t="str" cm="1">
        <f t="array" ref="Q14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61" s="39" t="str" cm="1">
        <f t="array" ref="R14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62" spans="1:18" x14ac:dyDescent="0.25">
      <c r="A1462" s="1" t="s">
        <v>131</v>
      </c>
      <c r="B1462" s="1">
        <v>2009</v>
      </c>
      <c r="C1462" s="1" t="s">
        <v>12</v>
      </c>
      <c r="D1462" s="29">
        <v>73.7</v>
      </c>
      <c r="E1462" s="29">
        <v>16</v>
      </c>
      <c r="F1462" s="29">
        <v>11</v>
      </c>
      <c r="G1462" s="29">
        <v>5.88</v>
      </c>
      <c r="H1462" s="12">
        <v>0.98</v>
      </c>
      <c r="I1462" s="12">
        <v>60.71</v>
      </c>
      <c r="J1462" s="29">
        <v>26.8</v>
      </c>
      <c r="K1462" s="29">
        <v>12</v>
      </c>
      <c r="L1462" s="12">
        <v>0.99</v>
      </c>
      <c r="M1462" s="12">
        <v>0.99</v>
      </c>
      <c r="N1462" s="29">
        <v>8.3000000000000007</v>
      </c>
      <c r="O1462" s="108">
        <v>8.5</v>
      </c>
      <c r="P1462" s="39" t="str">
        <f>VLOOKUP(Perspectivas_Globales[[#This Row],[Country]],Tablas!$B$5:$C$138,2,FALSE)</f>
        <v>Asia</v>
      </c>
      <c r="Q1462" s="39" t="str" cm="1">
        <f t="array" ref="Q14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62" s="39" t="str" cm="1">
        <f t="array" ref="R14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63" spans="1:18" x14ac:dyDescent="0.25">
      <c r="A1463" s="1" t="s">
        <v>131</v>
      </c>
      <c r="B1463" s="1">
        <v>2008</v>
      </c>
      <c r="C1463" s="1" t="s">
        <v>12</v>
      </c>
      <c r="D1463" s="29">
        <v>73.5</v>
      </c>
      <c r="E1463" s="29">
        <v>162</v>
      </c>
      <c r="F1463" s="29">
        <v>11</v>
      </c>
      <c r="G1463" s="29">
        <v>5.92</v>
      </c>
      <c r="H1463" s="12">
        <v>0.98</v>
      </c>
      <c r="I1463" s="12">
        <v>77.900000000000006</v>
      </c>
      <c r="J1463" s="29">
        <v>25.7</v>
      </c>
      <c r="K1463" s="29">
        <v>13</v>
      </c>
      <c r="L1463" s="12">
        <v>0.99</v>
      </c>
      <c r="M1463" s="12">
        <v>0.99</v>
      </c>
      <c r="N1463" s="29">
        <v>8.5</v>
      </c>
      <c r="O1463" s="108">
        <v>8.6</v>
      </c>
      <c r="P1463" s="39" t="str">
        <f>VLOOKUP(Perspectivas_Globales[[#This Row],[Country]],Tablas!$B$5:$C$138,2,FALSE)</f>
        <v>Asia</v>
      </c>
      <c r="Q1463" s="39" t="str" cm="1">
        <f t="array" ref="Q14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63" s="39" t="str" cm="1">
        <f t="array" ref="R14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64" spans="1:18" x14ac:dyDescent="0.25">
      <c r="A1464" s="1" t="s">
        <v>131</v>
      </c>
      <c r="B1464" s="1">
        <v>2007</v>
      </c>
      <c r="C1464" s="1" t="s">
        <v>12</v>
      </c>
      <c r="D1464" s="29">
        <v>73.3</v>
      </c>
      <c r="E1464" s="29">
        <v>165</v>
      </c>
      <c r="F1464" s="29">
        <v>12</v>
      </c>
      <c r="G1464" s="29">
        <v>6.2</v>
      </c>
      <c r="H1464" s="12">
        <v>0.96</v>
      </c>
      <c r="I1464" s="12">
        <v>38.93</v>
      </c>
      <c r="J1464" s="29">
        <v>24.6</v>
      </c>
      <c r="K1464" s="29">
        <v>14</v>
      </c>
      <c r="L1464" s="12">
        <v>0.98</v>
      </c>
      <c r="M1464" s="12">
        <v>0.98</v>
      </c>
      <c r="N1464" s="29">
        <v>8.6</v>
      </c>
      <c r="O1464" s="108">
        <v>8.8000000000000007</v>
      </c>
      <c r="P1464" s="39" t="str">
        <f>VLOOKUP(Perspectivas_Globales[[#This Row],[Country]],Tablas!$B$5:$C$138,2,FALSE)</f>
        <v>Asia</v>
      </c>
      <c r="Q1464" s="39" t="str" cm="1">
        <f t="array" ref="Q14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64" s="39" t="str" cm="1">
        <f t="array" ref="R14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65" spans="1:18" x14ac:dyDescent="0.25">
      <c r="A1465" s="1" t="s">
        <v>131</v>
      </c>
      <c r="B1465" s="1">
        <v>2006</v>
      </c>
      <c r="C1465" s="1" t="s">
        <v>12</v>
      </c>
      <c r="D1465" s="29">
        <v>73</v>
      </c>
      <c r="E1465" s="29">
        <v>168</v>
      </c>
      <c r="F1465" s="29">
        <v>13</v>
      </c>
      <c r="G1465" s="29">
        <v>6.18</v>
      </c>
      <c r="H1465" s="12">
        <v>0.96</v>
      </c>
      <c r="I1465" s="12">
        <v>35.880000000000003</v>
      </c>
      <c r="J1465" s="29">
        <v>23.6</v>
      </c>
      <c r="K1465" s="29">
        <v>15</v>
      </c>
      <c r="L1465" s="12">
        <v>0.98</v>
      </c>
      <c r="M1465" s="12">
        <v>0.98</v>
      </c>
      <c r="N1465" s="29">
        <v>8.6999999999999993</v>
      </c>
      <c r="O1465" s="108">
        <v>8.9</v>
      </c>
      <c r="P1465" s="39" t="str">
        <f>VLOOKUP(Perspectivas_Globales[[#This Row],[Country]],Tablas!$B$5:$C$138,2,FALSE)</f>
        <v>Asia</v>
      </c>
      <c r="Q1465" s="39" t="str" cm="1">
        <f t="array" ref="Q14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65" s="39" t="str" cm="1">
        <f t="array" ref="R14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66" spans="1:18" x14ac:dyDescent="0.25">
      <c r="A1466" s="1" t="s">
        <v>131</v>
      </c>
      <c r="B1466" s="1">
        <v>2005</v>
      </c>
      <c r="C1466" s="1" t="s">
        <v>12</v>
      </c>
      <c r="D1466" s="29">
        <v>72.5</v>
      </c>
      <c r="E1466" s="29">
        <v>177</v>
      </c>
      <c r="F1466" s="29">
        <v>13</v>
      </c>
      <c r="G1466" s="29">
        <v>6.26</v>
      </c>
      <c r="H1466" s="12">
        <v>0.96</v>
      </c>
      <c r="I1466" s="12">
        <v>35.26</v>
      </c>
      <c r="J1466" s="29">
        <v>22.6</v>
      </c>
      <c r="K1466" s="29">
        <v>15</v>
      </c>
      <c r="L1466" s="12">
        <v>0.98</v>
      </c>
      <c r="M1466" s="12">
        <v>0.98</v>
      </c>
      <c r="N1466" s="29">
        <v>8.9</v>
      </c>
      <c r="O1466" s="108">
        <v>9.1</v>
      </c>
      <c r="P1466" s="39" t="str">
        <f>VLOOKUP(Perspectivas_Globales[[#This Row],[Country]],Tablas!$B$5:$C$138,2,FALSE)</f>
        <v>Asia</v>
      </c>
      <c r="Q1466" s="39" t="str" cm="1">
        <f t="array" ref="Q14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66" s="39" t="str" cm="1">
        <f t="array" ref="R14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67" spans="1:18" x14ac:dyDescent="0.25">
      <c r="A1467" s="1" t="s">
        <v>131</v>
      </c>
      <c r="B1467" s="1">
        <v>2004</v>
      </c>
      <c r="C1467" s="1" t="s">
        <v>12</v>
      </c>
      <c r="D1467" s="29">
        <v>71.599999999999994</v>
      </c>
      <c r="E1467" s="29">
        <v>189</v>
      </c>
      <c r="F1467" s="29">
        <v>14</v>
      </c>
      <c r="G1467" s="29">
        <v>6.17</v>
      </c>
      <c r="H1467" s="12">
        <v>0.96</v>
      </c>
      <c r="I1467" s="12">
        <v>41.65</v>
      </c>
      <c r="J1467" s="29">
        <v>21.7</v>
      </c>
      <c r="K1467" s="29">
        <v>16</v>
      </c>
      <c r="L1467" s="12">
        <v>0.98</v>
      </c>
      <c r="M1467" s="12">
        <v>0.98</v>
      </c>
      <c r="N1467" s="29">
        <v>9</v>
      </c>
      <c r="O1467" s="108">
        <v>9.1999999999999993</v>
      </c>
      <c r="P1467" s="39" t="str">
        <f>VLOOKUP(Perspectivas_Globales[[#This Row],[Country]],Tablas!$B$5:$C$138,2,FALSE)</f>
        <v>Asia</v>
      </c>
      <c r="Q1467" s="39" t="str" cm="1">
        <f t="array" ref="Q14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67" s="39" t="str" cm="1">
        <f t="array" ref="R14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68" spans="1:18" x14ac:dyDescent="0.25">
      <c r="A1468" s="1" t="s">
        <v>131</v>
      </c>
      <c r="B1468" s="1">
        <v>2003</v>
      </c>
      <c r="C1468" s="1" t="s">
        <v>12</v>
      </c>
      <c r="D1468" s="29">
        <v>71.7</v>
      </c>
      <c r="E1468" s="29">
        <v>189</v>
      </c>
      <c r="F1468" s="29">
        <v>15</v>
      </c>
      <c r="G1468" s="29">
        <v>6.14</v>
      </c>
      <c r="H1468" s="12">
        <v>0.96</v>
      </c>
      <c r="I1468" s="12">
        <v>45.19</v>
      </c>
      <c r="J1468" s="29">
        <v>2.9</v>
      </c>
      <c r="K1468" s="29">
        <v>18</v>
      </c>
      <c r="L1468" s="12">
        <v>0.98</v>
      </c>
      <c r="M1468" s="12">
        <v>0.98</v>
      </c>
      <c r="N1468" s="29">
        <v>9.1</v>
      </c>
      <c r="O1468" s="108">
        <v>9.3000000000000007</v>
      </c>
      <c r="P1468" s="39" t="str">
        <f>VLOOKUP(Perspectivas_Globales[[#This Row],[Country]],Tablas!$B$5:$C$138,2,FALSE)</f>
        <v>Asia</v>
      </c>
      <c r="Q1468" s="39" t="str" cm="1">
        <f t="array" ref="Q14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68" s="39" t="str" cm="1">
        <f t="array" ref="R14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69" spans="1:18" x14ac:dyDescent="0.25">
      <c r="A1469" s="1" t="s">
        <v>131</v>
      </c>
      <c r="B1469" s="1">
        <v>2002</v>
      </c>
      <c r="C1469" s="1" t="s">
        <v>12</v>
      </c>
      <c r="D1469" s="29">
        <v>71.400000000000006</v>
      </c>
      <c r="E1469" s="29">
        <v>192</v>
      </c>
      <c r="F1469" s="29">
        <v>16</v>
      </c>
      <c r="G1469" s="29">
        <v>5.93</v>
      </c>
      <c r="H1469" s="12">
        <v>0.95000000000000007</v>
      </c>
      <c r="I1469" s="12">
        <v>103.15</v>
      </c>
      <c r="J1469" s="29">
        <v>2.2000000000000002</v>
      </c>
      <c r="K1469" s="29">
        <v>19</v>
      </c>
      <c r="L1469" s="12">
        <v>0.97</v>
      </c>
      <c r="M1469" s="12">
        <v>0.96</v>
      </c>
      <c r="N1469" s="29">
        <v>9.1999999999999993</v>
      </c>
      <c r="O1469" s="108">
        <v>9.5</v>
      </c>
      <c r="P1469" s="39" t="str">
        <f>VLOOKUP(Perspectivas_Globales[[#This Row],[Country]],Tablas!$B$5:$C$138,2,FALSE)</f>
        <v>Asia</v>
      </c>
      <c r="Q1469" s="39" t="str" cm="1">
        <f t="array" ref="Q14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69" s="39" t="str" cm="1">
        <f t="array" ref="R14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70" spans="1:18" x14ac:dyDescent="0.25">
      <c r="A1470" s="1" t="s">
        <v>131</v>
      </c>
      <c r="B1470" s="1">
        <v>2001</v>
      </c>
      <c r="C1470" s="1" t="s">
        <v>12</v>
      </c>
      <c r="D1470" s="29">
        <v>71.2</v>
      </c>
      <c r="E1470" s="29">
        <v>194</v>
      </c>
      <c r="F1470" s="29">
        <v>17</v>
      </c>
      <c r="G1470" s="29">
        <v>5.92</v>
      </c>
      <c r="H1470" s="12">
        <v>0.95000000000000007</v>
      </c>
      <c r="I1470" s="12">
        <v>73.19</v>
      </c>
      <c r="J1470" s="29">
        <v>19.399999999999999</v>
      </c>
      <c r="K1470" s="29">
        <v>20</v>
      </c>
      <c r="L1470" s="12">
        <v>0.97</v>
      </c>
      <c r="M1470" s="12">
        <v>0.96</v>
      </c>
      <c r="N1470" s="29">
        <v>9.3000000000000007</v>
      </c>
      <c r="O1470" s="108">
        <v>9.6</v>
      </c>
      <c r="P1470" s="39" t="str">
        <f>VLOOKUP(Perspectivas_Globales[[#This Row],[Country]],Tablas!$B$5:$C$138,2,FALSE)</f>
        <v>Asia</v>
      </c>
      <c r="Q1470" s="39" t="str" cm="1">
        <f t="array" ref="Q14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470" s="39" t="str" cm="1">
        <f t="array" ref="R14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71" spans="1:18" x14ac:dyDescent="0.25">
      <c r="A1471" s="1" t="s">
        <v>131</v>
      </c>
      <c r="B1471" s="1">
        <v>2000</v>
      </c>
      <c r="C1471" s="1" t="s">
        <v>12</v>
      </c>
      <c r="D1471" s="29">
        <v>71.099999999999994</v>
      </c>
      <c r="E1471" s="29">
        <v>194</v>
      </c>
      <c r="F1471" s="29">
        <v>18</v>
      </c>
      <c r="G1471" s="29">
        <v>5.88</v>
      </c>
      <c r="H1471" s="12">
        <v>0.95000000000000007</v>
      </c>
      <c r="I1471" s="12">
        <v>40.74</v>
      </c>
      <c r="J1471" s="29">
        <v>18.7</v>
      </c>
      <c r="K1471" s="29">
        <v>21</v>
      </c>
      <c r="L1471" s="12">
        <v>0.97</v>
      </c>
      <c r="M1471" s="12">
        <v>0.97</v>
      </c>
      <c r="N1471" s="29">
        <v>9.4</v>
      </c>
      <c r="O1471" s="108">
        <v>9.6999999999999993</v>
      </c>
      <c r="P1471" s="39" t="str">
        <f>VLOOKUP(Perspectivas_Globales[[#This Row],[Country]],Tablas!$B$5:$C$138,2,FALSE)</f>
        <v>Asia</v>
      </c>
      <c r="Q1471" s="39" t="str" cm="1">
        <f t="array" ref="Q14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471" s="39" t="str" cm="1">
        <f t="array" ref="R14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72" spans="1:18" x14ac:dyDescent="0.25">
      <c r="A1472" s="1" t="s">
        <v>132</v>
      </c>
      <c r="B1472" s="1">
        <v>2014</v>
      </c>
      <c r="C1472" s="1" t="s">
        <v>12</v>
      </c>
      <c r="D1472" s="29">
        <v>68</v>
      </c>
      <c r="E1472" s="29">
        <v>155</v>
      </c>
      <c r="F1472" s="29">
        <v>2</v>
      </c>
      <c r="G1472" s="29">
        <v>0.01</v>
      </c>
      <c r="H1472" s="12">
        <v>0.77</v>
      </c>
      <c r="I1472" s="12">
        <v>0.47000000000000003</v>
      </c>
      <c r="J1472" s="29">
        <v>17</v>
      </c>
      <c r="K1472" s="29">
        <v>2</v>
      </c>
      <c r="L1472" s="12">
        <v>0.76</v>
      </c>
      <c r="M1472" s="12">
        <v>0.77</v>
      </c>
      <c r="N1472" s="29">
        <v>1.9</v>
      </c>
      <c r="O1472" s="108">
        <v>11.1</v>
      </c>
      <c r="P1472" s="39" t="str">
        <f>VLOOKUP(Perspectivas_Globales[[#This Row],[Country]],Tablas!$B$5:$C$138,2,FALSE)</f>
        <v>Asia</v>
      </c>
      <c r="Q1472" s="39" t="str" cm="1">
        <f t="array" ref="Q14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72" s="39" t="str" cm="1">
        <f t="array" ref="R14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73" spans="1:18" x14ac:dyDescent="0.25">
      <c r="A1473" s="1" t="s">
        <v>132</v>
      </c>
      <c r="B1473" s="1">
        <v>2013</v>
      </c>
      <c r="C1473" s="1" t="s">
        <v>12</v>
      </c>
      <c r="D1473" s="29">
        <v>67.7</v>
      </c>
      <c r="E1473" s="29">
        <v>158</v>
      </c>
      <c r="F1473" s="29">
        <v>2</v>
      </c>
      <c r="G1473" s="29">
        <v>0.01</v>
      </c>
      <c r="H1473" s="12">
        <v>0.82000000000000006</v>
      </c>
      <c r="I1473" s="12">
        <v>0.04</v>
      </c>
      <c r="J1473" s="29">
        <v>16.600000000000001</v>
      </c>
      <c r="K1473" s="29">
        <v>2</v>
      </c>
      <c r="L1473" s="12">
        <v>0.82000000000000006</v>
      </c>
      <c r="M1473" s="12">
        <v>0.82000000000000006</v>
      </c>
      <c r="N1473" s="29">
        <v>11.1</v>
      </c>
      <c r="O1473" s="108">
        <v>11.2</v>
      </c>
      <c r="P1473" s="39" t="str">
        <f>VLOOKUP(Perspectivas_Globales[[#This Row],[Country]],Tablas!$B$5:$C$138,2,FALSE)</f>
        <v>Asia</v>
      </c>
      <c r="Q1473" s="39" t="str" cm="1">
        <f t="array" ref="Q14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73" s="39" t="str" cm="1">
        <f t="array" ref="R14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74" spans="1:18" x14ac:dyDescent="0.25">
      <c r="A1474" s="1" t="s">
        <v>132</v>
      </c>
      <c r="B1474" s="1">
        <v>2012</v>
      </c>
      <c r="C1474" s="1" t="s">
        <v>12</v>
      </c>
      <c r="D1474" s="29">
        <v>67.400000000000006</v>
      </c>
      <c r="E1474" s="29">
        <v>159</v>
      </c>
      <c r="F1474" s="29">
        <v>2</v>
      </c>
      <c r="G1474" s="29">
        <v>0.01</v>
      </c>
      <c r="H1474" s="12">
        <v>0.83000000000000007</v>
      </c>
      <c r="I1474" s="12">
        <v>0.16</v>
      </c>
      <c r="J1474" s="29">
        <v>16.2</v>
      </c>
      <c r="K1474" s="29">
        <v>2</v>
      </c>
      <c r="L1474" s="12">
        <v>0.83000000000000007</v>
      </c>
      <c r="M1474" s="12">
        <v>0.83000000000000007</v>
      </c>
      <c r="N1474" s="29">
        <v>11.2</v>
      </c>
      <c r="O1474" s="108">
        <v>11.3</v>
      </c>
      <c r="P1474" s="39" t="str">
        <f>VLOOKUP(Perspectivas_Globales[[#This Row],[Country]],Tablas!$B$5:$C$138,2,FALSE)</f>
        <v>Asia</v>
      </c>
      <c r="Q1474" s="39" t="str" cm="1">
        <f t="array" ref="Q14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74" s="39" t="str" cm="1">
        <f t="array" ref="R14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75" spans="1:18" x14ac:dyDescent="0.25">
      <c r="A1475" s="1" t="s">
        <v>132</v>
      </c>
      <c r="B1475" s="1">
        <v>2011</v>
      </c>
      <c r="C1475" s="1" t="s">
        <v>12</v>
      </c>
      <c r="D1475" s="29">
        <v>67.2</v>
      </c>
      <c r="E1475" s="29">
        <v>161</v>
      </c>
      <c r="F1475" s="29">
        <v>2</v>
      </c>
      <c r="G1475" s="29">
        <v>0.5</v>
      </c>
      <c r="H1475" s="12">
        <v>0.67</v>
      </c>
      <c r="I1475" s="12">
        <v>7.63</v>
      </c>
      <c r="J1475" s="29">
        <v>15.8</v>
      </c>
      <c r="K1475" s="29">
        <v>3</v>
      </c>
      <c r="L1475" s="12">
        <v>0.66</v>
      </c>
      <c r="M1475" s="12">
        <v>0.67</v>
      </c>
      <c r="N1475" s="29">
        <v>11.3</v>
      </c>
      <c r="O1475" s="108">
        <v>11.4</v>
      </c>
      <c r="P1475" s="39" t="str">
        <f>VLOOKUP(Perspectivas_Globales[[#This Row],[Country]],Tablas!$B$5:$C$138,2,FALSE)</f>
        <v>Asia</v>
      </c>
      <c r="Q1475" s="39" t="str" cm="1">
        <f t="array" ref="Q14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75" s="39" t="str" cm="1">
        <f t="array" ref="R14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76" spans="1:18" x14ac:dyDescent="0.25">
      <c r="A1476" s="1" t="s">
        <v>132</v>
      </c>
      <c r="B1476" s="1">
        <v>2010</v>
      </c>
      <c r="C1476" s="1" t="s">
        <v>12</v>
      </c>
      <c r="D1476" s="29">
        <v>66.900000000000006</v>
      </c>
      <c r="E1476" s="29">
        <v>163</v>
      </c>
      <c r="F1476" s="29">
        <v>2</v>
      </c>
      <c r="G1476" s="29">
        <v>0.1</v>
      </c>
      <c r="H1476" s="12">
        <v>0.72</v>
      </c>
      <c r="I1476" s="12">
        <v>0.5</v>
      </c>
      <c r="J1476" s="29">
        <v>15.5</v>
      </c>
      <c r="K1476" s="29">
        <v>3</v>
      </c>
      <c r="L1476" s="12">
        <v>0.72</v>
      </c>
      <c r="M1476" s="12">
        <v>0.72</v>
      </c>
      <c r="N1476" s="29">
        <v>11.5</v>
      </c>
      <c r="O1476" s="108">
        <v>11.5</v>
      </c>
      <c r="P1476" s="39" t="str">
        <f>VLOOKUP(Perspectivas_Globales[[#This Row],[Country]],Tablas!$B$5:$C$138,2,FALSE)</f>
        <v>Asia</v>
      </c>
      <c r="Q1476" s="39" t="str" cm="1">
        <f t="array" ref="Q14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76" s="39" t="str" cm="1">
        <f t="array" ref="R14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77" spans="1:18" x14ac:dyDescent="0.25">
      <c r="A1477" s="1" t="s">
        <v>132</v>
      </c>
      <c r="B1477" s="1">
        <v>2009</v>
      </c>
      <c r="C1477" s="1" t="s">
        <v>12</v>
      </c>
      <c r="D1477" s="29">
        <v>66.599999999999994</v>
      </c>
      <c r="E1477" s="29">
        <v>165</v>
      </c>
      <c r="F1477" s="29">
        <v>2</v>
      </c>
      <c r="G1477" s="29">
        <v>0.09</v>
      </c>
      <c r="H1477" s="12">
        <v>0.72</v>
      </c>
      <c r="I1477" s="12">
        <v>0.1</v>
      </c>
      <c r="J1477" s="29">
        <v>15.1</v>
      </c>
      <c r="K1477" s="29">
        <v>3</v>
      </c>
      <c r="L1477" s="12">
        <v>0.78</v>
      </c>
      <c r="M1477" s="12">
        <v>0.72</v>
      </c>
      <c r="N1477" s="29">
        <v>11.6</v>
      </c>
      <c r="O1477" s="108">
        <v>11.6</v>
      </c>
      <c r="P1477" s="39" t="str">
        <f>VLOOKUP(Perspectivas_Globales[[#This Row],[Country]],Tablas!$B$5:$C$138,2,FALSE)</f>
        <v>Asia</v>
      </c>
      <c r="Q1477" s="39" t="str" cm="1">
        <f t="array" ref="Q14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77" s="39" t="str" cm="1">
        <f t="array" ref="R14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78" spans="1:18" x14ac:dyDescent="0.25">
      <c r="A1478" s="1" t="s">
        <v>132</v>
      </c>
      <c r="B1478" s="1">
        <v>2008</v>
      </c>
      <c r="C1478" s="1" t="s">
        <v>12</v>
      </c>
      <c r="D1478" s="29">
        <v>66.2</v>
      </c>
      <c r="E1478" s="29">
        <v>168</v>
      </c>
      <c r="F1478" s="29">
        <v>2</v>
      </c>
      <c r="G1478" s="29">
        <v>0.06</v>
      </c>
      <c r="H1478" s="12">
        <v>0.79</v>
      </c>
      <c r="I1478" s="12">
        <v>0</v>
      </c>
      <c r="J1478" s="29">
        <v>14.7</v>
      </c>
      <c r="K1478" s="29">
        <v>3</v>
      </c>
      <c r="L1478" s="12">
        <v>0.79</v>
      </c>
      <c r="M1478" s="12">
        <v>0.79</v>
      </c>
      <c r="N1478" s="29">
        <v>11.7</v>
      </c>
      <c r="O1478" s="108">
        <v>11.7</v>
      </c>
      <c r="P1478" s="39" t="str">
        <f>VLOOKUP(Perspectivas_Globales[[#This Row],[Country]],Tablas!$B$5:$C$138,2,FALSE)</f>
        <v>Asia</v>
      </c>
      <c r="Q1478" s="39" t="str" cm="1">
        <f t="array" ref="Q14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78" s="39" t="str" cm="1">
        <f t="array" ref="R14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79" spans="1:18" x14ac:dyDescent="0.25">
      <c r="A1479" s="1" t="s">
        <v>133</v>
      </c>
      <c r="B1479" s="1">
        <v>2014</v>
      </c>
      <c r="C1479" s="1" t="s">
        <v>12</v>
      </c>
      <c r="D1479" s="29">
        <v>59.7</v>
      </c>
      <c r="E1479" s="29">
        <v>285</v>
      </c>
      <c r="F1479" s="29">
        <v>13</v>
      </c>
      <c r="G1479" s="29">
        <v>0.01</v>
      </c>
      <c r="H1479" s="12">
        <v>0.87</v>
      </c>
      <c r="I1479" s="12">
        <v>5.7700000000000005</v>
      </c>
      <c r="J1479" s="29">
        <v>23.7</v>
      </c>
      <c r="K1479" s="29">
        <v>20</v>
      </c>
      <c r="L1479" s="12">
        <v>0.85</v>
      </c>
      <c r="M1479" s="12">
        <v>0.87</v>
      </c>
      <c r="N1479" s="29">
        <v>6.6</v>
      </c>
      <c r="O1479" s="108">
        <v>6.4</v>
      </c>
      <c r="P1479" s="39" t="str">
        <f>VLOOKUP(Perspectivas_Globales[[#This Row],[Country]],Tablas!$B$5:$C$138,2,FALSE)</f>
        <v>Africa</v>
      </c>
      <c r="Q1479" s="39" t="str" cm="1">
        <f t="array" ref="Q14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479" s="39" t="str" cm="1">
        <f t="array" ref="R14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80" spans="1:18" x14ac:dyDescent="0.25">
      <c r="A1480" s="1" t="s">
        <v>133</v>
      </c>
      <c r="B1480" s="1">
        <v>2013</v>
      </c>
      <c r="C1480" s="1" t="s">
        <v>12</v>
      </c>
      <c r="D1480" s="29">
        <v>59.4</v>
      </c>
      <c r="E1480" s="29">
        <v>287</v>
      </c>
      <c r="F1480" s="29">
        <v>14</v>
      </c>
      <c r="G1480" s="29">
        <v>0.01</v>
      </c>
      <c r="H1480" s="12">
        <v>0.84</v>
      </c>
      <c r="I1480" s="12">
        <v>5.64</v>
      </c>
      <c r="J1480" s="29">
        <v>23.1</v>
      </c>
      <c r="K1480" s="29">
        <v>20</v>
      </c>
      <c r="L1480" s="12">
        <v>0.84</v>
      </c>
      <c r="M1480" s="12">
        <v>0.84</v>
      </c>
      <c r="N1480" s="29">
        <v>6.8</v>
      </c>
      <c r="O1480" s="108">
        <v>6.6</v>
      </c>
      <c r="P1480" s="39" t="str">
        <f>VLOOKUP(Perspectivas_Globales[[#This Row],[Country]],Tablas!$B$5:$C$138,2,FALSE)</f>
        <v>Africa</v>
      </c>
      <c r="Q1480" s="39" t="str" cm="1">
        <f t="array" ref="Q14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480" s="39" t="str" cm="1">
        <f t="array" ref="R14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81" spans="1:18" x14ac:dyDescent="0.25">
      <c r="A1481" s="1" t="s">
        <v>133</v>
      </c>
      <c r="B1481" s="1">
        <v>2012</v>
      </c>
      <c r="C1481" s="1" t="s">
        <v>12</v>
      </c>
      <c r="D1481" s="29">
        <v>58.9</v>
      </c>
      <c r="E1481" s="29">
        <v>294</v>
      </c>
      <c r="F1481" s="29">
        <v>14</v>
      </c>
      <c r="G1481" s="29">
        <v>0.01</v>
      </c>
      <c r="H1481" s="12">
        <v>0.84</v>
      </c>
      <c r="I1481" s="12">
        <v>2.38</v>
      </c>
      <c r="J1481" s="29">
        <v>22.6</v>
      </c>
      <c r="K1481" s="29">
        <v>21</v>
      </c>
      <c r="L1481" s="12">
        <v>0.84</v>
      </c>
      <c r="M1481" s="12">
        <v>0.84</v>
      </c>
      <c r="N1481" s="29">
        <v>7</v>
      </c>
      <c r="O1481" s="108">
        <v>6.8</v>
      </c>
      <c r="P1481" s="39" t="str">
        <f>VLOOKUP(Perspectivas_Globales[[#This Row],[Country]],Tablas!$B$5:$C$138,2,FALSE)</f>
        <v>Africa</v>
      </c>
      <c r="Q1481" s="39" t="str" cm="1">
        <f t="array" ref="Q14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481" s="39" t="str" cm="1">
        <f t="array" ref="R14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82" spans="1:18" x14ac:dyDescent="0.25">
      <c r="A1482" s="1" t="s">
        <v>133</v>
      </c>
      <c r="B1482" s="1">
        <v>2011</v>
      </c>
      <c r="C1482" s="1" t="s">
        <v>12</v>
      </c>
      <c r="D1482" s="29">
        <v>58.3</v>
      </c>
      <c r="E1482" s="29">
        <v>34</v>
      </c>
      <c r="F1482" s="29">
        <v>14</v>
      </c>
      <c r="G1482" s="29">
        <v>1.44</v>
      </c>
      <c r="H1482" s="12">
        <v>0.85</v>
      </c>
      <c r="I1482" s="12">
        <v>1.87</v>
      </c>
      <c r="J1482" s="29">
        <v>22</v>
      </c>
      <c r="K1482" s="29">
        <v>21</v>
      </c>
      <c r="L1482" s="12">
        <v>0.85</v>
      </c>
      <c r="M1482" s="12">
        <v>0.85</v>
      </c>
      <c r="N1482" s="29">
        <v>7.1</v>
      </c>
      <c r="O1482" s="108">
        <v>7</v>
      </c>
      <c r="P1482" s="39" t="str">
        <f>VLOOKUP(Perspectivas_Globales[[#This Row],[Country]],Tablas!$B$5:$C$138,2,FALSE)</f>
        <v>Africa</v>
      </c>
      <c r="Q1482" s="39" t="str" cm="1">
        <f t="array" ref="Q14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482" s="39" t="str" cm="1">
        <f t="array" ref="R14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83" spans="1:18" x14ac:dyDescent="0.25">
      <c r="A1483" s="1" t="s">
        <v>133</v>
      </c>
      <c r="B1483" s="1">
        <v>2010</v>
      </c>
      <c r="C1483" s="1" t="s">
        <v>12</v>
      </c>
      <c r="D1483" s="29">
        <v>57.4</v>
      </c>
      <c r="E1483" s="29">
        <v>323</v>
      </c>
      <c r="F1483" s="29">
        <v>14</v>
      </c>
      <c r="G1483" s="29">
        <v>1.21</v>
      </c>
      <c r="H1483" s="12">
        <v>0.83000000000000007</v>
      </c>
      <c r="I1483" s="12">
        <v>1.2</v>
      </c>
      <c r="J1483" s="29">
        <v>21.4</v>
      </c>
      <c r="K1483" s="29">
        <v>21</v>
      </c>
      <c r="L1483" s="12">
        <v>0.83000000000000007</v>
      </c>
      <c r="M1483" s="12">
        <v>0.83000000000000007</v>
      </c>
      <c r="N1483" s="29">
        <v>7.3</v>
      </c>
      <c r="O1483" s="108">
        <v>7.2</v>
      </c>
      <c r="P1483" s="39" t="str">
        <f>VLOOKUP(Perspectivas_Globales[[#This Row],[Country]],Tablas!$B$5:$C$138,2,FALSE)</f>
        <v>Africa</v>
      </c>
      <c r="Q1483" s="39" t="str" cm="1">
        <f t="array" ref="Q14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483" s="39" t="str" cm="1">
        <f t="array" ref="R14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84" spans="1:18" x14ac:dyDescent="0.25">
      <c r="A1484" s="1" t="s">
        <v>133</v>
      </c>
      <c r="B1484" s="1">
        <v>2009</v>
      </c>
      <c r="C1484" s="1" t="s">
        <v>12</v>
      </c>
      <c r="D1484" s="29">
        <v>56.7</v>
      </c>
      <c r="E1484" s="29">
        <v>336</v>
      </c>
      <c r="F1484" s="29">
        <v>14</v>
      </c>
      <c r="G1484" s="29">
        <v>1.24</v>
      </c>
      <c r="H1484" s="12">
        <v>0.78</v>
      </c>
      <c r="I1484" s="12">
        <v>4.25</v>
      </c>
      <c r="J1484" s="29">
        <v>2.9</v>
      </c>
      <c r="K1484" s="29">
        <v>22</v>
      </c>
      <c r="L1484" s="12">
        <v>0.78</v>
      </c>
      <c r="M1484" s="12">
        <v>0.78</v>
      </c>
      <c r="N1484" s="29">
        <v>7.5</v>
      </c>
      <c r="O1484" s="108">
        <v>7.4</v>
      </c>
      <c r="P1484" s="39" t="str">
        <f>VLOOKUP(Perspectivas_Globales[[#This Row],[Country]],Tablas!$B$5:$C$138,2,FALSE)</f>
        <v>Africa</v>
      </c>
      <c r="Q1484" s="39" t="str" cm="1">
        <f t="array" ref="Q14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484" s="39" t="str" cm="1">
        <f t="array" ref="R14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85" spans="1:18" x14ac:dyDescent="0.25">
      <c r="A1485" s="1" t="s">
        <v>133</v>
      </c>
      <c r="B1485" s="1">
        <v>2008</v>
      </c>
      <c r="C1485" s="1" t="s">
        <v>12</v>
      </c>
      <c r="D1485" s="29">
        <v>56.2</v>
      </c>
      <c r="E1485" s="29">
        <v>344</v>
      </c>
      <c r="F1485" s="29">
        <v>14</v>
      </c>
      <c r="G1485" s="29">
        <v>1.33</v>
      </c>
      <c r="H1485" s="12">
        <v>0.24</v>
      </c>
      <c r="I1485" s="12">
        <v>1.87</v>
      </c>
      <c r="J1485" s="29">
        <v>2.4</v>
      </c>
      <c r="K1485" s="29">
        <v>22</v>
      </c>
      <c r="L1485" s="12">
        <v>0.08</v>
      </c>
      <c r="M1485" s="12">
        <v>0.81</v>
      </c>
      <c r="N1485" s="29">
        <v>7.7</v>
      </c>
      <c r="O1485" s="108">
        <v>7.6</v>
      </c>
      <c r="P1485" s="39" t="str">
        <f>VLOOKUP(Perspectivas_Globales[[#This Row],[Country]],Tablas!$B$5:$C$138,2,FALSE)</f>
        <v>Africa</v>
      </c>
      <c r="Q1485" s="39" t="str" cm="1">
        <f t="array" ref="Q14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485" s="39" t="str" cm="1">
        <f t="array" ref="R14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486" spans="1:18" x14ac:dyDescent="0.25">
      <c r="A1486" s="1" t="s">
        <v>134</v>
      </c>
      <c r="B1486" s="1">
        <v>2014</v>
      </c>
      <c r="C1486" s="1" t="s">
        <v>12</v>
      </c>
      <c r="D1486" s="29">
        <v>73.3</v>
      </c>
      <c r="E1486" s="29">
        <v>135</v>
      </c>
      <c r="F1486" s="29">
        <v>0</v>
      </c>
      <c r="G1486" s="29">
        <v>0.01</v>
      </c>
      <c r="H1486" s="12">
        <v>0.08</v>
      </c>
      <c r="I1486" s="12">
        <v>0</v>
      </c>
      <c r="J1486" s="29">
        <v>74.8</v>
      </c>
      <c r="K1486" s="29">
        <v>0</v>
      </c>
      <c r="L1486" s="12">
        <v>0.82000000000000006</v>
      </c>
      <c r="M1486" s="12">
        <v>0.08</v>
      </c>
      <c r="N1486" s="29">
        <v>0.1</v>
      </c>
      <c r="O1486" s="108">
        <v>0.1</v>
      </c>
      <c r="P1486" s="39" t="str">
        <f>VLOOKUP(Perspectivas_Globales[[#This Row],[Country]],Tablas!$B$5:$C$138,2,FALSE)</f>
        <v>Oceania</v>
      </c>
      <c r="Q1486" s="39" t="str" cm="1">
        <f t="array" ref="Q14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86" s="39" t="str" cm="1">
        <f t="array" ref="R14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87" spans="1:18" x14ac:dyDescent="0.25">
      <c r="A1487" s="1" t="s">
        <v>134</v>
      </c>
      <c r="B1487" s="1">
        <v>2013</v>
      </c>
      <c r="C1487" s="1" t="s">
        <v>12</v>
      </c>
      <c r="D1487" s="29">
        <v>73.2</v>
      </c>
      <c r="E1487" s="29">
        <v>137</v>
      </c>
      <c r="F1487" s="29">
        <v>0</v>
      </c>
      <c r="G1487" s="29">
        <v>0.01</v>
      </c>
      <c r="H1487" s="12">
        <v>0.82000000000000006</v>
      </c>
      <c r="I1487" s="12">
        <v>0</v>
      </c>
      <c r="J1487" s="29">
        <v>74.3</v>
      </c>
      <c r="K1487" s="29">
        <v>0</v>
      </c>
      <c r="L1487" s="12">
        <v>0.84</v>
      </c>
      <c r="M1487" s="12">
        <v>0.82000000000000006</v>
      </c>
      <c r="N1487" s="29">
        <v>0.1</v>
      </c>
      <c r="O1487" s="108">
        <v>0.1</v>
      </c>
      <c r="P1487" s="39" t="str">
        <f>VLOOKUP(Perspectivas_Globales[[#This Row],[Country]],Tablas!$B$5:$C$138,2,FALSE)</f>
        <v>Oceania</v>
      </c>
      <c r="Q1487" s="39" t="str" cm="1">
        <f t="array" ref="Q14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87" s="39" t="str" cm="1">
        <f t="array" ref="R14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88" spans="1:18" x14ac:dyDescent="0.25">
      <c r="A1488" s="1" t="s">
        <v>134</v>
      </c>
      <c r="B1488" s="1">
        <v>2012</v>
      </c>
      <c r="C1488" s="1" t="s">
        <v>12</v>
      </c>
      <c r="D1488" s="29">
        <v>73</v>
      </c>
      <c r="E1488" s="29">
        <v>138</v>
      </c>
      <c r="F1488" s="29">
        <v>0</v>
      </c>
      <c r="G1488" s="29">
        <v>0.01</v>
      </c>
      <c r="H1488" s="12">
        <v>0.77</v>
      </c>
      <c r="I1488" s="12">
        <v>0</v>
      </c>
      <c r="J1488" s="29">
        <v>73.8</v>
      </c>
      <c r="K1488" s="29">
        <v>0</v>
      </c>
      <c r="L1488" s="12">
        <v>0.79</v>
      </c>
      <c r="M1488" s="12">
        <v>0.77</v>
      </c>
      <c r="N1488" s="29">
        <v>0.1</v>
      </c>
      <c r="O1488" s="108">
        <v>0.1</v>
      </c>
      <c r="P1488" s="39" t="str">
        <f>VLOOKUP(Perspectivas_Globales[[#This Row],[Country]],Tablas!$B$5:$C$138,2,FALSE)</f>
        <v>Oceania</v>
      </c>
      <c r="Q1488" s="39" t="str" cm="1">
        <f t="array" ref="Q14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88" s="39" t="str" cm="1">
        <f t="array" ref="R14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89" spans="1:18" x14ac:dyDescent="0.25">
      <c r="A1489" s="1" t="s">
        <v>134</v>
      </c>
      <c r="B1489" s="1">
        <v>2011</v>
      </c>
      <c r="C1489" s="1" t="s">
        <v>12</v>
      </c>
      <c r="D1489" s="29">
        <v>72.900000000000006</v>
      </c>
      <c r="E1489" s="29">
        <v>14</v>
      </c>
      <c r="F1489" s="29">
        <v>0</v>
      </c>
      <c r="G1489" s="29">
        <v>0.96</v>
      </c>
      <c r="H1489" s="12">
        <v>0.82000000000000006</v>
      </c>
      <c r="I1489" s="12">
        <v>0</v>
      </c>
      <c r="J1489" s="29">
        <v>73.3</v>
      </c>
      <c r="K1489" s="29">
        <v>0</v>
      </c>
      <c r="L1489" s="12">
        <v>0.84</v>
      </c>
      <c r="M1489" s="12">
        <v>0.82000000000000006</v>
      </c>
      <c r="N1489" s="29">
        <v>0.1</v>
      </c>
      <c r="O1489" s="108">
        <v>0.1</v>
      </c>
      <c r="P1489" s="39" t="str">
        <f>VLOOKUP(Perspectivas_Globales[[#This Row],[Country]],Tablas!$B$5:$C$138,2,FALSE)</f>
        <v>Oceania</v>
      </c>
      <c r="Q1489" s="39" t="str" cm="1">
        <f t="array" ref="Q14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89" s="39" t="str" cm="1">
        <f t="array" ref="R14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90" spans="1:18" x14ac:dyDescent="0.25">
      <c r="A1490" s="1" t="s">
        <v>134</v>
      </c>
      <c r="B1490" s="1">
        <v>2010</v>
      </c>
      <c r="C1490" s="1" t="s">
        <v>12</v>
      </c>
      <c r="D1490" s="29">
        <v>72.8</v>
      </c>
      <c r="E1490" s="29">
        <v>142</v>
      </c>
      <c r="F1490" s="29">
        <v>0</v>
      </c>
      <c r="G1490" s="29">
        <v>1.24</v>
      </c>
      <c r="H1490" s="12">
        <v>0.82000000000000006</v>
      </c>
      <c r="I1490" s="12">
        <v>0</v>
      </c>
      <c r="J1490" s="29">
        <v>72.7</v>
      </c>
      <c r="K1490" s="29">
        <v>0</v>
      </c>
      <c r="L1490" s="12">
        <v>0.84</v>
      </c>
      <c r="M1490" s="12">
        <v>0.82000000000000006</v>
      </c>
      <c r="N1490" s="29">
        <v>0.1</v>
      </c>
      <c r="O1490" s="108">
        <v>0.1</v>
      </c>
      <c r="P1490" s="39" t="str">
        <f>VLOOKUP(Perspectivas_Globales[[#This Row],[Country]],Tablas!$B$5:$C$138,2,FALSE)</f>
        <v>Oceania</v>
      </c>
      <c r="Q1490" s="39" t="str" cm="1">
        <f t="array" ref="Q14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90" s="39" t="str" cm="1">
        <f t="array" ref="R14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91" spans="1:18" x14ac:dyDescent="0.25">
      <c r="A1491" s="1" t="s">
        <v>134</v>
      </c>
      <c r="B1491" s="1">
        <v>2009</v>
      </c>
      <c r="C1491" s="1" t="s">
        <v>12</v>
      </c>
      <c r="D1491" s="29">
        <v>72.5</v>
      </c>
      <c r="E1491" s="29">
        <v>147</v>
      </c>
      <c r="F1491" s="29">
        <v>0</v>
      </c>
      <c r="G1491" s="29">
        <v>1.08</v>
      </c>
      <c r="H1491" s="12">
        <v>0.84</v>
      </c>
      <c r="I1491" s="12">
        <v>0</v>
      </c>
      <c r="J1491" s="29">
        <v>72.099999999999994</v>
      </c>
      <c r="K1491" s="29">
        <v>0</v>
      </c>
      <c r="L1491" s="12">
        <v>0.86</v>
      </c>
      <c r="M1491" s="12">
        <v>0.84</v>
      </c>
      <c r="N1491" s="29">
        <v>0.1</v>
      </c>
      <c r="O1491" s="108">
        <v>0.1</v>
      </c>
      <c r="P1491" s="39" t="str">
        <f>VLOOKUP(Perspectivas_Globales[[#This Row],[Country]],Tablas!$B$5:$C$138,2,FALSE)</f>
        <v>Oceania</v>
      </c>
      <c r="Q1491" s="39" t="str" cm="1">
        <f t="array" ref="Q14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91" s="39" t="str" cm="1">
        <f t="array" ref="R14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92" spans="1:18" x14ac:dyDescent="0.25">
      <c r="A1492" s="1" t="s">
        <v>134</v>
      </c>
      <c r="B1492" s="1">
        <v>2008</v>
      </c>
      <c r="C1492" s="1" t="s">
        <v>12</v>
      </c>
      <c r="D1492" s="29">
        <v>72.599999999999994</v>
      </c>
      <c r="E1492" s="29">
        <v>145</v>
      </c>
      <c r="F1492" s="29">
        <v>0</v>
      </c>
      <c r="G1492" s="29">
        <v>1.1000000000000001</v>
      </c>
      <c r="H1492" s="12">
        <v>0.84</v>
      </c>
      <c r="I1492" s="12">
        <v>0</v>
      </c>
      <c r="J1492" s="29">
        <v>71.5</v>
      </c>
      <c r="K1492" s="29">
        <v>0</v>
      </c>
      <c r="L1492" s="12">
        <v>0.88</v>
      </c>
      <c r="M1492" s="12">
        <v>0.86</v>
      </c>
      <c r="N1492" s="29">
        <v>0.1</v>
      </c>
      <c r="O1492" s="108">
        <v>0.1</v>
      </c>
      <c r="P1492" s="39" t="str">
        <f>VLOOKUP(Perspectivas_Globales[[#This Row],[Country]],Tablas!$B$5:$C$138,2,FALSE)</f>
        <v>Oceania</v>
      </c>
      <c r="Q1492" s="39" t="str" cm="1">
        <f t="array" ref="Q14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92" s="39" t="str" cm="1">
        <f t="array" ref="R14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93" spans="1:18" x14ac:dyDescent="0.25">
      <c r="A1493" s="1" t="s">
        <v>134</v>
      </c>
      <c r="B1493" s="1">
        <v>2007</v>
      </c>
      <c r="C1493" s="1" t="s">
        <v>12</v>
      </c>
      <c r="D1493" s="29">
        <v>72.5</v>
      </c>
      <c r="E1493" s="29">
        <v>146</v>
      </c>
      <c r="F1493" s="29">
        <v>0</v>
      </c>
      <c r="G1493" s="29">
        <v>2.0499999999999998</v>
      </c>
      <c r="H1493" s="12">
        <v>0.87</v>
      </c>
      <c r="I1493" s="12">
        <v>0</v>
      </c>
      <c r="J1493" s="29">
        <v>7.8</v>
      </c>
      <c r="K1493" s="29">
        <v>0</v>
      </c>
      <c r="L1493" s="12">
        <v>0.88</v>
      </c>
      <c r="M1493" s="12">
        <v>0.87</v>
      </c>
      <c r="N1493" s="29">
        <v>0.1</v>
      </c>
      <c r="O1493" s="108">
        <v>0.1</v>
      </c>
      <c r="P1493" s="39" t="str">
        <f>VLOOKUP(Perspectivas_Globales[[#This Row],[Country]],Tablas!$B$5:$C$138,2,FALSE)</f>
        <v>Oceania</v>
      </c>
      <c r="Q1493" s="39" t="str" cm="1">
        <f t="array" ref="Q14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93" s="39" t="str" cm="1">
        <f t="array" ref="R14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94" spans="1:18" x14ac:dyDescent="0.25">
      <c r="A1494" s="1" t="s">
        <v>134</v>
      </c>
      <c r="B1494" s="1">
        <v>2006</v>
      </c>
      <c r="C1494" s="1" t="s">
        <v>12</v>
      </c>
      <c r="D1494" s="29">
        <v>72.400000000000006</v>
      </c>
      <c r="E1494" s="29">
        <v>148</v>
      </c>
      <c r="F1494" s="29">
        <v>0</v>
      </c>
      <c r="G1494" s="29">
        <v>1.79</v>
      </c>
      <c r="H1494" s="12">
        <v>0.89</v>
      </c>
      <c r="I1494" s="12">
        <v>0</v>
      </c>
      <c r="J1494" s="29">
        <v>7.1</v>
      </c>
      <c r="K1494" s="29">
        <v>0</v>
      </c>
      <c r="L1494" s="12">
        <v>0.89</v>
      </c>
      <c r="M1494" s="12">
        <v>0.88</v>
      </c>
      <c r="N1494" s="29">
        <v>0.1</v>
      </c>
      <c r="O1494" s="108">
        <v>0.1</v>
      </c>
      <c r="P1494" s="39" t="str">
        <f>VLOOKUP(Perspectivas_Globales[[#This Row],[Country]],Tablas!$B$5:$C$138,2,FALSE)</f>
        <v>Oceania</v>
      </c>
      <c r="Q1494" s="39" t="str" cm="1">
        <f t="array" ref="Q14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94" s="39" t="str" cm="1">
        <f t="array" ref="R14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95" spans="1:18" x14ac:dyDescent="0.25">
      <c r="A1495" s="1" t="s">
        <v>134</v>
      </c>
      <c r="B1495" s="1">
        <v>2005</v>
      </c>
      <c r="C1495" s="1" t="s">
        <v>12</v>
      </c>
      <c r="D1495" s="29">
        <v>72.3</v>
      </c>
      <c r="E1495" s="29">
        <v>15</v>
      </c>
      <c r="F1495" s="29">
        <v>0</v>
      </c>
      <c r="G1495" s="29">
        <v>1.57</v>
      </c>
      <c r="H1495" s="12">
        <v>0.89</v>
      </c>
      <c r="I1495" s="12">
        <v>0</v>
      </c>
      <c r="J1495" s="29">
        <v>69.400000000000006</v>
      </c>
      <c r="K1495" s="29">
        <v>0</v>
      </c>
      <c r="L1495" s="12">
        <v>0.09</v>
      </c>
      <c r="M1495" s="12">
        <v>0.89</v>
      </c>
      <c r="N1495" s="29">
        <v>0.1</v>
      </c>
      <c r="O1495" s="108">
        <v>0.1</v>
      </c>
      <c r="P1495" s="39" t="str">
        <f>VLOOKUP(Perspectivas_Globales[[#This Row],[Country]],Tablas!$B$5:$C$138,2,FALSE)</f>
        <v>Oceania</v>
      </c>
      <c r="Q1495" s="39" t="str" cm="1">
        <f t="array" ref="Q14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95" s="39" t="str" cm="1">
        <f t="array" ref="R14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96" spans="1:18" x14ac:dyDescent="0.25">
      <c r="A1496" s="1" t="s">
        <v>134</v>
      </c>
      <c r="B1496" s="1">
        <v>2004</v>
      </c>
      <c r="C1496" s="1" t="s">
        <v>12</v>
      </c>
      <c r="D1496" s="29">
        <v>72.2</v>
      </c>
      <c r="E1496" s="29">
        <v>151</v>
      </c>
      <c r="F1496" s="29">
        <v>0</v>
      </c>
      <c r="G1496" s="29">
        <v>1.8</v>
      </c>
      <c r="H1496" s="12">
        <v>0.09</v>
      </c>
      <c r="I1496" s="12">
        <v>0</v>
      </c>
      <c r="J1496" s="29">
        <v>68.599999999999994</v>
      </c>
      <c r="K1496" s="29">
        <v>0</v>
      </c>
      <c r="L1496" s="12">
        <v>0.91</v>
      </c>
      <c r="M1496" s="12">
        <v>0.09</v>
      </c>
      <c r="N1496" s="29">
        <v>0.1</v>
      </c>
      <c r="O1496" s="108">
        <v>0.1</v>
      </c>
      <c r="P1496" s="39" t="str">
        <f>VLOOKUP(Perspectivas_Globales[[#This Row],[Country]],Tablas!$B$5:$C$138,2,FALSE)</f>
        <v>Oceania</v>
      </c>
      <c r="Q1496" s="39" t="str" cm="1">
        <f t="array" ref="Q14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96" s="39" t="str" cm="1">
        <f t="array" ref="R14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97" spans="1:18" x14ac:dyDescent="0.25">
      <c r="A1497" s="1" t="s">
        <v>134</v>
      </c>
      <c r="B1497" s="1">
        <v>2003</v>
      </c>
      <c r="C1497" s="1" t="s">
        <v>12</v>
      </c>
      <c r="D1497" s="29">
        <v>72</v>
      </c>
      <c r="E1497" s="29">
        <v>153</v>
      </c>
      <c r="F1497" s="29">
        <v>0</v>
      </c>
      <c r="G1497" s="29">
        <v>1.79</v>
      </c>
      <c r="H1497" s="12">
        <v>0.85</v>
      </c>
      <c r="I1497" s="12">
        <v>0</v>
      </c>
      <c r="J1497" s="29">
        <v>67.8</v>
      </c>
      <c r="K1497" s="29">
        <v>0</v>
      </c>
      <c r="L1497" s="12">
        <v>0.91</v>
      </c>
      <c r="M1497" s="12">
        <v>0.09</v>
      </c>
      <c r="N1497" s="29">
        <v>0.1</v>
      </c>
      <c r="O1497" s="108">
        <v>0.1</v>
      </c>
      <c r="P1497" s="39" t="str">
        <f>VLOOKUP(Perspectivas_Globales[[#This Row],[Country]],Tablas!$B$5:$C$138,2,FALSE)</f>
        <v>Oceania</v>
      </c>
      <c r="Q1497" s="39" t="str" cm="1">
        <f t="array" ref="Q14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97" s="39" t="str" cm="1">
        <f t="array" ref="R14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98" spans="1:18" x14ac:dyDescent="0.25">
      <c r="A1498" s="1" t="s">
        <v>134</v>
      </c>
      <c r="B1498" s="1">
        <v>2002</v>
      </c>
      <c r="C1498" s="1" t="s">
        <v>12</v>
      </c>
      <c r="D1498" s="29">
        <v>71.900000000000006</v>
      </c>
      <c r="E1498" s="29">
        <v>155</v>
      </c>
      <c r="F1498" s="29">
        <v>0</v>
      </c>
      <c r="G1498" s="29">
        <v>1.51</v>
      </c>
      <c r="H1498" s="12">
        <v>0.88</v>
      </c>
      <c r="I1498" s="12">
        <v>0</v>
      </c>
      <c r="J1498" s="29">
        <v>67</v>
      </c>
      <c r="K1498" s="29">
        <v>0</v>
      </c>
      <c r="L1498" s="12">
        <v>0.85</v>
      </c>
      <c r="M1498" s="12">
        <v>0.84</v>
      </c>
      <c r="N1498" s="29">
        <v>0.1</v>
      </c>
      <c r="O1498" s="108">
        <v>0.1</v>
      </c>
      <c r="P1498" s="39" t="str">
        <f>VLOOKUP(Perspectivas_Globales[[#This Row],[Country]],Tablas!$B$5:$C$138,2,FALSE)</f>
        <v>Oceania</v>
      </c>
      <c r="Q1498" s="39" t="str" cm="1">
        <f t="array" ref="Q14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98" s="39" t="str" cm="1">
        <f t="array" ref="R14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499" spans="1:18" x14ac:dyDescent="0.25">
      <c r="A1499" s="1" t="s">
        <v>134</v>
      </c>
      <c r="B1499" s="1">
        <v>2001</v>
      </c>
      <c r="C1499" s="1" t="s">
        <v>12</v>
      </c>
      <c r="D1499" s="29">
        <v>71.8</v>
      </c>
      <c r="E1499" s="29">
        <v>157</v>
      </c>
      <c r="F1499" s="29">
        <v>0</v>
      </c>
      <c r="G1499" s="29">
        <v>1.35</v>
      </c>
      <c r="H1499" s="12">
        <v>0.91</v>
      </c>
      <c r="I1499" s="12">
        <v>0.04</v>
      </c>
      <c r="J1499" s="29">
        <v>66.2</v>
      </c>
      <c r="K1499" s="29">
        <v>0</v>
      </c>
      <c r="L1499" s="12">
        <v>0.91</v>
      </c>
      <c r="M1499" s="12">
        <v>0.89</v>
      </c>
      <c r="N1499" s="29">
        <v>0.1</v>
      </c>
      <c r="O1499" s="108">
        <v>0.1</v>
      </c>
      <c r="P1499" s="39" t="str">
        <f>VLOOKUP(Perspectivas_Globales[[#This Row],[Country]],Tablas!$B$5:$C$138,2,FALSE)</f>
        <v>Oceania</v>
      </c>
      <c r="Q1499" s="39" t="str" cm="1">
        <f t="array" ref="Q14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499" s="39" t="str" cm="1">
        <f t="array" ref="R14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00" spans="1:18" x14ac:dyDescent="0.25">
      <c r="A1500" s="1" t="s">
        <v>134</v>
      </c>
      <c r="B1500" s="1">
        <v>2000</v>
      </c>
      <c r="C1500" s="1" t="s">
        <v>12</v>
      </c>
      <c r="D1500" s="29">
        <v>71.599999999999994</v>
      </c>
      <c r="E1500" s="29">
        <v>158</v>
      </c>
      <c r="F1500" s="29">
        <v>0</v>
      </c>
      <c r="G1500" s="29">
        <v>1.24</v>
      </c>
      <c r="H1500" s="12">
        <v>0.93</v>
      </c>
      <c r="I1500" s="12">
        <v>0</v>
      </c>
      <c r="J1500" s="29">
        <v>65.5</v>
      </c>
      <c r="K1500" s="29">
        <v>0</v>
      </c>
      <c r="L1500" s="12">
        <v>0.91</v>
      </c>
      <c r="M1500" s="12">
        <v>0.91</v>
      </c>
      <c r="N1500" s="29">
        <v>0.1</v>
      </c>
      <c r="O1500" s="108">
        <v>0.1</v>
      </c>
      <c r="P1500" s="39" t="str">
        <f>VLOOKUP(Perspectivas_Globales[[#This Row],[Country]],Tablas!$B$5:$C$138,2,FALSE)</f>
        <v>Oceania</v>
      </c>
      <c r="Q1500" s="39" t="str" cm="1">
        <f t="array" ref="Q15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00" s="39" t="str" cm="1">
        <f t="array" ref="R15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01" spans="1:18" x14ac:dyDescent="0.25">
      <c r="A1501" s="1" t="s">
        <v>135</v>
      </c>
      <c r="B1501" s="1">
        <v>2014</v>
      </c>
      <c r="C1501" s="1" t="s">
        <v>12</v>
      </c>
      <c r="D1501" s="29">
        <v>71.099999999999994</v>
      </c>
      <c r="E1501" s="29">
        <v>171</v>
      </c>
      <c r="F1501" s="29">
        <v>0</v>
      </c>
      <c r="G1501" s="29">
        <v>6.94</v>
      </c>
      <c r="H1501" s="12">
        <v>0.92</v>
      </c>
      <c r="I1501" s="12">
        <v>0</v>
      </c>
      <c r="J1501" s="29">
        <v>46</v>
      </c>
      <c r="K1501" s="29">
        <v>0</v>
      </c>
      <c r="L1501" s="12">
        <v>0.94000000000000006</v>
      </c>
      <c r="M1501" s="12">
        <v>0.92</v>
      </c>
      <c r="N1501" s="29">
        <v>5.8</v>
      </c>
      <c r="O1501" s="108">
        <v>6</v>
      </c>
      <c r="P1501" s="39" t="str">
        <f>VLOOKUP(Perspectivas_Globales[[#This Row],[Country]],Tablas!$B$5:$C$138,2,FALSE)</f>
        <v>America Central</v>
      </c>
      <c r="Q1501" s="39" t="str" cm="1">
        <f t="array" ref="Q15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01" s="39" t="str" cm="1">
        <f t="array" ref="R15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02" spans="1:18" x14ac:dyDescent="0.25">
      <c r="A1502" s="1" t="s">
        <v>135</v>
      </c>
      <c r="B1502" s="1">
        <v>2013</v>
      </c>
      <c r="C1502" s="1" t="s">
        <v>12</v>
      </c>
      <c r="D1502" s="29">
        <v>71</v>
      </c>
      <c r="E1502" s="29">
        <v>172</v>
      </c>
      <c r="F1502" s="29">
        <v>0</v>
      </c>
      <c r="G1502" s="29">
        <v>6.71</v>
      </c>
      <c r="H1502" s="12">
        <v>0.92</v>
      </c>
      <c r="I1502" s="12">
        <v>0</v>
      </c>
      <c r="J1502" s="29">
        <v>45</v>
      </c>
      <c r="K1502" s="29">
        <v>0</v>
      </c>
      <c r="L1502" s="12">
        <v>0.94000000000000006</v>
      </c>
      <c r="M1502" s="12">
        <v>0.92</v>
      </c>
      <c r="N1502" s="29">
        <v>5.8</v>
      </c>
      <c r="O1502" s="108">
        <v>6</v>
      </c>
      <c r="P1502" s="39" t="str">
        <f>VLOOKUP(Perspectivas_Globales[[#This Row],[Country]],Tablas!$B$5:$C$138,2,FALSE)</f>
        <v>America Central</v>
      </c>
      <c r="Q1502" s="39" t="str" cm="1">
        <f t="array" ref="Q15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02" s="39" t="str" cm="1">
        <f t="array" ref="R15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03" spans="1:18" x14ac:dyDescent="0.25">
      <c r="A1503" s="1" t="s">
        <v>135</v>
      </c>
      <c r="B1503" s="1">
        <v>2012</v>
      </c>
      <c r="C1503" s="1" t="s">
        <v>12</v>
      </c>
      <c r="D1503" s="29">
        <v>78</v>
      </c>
      <c r="E1503" s="29">
        <v>174</v>
      </c>
      <c r="F1503" s="29">
        <v>0</v>
      </c>
      <c r="G1503" s="29">
        <v>6.7</v>
      </c>
      <c r="H1503" s="12">
        <v>0.92</v>
      </c>
      <c r="I1503" s="12">
        <v>0</v>
      </c>
      <c r="J1503" s="29">
        <v>44</v>
      </c>
      <c r="K1503" s="29">
        <v>0</v>
      </c>
      <c r="L1503" s="12">
        <v>0.91</v>
      </c>
      <c r="M1503" s="12">
        <v>0.92</v>
      </c>
      <c r="N1503" s="29">
        <v>5.9</v>
      </c>
      <c r="O1503" s="108">
        <v>6.1</v>
      </c>
      <c r="P1503" s="39" t="str">
        <f>VLOOKUP(Perspectivas_Globales[[#This Row],[Country]],Tablas!$B$5:$C$138,2,FALSE)</f>
        <v>America Central</v>
      </c>
      <c r="Q1503" s="39" t="str" cm="1">
        <f t="array" ref="Q15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03" s="39" t="str" cm="1">
        <f t="array" ref="R15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04" spans="1:18" x14ac:dyDescent="0.25">
      <c r="A1504" s="1" t="s">
        <v>135</v>
      </c>
      <c r="B1504" s="1">
        <v>2011</v>
      </c>
      <c r="C1504" s="1" t="s">
        <v>12</v>
      </c>
      <c r="D1504" s="29">
        <v>76</v>
      </c>
      <c r="E1504" s="29">
        <v>176</v>
      </c>
      <c r="F1504" s="29">
        <v>0</v>
      </c>
      <c r="G1504" s="29">
        <v>6.5</v>
      </c>
      <c r="H1504" s="12">
        <v>0.09</v>
      </c>
      <c r="I1504" s="12">
        <v>0</v>
      </c>
      <c r="J1504" s="29">
        <v>43</v>
      </c>
      <c r="K1504" s="29">
        <v>0</v>
      </c>
      <c r="L1504" s="12">
        <v>0.91</v>
      </c>
      <c r="M1504" s="12">
        <v>0.09</v>
      </c>
      <c r="N1504" s="29">
        <v>5.9</v>
      </c>
      <c r="O1504" s="108">
        <v>6.2</v>
      </c>
      <c r="P1504" s="39" t="str">
        <f>VLOOKUP(Perspectivas_Globales[[#This Row],[Country]],Tablas!$B$5:$C$138,2,FALSE)</f>
        <v>America Central</v>
      </c>
      <c r="Q1504" s="39" t="str" cm="1">
        <f t="array" ref="Q15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04" s="39" t="str" cm="1">
        <f t="array" ref="R15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05" spans="1:18" x14ac:dyDescent="0.25">
      <c r="A1505" s="1" t="s">
        <v>135</v>
      </c>
      <c r="B1505" s="1">
        <v>2010</v>
      </c>
      <c r="C1505" s="1" t="s">
        <v>12</v>
      </c>
      <c r="D1505" s="29">
        <v>74</v>
      </c>
      <c r="E1505" s="29">
        <v>179</v>
      </c>
      <c r="F1505" s="29">
        <v>0</v>
      </c>
      <c r="G1505" s="29">
        <v>6.5</v>
      </c>
      <c r="H1505" s="12">
        <v>0.09</v>
      </c>
      <c r="I1505" s="12">
        <v>0</v>
      </c>
      <c r="J1505" s="29">
        <v>42</v>
      </c>
      <c r="K1505" s="29">
        <v>0</v>
      </c>
      <c r="L1505" s="12">
        <v>0.91</v>
      </c>
      <c r="M1505" s="12">
        <v>0.09</v>
      </c>
      <c r="N1505" s="29">
        <v>5.9</v>
      </c>
      <c r="O1505" s="108">
        <v>6.3</v>
      </c>
      <c r="P1505" s="39" t="str">
        <f>VLOOKUP(Perspectivas_Globales[[#This Row],[Country]],Tablas!$B$5:$C$138,2,FALSE)</f>
        <v>America Central</v>
      </c>
      <c r="Q1505" s="39" t="str" cm="1">
        <f t="array" ref="Q15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05" s="39" t="str" cm="1">
        <f t="array" ref="R15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06" spans="1:18" x14ac:dyDescent="0.25">
      <c r="A1506" s="1" t="s">
        <v>135</v>
      </c>
      <c r="B1506" s="1">
        <v>2009</v>
      </c>
      <c r="C1506" s="1" t="s">
        <v>12</v>
      </c>
      <c r="D1506" s="29">
        <v>71</v>
      </c>
      <c r="E1506" s="29">
        <v>183</v>
      </c>
      <c r="F1506" s="29">
        <v>0</v>
      </c>
      <c r="G1506" s="29">
        <v>6.37</v>
      </c>
      <c r="H1506" s="12">
        <v>0.09</v>
      </c>
      <c r="I1506" s="12">
        <v>0</v>
      </c>
      <c r="J1506" s="29">
        <v>41.1</v>
      </c>
      <c r="K1506" s="29">
        <v>0</v>
      </c>
      <c r="L1506" s="12">
        <v>0.09</v>
      </c>
      <c r="M1506" s="12">
        <v>0.09</v>
      </c>
      <c r="N1506" s="29">
        <v>6</v>
      </c>
      <c r="O1506" s="108">
        <v>6.4</v>
      </c>
      <c r="P1506" s="39" t="str">
        <f>VLOOKUP(Perspectivas_Globales[[#This Row],[Country]],Tablas!$B$5:$C$138,2,FALSE)</f>
        <v>America Central</v>
      </c>
      <c r="Q1506" s="39" t="str" cm="1">
        <f t="array" ref="Q15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06" s="39" t="str" cm="1">
        <f t="array" ref="R15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07" spans="1:18" x14ac:dyDescent="0.25">
      <c r="A1507" s="1" t="s">
        <v>135</v>
      </c>
      <c r="B1507" s="1">
        <v>2008</v>
      </c>
      <c r="C1507" s="1" t="s">
        <v>12</v>
      </c>
      <c r="D1507" s="29">
        <v>69.900000000000006</v>
      </c>
      <c r="E1507" s="29">
        <v>185</v>
      </c>
      <c r="F1507" s="29">
        <v>0</v>
      </c>
      <c r="G1507" s="29">
        <v>6.41</v>
      </c>
      <c r="H1507" s="12">
        <v>0.09</v>
      </c>
      <c r="I1507" s="12">
        <v>0</v>
      </c>
      <c r="J1507" s="29">
        <v>4.2</v>
      </c>
      <c r="K1507" s="29">
        <v>0</v>
      </c>
      <c r="L1507" s="12">
        <v>0.91</v>
      </c>
      <c r="M1507" s="12">
        <v>0.09</v>
      </c>
      <c r="N1507" s="29">
        <v>6.1</v>
      </c>
      <c r="O1507" s="108">
        <v>6.4</v>
      </c>
      <c r="P1507" s="39" t="str">
        <f>VLOOKUP(Perspectivas_Globales[[#This Row],[Country]],Tablas!$B$5:$C$138,2,FALSE)</f>
        <v>America Central</v>
      </c>
      <c r="Q1507" s="39" t="str" cm="1">
        <f t="array" ref="Q15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07" s="39" t="str" cm="1">
        <f t="array" ref="R15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08" spans="1:18" x14ac:dyDescent="0.25">
      <c r="A1508" s="1" t="s">
        <v>135</v>
      </c>
      <c r="B1508" s="1">
        <v>2007</v>
      </c>
      <c r="C1508" s="1" t="s">
        <v>12</v>
      </c>
      <c r="D1508" s="29">
        <v>69.7</v>
      </c>
      <c r="E1508" s="29">
        <v>187</v>
      </c>
      <c r="F1508" s="29">
        <v>0</v>
      </c>
      <c r="G1508" s="29">
        <v>6.37</v>
      </c>
      <c r="H1508" s="12">
        <v>0.89</v>
      </c>
      <c r="I1508" s="12">
        <v>0</v>
      </c>
      <c r="J1508" s="29">
        <v>39.299999999999997</v>
      </c>
      <c r="K1508" s="29">
        <v>0</v>
      </c>
      <c r="L1508" s="12">
        <v>0.09</v>
      </c>
      <c r="M1508" s="12">
        <v>0.88</v>
      </c>
      <c r="N1508" s="29">
        <v>6.1</v>
      </c>
      <c r="O1508" s="108">
        <v>6.5</v>
      </c>
      <c r="P1508" s="39" t="str">
        <f>VLOOKUP(Perspectivas_Globales[[#This Row],[Country]],Tablas!$B$5:$C$138,2,FALSE)</f>
        <v>America Central</v>
      </c>
      <c r="Q1508" s="39" t="str" cm="1">
        <f t="array" ref="Q15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08" s="39" t="str" cm="1">
        <f t="array" ref="R15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09" spans="1:18" x14ac:dyDescent="0.25">
      <c r="A1509" s="1" t="s">
        <v>135</v>
      </c>
      <c r="B1509" s="1">
        <v>2006</v>
      </c>
      <c r="C1509" s="1" t="s">
        <v>12</v>
      </c>
      <c r="D1509" s="29">
        <v>69.599999999999994</v>
      </c>
      <c r="E1509" s="29">
        <v>188</v>
      </c>
      <c r="F1509" s="29">
        <v>0</v>
      </c>
      <c r="G1509" s="29">
        <v>6.35</v>
      </c>
      <c r="H1509" s="12">
        <v>0.89</v>
      </c>
      <c r="I1509" s="12">
        <v>0</v>
      </c>
      <c r="J1509" s="29">
        <v>38.4</v>
      </c>
      <c r="K1509" s="29">
        <v>0</v>
      </c>
      <c r="L1509" s="12">
        <v>0.89</v>
      </c>
      <c r="M1509" s="12">
        <v>0.92</v>
      </c>
      <c r="N1509" s="29">
        <v>6.2</v>
      </c>
      <c r="O1509" s="108">
        <v>6.6</v>
      </c>
      <c r="P1509" s="39" t="str">
        <f>VLOOKUP(Perspectivas_Globales[[#This Row],[Country]],Tablas!$B$5:$C$138,2,FALSE)</f>
        <v>America Central</v>
      </c>
      <c r="Q1509" s="39" t="str" cm="1">
        <f t="array" ref="Q15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09" s="39" t="str" cm="1">
        <f t="array" ref="R15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10" spans="1:18" x14ac:dyDescent="0.25">
      <c r="A1510" s="1" t="s">
        <v>135</v>
      </c>
      <c r="B1510" s="1">
        <v>2005</v>
      </c>
      <c r="C1510" s="1" t="s">
        <v>12</v>
      </c>
      <c r="D1510" s="29">
        <v>69.5</v>
      </c>
      <c r="E1510" s="29">
        <v>189</v>
      </c>
      <c r="F1510" s="29">
        <v>0</v>
      </c>
      <c r="G1510" s="29">
        <v>6.12</v>
      </c>
      <c r="H1510" s="12">
        <v>0.95000000000000007</v>
      </c>
      <c r="I1510" s="12">
        <v>0</v>
      </c>
      <c r="J1510" s="29">
        <v>37.6</v>
      </c>
      <c r="K1510" s="29">
        <v>0</v>
      </c>
      <c r="L1510" s="12">
        <v>0.95000000000000007</v>
      </c>
      <c r="M1510" s="12">
        <v>0.95000000000000007</v>
      </c>
      <c r="N1510" s="29">
        <v>6.3</v>
      </c>
      <c r="O1510" s="108">
        <v>6.7</v>
      </c>
      <c r="P1510" s="39" t="str">
        <f>VLOOKUP(Perspectivas_Globales[[#This Row],[Country]],Tablas!$B$5:$C$138,2,FALSE)</f>
        <v>America Central</v>
      </c>
      <c r="Q1510" s="39" t="str" cm="1">
        <f t="array" ref="Q15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10" s="39" t="str" cm="1">
        <f t="array" ref="R15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11" spans="1:18" x14ac:dyDescent="0.25">
      <c r="A1511" s="1" t="s">
        <v>135</v>
      </c>
      <c r="B1511" s="1">
        <v>2004</v>
      </c>
      <c r="C1511" s="1" t="s">
        <v>12</v>
      </c>
      <c r="D1511" s="29">
        <v>69.400000000000006</v>
      </c>
      <c r="E1511" s="29">
        <v>19</v>
      </c>
      <c r="F1511" s="29">
        <v>0</v>
      </c>
      <c r="G1511" s="29">
        <v>5.82</v>
      </c>
      <c r="H1511" s="12">
        <v>0.94000000000000006</v>
      </c>
      <c r="I1511" s="12">
        <v>0</v>
      </c>
      <c r="J1511" s="29">
        <v>36.799999999999997</v>
      </c>
      <c r="K1511" s="29">
        <v>0</v>
      </c>
      <c r="L1511" s="12">
        <v>0.94000000000000006</v>
      </c>
      <c r="M1511" s="12">
        <v>0.94000000000000006</v>
      </c>
      <c r="N1511" s="29">
        <v>6.3</v>
      </c>
      <c r="O1511" s="108">
        <v>6.8</v>
      </c>
      <c r="P1511" s="39" t="str">
        <f>VLOOKUP(Perspectivas_Globales[[#This Row],[Country]],Tablas!$B$5:$C$138,2,FALSE)</f>
        <v>America Central</v>
      </c>
      <c r="Q1511" s="39" t="str" cm="1">
        <f t="array" ref="Q15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11" s="39" t="str" cm="1">
        <f t="array" ref="R15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12" spans="1:18" x14ac:dyDescent="0.25">
      <c r="A1512" s="1" t="s">
        <v>135</v>
      </c>
      <c r="B1512" s="1">
        <v>2003</v>
      </c>
      <c r="C1512" s="1" t="s">
        <v>12</v>
      </c>
      <c r="D1512" s="29">
        <v>69.3</v>
      </c>
      <c r="E1512" s="29">
        <v>191</v>
      </c>
      <c r="F1512" s="29">
        <v>0</v>
      </c>
      <c r="G1512" s="29">
        <v>5.53</v>
      </c>
      <c r="H1512" s="12">
        <v>0.76</v>
      </c>
      <c r="I1512" s="12">
        <v>0</v>
      </c>
      <c r="J1512" s="29">
        <v>36</v>
      </c>
      <c r="K1512" s="29">
        <v>1</v>
      </c>
      <c r="L1512" s="12">
        <v>0.91</v>
      </c>
      <c r="M1512" s="12">
        <v>0.91</v>
      </c>
      <c r="N1512" s="29">
        <v>6.4</v>
      </c>
      <c r="O1512" s="108">
        <v>6.9</v>
      </c>
      <c r="P1512" s="39" t="str">
        <f>VLOOKUP(Perspectivas_Globales[[#This Row],[Country]],Tablas!$B$5:$C$138,2,FALSE)</f>
        <v>America Central</v>
      </c>
      <c r="Q1512" s="39" t="str" cm="1">
        <f t="array" ref="Q15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12" s="39" t="str" cm="1">
        <f t="array" ref="R15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13" spans="1:18" x14ac:dyDescent="0.25">
      <c r="A1513" s="1" t="s">
        <v>135</v>
      </c>
      <c r="B1513" s="1">
        <v>2002</v>
      </c>
      <c r="C1513" s="1" t="s">
        <v>12</v>
      </c>
      <c r="D1513" s="29">
        <v>69.2</v>
      </c>
      <c r="E1513" s="29">
        <v>192</v>
      </c>
      <c r="F1513" s="29">
        <v>0</v>
      </c>
      <c r="G1513" s="29">
        <v>5.12</v>
      </c>
      <c r="H1513" s="12">
        <v>0.05</v>
      </c>
      <c r="I1513" s="12">
        <v>0</v>
      </c>
      <c r="J1513" s="29">
        <v>35.200000000000003</v>
      </c>
      <c r="K1513" s="29">
        <v>1</v>
      </c>
      <c r="L1513" s="12">
        <v>0.96</v>
      </c>
      <c r="M1513" s="12">
        <v>0.96</v>
      </c>
      <c r="N1513" s="29">
        <v>6.5</v>
      </c>
      <c r="O1513" s="108">
        <v>7</v>
      </c>
      <c r="P1513" s="39" t="str">
        <f>VLOOKUP(Perspectivas_Globales[[#This Row],[Country]],Tablas!$B$5:$C$138,2,FALSE)</f>
        <v>America Central</v>
      </c>
      <c r="Q1513" s="39" t="str" cm="1">
        <f t="array" ref="Q15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13" s="39" t="str" cm="1">
        <f t="array" ref="R15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14" spans="1:18" x14ac:dyDescent="0.25">
      <c r="A1514" s="1" t="s">
        <v>136</v>
      </c>
      <c r="B1514" s="1">
        <v>2014</v>
      </c>
      <c r="C1514" s="1" t="s">
        <v>12</v>
      </c>
      <c r="D1514" s="29">
        <v>75.099999999999994</v>
      </c>
      <c r="E1514" s="29">
        <v>12</v>
      </c>
      <c r="F1514" s="29">
        <v>3</v>
      </c>
      <c r="G1514" s="29">
        <v>1.39</v>
      </c>
      <c r="H1514" s="12">
        <v>0.98</v>
      </c>
      <c r="I1514" s="12">
        <v>0.15</v>
      </c>
      <c r="J1514" s="29">
        <v>6.2</v>
      </c>
      <c r="K1514" s="29">
        <v>3</v>
      </c>
      <c r="L1514" s="12">
        <v>0.98</v>
      </c>
      <c r="M1514" s="12">
        <v>0.98</v>
      </c>
      <c r="N1514" s="29">
        <v>6.5</v>
      </c>
      <c r="O1514" s="108">
        <v>6.4</v>
      </c>
      <c r="P1514" s="39" t="str">
        <f>VLOOKUP(Perspectivas_Globales[[#This Row],[Country]],Tablas!$B$5:$C$138,2,FALSE)</f>
        <v>Africa</v>
      </c>
      <c r="Q1514" s="39" t="str" cm="1">
        <f t="array" ref="Q15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14" s="39" t="str" cm="1">
        <f t="array" ref="R15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15" spans="1:18" x14ac:dyDescent="0.25">
      <c r="A1515" s="1" t="s">
        <v>136</v>
      </c>
      <c r="B1515" s="1">
        <v>2013</v>
      </c>
      <c r="C1515" s="1" t="s">
        <v>12</v>
      </c>
      <c r="D1515" s="29">
        <v>74.900000000000006</v>
      </c>
      <c r="E1515" s="29">
        <v>13</v>
      </c>
      <c r="F1515" s="29">
        <v>3</v>
      </c>
      <c r="G1515" s="29">
        <v>1.29</v>
      </c>
      <c r="H1515" s="12">
        <v>0.98</v>
      </c>
      <c r="I1515" s="12">
        <v>0.16</v>
      </c>
      <c r="J1515" s="29">
        <v>59.3</v>
      </c>
      <c r="K1515" s="29">
        <v>3</v>
      </c>
      <c r="L1515" s="12">
        <v>0.98</v>
      </c>
      <c r="M1515" s="12">
        <v>0.98</v>
      </c>
      <c r="N1515" s="29">
        <v>6.4</v>
      </c>
      <c r="O1515" s="108">
        <v>6.3</v>
      </c>
      <c r="P1515" s="39" t="str">
        <f>VLOOKUP(Perspectivas_Globales[[#This Row],[Country]],Tablas!$B$5:$C$138,2,FALSE)</f>
        <v>Africa</v>
      </c>
      <c r="Q1515" s="39" t="str" cm="1">
        <f t="array" ref="Q15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15" s="39" t="str" cm="1">
        <f t="array" ref="R15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16" spans="1:18" x14ac:dyDescent="0.25">
      <c r="A1516" s="1" t="s">
        <v>136</v>
      </c>
      <c r="B1516" s="1">
        <v>2012</v>
      </c>
      <c r="C1516" s="1" t="s">
        <v>12</v>
      </c>
      <c r="D1516" s="29">
        <v>74.900000000000006</v>
      </c>
      <c r="E1516" s="29">
        <v>13</v>
      </c>
      <c r="F1516" s="29">
        <v>3</v>
      </c>
      <c r="G1516" s="29">
        <v>1.3</v>
      </c>
      <c r="H1516" s="12">
        <v>0.97</v>
      </c>
      <c r="I1516" s="12">
        <v>0.48</v>
      </c>
      <c r="J1516" s="29">
        <v>58.3</v>
      </c>
      <c r="K1516" s="29">
        <v>3</v>
      </c>
      <c r="L1516" s="12">
        <v>0.97</v>
      </c>
      <c r="M1516" s="12">
        <v>0.97</v>
      </c>
      <c r="N1516" s="29">
        <v>6.4</v>
      </c>
      <c r="O1516" s="108">
        <v>6.3</v>
      </c>
      <c r="P1516" s="39" t="str">
        <f>VLOOKUP(Perspectivas_Globales[[#This Row],[Country]],Tablas!$B$5:$C$138,2,FALSE)</f>
        <v>Africa</v>
      </c>
      <c r="Q1516" s="39" t="str" cm="1">
        <f t="array" ref="Q15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16" s="39" t="str" cm="1">
        <f t="array" ref="R15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17" spans="1:18" x14ac:dyDescent="0.25">
      <c r="A1517" s="1" t="s">
        <v>136</v>
      </c>
      <c r="B1517" s="1">
        <v>2011</v>
      </c>
      <c r="C1517" s="1" t="s">
        <v>12</v>
      </c>
      <c r="D1517" s="29">
        <v>74.8</v>
      </c>
      <c r="E1517" s="29">
        <v>13</v>
      </c>
      <c r="F1517" s="29">
        <v>3</v>
      </c>
      <c r="G1517" s="29">
        <v>1.29</v>
      </c>
      <c r="H1517" s="12">
        <v>0.98</v>
      </c>
      <c r="I1517" s="12">
        <v>0.11</v>
      </c>
      <c r="J1517" s="29">
        <v>57.4</v>
      </c>
      <c r="K1517" s="29">
        <v>3</v>
      </c>
      <c r="L1517" s="12">
        <v>0.98</v>
      </c>
      <c r="M1517" s="12">
        <v>0.98</v>
      </c>
      <c r="N1517" s="29">
        <v>6.4</v>
      </c>
      <c r="O1517" s="108">
        <v>6.3</v>
      </c>
      <c r="P1517" s="39" t="str">
        <f>VLOOKUP(Perspectivas_Globales[[#This Row],[Country]],Tablas!$B$5:$C$138,2,FALSE)</f>
        <v>Africa</v>
      </c>
      <c r="Q1517" s="39" t="str" cm="1">
        <f t="array" ref="Q15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17" s="39" t="str" cm="1">
        <f t="array" ref="R15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18" spans="1:18" x14ac:dyDescent="0.25">
      <c r="A1518" s="1" t="s">
        <v>136</v>
      </c>
      <c r="B1518" s="1">
        <v>2010</v>
      </c>
      <c r="C1518" s="1" t="s">
        <v>12</v>
      </c>
      <c r="D1518" s="29">
        <v>74.8</v>
      </c>
      <c r="E1518" s="29">
        <v>12</v>
      </c>
      <c r="F1518" s="29">
        <v>3</v>
      </c>
      <c r="G1518" s="29">
        <v>1.28</v>
      </c>
      <c r="H1518" s="12">
        <v>0.98</v>
      </c>
      <c r="I1518" s="12">
        <v>0.01</v>
      </c>
      <c r="J1518" s="29">
        <v>56.5</v>
      </c>
      <c r="K1518" s="29">
        <v>3</v>
      </c>
      <c r="L1518" s="12">
        <v>0.98</v>
      </c>
      <c r="M1518" s="12">
        <v>0.98</v>
      </c>
      <c r="N1518" s="29">
        <v>6.3</v>
      </c>
      <c r="O1518" s="108">
        <v>6.3</v>
      </c>
      <c r="P1518" s="39" t="str">
        <f>VLOOKUP(Perspectivas_Globales[[#This Row],[Country]],Tablas!$B$5:$C$138,2,FALSE)</f>
        <v>Africa</v>
      </c>
      <c r="Q1518" s="39" t="str" cm="1">
        <f t="array" ref="Q15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18" s="39" t="str" cm="1">
        <f t="array" ref="R15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19" spans="1:18" x14ac:dyDescent="0.25">
      <c r="A1519" s="1" t="s">
        <v>136</v>
      </c>
      <c r="B1519" s="1">
        <v>2009</v>
      </c>
      <c r="C1519" s="1" t="s">
        <v>12</v>
      </c>
      <c r="D1519" s="29">
        <v>74.7</v>
      </c>
      <c r="E1519" s="29">
        <v>12</v>
      </c>
      <c r="F1519" s="29">
        <v>3</v>
      </c>
      <c r="G1519" s="29">
        <v>1.4</v>
      </c>
      <c r="H1519" s="12">
        <v>0.99</v>
      </c>
      <c r="I1519" s="12">
        <v>0.01</v>
      </c>
      <c r="J1519" s="29">
        <v>55.6</v>
      </c>
      <c r="K1519" s="29">
        <v>3</v>
      </c>
      <c r="L1519" s="12">
        <v>0.99</v>
      </c>
      <c r="M1519" s="12">
        <v>0.99</v>
      </c>
      <c r="N1519" s="29">
        <v>6.3</v>
      </c>
      <c r="O1519" s="108">
        <v>6.3</v>
      </c>
      <c r="P1519" s="39" t="str">
        <f>VLOOKUP(Perspectivas_Globales[[#This Row],[Country]],Tablas!$B$5:$C$138,2,FALSE)</f>
        <v>Africa</v>
      </c>
      <c r="Q1519" s="39" t="str" cm="1">
        <f t="array" ref="Q15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19" s="39" t="str" cm="1">
        <f t="array" ref="R15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20" spans="1:18" x14ac:dyDescent="0.25">
      <c r="A1520" s="1" t="s">
        <v>136</v>
      </c>
      <c r="B1520" s="1">
        <v>2008</v>
      </c>
      <c r="C1520" s="1" t="s">
        <v>12</v>
      </c>
      <c r="D1520" s="29">
        <v>74.7</v>
      </c>
      <c r="E1520" s="29">
        <v>12</v>
      </c>
      <c r="F1520" s="29">
        <v>3</v>
      </c>
      <c r="G1520" s="29">
        <v>1.37</v>
      </c>
      <c r="H1520" s="12">
        <v>0.99</v>
      </c>
      <c r="I1520" s="12">
        <v>0.02</v>
      </c>
      <c r="J1520" s="29">
        <v>54.7</v>
      </c>
      <c r="K1520" s="29">
        <v>3</v>
      </c>
      <c r="L1520" s="12">
        <v>0.99</v>
      </c>
      <c r="M1520" s="12">
        <v>0.99</v>
      </c>
      <c r="N1520" s="29">
        <v>6.3</v>
      </c>
      <c r="O1520" s="108">
        <v>6.3</v>
      </c>
      <c r="P1520" s="39" t="str">
        <f>VLOOKUP(Perspectivas_Globales[[#This Row],[Country]],Tablas!$B$5:$C$138,2,FALSE)</f>
        <v>Africa</v>
      </c>
      <c r="Q1520" s="39" t="str" cm="1">
        <f t="array" ref="Q15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20" s="39" t="str" cm="1">
        <f t="array" ref="R15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21" spans="1:18" x14ac:dyDescent="0.25">
      <c r="A1521" s="1" t="s">
        <v>136</v>
      </c>
      <c r="B1521" s="1">
        <v>2007</v>
      </c>
      <c r="C1521" s="1" t="s">
        <v>12</v>
      </c>
      <c r="D1521" s="29">
        <v>74.599999999999994</v>
      </c>
      <c r="E1521" s="29">
        <v>12</v>
      </c>
      <c r="F1521" s="29">
        <v>3</v>
      </c>
      <c r="G1521" s="29">
        <v>1.24</v>
      </c>
      <c r="H1521" s="12">
        <v>0.98</v>
      </c>
      <c r="I1521" s="12">
        <v>0.04</v>
      </c>
      <c r="J1521" s="29">
        <v>53.9</v>
      </c>
      <c r="K1521" s="29">
        <v>4</v>
      </c>
      <c r="L1521" s="12">
        <v>0.98</v>
      </c>
      <c r="M1521" s="12">
        <v>0.98</v>
      </c>
      <c r="N1521" s="29">
        <v>6.3</v>
      </c>
      <c r="O1521" s="108">
        <v>6.3</v>
      </c>
      <c r="P1521" s="39" t="str">
        <f>VLOOKUP(Perspectivas_Globales[[#This Row],[Country]],Tablas!$B$5:$C$138,2,FALSE)</f>
        <v>Africa</v>
      </c>
      <c r="Q1521" s="39" t="str" cm="1">
        <f t="array" ref="Q15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21" s="39" t="str" cm="1">
        <f t="array" ref="R15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22" spans="1:18" x14ac:dyDescent="0.25">
      <c r="A1522" s="1" t="s">
        <v>136</v>
      </c>
      <c r="B1522" s="1">
        <v>2006</v>
      </c>
      <c r="C1522" s="1" t="s">
        <v>12</v>
      </c>
      <c r="D1522" s="29">
        <v>74.400000000000006</v>
      </c>
      <c r="E1522" s="29">
        <v>12</v>
      </c>
      <c r="F1522" s="29">
        <v>3</v>
      </c>
      <c r="G1522" s="29">
        <v>1.46</v>
      </c>
      <c r="H1522" s="12">
        <v>0.99</v>
      </c>
      <c r="I1522" s="12">
        <v>0.03</v>
      </c>
      <c r="J1522" s="29">
        <v>53.1</v>
      </c>
      <c r="K1522" s="29">
        <v>4</v>
      </c>
      <c r="L1522" s="12">
        <v>0.99</v>
      </c>
      <c r="M1522" s="12">
        <v>0.99</v>
      </c>
      <c r="N1522" s="29">
        <v>6.3</v>
      </c>
      <c r="O1522" s="108">
        <v>6.3</v>
      </c>
      <c r="P1522" s="39" t="str">
        <f>VLOOKUP(Perspectivas_Globales[[#This Row],[Country]],Tablas!$B$5:$C$138,2,FALSE)</f>
        <v>Africa</v>
      </c>
      <c r="Q1522" s="39" t="str" cm="1">
        <f t="array" ref="Q15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22" s="39" t="str" cm="1">
        <f t="array" ref="R15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23" spans="1:18" x14ac:dyDescent="0.25">
      <c r="A1523" s="1" t="s">
        <v>136</v>
      </c>
      <c r="B1523" s="1">
        <v>2005</v>
      </c>
      <c r="C1523" s="1" t="s">
        <v>12</v>
      </c>
      <c r="D1523" s="29">
        <v>74.2</v>
      </c>
      <c r="E1523" s="29">
        <v>14</v>
      </c>
      <c r="F1523" s="29">
        <v>3</v>
      </c>
      <c r="G1523" s="29">
        <v>1.37</v>
      </c>
      <c r="H1523" s="12">
        <v>0.97</v>
      </c>
      <c r="I1523" s="12">
        <v>0.15</v>
      </c>
      <c r="J1523" s="29">
        <v>52.2</v>
      </c>
      <c r="K1523" s="29">
        <v>4</v>
      </c>
      <c r="L1523" s="12">
        <v>0.98</v>
      </c>
      <c r="M1523" s="12">
        <v>0.98</v>
      </c>
      <c r="N1523" s="29">
        <v>6.4</v>
      </c>
      <c r="O1523" s="108">
        <v>6.3</v>
      </c>
      <c r="P1523" s="39" t="str">
        <f>VLOOKUP(Perspectivas_Globales[[#This Row],[Country]],Tablas!$B$5:$C$138,2,FALSE)</f>
        <v>Africa</v>
      </c>
      <c r="Q1523" s="39" t="str" cm="1">
        <f t="array" ref="Q15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23" s="39" t="str" cm="1">
        <f t="array" ref="R15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24" spans="1:18" x14ac:dyDescent="0.25">
      <c r="A1524" s="1" t="s">
        <v>136</v>
      </c>
      <c r="B1524" s="1">
        <v>2004</v>
      </c>
      <c r="C1524" s="1" t="s">
        <v>12</v>
      </c>
      <c r="D1524" s="29">
        <v>74</v>
      </c>
      <c r="E1524" s="29">
        <v>15</v>
      </c>
      <c r="F1524" s="29">
        <v>3</v>
      </c>
      <c r="G1524" s="29">
        <v>1.36</v>
      </c>
      <c r="H1524" s="12">
        <v>0.96</v>
      </c>
      <c r="I1524" s="12">
        <v>0.01</v>
      </c>
      <c r="J1524" s="29">
        <v>51.4</v>
      </c>
      <c r="K1524" s="29">
        <v>4</v>
      </c>
      <c r="L1524" s="12">
        <v>0.97</v>
      </c>
      <c r="M1524" s="12">
        <v>0.97</v>
      </c>
      <c r="N1524" s="29">
        <v>6.4</v>
      </c>
      <c r="O1524" s="108">
        <v>6.3</v>
      </c>
      <c r="P1524" s="39" t="str">
        <f>VLOOKUP(Perspectivas_Globales[[#This Row],[Country]],Tablas!$B$5:$C$138,2,FALSE)</f>
        <v>Africa</v>
      </c>
      <c r="Q1524" s="39" t="str" cm="1">
        <f t="array" ref="Q15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24" s="39" t="str" cm="1">
        <f t="array" ref="R15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25" spans="1:18" x14ac:dyDescent="0.25">
      <c r="A1525" s="1" t="s">
        <v>136</v>
      </c>
      <c r="B1525" s="1">
        <v>2003</v>
      </c>
      <c r="C1525" s="1" t="s">
        <v>12</v>
      </c>
      <c r="D1525" s="29">
        <v>73.7</v>
      </c>
      <c r="E1525" s="29">
        <v>17</v>
      </c>
      <c r="F1525" s="29">
        <v>4</v>
      </c>
      <c r="G1525" s="29">
        <v>1.34</v>
      </c>
      <c r="H1525" s="12">
        <v>0.92</v>
      </c>
      <c r="I1525" s="12">
        <v>0.22</v>
      </c>
      <c r="J1525" s="29">
        <v>5.6</v>
      </c>
      <c r="K1525" s="29">
        <v>4</v>
      </c>
      <c r="L1525" s="12">
        <v>0.95000000000000007</v>
      </c>
      <c r="M1525" s="12">
        <v>0.95000000000000007</v>
      </c>
      <c r="N1525" s="29">
        <v>6.4</v>
      </c>
      <c r="O1525" s="108">
        <v>6.3</v>
      </c>
      <c r="P1525" s="39" t="str">
        <f>VLOOKUP(Perspectivas_Globales[[#This Row],[Country]],Tablas!$B$5:$C$138,2,FALSE)</f>
        <v>Africa</v>
      </c>
      <c r="Q1525" s="39" t="str" cm="1">
        <f t="array" ref="Q15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25" s="39" t="str" cm="1">
        <f t="array" ref="R15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26" spans="1:18" x14ac:dyDescent="0.25">
      <c r="A1526" s="1" t="s">
        <v>136</v>
      </c>
      <c r="B1526" s="1">
        <v>2002</v>
      </c>
      <c r="C1526" s="1" t="s">
        <v>12</v>
      </c>
      <c r="D1526" s="29">
        <v>73.5</v>
      </c>
      <c r="E1526" s="29">
        <v>19</v>
      </c>
      <c r="F1526" s="29">
        <v>4</v>
      </c>
      <c r="G1526" s="29">
        <v>1.17</v>
      </c>
      <c r="H1526" s="12">
        <v>0.93</v>
      </c>
      <c r="I1526" s="12">
        <v>0.98</v>
      </c>
      <c r="J1526" s="29">
        <v>49.7</v>
      </c>
      <c r="K1526" s="29">
        <v>5</v>
      </c>
      <c r="L1526" s="12">
        <v>0.96</v>
      </c>
      <c r="M1526" s="12">
        <v>0.96</v>
      </c>
      <c r="N1526" s="29">
        <v>6.5</v>
      </c>
      <c r="O1526" s="108">
        <v>6.4</v>
      </c>
      <c r="P1526" s="39" t="str">
        <f>VLOOKUP(Perspectivas_Globales[[#This Row],[Country]],Tablas!$B$5:$C$138,2,FALSE)</f>
        <v>Africa</v>
      </c>
      <c r="Q1526" s="39" t="str" cm="1">
        <f t="array" ref="Q15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26" s="39" t="str" cm="1">
        <f t="array" ref="R15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27" spans="1:18" x14ac:dyDescent="0.25">
      <c r="A1527" s="1" t="s">
        <v>136</v>
      </c>
      <c r="B1527" s="1">
        <v>2001</v>
      </c>
      <c r="C1527" s="1" t="s">
        <v>12</v>
      </c>
      <c r="D1527" s="29">
        <v>73.2</v>
      </c>
      <c r="E1527" s="29">
        <v>11</v>
      </c>
      <c r="F1527" s="29">
        <v>4</v>
      </c>
      <c r="G1527" s="29">
        <v>1.19</v>
      </c>
      <c r="H1527" s="12">
        <v>0.94000000000000006</v>
      </c>
      <c r="I1527" s="12">
        <v>2.31</v>
      </c>
      <c r="J1527" s="29">
        <v>48.9</v>
      </c>
      <c r="K1527" s="29">
        <v>5</v>
      </c>
      <c r="L1527" s="12">
        <v>0.98</v>
      </c>
      <c r="M1527" s="12">
        <v>0.98</v>
      </c>
      <c r="N1527" s="29">
        <v>6.5</v>
      </c>
      <c r="O1527" s="108">
        <v>6.4</v>
      </c>
      <c r="P1527" s="39" t="str">
        <f>VLOOKUP(Perspectivas_Globales[[#This Row],[Country]],Tablas!$B$5:$C$138,2,FALSE)</f>
        <v>Africa</v>
      </c>
      <c r="Q1527" s="39" t="str" cm="1">
        <f t="array" ref="Q15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27" s="39" t="str" cm="1">
        <f t="array" ref="R15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28" spans="1:18" x14ac:dyDescent="0.25">
      <c r="A1528" s="1" t="s">
        <v>136</v>
      </c>
      <c r="B1528" s="1">
        <v>2000</v>
      </c>
      <c r="C1528" s="1" t="s">
        <v>12</v>
      </c>
      <c r="D1528" s="29">
        <v>72.900000000000006</v>
      </c>
      <c r="E1528" s="29">
        <v>112</v>
      </c>
      <c r="F1528" s="29">
        <v>4</v>
      </c>
      <c r="G1528" s="29">
        <v>1.21</v>
      </c>
      <c r="H1528" s="12">
        <v>0.94000000000000006</v>
      </c>
      <c r="I1528" s="12">
        <v>0.47000000000000003</v>
      </c>
      <c r="J1528" s="29">
        <v>48.1</v>
      </c>
      <c r="K1528" s="29">
        <v>5</v>
      </c>
      <c r="L1528" s="12">
        <v>0.97</v>
      </c>
      <c r="M1528" s="12">
        <v>0.97</v>
      </c>
      <c r="N1528" s="29">
        <v>6.6</v>
      </c>
      <c r="O1528" s="108">
        <v>6.5</v>
      </c>
      <c r="P1528" s="39" t="str">
        <f>VLOOKUP(Perspectivas_Globales[[#This Row],[Country]],Tablas!$B$5:$C$138,2,FALSE)</f>
        <v>Africa</v>
      </c>
      <c r="Q1528" s="39" t="str" cm="1">
        <f t="array" ref="Q15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28" s="39" t="str" cm="1">
        <f t="array" ref="R15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29" spans="1:18" x14ac:dyDescent="0.25">
      <c r="A1529" s="1" t="s">
        <v>137</v>
      </c>
      <c r="B1529" s="1">
        <v>2014</v>
      </c>
      <c r="C1529" s="1" t="s">
        <v>12</v>
      </c>
      <c r="D1529" s="29">
        <v>75.5</v>
      </c>
      <c r="E1529" s="29">
        <v>17</v>
      </c>
      <c r="F1529" s="29">
        <v>16</v>
      </c>
      <c r="G1529" s="29">
        <v>1.45</v>
      </c>
      <c r="H1529" s="12">
        <v>0.96</v>
      </c>
      <c r="I1529" s="12">
        <v>5.65</v>
      </c>
      <c r="J1529" s="29">
        <v>65.3</v>
      </c>
      <c r="K1529" s="29">
        <v>19</v>
      </c>
      <c r="L1529" s="12">
        <v>0.96</v>
      </c>
      <c r="M1529" s="12">
        <v>0.96</v>
      </c>
      <c r="N1529" s="29">
        <v>4.9000000000000004</v>
      </c>
      <c r="O1529" s="108">
        <v>4.7</v>
      </c>
      <c r="P1529" s="39" t="str">
        <f>VLOOKUP(Perspectivas_Globales[[#This Row],[Country]],Tablas!$B$5:$C$138,2,FALSE)</f>
        <v>Europa</v>
      </c>
      <c r="Q1529" s="39" t="str" cm="1">
        <f t="array" ref="Q15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29" s="39" t="str" cm="1">
        <f t="array" ref="R15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30" spans="1:18" x14ac:dyDescent="0.25">
      <c r="A1530" s="1" t="s">
        <v>137</v>
      </c>
      <c r="B1530" s="1">
        <v>2013</v>
      </c>
      <c r="C1530" s="1" t="s">
        <v>12</v>
      </c>
      <c r="D1530" s="29">
        <v>75.2</v>
      </c>
      <c r="E1530" s="29">
        <v>19</v>
      </c>
      <c r="F1530" s="29">
        <v>17</v>
      </c>
      <c r="G1530" s="29">
        <v>1.41</v>
      </c>
      <c r="H1530" s="12">
        <v>0.97</v>
      </c>
      <c r="I1530" s="12">
        <v>74.05</v>
      </c>
      <c r="J1530" s="29">
        <v>64.5</v>
      </c>
      <c r="K1530" s="29">
        <v>20</v>
      </c>
      <c r="L1530" s="12">
        <v>0.98</v>
      </c>
      <c r="M1530" s="12">
        <v>0.98</v>
      </c>
      <c r="N1530" s="29">
        <v>4.9000000000000004</v>
      </c>
      <c r="O1530" s="108">
        <v>4.7</v>
      </c>
      <c r="P1530" s="39" t="str">
        <f>VLOOKUP(Perspectivas_Globales[[#This Row],[Country]],Tablas!$B$5:$C$138,2,FALSE)</f>
        <v>Europa</v>
      </c>
      <c r="Q1530" s="39" t="str" cm="1">
        <f t="array" ref="Q15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530" s="39" t="str" cm="1">
        <f t="array" ref="R15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31" spans="1:18" x14ac:dyDescent="0.25">
      <c r="A1531" s="1" t="s">
        <v>137</v>
      </c>
      <c r="B1531" s="1">
        <v>2012</v>
      </c>
      <c r="C1531" s="1" t="s">
        <v>12</v>
      </c>
      <c r="D1531" s="29">
        <v>74.8</v>
      </c>
      <c r="E1531" s="29">
        <v>112</v>
      </c>
      <c r="F1531" s="29">
        <v>19</v>
      </c>
      <c r="G1531" s="29">
        <v>1.54</v>
      </c>
      <c r="H1531" s="12">
        <v>0.97</v>
      </c>
      <c r="I1531" s="12">
        <v>3.49</v>
      </c>
      <c r="J1531" s="29">
        <v>63.7</v>
      </c>
      <c r="K1531" s="29">
        <v>22</v>
      </c>
      <c r="L1531" s="12">
        <v>0.97</v>
      </c>
      <c r="M1531" s="12">
        <v>0.97</v>
      </c>
      <c r="N1531" s="29">
        <v>4.9000000000000004</v>
      </c>
      <c r="O1531" s="108">
        <v>4.7</v>
      </c>
      <c r="P1531" s="39" t="str">
        <f>VLOOKUP(Perspectivas_Globales[[#This Row],[Country]],Tablas!$B$5:$C$138,2,FALSE)</f>
        <v>Europa</v>
      </c>
      <c r="Q1531" s="39" t="str" cm="1">
        <f t="array" ref="Q15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531" s="39" t="str" cm="1">
        <f t="array" ref="R15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32" spans="1:18" x14ac:dyDescent="0.25">
      <c r="A1532" s="1" t="s">
        <v>137</v>
      </c>
      <c r="B1532" s="1">
        <v>2011</v>
      </c>
      <c r="C1532" s="1" t="s">
        <v>12</v>
      </c>
      <c r="D1532" s="29">
        <v>74.5</v>
      </c>
      <c r="E1532" s="29">
        <v>114</v>
      </c>
      <c r="F1532" s="29">
        <v>20</v>
      </c>
      <c r="G1532" s="29">
        <v>1.53</v>
      </c>
      <c r="H1532" s="12">
        <v>0.96</v>
      </c>
      <c r="I1532" s="12">
        <v>1.1100000000000001</v>
      </c>
      <c r="J1532" s="29">
        <v>62.8</v>
      </c>
      <c r="K1532" s="29">
        <v>23</v>
      </c>
      <c r="L1532" s="12">
        <v>0.97</v>
      </c>
      <c r="M1532" s="12">
        <v>0.97</v>
      </c>
      <c r="N1532" s="29">
        <v>4.9000000000000004</v>
      </c>
      <c r="O1532" s="108">
        <v>4.7</v>
      </c>
      <c r="P1532" s="39" t="str">
        <f>VLOOKUP(Perspectivas_Globales[[#This Row],[Country]],Tablas!$B$5:$C$138,2,FALSE)</f>
        <v>Europa</v>
      </c>
      <c r="Q1532" s="39" t="str" cm="1">
        <f t="array" ref="Q15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532" s="39" t="str" cm="1">
        <f t="array" ref="R15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33" spans="1:18" x14ac:dyDescent="0.25">
      <c r="A1533" s="1" t="s">
        <v>137</v>
      </c>
      <c r="B1533" s="1">
        <v>2010</v>
      </c>
      <c r="C1533" s="1" t="s">
        <v>12</v>
      </c>
      <c r="D1533" s="29">
        <v>74.2</v>
      </c>
      <c r="E1533" s="29">
        <v>116</v>
      </c>
      <c r="F1533" s="29">
        <v>21</v>
      </c>
      <c r="G1533" s="29">
        <v>1.49</v>
      </c>
      <c r="H1533" s="12">
        <v>0.96</v>
      </c>
      <c r="I1533" s="12">
        <v>7.0000000000000007E-2</v>
      </c>
      <c r="J1533" s="29">
        <v>61.9</v>
      </c>
      <c r="K1533" s="29">
        <v>25</v>
      </c>
      <c r="L1533" s="12">
        <v>0.97</v>
      </c>
      <c r="M1533" s="12">
        <v>0.97</v>
      </c>
      <c r="N1533" s="29">
        <v>4.9000000000000004</v>
      </c>
      <c r="O1533" s="108">
        <v>4.7</v>
      </c>
      <c r="P1533" s="39" t="str">
        <f>VLOOKUP(Perspectivas_Globales[[#This Row],[Country]],Tablas!$B$5:$C$138,2,FALSE)</f>
        <v>Europa</v>
      </c>
      <c r="Q1533" s="39" t="str" cm="1">
        <f t="array" ref="Q15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533" s="39" t="str" cm="1">
        <f t="array" ref="R15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34" spans="1:18" x14ac:dyDescent="0.25">
      <c r="A1534" s="1" t="s">
        <v>137</v>
      </c>
      <c r="B1534" s="1">
        <v>2009</v>
      </c>
      <c r="C1534" s="1" t="s">
        <v>12</v>
      </c>
      <c r="D1534" s="29">
        <v>73.900000000000006</v>
      </c>
      <c r="E1534" s="29">
        <v>118</v>
      </c>
      <c r="F1534" s="29">
        <v>23</v>
      </c>
      <c r="G1534" s="29">
        <v>1.4</v>
      </c>
      <c r="H1534" s="12">
        <v>0.94000000000000006</v>
      </c>
      <c r="I1534" s="12">
        <v>0.04</v>
      </c>
      <c r="J1534" s="29">
        <v>61.1</v>
      </c>
      <c r="K1534" s="29">
        <v>27</v>
      </c>
      <c r="L1534" s="12">
        <v>0.96</v>
      </c>
      <c r="M1534" s="12">
        <v>0.96</v>
      </c>
      <c r="N1534" s="29">
        <v>4.9000000000000004</v>
      </c>
      <c r="O1534" s="108">
        <v>4.8</v>
      </c>
      <c r="P1534" s="39" t="str">
        <f>VLOOKUP(Perspectivas_Globales[[#This Row],[Country]],Tablas!$B$5:$C$138,2,FALSE)</f>
        <v>Europa</v>
      </c>
      <c r="Q1534" s="39" t="str" cm="1">
        <f t="array" ref="Q15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534" s="39" t="str" cm="1">
        <f t="array" ref="R15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35" spans="1:18" x14ac:dyDescent="0.25">
      <c r="A1535" s="1" t="s">
        <v>137</v>
      </c>
      <c r="B1535" s="1">
        <v>2008</v>
      </c>
      <c r="C1535" s="1" t="s">
        <v>12</v>
      </c>
      <c r="D1535" s="29">
        <v>73.5</v>
      </c>
      <c r="E1535" s="29">
        <v>121</v>
      </c>
      <c r="F1535" s="29">
        <v>25</v>
      </c>
      <c r="G1535" s="29">
        <v>1.39</v>
      </c>
      <c r="H1535" s="12">
        <v>0.92</v>
      </c>
      <c r="I1535" s="12">
        <v>0</v>
      </c>
      <c r="J1535" s="29">
        <v>6.2</v>
      </c>
      <c r="K1535" s="29">
        <v>29</v>
      </c>
      <c r="L1535" s="12">
        <v>0.96</v>
      </c>
      <c r="M1535" s="12">
        <v>0.96</v>
      </c>
      <c r="N1535" s="29">
        <v>5</v>
      </c>
      <c r="O1535" s="108">
        <v>4.8</v>
      </c>
      <c r="P1535" s="39" t="str">
        <f>VLOOKUP(Perspectivas_Globales[[#This Row],[Country]],Tablas!$B$5:$C$138,2,FALSE)</f>
        <v>Europa</v>
      </c>
      <c r="Q1535" s="39" t="str" cm="1">
        <f t="array" ref="Q15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535" s="39" t="str" cm="1">
        <f t="array" ref="R15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36" spans="1:18" x14ac:dyDescent="0.25">
      <c r="A1536" s="1" t="s">
        <v>137</v>
      </c>
      <c r="B1536" s="1">
        <v>2007</v>
      </c>
      <c r="C1536" s="1" t="s">
        <v>12</v>
      </c>
      <c r="D1536" s="29">
        <v>73.2</v>
      </c>
      <c r="E1536" s="29">
        <v>124</v>
      </c>
      <c r="F1536" s="29">
        <v>26</v>
      </c>
      <c r="G1536" s="29">
        <v>1.26</v>
      </c>
      <c r="H1536" s="12">
        <v>0.96</v>
      </c>
      <c r="I1536" s="12">
        <v>0.03</v>
      </c>
      <c r="J1536" s="29">
        <v>59.3</v>
      </c>
      <c r="K1536" s="29">
        <v>31</v>
      </c>
      <c r="L1536" s="12">
        <v>0.96</v>
      </c>
      <c r="M1536" s="12">
        <v>0.96</v>
      </c>
      <c r="N1536" s="29">
        <v>5</v>
      </c>
      <c r="O1536" s="108">
        <v>4.8</v>
      </c>
      <c r="P1536" s="39" t="str">
        <f>VLOOKUP(Perspectivas_Globales[[#This Row],[Country]],Tablas!$B$5:$C$138,2,FALSE)</f>
        <v>Europa</v>
      </c>
      <c r="Q1536" s="39" t="str" cm="1">
        <f t="array" ref="Q15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536" s="39" t="str" cm="1">
        <f t="array" ref="R15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37" spans="1:18" x14ac:dyDescent="0.25">
      <c r="A1537" s="1" t="s">
        <v>137</v>
      </c>
      <c r="B1537" s="1">
        <v>2006</v>
      </c>
      <c r="C1537" s="1" t="s">
        <v>12</v>
      </c>
      <c r="D1537" s="29">
        <v>72.8</v>
      </c>
      <c r="E1537" s="29">
        <v>126</v>
      </c>
      <c r="F1537" s="29">
        <v>28</v>
      </c>
      <c r="G1537" s="29">
        <v>1.29</v>
      </c>
      <c r="H1537" s="12">
        <v>0.82000000000000006</v>
      </c>
      <c r="I1537" s="12">
        <v>0.34</v>
      </c>
      <c r="J1537" s="29">
        <v>58.5</v>
      </c>
      <c r="K1537" s="29">
        <v>34</v>
      </c>
      <c r="L1537" s="12">
        <v>0.09</v>
      </c>
      <c r="M1537" s="12">
        <v>0.09</v>
      </c>
      <c r="N1537" s="29">
        <v>5</v>
      </c>
      <c r="O1537" s="108">
        <v>4.8</v>
      </c>
      <c r="P1537" s="39" t="str">
        <f>VLOOKUP(Perspectivas_Globales[[#This Row],[Country]],Tablas!$B$5:$C$138,2,FALSE)</f>
        <v>Europa</v>
      </c>
      <c r="Q1537" s="39" t="str" cm="1">
        <f t="array" ref="Q15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537" s="39" t="str" cm="1">
        <f t="array" ref="R15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38" spans="1:18" x14ac:dyDescent="0.25">
      <c r="A1538" s="1" t="s">
        <v>137</v>
      </c>
      <c r="B1538" s="1">
        <v>2005</v>
      </c>
      <c r="C1538" s="1" t="s">
        <v>12</v>
      </c>
      <c r="D1538" s="29">
        <v>72.400000000000006</v>
      </c>
      <c r="E1538" s="29">
        <v>129</v>
      </c>
      <c r="F1538" s="29">
        <v>30</v>
      </c>
      <c r="G1538" s="29">
        <v>1.29</v>
      </c>
      <c r="H1538" s="12">
        <v>0.85</v>
      </c>
      <c r="I1538" s="12">
        <v>62</v>
      </c>
      <c r="J1538" s="29">
        <v>57.6</v>
      </c>
      <c r="K1538" s="29">
        <v>36</v>
      </c>
      <c r="L1538" s="12">
        <v>0.09</v>
      </c>
      <c r="M1538" s="12">
        <v>0.09</v>
      </c>
      <c r="N1538" s="29">
        <v>5</v>
      </c>
      <c r="O1538" s="108">
        <v>4.9000000000000004</v>
      </c>
      <c r="P1538" s="39" t="str">
        <f>VLOOKUP(Perspectivas_Globales[[#This Row],[Country]],Tablas!$B$5:$C$138,2,FALSE)</f>
        <v>Europa</v>
      </c>
      <c r="Q1538" s="39" t="str" cm="1">
        <f t="array" ref="Q15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538" s="39" t="str" cm="1">
        <f t="array" ref="R15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39" spans="1:18" x14ac:dyDescent="0.25">
      <c r="A1539" s="1" t="s">
        <v>137</v>
      </c>
      <c r="B1539" s="1">
        <v>2004</v>
      </c>
      <c r="C1539" s="1" t="s">
        <v>12</v>
      </c>
      <c r="D1539" s="29">
        <v>72</v>
      </c>
      <c r="E1539" s="29">
        <v>132</v>
      </c>
      <c r="F1539" s="29">
        <v>33</v>
      </c>
      <c r="G1539" s="29">
        <v>1.35</v>
      </c>
      <c r="H1539" s="12">
        <v>0.77</v>
      </c>
      <c r="I1539" s="12">
        <v>89.27</v>
      </c>
      <c r="J1539" s="29">
        <v>56.8</v>
      </c>
      <c r="K1539" s="29">
        <v>39</v>
      </c>
      <c r="L1539" s="12">
        <v>0.85</v>
      </c>
      <c r="M1539" s="12">
        <v>0.85</v>
      </c>
      <c r="N1539" s="29">
        <v>5.0999999999999996</v>
      </c>
      <c r="O1539" s="108">
        <v>4.9000000000000004</v>
      </c>
      <c r="P1539" s="39" t="str">
        <f>VLOOKUP(Perspectivas_Globales[[#This Row],[Country]],Tablas!$B$5:$C$138,2,FALSE)</f>
        <v>Europa</v>
      </c>
      <c r="Q1539" s="39" t="str" cm="1">
        <f t="array" ref="Q15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539" s="39" t="str" cm="1">
        <f t="array" ref="R15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40" spans="1:18" x14ac:dyDescent="0.25">
      <c r="A1540" s="1" t="s">
        <v>137</v>
      </c>
      <c r="B1540" s="1">
        <v>2003</v>
      </c>
      <c r="C1540" s="1" t="s">
        <v>12</v>
      </c>
      <c r="D1540" s="29">
        <v>71.599999999999994</v>
      </c>
      <c r="E1540" s="29">
        <v>135</v>
      </c>
      <c r="F1540" s="29">
        <v>35</v>
      </c>
      <c r="G1540" s="29">
        <v>1.42</v>
      </c>
      <c r="H1540" s="12">
        <v>0.68</v>
      </c>
      <c r="I1540" s="12">
        <v>58.44</v>
      </c>
      <c r="J1540" s="29">
        <v>55.9</v>
      </c>
      <c r="K1540" s="29">
        <v>43</v>
      </c>
      <c r="L1540" s="12">
        <v>0.69000000000000006</v>
      </c>
      <c r="M1540" s="12">
        <v>0.68</v>
      </c>
      <c r="N1540" s="29">
        <v>5.0999999999999996</v>
      </c>
      <c r="O1540" s="108">
        <v>5</v>
      </c>
      <c r="P1540" s="39" t="str">
        <f>VLOOKUP(Perspectivas_Globales[[#This Row],[Country]],Tablas!$B$5:$C$138,2,FALSE)</f>
        <v>Europa</v>
      </c>
      <c r="Q1540" s="39" t="str" cm="1">
        <f t="array" ref="Q15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540" s="39" t="str" cm="1">
        <f t="array" ref="R15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41" spans="1:18" x14ac:dyDescent="0.25">
      <c r="A1541" s="1" t="s">
        <v>137</v>
      </c>
      <c r="B1541" s="1">
        <v>2002</v>
      </c>
      <c r="C1541" s="1" t="s">
        <v>12</v>
      </c>
      <c r="D1541" s="29">
        <v>71.2</v>
      </c>
      <c r="E1541" s="29">
        <v>138</v>
      </c>
      <c r="F1541" s="29">
        <v>38</v>
      </c>
      <c r="G1541" s="29">
        <v>1.47</v>
      </c>
      <c r="H1541" s="12">
        <v>0.72</v>
      </c>
      <c r="I1541" s="12">
        <v>78.23</v>
      </c>
      <c r="J1541" s="29">
        <v>55.1</v>
      </c>
      <c r="K1541" s="29">
        <v>46</v>
      </c>
      <c r="L1541" s="12">
        <v>0.78</v>
      </c>
      <c r="M1541" s="12">
        <v>0.78</v>
      </c>
      <c r="N1541" s="29">
        <v>5.2</v>
      </c>
      <c r="O1541" s="108">
        <v>5</v>
      </c>
      <c r="P1541" s="39" t="str">
        <f>VLOOKUP(Perspectivas_Globales[[#This Row],[Country]],Tablas!$B$5:$C$138,2,FALSE)</f>
        <v>Europa</v>
      </c>
      <c r="Q1541" s="39" t="str" cm="1">
        <f t="array" ref="Q15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541" s="39" t="str" cm="1">
        <f t="array" ref="R15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42" spans="1:18" x14ac:dyDescent="0.25">
      <c r="A1542" s="1" t="s">
        <v>137</v>
      </c>
      <c r="B1542" s="1">
        <v>2001</v>
      </c>
      <c r="C1542" s="1" t="s">
        <v>12</v>
      </c>
      <c r="D1542" s="29">
        <v>78</v>
      </c>
      <c r="E1542" s="29">
        <v>14</v>
      </c>
      <c r="F1542" s="29">
        <v>41</v>
      </c>
      <c r="G1542" s="29">
        <v>1.49</v>
      </c>
      <c r="H1542" s="12">
        <v>0.77</v>
      </c>
      <c r="I1542" s="12">
        <v>305.09000000000003</v>
      </c>
      <c r="J1542" s="29">
        <v>54.3</v>
      </c>
      <c r="K1542" s="29">
        <v>50</v>
      </c>
      <c r="L1542" s="12">
        <v>0.88</v>
      </c>
      <c r="M1542" s="12">
        <v>0.88</v>
      </c>
      <c r="N1542" s="29">
        <v>5.2</v>
      </c>
      <c r="O1542" s="108">
        <v>5.0999999999999996</v>
      </c>
      <c r="P1542" s="39" t="str">
        <f>VLOOKUP(Perspectivas_Globales[[#This Row],[Country]],Tablas!$B$5:$C$138,2,FALSE)</f>
        <v>Europa</v>
      </c>
      <c r="Q1542" s="39" t="str" cm="1">
        <f t="array" ref="Q15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542" s="39" t="str" cm="1">
        <f t="array" ref="R15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43" spans="1:18" x14ac:dyDescent="0.25">
      <c r="A1543" s="1" t="s">
        <v>137</v>
      </c>
      <c r="B1543" s="1">
        <v>2000</v>
      </c>
      <c r="C1543" s="1" t="s">
        <v>12</v>
      </c>
      <c r="D1543" s="29">
        <v>74</v>
      </c>
      <c r="E1543" s="29">
        <v>143</v>
      </c>
      <c r="F1543" s="29">
        <v>44</v>
      </c>
      <c r="G1543" s="29">
        <v>1.54</v>
      </c>
      <c r="H1543" s="12">
        <v>0.71</v>
      </c>
      <c r="I1543" s="12">
        <v>162.44</v>
      </c>
      <c r="J1543" s="29">
        <v>53.5</v>
      </c>
      <c r="K1543" s="29">
        <v>54</v>
      </c>
      <c r="L1543" s="12">
        <v>0.85</v>
      </c>
      <c r="M1543" s="12">
        <v>0.85</v>
      </c>
      <c r="N1543" s="29">
        <v>5.3</v>
      </c>
      <c r="O1543" s="108">
        <v>5.2</v>
      </c>
      <c r="P1543" s="39" t="str">
        <f>VLOOKUP(Perspectivas_Globales[[#This Row],[Country]],Tablas!$B$5:$C$138,2,FALSE)</f>
        <v>Europa</v>
      </c>
      <c r="Q1543" s="39" t="str" cm="1">
        <f t="array" ref="Q15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543" s="39" t="str" cm="1">
        <f t="array" ref="R15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44" spans="1:18" x14ac:dyDescent="0.25">
      <c r="A1544" s="1" t="s">
        <v>138</v>
      </c>
      <c r="B1544" s="1">
        <v>2014</v>
      </c>
      <c r="C1544" s="1" t="s">
        <v>12</v>
      </c>
      <c r="D1544" s="29">
        <v>66</v>
      </c>
      <c r="E1544" s="29">
        <v>217</v>
      </c>
      <c r="F1544" s="29">
        <v>7</v>
      </c>
      <c r="G1544" s="29">
        <v>2.9</v>
      </c>
      <c r="H1544" s="12">
        <v>0.97</v>
      </c>
      <c r="I1544" s="12">
        <v>0</v>
      </c>
      <c r="J1544" s="29">
        <v>47.7</v>
      </c>
      <c r="K1544" s="29">
        <v>8</v>
      </c>
      <c r="L1544" s="12">
        <v>0.98</v>
      </c>
      <c r="M1544" s="12">
        <v>0.98</v>
      </c>
      <c r="N1544" s="29">
        <v>3.3</v>
      </c>
      <c r="O1544" s="108">
        <v>3.3</v>
      </c>
      <c r="P1544" s="39" t="str">
        <f>VLOOKUP(Perspectivas_Globales[[#This Row],[Country]],Tablas!$B$5:$C$138,2,FALSE)</f>
        <v>Asia</v>
      </c>
      <c r="Q1544" s="39" t="str" cm="1">
        <f t="array" ref="Q15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44" s="39" t="str" cm="1">
        <f t="array" ref="R15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45" spans="1:18" x14ac:dyDescent="0.25">
      <c r="A1545" s="1" t="s">
        <v>138</v>
      </c>
      <c r="B1545" s="1">
        <v>2013</v>
      </c>
      <c r="C1545" s="1" t="s">
        <v>12</v>
      </c>
      <c r="D1545" s="29">
        <v>65.400000000000006</v>
      </c>
      <c r="E1545" s="29">
        <v>228</v>
      </c>
      <c r="F1545" s="29">
        <v>7</v>
      </c>
      <c r="G1545" s="29">
        <v>2.93</v>
      </c>
      <c r="H1545" s="12">
        <v>0.98</v>
      </c>
      <c r="I1545" s="12">
        <v>0</v>
      </c>
      <c r="J1545" s="29">
        <v>46.7</v>
      </c>
      <c r="K1545" s="29">
        <v>8</v>
      </c>
      <c r="L1545" s="12">
        <v>0.98</v>
      </c>
      <c r="M1545" s="12">
        <v>0.98</v>
      </c>
      <c r="N1545" s="29">
        <v>3.2</v>
      </c>
      <c r="O1545" s="108">
        <v>3.3</v>
      </c>
      <c r="P1545" s="39" t="str">
        <f>VLOOKUP(Perspectivas_Globales[[#This Row],[Country]],Tablas!$B$5:$C$138,2,FALSE)</f>
        <v>Asia</v>
      </c>
      <c r="Q1545" s="39" t="str" cm="1">
        <f t="array" ref="Q15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45" s="39" t="str" cm="1">
        <f t="array" ref="R15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46" spans="1:18" x14ac:dyDescent="0.25">
      <c r="A1546" s="1" t="s">
        <v>138</v>
      </c>
      <c r="B1546" s="1">
        <v>2012</v>
      </c>
      <c r="C1546" s="1" t="s">
        <v>12</v>
      </c>
      <c r="D1546" s="29">
        <v>65.599999999999994</v>
      </c>
      <c r="E1546" s="29">
        <v>22</v>
      </c>
      <c r="F1546" s="29">
        <v>7</v>
      </c>
      <c r="G1546" s="29">
        <v>2.75</v>
      </c>
      <c r="H1546" s="12">
        <v>0.98</v>
      </c>
      <c r="I1546" s="12">
        <v>0</v>
      </c>
      <c r="J1546" s="29">
        <v>45.9</v>
      </c>
      <c r="K1546" s="29">
        <v>8</v>
      </c>
      <c r="L1546" s="12">
        <v>0.98</v>
      </c>
      <c r="M1546" s="12">
        <v>0.97</v>
      </c>
      <c r="N1546" s="29">
        <v>3.2</v>
      </c>
      <c r="O1546" s="108">
        <v>3.3</v>
      </c>
      <c r="P1546" s="39" t="str">
        <f>VLOOKUP(Perspectivas_Globales[[#This Row],[Country]],Tablas!$B$5:$C$138,2,FALSE)</f>
        <v>Asia</v>
      </c>
      <c r="Q1546" s="39" t="str" cm="1">
        <f t="array" ref="Q15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46" s="39" t="str" cm="1">
        <f t="array" ref="R15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47" spans="1:18" x14ac:dyDescent="0.25">
      <c r="A1547" s="1" t="s">
        <v>138</v>
      </c>
      <c r="B1547" s="1">
        <v>2011</v>
      </c>
      <c r="C1547" s="1" t="s">
        <v>12</v>
      </c>
      <c r="D1547" s="29">
        <v>65.599999999999994</v>
      </c>
      <c r="E1547" s="29">
        <v>217</v>
      </c>
      <c r="F1547" s="29">
        <v>7</v>
      </c>
      <c r="G1547" s="29">
        <v>2.5499999999999998</v>
      </c>
      <c r="H1547" s="12">
        <v>0.97</v>
      </c>
      <c r="I1547" s="12">
        <v>0</v>
      </c>
      <c r="J1547" s="29">
        <v>45</v>
      </c>
      <c r="K1547" s="29">
        <v>8</v>
      </c>
      <c r="L1547" s="12">
        <v>0.97</v>
      </c>
      <c r="M1547" s="12">
        <v>0.97</v>
      </c>
      <c r="N1547" s="29">
        <v>3.2</v>
      </c>
      <c r="O1547" s="108">
        <v>3.3</v>
      </c>
      <c r="P1547" s="39" t="str">
        <f>VLOOKUP(Perspectivas_Globales[[#This Row],[Country]],Tablas!$B$5:$C$138,2,FALSE)</f>
        <v>Asia</v>
      </c>
      <c r="Q1547" s="39" t="str" cm="1">
        <f t="array" ref="Q15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47" s="39" t="str" cm="1">
        <f t="array" ref="R15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48" spans="1:18" x14ac:dyDescent="0.25">
      <c r="A1548" s="1" t="s">
        <v>138</v>
      </c>
      <c r="B1548" s="1">
        <v>2010</v>
      </c>
      <c r="C1548" s="1" t="s">
        <v>12</v>
      </c>
      <c r="D1548" s="29">
        <v>65.8</v>
      </c>
      <c r="E1548" s="29">
        <v>211</v>
      </c>
      <c r="F1548" s="29">
        <v>7</v>
      </c>
      <c r="G1548" s="29">
        <v>2.48</v>
      </c>
      <c r="H1548" s="12">
        <v>0.96</v>
      </c>
      <c r="I1548" s="12">
        <v>0</v>
      </c>
      <c r="J1548" s="29">
        <v>44.2</v>
      </c>
      <c r="K1548" s="29">
        <v>8</v>
      </c>
      <c r="L1548" s="12">
        <v>0.96</v>
      </c>
      <c r="M1548" s="12">
        <v>0.96</v>
      </c>
      <c r="N1548" s="29">
        <v>3.2</v>
      </c>
      <c r="O1548" s="108">
        <v>3.3</v>
      </c>
      <c r="P1548" s="39" t="str">
        <f>VLOOKUP(Perspectivas_Globales[[#This Row],[Country]],Tablas!$B$5:$C$138,2,FALSE)</f>
        <v>Asia</v>
      </c>
      <c r="Q1548" s="39" t="str" cm="1">
        <f t="array" ref="Q15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48" s="39" t="str" cm="1">
        <f t="array" ref="R15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49" spans="1:18" x14ac:dyDescent="0.25">
      <c r="A1549" s="1" t="s">
        <v>138</v>
      </c>
      <c r="B1549" s="1">
        <v>2009</v>
      </c>
      <c r="C1549" s="1" t="s">
        <v>12</v>
      </c>
      <c r="D1549" s="29">
        <v>65.599999999999994</v>
      </c>
      <c r="E1549" s="29">
        <v>215</v>
      </c>
      <c r="F1549" s="29">
        <v>6</v>
      </c>
      <c r="G1549" s="29">
        <v>2.35</v>
      </c>
      <c r="H1549" s="12">
        <v>0.97</v>
      </c>
      <c r="I1549" s="12">
        <v>0</v>
      </c>
      <c r="J1549" s="29">
        <v>43.4</v>
      </c>
      <c r="K1549" s="29">
        <v>8</v>
      </c>
      <c r="L1549" s="12">
        <v>0.97</v>
      </c>
      <c r="M1549" s="12">
        <v>0.96</v>
      </c>
      <c r="N1549" s="29">
        <v>3.2</v>
      </c>
      <c r="O1549" s="108">
        <v>3.3</v>
      </c>
      <c r="P1549" s="39" t="str">
        <f>VLOOKUP(Perspectivas_Globales[[#This Row],[Country]],Tablas!$B$5:$C$138,2,FALSE)</f>
        <v>Asia</v>
      </c>
      <c r="Q1549" s="39" t="str" cm="1">
        <f t="array" ref="Q15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49" s="39" t="str" cm="1">
        <f t="array" ref="R15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50" spans="1:18" x14ac:dyDescent="0.25">
      <c r="A1550" s="1" t="s">
        <v>138</v>
      </c>
      <c r="B1550" s="1">
        <v>2008</v>
      </c>
      <c r="C1550" s="1" t="s">
        <v>12</v>
      </c>
      <c r="D1550" s="29">
        <v>64.5</v>
      </c>
      <c r="E1550" s="29">
        <v>235</v>
      </c>
      <c r="F1550" s="29">
        <v>6</v>
      </c>
      <c r="G1550" s="29">
        <v>2.4</v>
      </c>
      <c r="H1550" s="12">
        <v>0.96</v>
      </c>
      <c r="I1550" s="12">
        <v>0</v>
      </c>
      <c r="J1550" s="29">
        <v>42.7</v>
      </c>
      <c r="K1550" s="29">
        <v>8</v>
      </c>
      <c r="L1550" s="12">
        <v>0.96</v>
      </c>
      <c r="M1550" s="12">
        <v>0.96</v>
      </c>
      <c r="N1550" s="29">
        <v>3.2</v>
      </c>
      <c r="O1550" s="108">
        <v>3.3</v>
      </c>
      <c r="P1550" s="39" t="str">
        <f>VLOOKUP(Perspectivas_Globales[[#This Row],[Country]],Tablas!$B$5:$C$138,2,FALSE)</f>
        <v>Asia</v>
      </c>
      <c r="Q1550" s="39" t="str" cm="1">
        <f t="array" ref="Q15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50" s="39" t="str" cm="1">
        <f t="array" ref="R15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51" spans="1:18" x14ac:dyDescent="0.25">
      <c r="A1551" s="1" t="s">
        <v>138</v>
      </c>
      <c r="B1551" s="1">
        <v>2007</v>
      </c>
      <c r="C1551" s="1" t="s">
        <v>12</v>
      </c>
      <c r="D1551" s="29">
        <v>64.099999999999994</v>
      </c>
      <c r="E1551" s="29">
        <v>241</v>
      </c>
      <c r="F1551" s="29">
        <v>6</v>
      </c>
      <c r="G1551" s="29">
        <v>2.58</v>
      </c>
      <c r="H1551" s="12">
        <v>0.98</v>
      </c>
      <c r="I1551" s="12">
        <v>0.59</v>
      </c>
      <c r="J1551" s="29">
        <v>42</v>
      </c>
      <c r="K1551" s="29">
        <v>8</v>
      </c>
      <c r="L1551" s="12">
        <v>0.98</v>
      </c>
      <c r="M1551" s="12">
        <v>0.98</v>
      </c>
      <c r="N1551" s="29">
        <v>3.3</v>
      </c>
      <c r="O1551" s="108">
        <v>3.3</v>
      </c>
      <c r="P1551" s="39" t="str">
        <f>VLOOKUP(Perspectivas_Globales[[#This Row],[Country]],Tablas!$B$5:$C$138,2,FALSE)</f>
        <v>Asia</v>
      </c>
      <c r="Q1551" s="39" t="str" cm="1">
        <f t="array" ref="Q15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51" s="39" t="str" cm="1">
        <f t="array" ref="R15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52" spans="1:18" x14ac:dyDescent="0.25">
      <c r="A1552" s="1" t="s">
        <v>138</v>
      </c>
      <c r="B1552" s="1">
        <v>2006</v>
      </c>
      <c r="C1552" s="1" t="s">
        <v>12</v>
      </c>
      <c r="D1552" s="29">
        <v>63.7</v>
      </c>
      <c r="E1552" s="29">
        <v>245</v>
      </c>
      <c r="F1552" s="29">
        <v>6</v>
      </c>
      <c r="G1552" s="29">
        <v>2.71</v>
      </c>
      <c r="H1552" s="12">
        <v>0.98</v>
      </c>
      <c r="I1552" s="12">
        <v>0.48</v>
      </c>
      <c r="J1552" s="29">
        <v>41.3</v>
      </c>
      <c r="K1552" s="29">
        <v>8</v>
      </c>
      <c r="L1552" s="12">
        <v>0.98</v>
      </c>
      <c r="M1552" s="12">
        <v>0.98</v>
      </c>
      <c r="N1552" s="29">
        <v>3.3</v>
      </c>
      <c r="O1552" s="108">
        <v>3.3</v>
      </c>
      <c r="P1552" s="39" t="str">
        <f>VLOOKUP(Perspectivas_Globales[[#This Row],[Country]],Tablas!$B$5:$C$138,2,FALSE)</f>
        <v>Asia</v>
      </c>
      <c r="Q1552" s="39" t="str" cm="1">
        <f t="array" ref="Q15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52" s="39" t="str" cm="1">
        <f t="array" ref="R15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53" spans="1:18" x14ac:dyDescent="0.25">
      <c r="A1553" s="1" t="s">
        <v>138</v>
      </c>
      <c r="B1553" s="1">
        <v>2005</v>
      </c>
      <c r="C1553" s="1" t="s">
        <v>12</v>
      </c>
      <c r="D1553" s="29">
        <v>63.3</v>
      </c>
      <c r="E1553" s="29">
        <v>248</v>
      </c>
      <c r="F1553" s="29">
        <v>6</v>
      </c>
      <c r="G1553" s="29">
        <v>2.85</v>
      </c>
      <c r="H1553" s="12">
        <v>0.99</v>
      </c>
      <c r="I1553" s="12">
        <v>0</v>
      </c>
      <c r="J1553" s="29">
        <v>4.7</v>
      </c>
      <c r="K1553" s="29">
        <v>8</v>
      </c>
      <c r="L1553" s="12">
        <v>0.99</v>
      </c>
      <c r="M1553" s="12">
        <v>0.99</v>
      </c>
      <c r="N1553" s="29">
        <v>3.4</v>
      </c>
      <c r="O1553" s="108">
        <v>3.4</v>
      </c>
      <c r="P1553" s="39" t="str">
        <f>VLOOKUP(Perspectivas_Globales[[#This Row],[Country]],Tablas!$B$5:$C$138,2,FALSE)</f>
        <v>Asia</v>
      </c>
      <c r="Q1553" s="39" t="str" cm="1">
        <f t="array" ref="Q155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53" s="39" t="str" cm="1">
        <f t="array" ref="R155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54" spans="1:18" x14ac:dyDescent="0.25">
      <c r="A1554" s="1" t="s">
        <v>138</v>
      </c>
      <c r="B1554" s="1">
        <v>2004</v>
      </c>
      <c r="C1554" s="1" t="s">
        <v>12</v>
      </c>
      <c r="D1554" s="29">
        <v>63.5</v>
      </c>
      <c r="E1554" s="29">
        <v>238</v>
      </c>
      <c r="F1554" s="29">
        <v>6</v>
      </c>
      <c r="G1554" s="29">
        <v>2.86</v>
      </c>
      <c r="H1554" s="12">
        <v>0.96</v>
      </c>
      <c r="I1554" s="12">
        <v>0.01</v>
      </c>
      <c r="J1554" s="29">
        <v>4</v>
      </c>
      <c r="K1554" s="29">
        <v>8</v>
      </c>
      <c r="L1554" s="12">
        <v>0.98</v>
      </c>
      <c r="M1554" s="12">
        <v>0.97</v>
      </c>
      <c r="N1554" s="29">
        <v>3.4</v>
      </c>
      <c r="O1554" s="108">
        <v>3.4</v>
      </c>
      <c r="P1554" s="39" t="str">
        <f>VLOOKUP(Perspectivas_Globales[[#This Row],[Country]],Tablas!$B$5:$C$138,2,FALSE)</f>
        <v>Asia</v>
      </c>
      <c r="Q1554" s="39" t="str" cm="1">
        <f t="array" ref="Q155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54" s="39" t="str" cm="1">
        <f t="array" ref="R155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55" spans="1:18" x14ac:dyDescent="0.25">
      <c r="A1555" s="1" t="s">
        <v>138</v>
      </c>
      <c r="B1555" s="1">
        <v>2003</v>
      </c>
      <c r="C1555" s="1" t="s">
        <v>12</v>
      </c>
      <c r="D1555" s="29">
        <v>63.4</v>
      </c>
      <c r="E1555" s="29">
        <v>231</v>
      </c>
      <c r="F1555" s="29">
        <v>7</v>
      </c>
      <c r="G1555" s="29">
        <v>2.88</v>
      </c>
      <c r="H1555" s="12">
        <v>0.97</v>
      </c>
      <c r="I1555" s="12">
        <v>0.01</v>
      </c>
      <c r="J1555" s="29">
        <v>39.4</v>
      </c>
      <c r="K1555" s="29">
        <v>8</v>
      </c>
      <c r="L1555" s="12">
        <v>0.66</v>
      </c>
      <c r="M1555" s="12">
        <v>0.83000000000000007</v>
      </c>
      <c r="N1555" s="29">
        <v>3.5</v>
      </c>
      <c r="O1555" s="108">
        <v>3.4</v>
      </c>
      <c r="P1555" s="39" t="str">
        <f>VLOOKUP(Perspectivas_Globales[[#This Row],[Country]],Tablas!$B$5:$C$138,2,FALSE)</f>
        <v>Asia</v>
      </c>
      <c r="Q1555" s="39" t="str" cm="1">
        <f t="array" ref="Q155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55" s="39" t="str" cm="1">
        <f t="array" ref="R155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56" spans="1:18" x14ac:dyDescent="0.25">
      <c r="A1556" s="1" t="s">
        <v>138</v>
      </c>
      <c r="B1556" s="1">
        <v>2002</v>
      </c>
      <c r="C1556" s="1" t="s">
        <v>12</v>
      </c>
      <c r="D1556" s="29">
        <v>63.3</v>
      </c>
      <c r="E1556" s="29">
        <v>229</v>
      </c>
      <c r="F1556" s="29">
        <v>7</v>
      </c>
      <c r="G1556" s="29">
        <v>2.33</v>
      </c>
      <c r="H1556" s="12">
        <v>0.96</v>
      </c>
      <c r="I1556" s="12">
        <v>0.11</v>
      </c>
      <c r="J1556" s="29">
        <v>38.700000000000003</v>
      </c>
      <c r="K1556" s="29">
        <v>8</v>
      </c>
      <c r="L1556" s="12">
        <v>0.99</v>
      </c>
      <c r="M1556" s="12">
        <v>0.98</v>
      </c>
      <c r="N1556" s="29">
        <v>3.5</v>
      </c>
      <c r="O1556" s="108">
        <v>3.5</v>
      </c>
      <c r="P1556" s="39" t="str">
        <f>VLOOKUP(Perspectivas_Globales[[#This Row],[Country]],Tablas!$B$5:$C$138,2,FALSE)</f>
        <v>Asia</v>
      </c>
      <c r="Q1556" s="39" t="str" cm="1">
        <f t="array" ref="Q155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56" s="39" t="str" cm="1">
        <f t="array" ref="R155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57" spans="1:18" x14ac:dyDescent="0.25">
      <c r="A1557" s="1" t="s">
        <v>139</v>
      </c>
      <c r="B1557" s="1">
        <v>2014</v>
      </c>
      <c r="C1557" s="1" t="s">
        <v>12</v>
      </c>
      <c r="D1557" s="29">
        <v>61.5</v>
      </c>
      <c r="E1557" s="29">
        <v>38</v>
      </c>
      <c r="F1557" s="29">
        <v>68</v>
      </c>
      <c r="G1557" s="29">
        <v>0.01</v>
      </c>
      <c r="H1557" s="12">
        <v>0.78</v>
      </c>
      <c r="I1557" s="12">
        <v>3.14</v>
      </c>
      <c r="J1557" s="29">
        <v>18.100000000000001</v>
      </c>
      <c r="K1557" s="29">
        <v>97</v>
      </c>
      <c r="L1557" s="12">
        <v>0.82000000000000006</v>
      </c>
      <c r="M1557" s="12">
        <v>0.78</v>
      </c>
      <c r="N1557" s="29">
        <v>5.7</v>
      </c>
      <c r="O1557" s="108">
        <v>5.6</v>
      </c>
      <c r="P1557" s="39" t="str">
        <f>VLOOKUP(Perspectivas_Globales[[#This Row],[Country]],Tablas!$B$5:$C$138,2,FALSE)</f>
        <v>Africa</v>
      </c>
      <c r="Q1557" s="39" t="str" cm="1">
        <f t="array" ref="Q155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557" s="39" t="str" cm="1">
        <f t="array" ref="R155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58" spans="1:18" x14ac:dyDescent="0.25">
      <c r="A1558" s="1" t="s">
        <v>139</v>
      </c>
      <c r="B1558" s="1">
        <v>2013</v>
      </c>
      <c r="C1558" s="1" t="s">
        <v>12</v>
      </c>
      <c r="D1558" s="29">
        <v>67</v>
      </c>
      <c r="E1558" s="29">
        <v>325</v>
      </c>
      <c r="F1558" s="29">
        <v>71</v>
      </c>
      <c r="G1558" s="29">
        <v>0.01</v>
      </c>
      <c r="H1558" s="12">
        <v>0.78</v>
      </c>
      <c r="I1558" s="12">
        <v>78.78</v>
      </c>
      <c r="J1558" s="29">
        <v>17.600000000000001</v>
      </c>
      <c r="K1558" s="29">
        <v>103</v>
      </c>
      <c r="L1558" s="12">
        <v>0.82000000000000006</v>
      </c>
      <c r="M1558" s="12">
        <v>0.78</v>
      </c>
      <c r="N1558" s="29">
        <v>5.7</v>
      </c>
      <c r="O1558" s="108">
        <v>5.7</v>
      </c>
      <c r="P1558" s="39" t="str">
        <f>VLOOKUP(Perspectivas_Globales[[#This Row],[Country]],Tablas!$B$5:$C$138,2,FALSE)</f>
        <v>Africa</v>
      </c>
      <c r="Q1558" s="39" t="str" cm="1">
        <f t="array" ref="Q155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558" s="39" t="str" cm="1">
        <f t="array" ref="R155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59" spans="1:18" x14ac:dyDescent="0.25">
      <c r="A1559" s="1" t="s">
        <v>139</v>
      </c>
      <c r="B1559" s="1">
        <v>2012</v>
      </c>
      <c r="C1559" s="1" t="s">
        <v>12</v>
      </c>
      <c r="D1559" s="29">
        <v>60</v>
      </c>
      <c r="E1559" s="29">
        <v>339</v>
      </c>
      <c r="F1559" s="29">
        <v>73</v>
      </c>
      <c r="G1559" s="29">
        <v>0.01</v>
      </c>
      <c r="H1559" s="12">
        <v>0.78</v>
      </c>
      <c r="I1559" s="12">
        <v>20.27</v>
      </c>
      <c r="J1559" s="29">
        <v>17.2</v>
      </c>
      <c r="K1559" s="29">
        <v>109</v>
      </c>
      <c r="L1559" s="12">
        <v>0.82000000000000006</v>
      </c>
      <c r="M1559" s="12">
        <v>0.78</v>
      </c>
      <c r="N1559" s="29">
        <v>5.8</v>
      </c>
      <c r="O1559" s="108">
        <v>5.8</v>
      </c>
      <c r="P1559" s="39" t="str">
        <f>VLOOKUP(Perspectivas_Globales[[#This Row],[Country]],Tablas!$B$5:$C$138,2,FALSE)</f>
        <v>Africa</v>
      </c>
      <c r="Q1559" s="39" t="str" cm="1">
        <f t="array" ref="Q155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559" s="39" t="str" cm="1">
        <f t="array" ref="R155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60" spans="1:18" x14ac:dyDescent="0.25">
      <c r="A1560" s="1" t="s">
        <v>139</v>
      </c>
      <c r="B1560" s="1">
        <v>2011</v>
      </c>
      <c r="C1560" s="1" t="s">
        <v>12</v>
      </c>
      <c r="D1560" s="29">
        <v>59.3</v>
      </c>
      <c r="E1560" s="29">
        <v>347</v>
      </c>
      <c r="F1560" s="29">
        <v>76</v>
      </c>
      <c r="G1560" s="29">
        <v>10.220000000000001</v>
      </c>
      <c r="H1560" s="12">
        <v>0.82000000000000006</v>
      </c>
      <c r="I1560" s="12">
        <v>33.119999999999997</v>
      </c>
      <c r="J1560" s="29">
        <v>16.7</v>
      </c>
      <c r="K1560" s="29">
        <v>114</v>
      </c>
      <c r="L1560" s="12">
        <v>0.82000000000000006</v>
      </c>
      <c r="M1560" s="12">
        <v>0.82000000000000006</v>
      </c>
      <c r="N1560" s="29">
        <v>5.9</v>
      </c>
      <c r="O1560" s="108">
        <v>5.9</v>
      </c>
      <c r="P1560" s="39" t="str">
        <f>VLOOKUP(Perspectivas_Globales[[#This Row],[Country]],Tablas!$B$5:$C$138,2,FALSE)</f>
        <v>Africa</v>
      </c>
      <c r="Q1560" s="39" t="str" cm="1">
        <f t="array" ref="Q156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560" s="39" t="str" cm="1">
        <f t="array" ref="R156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61" spans="1:18" x14ac:dyDescent="0.25">
      <c r="A1561" s="1" t="s">
        <v>139</v>
      </c>
      <c r="B1561" s="1">
        <v>2010</v>
      </c>
      <c r="C1561" s="1" t="s">
        <v>12</v>
      </c>
      <c r="D1561" s="29">
        <v>58.4</v>
      </c>
      <c r="E1561" s="29">
        <v>362</v>
      </c>
      <c r="F1561" s="29">
        <v>79</v>
      </c>
      <c r="G1561" s="29">
        <v>10.029999999999999</v>
      </c>
      <c r="H1561" s="12">
        <v>0.08</v>
      </c>
      <c r="I1561" s="12">
        <v>13.13</v>
      </c>
      <c r="J1561" s="29">
        <v>16.3</v>
      </c>
      <c r="K1561" s="29">
        <v>119</v>
      </c>
      <c r="L1561" s="12">
        <v>0.79</v>
      </c>
      <c r="M1561" s="12">
        <v>0.08</v>
      </c>
      <c r="N1561" s="29">
        <v>6</v>
      </c>
      <c r="O1561" s="108">
        <v>6</v>
      </c>
      <c r="P1561" s="39" t="str">
        <f>VLOOKUP(Perspectivas_Globales[[#This Row],[Country]],Tablas!$B$5:$C$138,2,FALSE)</f>
        <v>Africa</v>
      </c>
      <c r="Q1561" s="39" t="str" cm="1">
        <f t="array" ref="Q156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561" s="39" t="str" cm="1">
        <f t="array" ref="R156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62" spans="1:18" x14ac:dyDescent="0.25">
      <c r="A1562" s="1" t="s">
        <v>139</v>
      </c>
      <c r="B1562" s="1">
        <v>2009</v>
      </c>
      <c r="C1562" s="1" t="s">
        <v>12</v>
      </c>
      <c r="D1562" s="29">
        <v>57.5</v>
      </c>
      <c r="E1562" s="29">
        <v>378</v>
      </c>
      <c r="F1562" s="29">
        <v>82</v>
      </c>
      <c r="G1562" s="29">
        <v>9.6300000000000008</v>
      </c>
      <c r="H1562" s="12">
        <v>0.79</v>
      </c>
      <c r="I1562" s="12">
        <v>16.010000000000002</v>
      </c>
      <c r="J1562" s="29">
        <v>15.9</v>
      </c>
      <c r="K1562" s="29">
        <v>124</v>
      </c>
      <c r="L1562" s="12">
        <v>0.78</v>
      </c>
      <c r="M1562" s="12">
        <v>0.79</v>
      </c>
      <c r="N1562" s="29">
        <v>6.1</v>
      </c>
      <c r="O1562" s="108">
        <v>6.1</v>
      </c>
      <c r="P1562" s="39" t="str">
        <f>VLOOKUP(Perspectivas_Globales[[#This Row],[Country]],Tablas!$B$5:$C$138,2,FALSE)</f>
        <v>Africa</v>
      </c>
      <c r="Q1562" s="39" t="str" cm="1">
        <f t="array" ref="Q156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562" s="39" t="str" cm="1">
        <f t="array" ref="R156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63" spans="1:18" x14ac:dyDescent="0.25">
      <c r="A1563" s="1" t="s">
        <v>139</v>
      </c>
      <c r="B1563" s="1">
        <v>2008</v>
      </c>
      <c r="C1563" s="1" t="s">
        <v>12</v>
      </c>
      <c r="D1563" s="29">
        <v>56.3</v>
      </c>
      <c r="E1563" s="29">
        <v>41</v>
      </c>
      <c r="F1563" s="29">
        <v>84</v>
      </c>
      <c r="G1563" s="29">
        <v>9.7899999999999991</v>
      </c>
      <c r="H1563" s="12">
        <v>0.71</v>
      </c>
      <c r="I1563" s="12">
        <v>13.19</v>
      </c>
      <c r="J1563" s="29">
        <v>15.6</v>
      </c>
      <c r="K1563" s="29">
        <v>130</v>
      </c>
      <c r="L1563" s="12">
        <v>0.69000000000000006</v>
      </c>
      <c r="M1563" s="12">
        <v>0.71</v>
      </c>
      <c r="N1563" s="29">
        <v>6.2</v>
      </c>
      <c r="O1563" s="108">
        <v>6.2</v>
      </c>
      <c r="P1563" s="39" t="str">
        <f>VLOOKUP(Perspectivas_Globales[[#This Row],[Country]],Tablas!$B$5:$C$138,2,FALSE)</f>
        <v>Africa</v>
      </c>
      <c r="Q1563" s="39" t="str" cm="1">
        <f t="array" ref="Q156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563" s="39" t="str" cm="1">
        <f t="array" ref="R156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64" spans="1:18" x14ac:dyDescent="0.25">
      <c r="A1564" s="1" t="s">
        <v>139</v>
      </c>
      <c r="B1564" s="1">
        <v>2007</v>
      </c>
      <c r="C1564" s="1" t="s">
        <v>12</v>
      </c>
      <c r="D1564" s="29">
        <v>55.5</v>
      </c>
      <c r="E1564" s="29">
        <v>41</v>
      </c>
      <c r="F1564" s="29">
        <v>88</v>
      </c>
      <c r="G1564" s="29">
        <v>9.65</v>
      </c>
      <c r="H1564" s="12">
        <v>0.73</v>
      </c>
      <c r="I1564" s="12">
        <v>37.76</v>
      </c>
      <c r="J1564" s="29">
        <v>15.2</v>
      </c>
      <c r="K1564" s="29">
        <v>137</v>
      </c>
      <c r="L1564" s="12">
        <v>7.0000000000000007E-2</v>
      </c>
      <c r="M1564" s="12">
        <v>0.73</v>
      </c>
      <c r="N1564" s="29">
        <v>6.3</v>
      </c>
      <c r="O1564" s="108">
        <v>6.3</v>
      </c>
      <c r="P1564" s="39" t="str">
        <f>VLOOKUP(Perspectivas_Globales[[#This Row],[Country]],Tablas!$B$5:$C$138,2,FALSE)</f>
        <v>Africa</v>
      </c>
      <c r="Q1564" s="39" t="str" cm="1">
        <f t="array" ref="Q156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564" s="39" t="str" cm="1">
        <f t="array" ref="R156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65" spans="1:18" x14ac:dyDescent="0.25">
      <c r="A1565" s="1" t="s">
        <v>139</v>
      </c>
      <c r="B1565" s="1">
        <v>2006</v>
      </c>
      <c r="C1565" s="1" t="s">
        <v>12</v>
      </c>
      <c r="D1565" s="29">
        <v>54.9</v>
      </c>
      <c r="E1565" s="29">
        <v>41</v>
      </c>
      <c r="F1565" s="29">
        <v>93</v>
      </c>
      <c r="G1565" s="29">
        <v>9.81</v>
      </c>
      <c r="H1565" s="12">
        <v>0.64</v>
      </c>
      <c r="I1565" s="12">
        <v>57.36</v>
      </c>
      <c r="J1565" s="29">
        <v>14.8</v>
      </c>
      <c r="K1565" s="29">
        <v>145</v>
      </c>
      <c r="L1565" s="12">
        <v>0.62</v>
      </c>
      <c r="M1565" s="12">
        <v>0.64</v>
      </c>
      <c r="N1565" s="29">
        <v>6.4</v>
      </c>
      <c r="O1565" s="108">
        <v>6.4</v>
      </c>
      <c r="P1565" s="39" t="str">
        <f>VLOOKUP(Perspectivas_Globales[[#This Row],[Country]],Tablas!$B$5:$C$138,2,FALSE)</f>
        <v>Africa</v>
      </c>
      <c r="Q1565" s="39" t="str" cm="1">
        <f t="array" ref="Q156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565" s="39" t="str" cm="1">
        <f t="array" ref="R156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66" spans="1:18" x14ac:dyDescent="0.25">
      <c r="A1566" s="1" t="s">
        <v>139</v>
      </c>
      <c r="B1566" s="1">
        <v>2005</v>
      </c>
      <c r="C1566" s="1" t="s">
        <v>12</v>
      </c>
      <c r="D1566" s="29">
        <v>53.2</v>
      </c>
      <c r="E1566" s="29">
        <v>446</v>
      </c>
      <c r="F1566" s="29">
        <v>99</v>
      </c>
      <c r="G1566" s="29">
        <v>10.09</v>
      </c>
      <c r="H1566" s="12">
        <v>0.64</v>
      </c>
      <c r="I1566" s="12">
        <v>0.22</v>
      </c>
      <c r="J1566" s="29">
        <v>14.5</v>
      </c>
      <c r="K1566" s="29">
        <v>155</v>
      </c>
      <c r="L1566" s="12">
        <v>0.59</v>
      </c>
      <c r="M1566" s="12">
        <v>0.64</v>
      </c>
      <c r="N1566" s="29">
        <v>6.5</v>
      </c>
      <c r="O1566" s="108">
        <v>6.5</v>
      </c>
      <c r="P1566" s="39" t="str">
        <f>VLOOKUP(Perspectivas_Globales[[#This Row],[Country]],Tablas!$B$5:$C$138,2,FALSE)</f>
        <v>Africa</v>
      </c>
      <c r="Q1566" s="39" t="str" cm="1">
        <f t="array" ref="Q156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566" s="39" t="str" cm="1">
        <f t="array" ref="R156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67" spans="1:18" x14ac:dyDescent="0.25">
      <c r="A1567" s="1" t="s">
        <v>139</v>
      </c>
      <c r="B1567" s="1">
        <v>2004</v>
      </c>
      <c r="C1567" s="1" t="s">
        <v>12</v>
      </c>
      <c r="D1567" s="29">
        <v>51.3</v>
      </c>
      <c r="E1567" s="29">
        <v>485</v>
      </c>
      <c r="F1567" s="29">
        <v>104</v>
      </c>
      <c r="G1567" s="29">
        <v>9.89</v>
      </c>
      <c r="H1567" s="12">
        <v>0.62</v>
      </c>
      <c r="I1567" s="12">
        <v>1.41</v>
      </c>
      <c r="J1567" s="29">
        <v>14.2</v>
      </c>
      <c r="K1567" s="29">
        <v>164</v>
      </c>
      <c r="L1567" s="12">
        <v>0.57999999999999996</v>
      </c>
      <c r="M1567" s="12">
        <v>0.62</v>
      </c>
      <c r="N1567" s="29">
        <v>6.6</v>
      </c>
      <c r="O1567" s="108">
        <v>6.6</v>
      </c>
      <c r="P1567" s="39" t="str">
        <f>VLOOKUP(Perspectivas_Globales[[#This Row],[Country]],Tablas!$B$5:$C$138,2,FALSE)</f>
        <v>Africa</v>
      </c>
      <c r="Q1567" s="39" t="str" cm="1">
        <f t="array" ref="Q156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567" s="39" t="str" cm="1">
        <f t="array" ref="R156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68" spans="1:18" x14ac:dyDescent="0.25">
      <c r="A1568" s="1" t="s">
        <v>139</v>
      </c>
      <c r="B1568" s="1">
        <v>2003</v>
      </c>
      <c r="C1568" s="1" t="s">
        <v>12</v>
      </c>
      <c r="D1568" s="29">
        <v>51</v>
      </c>
      <c r="E1568" s="29">
        <v>53</v>
      </c>
      <c r="F1568" s="29">
        <v>109</v>
      </c>
      <c r="G1568" s="29">
        <v>10.16</v>
      </c>
      <c r="H1568" s="12">
        <v>0.44</v>
      </c>
      <c r="I1568" s="12">
        <v>294.29000000000002</v>
      </c>
      <c r="J1568" s="29">
        <v>13.9</v>
      </c>
      <c r="K1568" s="29">
        <v>173</v>
      </c>
      <c r="L1568" s="12">
        <v>0.57000000000000006</v>
      </c>
      <c r="M1568" s="12">
        <v>0.59</v>
      </c>
      <c r="N1568" s="29">
        <v>6.7</v>
      </c>
      <c r="O1568" s="108">
        <v>6.7</v>
      </c>
      <c r="P1568" s="39" t="str">
        <f>VLOOKUP(Perspectivas_Globales[[#This Row],[Country]],Tablas!$B$5:$C$138,2,FALSE)</f>
        <v>Africa</v>
      </c>
      <c r="Q1568" s="39" t="str" cm="1">
        <f t="array" ref="Q156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568" s="39" t="str" cm="1">
        <f t="array" ref="R156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69" spans="1:18" x14ac:dyDescent="0.25">
      <c r="A1569" s="1" t="s">
        <v>139</v>
      </c>
      <c r="B1569" s="1">
        <v>2002</v>
      </c>
      <c r="C1569" s="1" t="s">
        <v>12</v>
      </c>
      <c r="D1569" s="29">
        <v>48.8</v>
      </c>
      <c r="E1569" s="29">
        <v>523</v>
      </c>
      <c r="F1569" s="29">
        <v>112</v>
      </c>
      <c r="G1569" s="29">
        <v>10.42</v>
      </c>
      <c r="H1569" s="12">
        <v>0.28999999999999998</v>
      </c>
      <c r="I1569" s="12">
        <v>498.71000000000004</v>
      </c>
      <c r="J1569" s="29">
        <v>13.6</v>
      </c>
      <c r="K1569" s="29">
        <v>181</v>
      </c>
      <c r="L1569" s="12">
        <v>0.57000000000000006</v>
      </c>
      <c r="M1569" s="12">
        <v>0.57000000000000006</v>
      </c>
      <c r="N1569" s="29">
        <v>6.8</v>
      </c>
      <c r="O1569" s="108">
        <v>6.8</v>
      </c>
      <c r="P1569" s="39" t="str">
        <f>VLOOKUP(Perspectivas_Globales[[#This Row],[Country]],Tablas!$B$5:$C$138,2,FALSE)</f>
        <v>Africa</v>
      </c>
      <c r="Q1569" s="39" t="str" cm="1">
        <f t="array" ref="Q156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Alta</v>
      </c>
      <c r="R1569" s="39" t="str" cm="1">
        <f t="array" ref="R156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70" spans="1:18" x14ac:dyDescent="0.25">
      <c r="A1570" s="1" t="s">
        <v>140</v>
      </c>
      <c r="B1570" s="1">
        <v>2014</v>
      </c>
      <c r="C1570" s="1" t="s">
        <v>12</v>
      </c>
      <c r="D1570" s="29">
        <v>78</v>
      </c>
      <c r="E1570" s="29">
        <v>23</v>
      </c>
      <c r="F1570" s="29">
        <v>4</v>
      </c>
      <c r="G1570" s="29">
        <v>8.06</v>
      </c>
      <c r="H1570" s="12">
        <v>0.22</v>
      </c>
      <c r="I1570" s="12">
        <v>0</v>
      </c>
      <c r="J1570" s="29">
        <v>6.7</v>
      </c>
      <c r="K1570" s="29">
        <v>5</v>
      </c>
      <c r="L1570" s="12">
        <v>0.45</v>
      </c>
      <c r="M1570" s="12">
        <v>0.23</v>
      </c>
      <c r="N1570" s="29">
        <v>2.2999999999999998</v>
      </c>
      <c r="O1570" s="108">
        <v>2.4</v>
      </c>
      <c r="P1570" s="39" t="str">
        <f>VLOOKUP(Perspectivas_Globales[[#This Row],[Country]],Tablas!$B$5:$C$138,2,FALSE)</f>
        <v>Europa</v>
      </c>
      <c r="Q1570" s="39" t="str" cm="1">
        <f t="array" ref="Q157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70" s="39" t="str" cm="1">
        <f t="array" ref="R157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71" spans="1:18" x14ac:dyDescent="0.25">
      <c r="A1571" s="1" t="s">
        <v>140</v>
      </c>
      <c r="B1571" s="1">
        <v>2013</v>
      </c>
      <c r="C1571" s="1" t="s">
        <v>12</v>
      </c>
      <c r="D1571" s="29">
        <v>71</v>
      </c>
      <c r="E1571" s="29">
        <v>198</v>
      </c>
      <c r="F1571" s="29">
        <v>4</v>
      </c>
      <c r="G1571" s="29">
        <v>8.44</v>
      </c>
      <c r="H1571" s="12">
        <v>0.46</v>
      </c>
      <c r="I1571" s="12">
        <v>0</v>
      </c>
      <c r="J1571" s="29">
        <v>6.1</v>
      </c>
      <c r="K1571" s="29">
        <v>5</v>
      </c>
      <c r="L1571" s="12">
        <v>0.72</v>
      </c>
      <c r="M1571" s="12">
        <v>0.76</v>
      </c>
      <c r="N1571" s="29">
        <v>2.2999999999999998</v>
      </c>
      <c r="O1571" s="108">
        <v>2.4</v>
      </c>
      <c r="P1571" s="39" t="str">
        <f>VLOOKUP(Perspectivas_Globales[[#This Row],[Country]],Tablas!$B$5:$C$138,2,FALSE)</f>
        <v>Europa</v>
      </c>
      <c r="Q1571" s="39" t="str" cm="1">
        <f t="array" ref="Q157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71" s="39" t="str" cm="1">
        <f t="array" ref="R157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72" spans="1:18" x14ac:dyDescent="0.25">
      <c r="A1572" s="1" t="s">
        <v>140</v>
      </c>
      <c r="B1572" s="1">
        <v>2012</v>
      </c>
      <c r="C1572" s="1" t="s">
        <v>12</v>
      </c>
      <c r="D1572" s="29">
        <v>77</v>
      </c>
      <c r="E1572" s="29">
        <v>25</v>
      </c>
      <c r="F1572" s="29">
        <v>5</v>
      </c>
      <c r="G1572" s="29">
        <v>8.44</v>
      </c>
      <c r="H1572" s="12">
        <v>0.46</v>
      </c>
      <c r="I1572" s="12">
        <v>127.46000000000001</v>
      </c>
      <c r="J1572" s="29">
        <v>59.6</v>
      </c>
      <c r="K1572" s="29">
        <v>5</v>
      </c>
      <c r="L1572" s="12">
        <v>0.72</v>
      </c>
      <c r="M1572" s="12">
        <v>0.76</v>
      </c>
      <c r="N1572" s="29">
        <v>2.4</v>
      </c>
      <c r="O1572" s="108">
        <v>2.4</v>
      </c>
      <c r="P1572" s="39" t="str">
        <f>VLOOKUP(Perspectivas_Globales[[#This Row],[Country]],Tablas!$B$5:$C$138,2,FALSE)</f>
        <v>Europa</v>
      </c>
      <c r="Q1572" s="39" t="str" cm="1">
        <f t="array" ref="Q157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72" s="39" t="str" cm="1">
        <f t="array" ref="R157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73" spans="1:18" x14ac:dyDescent="0.25">
      <c r="A1573" s="1" t="s">
        <v>140</v>
      </c>
      <c r="B1573" s="1">
        <v>2011</v>
      </c>
      <c r="C1573" s="1" t="s">
        <v>12</v>
      </c>
      <c r="D1573" s="29">
        <v>75</v>
      </c>
      <c r="E1573" s="29">
        <v>24</v>
      </c>
      <c r="F1573" s="29">
        <v>5</v>
      </c>
      <c r="G1573" s="29">
        <v>8.48</v>
      </c>
      <c r="H1573" s="12">
        <v>0.21</v>
      </c>
      <c r="I1573" s="12">
        <v>13.33</v>
      </c>
      <c r="J1573" s="29">
        <v>59</v>
      </c>
      <c r="K1573" s="29">
        <v>5</v>
      </c>
      <c r="L1573" s="12">
        <v>0.54</v>
      </c>
      <c r="M1573" s="12">
        <v>0.05</v>
      </c>
      <c r="N1573" s="29">
        <v>2.4</v>
      </c>
      <c r="O1573" s="108">
        <v>2.5</v>
      </c>
      <c r="P1573" s="39" t="str">
        <f>VLOOKUP(Perspectivas_Globales[[#This Row],[Country]],Tablas!$B$5:$C$138,2,FALSE)</f>
        <v>Europa</v>
      </c>
      <c r="Q1573" s="39" t="str" cm="1">
        <f t="array" ref="Q157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73" s="39" t="str" cm="1">
        <f t="array" ref="R157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74" spans="1:18" x14ac:dyDescent="0.25">
      <c r="A1574" s="1" t="s">
        <v>140</v>
      </c>
      <c r="B1574" s="1">
        <v>2010</v>
      </c>
      <c r="C1574" s="1" t="s">
        <v>12</v>
      </c>
      <c r="D1574" s="29">
        <v>69.8</v>
      </c>
      <c r="E1574" s="29">
        <v>212</v>
      </c>
      <c r="F1574" s="29">
        <v>5</v>
      </c>
      <c r="G1574" s="29">
        <v>8.39</v>
      </c>
      <c r="H1574" s="12">
        <v>0.48</v>
      </c>
      <c r="I1574" s="12">
        <v>0.39</v>
      </c>
      <c r="J1574" s="29">
        <v>58.5</v>
      </c>
      <c r="K1574" s="29">
        <v>6</v>
      </c>
      <c r="L1574" s="12">
        <v>0.57000000000000006</v>
      </c>
      <c r="M1574" s="12">
        <v>0.52</v>
      </c>
      <c r="N1574" s="29">
        <v>2.4</v>
      </c>
      <c r="O1574" s="108">
        <v>2.5</v>
      </c>
      <c r="P1574" s="39" t="str">
        <f>VLOOKUP(Perspectivas_Globales[[#This Row],[Country]],Tablas!$B$5:$C$138,2,FALSE)</f>
        <v>Europa</v>
      </c>
      <c r="Q1574" s="39" t="str" cm="1">
        <f t="array" ref="Q157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74" s="39" t="str" cm="1">
        <f t="array" ref="R157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75" spans="1:18" x14ac:dyDescent="0.25">
      <c r="A1575" s="1" t="s">
        <v>140</v>
      </c>
      <c r="B1575" s="1">
        <v>2009</v>
      </c>
      <c r="C1575" s="1" t="s">
        <v>12</v>
      </c>
      <c r="D1575" s="29">
        <v>69.2</v>
      </c>
      <c r="E1575" s="29">
        <v>231</v>
      </c>
      <c r="F1575" s="29">
        <v>5</v>
      </c>
      <c r="G1575" s="29">
        <v>8.7100000000000009</v>
      </c>
      <c r="H1575" s="12">
        <v>0.66</v>
      </c>
      <c r="I1575" s="12">
        <v>0</v>
      </c>
      <c r="J1575" s="29">
        <v>58</v>
      </c>
      <c r="K1575" s="29">
        <v>6</v>
      </c>
      <c r="L1575" s="12">
        <v>0.74</v>
      </c>
      <c r="M1575" s="12">
        <v>0.71</v>
      </c>
      <c r="N1575" s="29">
        <v>2.5</v>
      </c>
      <c r="O1575" s="108">
        <v>2.6</v>
      </c>
      <c r="P1575" s="39" t="str">
        <f>VLOOKUP(Perspectivas_Globales[[#This Row],[Country]],Tablas!$B$5:$C$138,2,FALSE)</f>
        <v>Europa</v>
      </c>
      <c r="Q1575" s="39" t="str" cm="1">
        <f t="array" ref="Q157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75" s="39" t="str" cm="1">
        <f t="array" ref="R157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76" spans="1:18" x14ac:dyDescent="0.25">
      <c r="A1576" s="1" t="s">
        <v>140</v>
      </c>
      <c r="B1576" s="1">
        <v>2008</v>
      </c>
      <c r="C1576" s="1" t="s">
        <v>12</v>
      </c>
      <c r="D1576" s="29">
        <v>67.7</v>
      </c>
      <c r="E1576" s="29">
        <v>273</v>
      </c>
      <c r="F1576" s="29">
        <v>5</v>
      </c>
      <c r="G1576" s="29">
        <v>9.4600000000000009</v>
      </c>
      <c r="H1576" s="12">
        <v>0.84</v>
      </c>
      <c r="I1576" s="12">
        <v>0.48</v>
      </c>
      <c r="J1576" s="29">
        <v>57.6</v>
      </c>
      <c r="K1576" s="29">
        <v>6</v>
      </c>
      <c r="L1576" s="12">
        <v>0.91</v>
      </c>
      <c r="M1576" s="12">
        <v>0.09</v>
      </c>
      <c r="N1576" s="29">
        <v>2.5</v>
      </c>
      <c r="O1576" s="108">
        <v>2.6</v>
      </c>
      <c r="P1576" s="39" t="str">
        <f>VLOOKUP(Perspectivas_Globales[[#This Row],[Country]],Tablas!$B$5:$C$138,2,FALSE)</f>
        <v>Europa</v>
      </c>
      <c r="Q1576" s="39" t="str" cm="1">
        <f t="array" ref="Q157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76" s="39" t="str" cm="1">
        <f t="array" ref="R157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77" spans="1:18" x14ac:dyDescent="0.25">
      <c r="A1577" s="1" t="s">
        <v>140</v>
      </c>
      <c r="B1577" s="1">
        <v>2007</v>
      </c>
      <c r="C1577" s="1" t="s">
        <v>12</v>
      </c>
      <c r="D1577" s="29">
        <v>67.5</v>
      </c>
      <c r="E1577" s="29">
        <v>277</v>
      </c>
      <c r="F1577" s="29">
        <v>5</v>
      </c>
      <c r="G1577" s="29">
        <v>8.86</v>
      </c>
      <c r="H1577" s="12">
        <v>0.92</v>
      </c>
      <c r="I1577" s="12">
        <v>10.050000000000001</v>
      </c>
      <c r="J1577" s="29">
        <v>57.2</v>
      </c>
      <c r="K1577" s="29">
        <v>6</v>
      </c>
      <c r="L1577" s="12">
        <v>0.98</v>
      </c>
      <c r="M1577" s="12">
        <v>0.98</v>
      </c>
      <c r="N1577" s="29">
        <v>2.5</v>
      </c>
      <c r="O1577" s="108">
        <v>2.7</v>
      </c>
      <c r="P1577" s="39" t="str">
        <f>VLOOKUP(Perspectivas_Globales[[#This Row],[Country]],Tablas!$B$5:$C$138,2,FALSE)</f>
        <v>Europa</v>
      </c>
      <c r="Q1577" s="39" t="str" cm="1">
        <f t="array" ref="Q157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77" s="39" t="str" cm="1">
        <f t="array" ref="R157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78" spans="1:18" x14ac:dyDescent="0.25">
      <c r="A1578" s="1" t="s">
        <v>140</v>
      </c>
      <c r="B1578" s="1">
        <v>2006</v>
      </c>
      <c r="C1578" s="1" t="s">
        <v>12</v>
      </c>
      <c r="D1578" s="29">
        <v>67.7</v>
      </c>
      <c r="E1578" s="29">
        <v>267</v>
      </c>
      <c r="F1578" s="29">
        <v>5</v>
      </c>
      <c r="G1578" s="29">
        <v>7.99</v>
      </c>
      <c r="H1578" s="12">
        <v>0.96</v>
      </c>
      <c r="I1578" s="12">
        <v>427.24</v>
      </c>
      <c r="J1578" s="29">
        <v>56.8</v>
      </c>
      <c r="K1578" s="29">
        <v>6</v>
      </c>
      <c r="L1578" s="12">
        <v>0.99</v>
      </c>
      <c r="M1578" s="12">
        <v>0.98</v>
      </c>
      <c r="N1578" s="29">
        <v>2.6</v>
      </c>
      <c r="O1578" s="108">
        <v>2.7</v>
      </c>
      <c r="P1578" s="39" t="str">
        <f>VLOOKUP(Perspectivas_Globales[[#This Row],[Country]],Tablas!$B$5:$C$138,2,FALSE)</f>
        <v>Europa</v>
      </c>
      <c r="Q1578" s="39" t="str" cm="1">
        <f t="array" ref="Q157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78" s="39" t="str" cm="1">
        <f t="array" ref="R157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79" spans="1:18" x14ac:dyDescent="0.25">
      <c r="A1579" s="1" t="s">
        <v>140</v>
      </c>
      <c r="B1579" s="1">
        <v>2005</v>
      </c>
      <c r="C1579" s="1" t="s">
        <v>12</v>
      </c>
      <c r="D1579" s="29">
        <v>67</v>
      </c>
      <c r="E1579" s="29">
        <v>278</v>
      </c>
      <c r="F1579" s="29">
        <v>5</v>
      </c>
      <c r="G1579" s="29">
        <v>7.31</v>
      </c>
      <c r="H1579" s="12">
        <v>0.97</v>
      </c>
      <c r="I1579" s="12">
        <v>23.92</v>
      </c>
      <c r="J1579" s="29">
        <v>56.4</v>
      </c>
      <c r="K1579" s="29">
        <v>6</v>
      </c>
      <c r="L1579" s="12">
        <v>0.95000000000000007</v>
      </c>
      <c r="M1579" s="12">
        <v>0.96</v>
      </c>
      <c r="N1579" s="29">
        <v>2.7</v>
      </c>
      <c r="O1579" s="108">
        <v>2.8</v>
      </c>
      <c r="P1579" s="39" t="str">
        <f>VLOOKUP(Perspectivas_Globales[[#This Row],[Country]],Tablas!$B$5:$C$138,2,FALSE)</f>
        <v>Europa</v>
      </c>
      <c r="Q1579" s="39" t="str" cm="1">
        <f t="array" ref="Q157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79" s="39" t="str" cm="1">
        <f t="array" ref="R157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80" spans="1:18" x14ac:dyDescent="0.25">
      <c r="A1580" s="1" t="s">
        <v>140</v>
      </c>
      <c r="B1580" s="1">
        <v>2004</v>
      </c>
      <c r="C1580" s="1" t="s">
        <v>12</v>
      </c>
      <c r="D1580" s="29">
        <v>67.400000000000006</v>
      </c>
      <c r="E1580" s="29">
        <v>267</v>
      </c>
      <c r="F1580" s="29">
        <v>5</v>
      </c>
      <c r="G1580" s="29">
        <v>6.79</v>
      </c>
      <c r="H1580" s="12">
        <v>0.98</v>
      </c>
      <c r="I1580" s="12">
        <v>1.46</v>
      </c>
      <c r="J1580" s="29">
        <v>56.1</v>
      </c>
      <c r="K1580" s="29">
        <v>6</v>
      </c>
      <c r="L1580" s="12">
        <v>0.99</v>
      </c>
      <c r="M1580" s="12">
        <v>0.99</v>
      </c>
      <c r="N1580" s="29">
        <v>2.7</v>
      </c>
      <c r="O1580" s="108">
        <v>2.8</v>
      </c>
      <c r="P1580" s="39" t="str">
        <f>VLOOKUP(Perspectivas_Globales[[#This Row],[Country]],Tablas!$B$5:$C$138,2,FALSE)</f>
        <v>Europa</v>
      </c>
      <c r="Q1580" s="39" t="str" cm="1">
        <f t="array" ref="Q158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80" s="39" t="str" cm="1">
        <f t="array" ref="R158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81" spans="1:18" x14ac:dyDescent="0.25">
      <c r="A1581" s="1" t="s">
        <v>140</v>
      </c>
      <c r="B1581" s="1">
        <v>2003</v>
      </c>
      <c r="C1581" s="1" t="s">
        <v>12</v>
      </c>
      <c r="D1581" s="29">
        <v>67.599999999999994</v>
      </c>
      <c r="E1581" s="29">
        <v>256</v>
      </c>
      <c r="F1581" s="29">
        <v>6</v>
      </c>
      <c r="G1581" s="29">
        <v>5.92</v>
      </c>
      <c r="H1581" s="12">
        <v>0.77</v>
      </c>
      <c r="I1581" s="12">
        <v>4.1100000000000003</v>
      </c>
      <c r="J1581" s="29">
        <v>55.7</v>
      </c>
      <c r="K1581" s="29">
        <v>6</v>
      </c>
      <c r="L1581" s="12">
        <v>0.99</v>
      </c>
      <c r="M1581" s="12">
        <v>0.97</v>
      </c>
      <c r="N1581" s="29">
        <v>2.8</v>
      </c>
      <c r="O1581" s="108">
        <v>2.9</v>
      </c>
      <c r="P1581" s="39" t="str">
        <f>VLOOKUP(Perspectivas_Globales[[#This Row],[Country]],Tablas!$B$5:$C$138,2,FALSE)</f>
        <v>Europa</v>
      </c>
      <c r="Q1581" s="39" t="str" cm="1">
        <f t="array" ref="Q158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81" s="39" t="str" cm="1">
        <f t="array" ref="R158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82" spans="1:18" x14ac:dyDescent="0.25">
      <c r="A1582" s="1" t="s">
        <v>140</v>
      </c>
      <c r="B1582" s="1">
        <v>2002</v>
      </c>
      <c r="C1582" s="1" t="s">
        <v>12</v>
      </c>
      <c r="D1582" s="29">
        <v>67.599999999999994</v>
      </c>
      <c r="E1582" s="29">
        <v>256</v>
      </c>
      <c r="F1582" s="29">
        <v>6</v>
      </c>
      <c r="G1582" s="29">
        <v>4.8899999999999997</v>
      </c>
      <c r="H1582" s="12">
        <v>0.48</v>
      </c>
      <c r="I1582" s="12">
        <v>75.87</v>
      </c>
      <c r="J1582" s="29">
        <v>55.4</v>
      </c>
      <c r="K1582" s="29">
        <v>7</v>
      </c>
      <c r="L1582" s="12">
        <v>0.99</v>
      </c>
      <c r="M1582" s="12">
        <v>0.99</v>
      </c>
      <c r="N1582" s="29">
        <v>2.9</v>
      </c>
      <c r="O1582" s="108">
        <v>3</v>
      </c>
      <c r="P1582" s="39" t="str">
        <f>VLOOKUP(Perspectivas_Globales[[#This Row],[Country]],Tablas!$B$5:$C$138,2,FALSE)</f>
        <v>Europa</v>
      </c>
      <c r="Q1582" s="39" t="str" cm="1">
        <f t="array" ref="Q158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82" s="39" t="str" cm="1">
        <f t="array" ref="R158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83" spans="1:18" x14ac:dyDescent="0.25">
      <c r="A1583" s="1" t="s">
        <v>140</v>
      </c>
      <c r="B1583" s="1">
        <v>2001</v>
      </c>
      <c r="C1583" s="1" t="s">
        <v>12</v>
      </c>
      <c r="D1583" s="29">
        <v>67.7</v>
      </c>
      <c r="E1583" s="29">
        <v>253</v>
      </c>
      <c r="F1583" s="29">
        <v>6</v>
      </c>
      <c r="G1583" s="29">
        <v>4.3099999999999996</v>
      </c>
      <c r="H1583" s="12">
        <v>7.0000000000000007E-2</v>
      </c>
      <c r="I1583" s="12">
        <v>169.70000000000002</v>
      </c>
      <c r="J1583" s="29">
        <v>55.1</v>
      </c>
      <c r="K1583" s="29">
        <v>7</v>
      </c>
      <c r="L1583" s="12">
        <v>0.99</v>
      </c>
      <c r="M1583" s="12">
        <v>0.99</v>
      </c>
      <c r="N1583" s="29">
        <v>2.9</v>
      </c>
      <c r="O1583" s="108">
        <v>3</v>
      </c>
      <c r="P1583" s="39" t="str">
        <f>VLOOKUP(Perspectivas_Globales[[#This Row],[Country]],Tablas!$B$5:$C$138,2,FALSE)</f>
        <v>Europa</v>
      </c>
      <c r="Q1583" s="39" t="str" cm="1">
        <f t="array" ref="Q158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83" s="39" t="str" cm="1">
        <f t="array" ref="R158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84" spans="1:18" x14ac:dyDescent="0.25">
      <c r="A1584" s="1" t="s">
        <v>140</v>
      </c>
      <c r="B1584" s="1">
        <v>2000</v>
      </c>
      <c r="C1584" s="1" t="s">
        <v>12</v>
      </c>
      <c r="D1584" s="29">
        <v>67.5</v>
      </c>
      <c r="E1584" s="29">
        <v>257</v>
      </c>
      <c r="F1584" s="29">
        <v>6</v>
      </c>
      <c r="G1584" s="29">
        <v>4.49</v>
      </c>
      <c r="H1584" s="12">
        <v>0.04</v>
      </c>
      <c r="I1584" s="12">
        <v>8.17</v>
      </c>
      <c r="J1584" s="29">
        <v>54.8</v>
      </c>
      <c r="K1584" s="29">
        <v>8</v>
      </c>
      <c r="L1584" s="12">
        <v>0.99</v>
      </c>
      <c r="M1584" s="12">
        <v>0.99</v>
      </c>
      <c r="N1584" s="29">
        <v>3</v>
      </c>
      <c r="O1584" s="108">
        <v>3.1</v>
      </c>
      <c r="P1584" s="39" t="str">
        <f>VLOOKUP(Perspectivas_Globales[[#This Row],[Country]],Tablas!$B$5:$C$138,2,FALSE)</f>
        <v>Europa</v>
      </c>
      <c r="Q1584" s="39" t="str" cm="1">
        <f t="array" ref="Q158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84" s="39" t="str" cm="1">
        <f t="array" ref="R158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585" spans="1:18" x14ac:dyDescent="0.25">
      <c r="A1585" s="1" t="s">
        <v>141</v>
      </c>
      <c r="B1585" s="1">
        <v>2014</v>
      </c>
      <c r="C1585" s="1" t="s">
        <v>12</v>
      </c>
      <c r="D1585" s="29">
        <v>76.8</v>
      </c>
      <c r="E1585" s="29">
        <v>117</v>
      </c>
      <c r="F1585" s="29">
        <v>0</v>
      </c>
      <c r="G1585" s="29">
        <v>6.03</v>
      </c>
      <c r="H1585" s="12">
        <v>0.95000000000000007</v>
      </c>
      <c r="I1585" s="12">
        <v>0</v>
      </c>
      <c r="J1585" s="29">
        <v>63.4</v>
      </c>
      <c r="K1585" s="29">
        <v>0</v>
      </c>
      <c r="L1585" s="12">
        <v>0.95000000000000007</v>
      </c>
      <c r="M1585" s="12">
        <v>0.95000000000000007</v>
      </c>
      <c r="N1585" s="29">
        <v>1.5</v>
      </c>
      <c r="O1585" s="108">
        <v>1.4</v>
      </c>
      <c r="P1585" s="39" t="str">
        <f>VLOOKUP(Perspectivas_Globales[[#This Row],[Country]],Tablas!$B$5:$C$138,2,FALSE)</f>
        <v>Sudamerica</v>
      </c>
      <c r="Q1585" s="39" t="str" cm="1">
        <f t="array" ref="Q158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85" s="39" t="str" cm="1">
        <f t="array" ref="R158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86" spans="1:18" x14ac:dyDescent="0.25">
      <c r="A1586" s="1" t="s">
        <v>141</v>
      </c>
      <c r="B1586" s="1">
        <v>2013</v>
      </c>
      <c r="C1586" s="1" t="s">
        <v>12</v>
      </c>
      <c r="D1586" s="29">
        <v>76.8</v>
      </c>
      <c r="E1586" s="29">
        <v>117</v>
      </c>
      <c r="F1586" s="29">
        <v>0</v>
      </c>
      <c r="G1586" s="29">
        <v>5.82</v>
      </c>
      <c r="H1586" s="12">
        <v>0.94000000000000006</v>
      </c>
      <c r="I1586" s="12">
        <v>0</v>
      </c>
      <c r="J1586" s="29">
        <v>62.9</v>
      </c>
      <c r="K1586" s="29">
        <v>0</v>
      </c>
      <c r="L1586" s="12">
        <v>0.94000000000000006</v>
      </c>
      <c r="M1586" s="12">
        <v>0.94000000000000006</v>
      </c>
      <c r="N1586" s="29">
        <v>1.5</v>
      </c>
      <c r="O1586" s="108">
        <v>1.4</v>
      </c>
      <c r="P1586" s="39" t="str">
        <f>VLOOKUP(Perspectivas_Globales[[#This Row],[Country]],Tablas!$B$5:$C$138,2,FALSE)</f>
        <v>Sudamerica</v>
      </c>
      <c r="Q1586" s="39" t="str" cm="1">
        <f t="array" ref="Q158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86" s="39" t="str" cm="1">
        <f t="array" ref="R158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87" spans="1:18" x14ac:dyDescent="0.25">
      <c r="A1587" s="1" t="s">
        <v>141</v>
      </c>
      <c r="B1587" s="1">
        <v>2012</v>
      </c>
      <c r="C1587" s="1" t="s">
        <v>12</v>
      </c>
      <c r="D1587" s="29">
        <v>76.5</v>
      </c>
      <c r="E1587" s="29">
        <v>118</v>
      </c>
      <c r="F1587" s="29">
        <v>0</v>
      </c>
      <c r="G1587" s="29">
        <v>5.77</v>
      </c>
      <c r="H1587" s="12">
        <v>0.95000000000000007</v>
      </c>
      <c r="I1587" s="12">
        <v>0</v>
      </c>
      <c r="J1587" s="29">
        <v>62.3</v>
      </c>
      <c r="K1587" s="29">
        <v>0</v>
      </c>
      <c r="L1587" s="12">
        <v>0.95000000000000007</v>
      </c>
      <c r="M1587" s="12">
        <v>0.95000000000000007</v>
      </c>
      <c r="N1587" s="29">
        <v>1.5</v>
      </c>
      <c r="O1587" s="108">
        <v>1.5</v>
      </c>
      <c r="P1587" s="39" t="str">
        <f>VLOOKUP(Perspectivas_Globales[[#This Row],[Country]],Tablas!$B$5:$C$138,2,FALSE)</f>
        <v>Sudamerica</v>
      </c>
      <c r="Q1587" s="39" t="str" cm="1">
        <f t="array" ref="Q158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87" s="39" t="str" cm="1">
        <f t="array" ref="R158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88" spans="1:18" x14ac:dyDescent="0.25">
      <c r="A1588" s="1" t="s">
        <v>141</v>
      </c>
      <c r="B1588" s="1">
        <v>2011</v>
      </c>
      <c r="C1588" s="1" t="s">
        <v>12</v>
      </c>
      <c r="D1588" s="29">
        <v>77</v>
      </c>
      <c r="E1588" s="29">
        <v>111</v>
      </c>
      <c r="F1588" s="29">
        <v>0</v>
      </c>
      <c r="G1588" s="29">
        <v>5.97</v>
      </c>
      <c r="H1588" s="12">
        <v>0.95000000000000007</v>
      </c>
      <c r="I1588" s="12">
        <v>0</v>
      </c>
      <c r="J1588" s="29">
        <v>61.8</v>
      </c>
      <c r="K1588" s="29">
        <v>1</v>
      </c>
      <c r="L1588" s="12">
        <v>0.95000000000000007</v>
      </c>
      <c r="M1588" s="12">
        <v>0.95000000000000007</v>
      </c>
      <c r="N1588" s="29">
        <v>1.5</v>
      </c>
      <c r="O1588" s="108">
        <v>1.5</v>
      </c>
      <c r="P1588" s="39" t="str">
        <f>VLOOKUP(Perspectivas_Globales[[#This Row],[Country]],Tablas!$B$5:$C$138,2,FALSE)</f>
        <v>Sudamerica</v>
      </c>
      <c r="Q1588" s="39" t="str" cm="1">
        <f t="array" ref="Q158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88" s="39" t="str" cm="1">
        <f t="array" ref="R158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89" spans="1:18" x14ac:dyDescent="0.25">
      <c r="A1589" s="1" t="s">
        <v>141</v>
      </c>
      <c r="B1589" s="1">
        <v>2010</v>
      </c>
      <c r="C1589" s="1" t="s">
        <v>12</v>
      </c>
      <c r="D1589" s="29">
        <v>76.3</v>
      </c>
      <c r="E1589" s="29">
        <v>118</v>
      </c>
      <c r="F1589" s="29">
        <v>0</v>
      </c>
      <c r="G1589" s="29">
        <v>6.21</v>
      </c>
      <c r="H1589" s="12">
        <v>0.95000000000000007</v>
      </c>
      <c r="I1589" s="12">
        <v>0</v>
      </c>
      <c r="J1589" s="29">
        <v>61.2</v>
      </c>
      <c r="K1589" s="29">
        <v>1</v>
      </c>
      <c r="L1589" s="12">
        <v>0.95000000000000007</v>
      </c>
      <c r="M1589" s="12">
        <v>0.95000000000000007</v>
      </c>
      <c r="N1589" s="29">
        <v>1.5</v>
      </c>
      <c r="O1589" s="108">
        <v>1.5</v>
      </c>
      <c r="P1589" s="39" t="str">
        <f>VLOOKUP(Perspectivas_Globales[[#This Row],[Country]],Tablas!$B$5:$C$138,2,FALSE)</f>
        <v>Sudamerica</v>
      </c>
      <c r="Q1589" s="39" t="str" cm="1">
        <f t="array" ref="Q158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89" s="39" t="str" cm="1">
        <f t="array" ref="R158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90" spans="1:18" x14ac:dyDescent="0.25">
      <c r="A1590" s="1" t="s">
        <v>141</v>
      </c>
      <c r="B1590" s="1">
        <v>2009</v>
      </c>
      <c r="C1590" s="1" t="s">
        <v>12</v>
      </c>
      <c r="D1590" s="29">
        <v>76.599999999999994</v>
      </c>
      <c r="E1590" s="29">
        <v>118</v>
      </c>
      <c r="F1590" s="29">
        <v>0</v>
      </c>
      <c r="G1590" s="29">
        <v>6.67</v>
      </c>
      <c r="H1590" s="12">
        <v>0.95000000000000007</v>
      </c>
      <c r="I1590" s="12">
        <v>0</v>
      </c>
      <c r="J1590" s="29">
        <v>6.7</v>
      </c>
      <c r="K1590" s="29">
        <v>1</v>
      </c>
      <c r="L1590" s="12">
        <v>0.95000000000000007</v>
      </c>
      <c r="M1590" s="12">
        <v>0.95000000000000007</v>
      </c>
      <c r="N1590" s="29">
        <v>1.5</v>
      </c>
      <c r="O1590" s="108">
        <v>1.5</v>
      </c>
      <c r="P1590" s="39" t="str">
        <f>VLOOKUP(Perspectivas_Globales[[#This Row],[Country]],Tablas!$B$5:$C$138,2,FALSE)</f>
        <v>Sudamerica</v>
      </c>
      <c r="Q1590" s="39" t="str" cm="1">
        <f t="array" ref="Q159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90" s="39" t="str" cm="1">
        <f t="array" ref="R159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91" spans="1:18" x14ac:dyDescent="0.25">
      <c r="A1591" s="1" t="s">
        <v>141</v>
      </c>
      <c r="B1591" s="1">
        <v>2008</v>
      </c>
      <c r="C1591" s="1" t="s">
        <v>12</v>
      </c>
      <c r="D1591" s="29">
        <v>76.400000000000006</v>
      </c>
      <c r="E1591" s="29">
        <v>119</v>
      </c>
      <c r="F1591" s="29">
        <v>1</v>
      </c>
      <c r="G1591" s="29">
        <v>6.76</v>
      </c>
      <c r="H1591" s="12">
        <v>0.94000000000000006</v>
      </c>
      <c r="I1591" s="12">
        <v>0</v>
      </c>
      <c r="J1591" s="29">
        <v>6.1</v>
      </c>
      <c r="K1591" s="29">
        <v>1</v>
      </c>
      <c r="L1591" s="12">
        <v>0.94000000000000006</v>
      </c>
      <c r="M1591" s="12">
        <v>0.94000000000000006</v>
      </c>
      <c r="N1591" s="29">
        <v>1.6</v>
      </c>
      <c r="O1591" s="108">
        <v>1.5</v>
      </c>
      <c r="P1591" s="39" t="str">
        <f>VLOOKUP(Perspectivas_Globales[[#This Row],[Country]],Tablas!$B$5:$C$138,2,FALSE)</f>
        <v>Sudamerica</v>
      </c>
      <c r="Q1591" s="39" t="str" cm="1">
        <f t="array" ref="Q159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91" s="39" t="str" cm="1">
        <f t="array" ref="R159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92" spans="1:18" x14ac:dyDescent="0.25">
      <c r="A1592" s="1" t="s">
        <v>141</v>
      </c>
      <c r="B1592" s="1">
        <v>2007</v>
      </c>
      <c r="C1592" s="1" t="s">
        <v>12</v>
      </c>
      <c r="D1592" s="29">
        <v>75.400000000000006</v>
      </c>
      <c r="E1592" s="29">
        <v>124</v>
      </c>
      <c r="F1592" s="29">
        <v>1</v>
      </c>
      <c r="G1592" s="29">
        <v>6.67</v>
      </c>
      <c r="H1592" s="12">
        <v>0.94000000000000006</v>
      </c>
      <c r="I1592" s="12">
        <v>0</v>
      </c>
      <c r="J1592" s="29">
        <v>59.5</v>
      </c>
      <c r="K1592" s="29">
        <v>1</v>
      </c>
      <c r="L1592" s="12">
        <v>0.94000000000000006</v>
      </c>
      <c r="M1592" s="12">
        <v>0.94000000000000006</v>
      </c>
      <c r="N1592" s="29">
        <v>1.6</v>
      </c>
      <c r="O1592" s="108">
        <v>1.5</v>
      </c>
      <c r="P1592" s="39" t="str">
        <f>VLOOKUP(Perspectivas_Globales[[#This Row],[Country]],Tablas!$B$5:$C$138,2,FALSE)</f>
        <v>Sudamerica</v>
      </c>
      <c r="Q1592" s="39" t="str" cm="1">
        <f t="array" ref="Q159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92" s="39" t="str" cm="1">
        <f t="array" ref="R159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93" spans="1:18" x14ac:dyDescent="0.25">
      <c r="A1593" s="1" t="s">
        <v>141</v>
      </c>
      <c r="B1593" s="1">
        <v>2006</v>
      </c>
      <c r="C1593" s="1" t="s">
        <v>12</v>
      </c>
      <c r="D1593" s="29">
        <v>76.2</v>
      </c>
      <c r="E1593" s="29">
        <v>117</v>
      </c>
      <c r="F1593" s="29">
        <v>1</v>
      </c>
      <c r="G1593" s="29">
        <v>6.58</v>
      </c>
      <c r="H1593" s="12">
        <v>0.95000000000000007</v>
      </c>
      <c r="I1593" s="12">
        <v>0</v>
      </c>
      <c r="J1593" s="29">
        <v>58.9</v>
      </c>
      <c r="K1593" s="29">
        <v>1</v>
      </c>
      <c r="L1593" s="12">
        <v>0.95000000000000007</v>
      </c>
      <c r="M1593" s="12">
        <v>0.95000000000000007</v>
      </c>
      <c r="N1593" s="29">
        <v>1.6</v>
      </c>
      <c r="O1593" s="108">
        <v>1.6</v>
      </c>
      <c r="P1593" s="39" t="str">
        <f>VLOOKUP(Perspectivas_Globales[[#This Row],[Country]],Tablas!$B$5:$C$138,2,FALSE)</f>
        <v>Sudamerica</v>
      </c>
      <c r="Q1593" s="39" t="str" cm="1">
        <f t="array" ref="Q159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93" s="39" t="str" cm="1">
        <f t="array" ref="R159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94" spans="1:18" x14ac:dyDescent="0.25">
      <c r="A1594" s="1" t="s">
        <v>141</v>
      </c>
      <c r="B1594" s="1">
        <v>2005</v>
      </c>
      <c r="C1594" s="1" t="s">
        <v>12</v>
      </c>
      <c r="D1594" s="29">
        <v>75.7</v>
      </c>
      <c r="E1594" s="29">
        <v>123</v>
      </c>
      <c r="F1594" s="29">
        <v>1</v>
      </c>
      <c r="G1594" s="29">
        <v>6.35</v>
      </c>
      <c r="H1594" s="12">
        <v>0.96</v>
      </c>
      <c r="I1594" s="12">
        <v>0</v>
      </c>
      <c r="J1594" s="29">
        <v>58.3</v>
      </c>
      <c r="K1594" s="29">
        <v>1</v>
      </c>
      <c r="L1594" s="12">
        <v>0.96</v>
      </c>
      <c r="M1594" s="12">
        <v>0.96</v>
      </c>
      <c r="N1594" s="29">
        <v>1.6</v>
      </c>
      <c r="O1594" s="108">
        <v>1.6</v>
      </c>
      <c r="P1594" s="39" t="str">
        <f>VLOOKUP(Perspectivas_Globales[[#This Row],[Country]],Tablas!$B$5:$C$138,2,FALSE)</f>
        <v>Sudamerica</v>
      </c>
      <c r="Q1594" s="39" t="str" cm="1">
        <f t="array" ref="Q159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94" s="39" t="str" cm="1">
        <f t="array" ref="R159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95" spans="1:18" x14ac:dyDescent="0.25">
      <c r="A1595" s="1" t="s">
        <v>141</v>
      </c>
      <c r="B1595" s="1">
        <v>2004</v>
      </c>
      <c r="C1595" s="1" t="s">
        <v>12</v>
      </c>
      <c r="D1595" s="29">
        <v>75.400000000000006</v>
      </c>
      <c r="E1595" s="29">
        <v>122</v>
      </c>
      <c r="F1595" s="29">
        <v>1</v>
      </c>
      <c r="G1595" s="29">
        <v>5.66</v>
      </c>
      <c r="H1595" s="12">
        <v>0.94000000000000006</v>
      </c>
      <c r="I1595" s="12">
        <v>0</v>
      </c>
      <c r="J1595" s="29">
        <v>57.7</v>
      </c>
      <c r="K1595" s="29">
        <v>1</v>
      </c>
      <c r="L1595" s="12">
        <v>0.95000000000000007</v>
      </c>
      <c r="M1595" s="12">
        <v>0.94000000000000006</v>
      </c>
      <c r="N1595" s="29">
        <v>1.7</v>
      </c>
      <c r="O1595" s="108">
        <v>1.6</v>
      </c>
      <c r="P1595" s="39" t="str">
        <f>VLOOKUP(Perspectivas_Globales[[#This Row],[Country]],Tablas!$B$5:$C$138,2,FALSE)</f>
        <v>Sudamerica</v>
      </c>
      <c r="Q1595" s="39" t="str" cm="1">
        <f t="array" ref="Q159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95" s="39" t="str" cm="1">
        <f t="array" ref="R159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96" spans="1:18" x14ac:dyDescent="0.25">
      <c r="A1596" s="1" t="s">
        <v>141</v>
      </c>
      <c r="B1596" s="1">
        <v>2003</v>
      </c>
      <c r="C1596" s="1" t="s">
        <v>12</v>
      </c>
      <c r="D1596" s="29">
        <v>75.400000000000006</v>
      </c>
      <c r="E1596" s="29">
        <v>121</v>
      </c>
      <c r="F1596" s="29">
        <v>1</v>
      </c>
      <c r="G1596" s="29">
        <v>5.1100000000000003</v>
      </c>
      <c r="H1596" s="12">
        <v>0.91</v>
      </c>
      <c r="I1596" s="12">
        <v>0</v>
      </c>
      <c r="J1596" s="29">
        <v>57</v>
      </c>
      <c r="K1596" s="29">
        <v>1</v>
      </c>
      <c r="L1596" s="12">
        <v>0.91</v>
      </c>
      <c r="M1596" s="12">
        <v>0.91</v>
      </c>
      <c r="N1596" s="29">
        <v>1.7</v>
      </c>
      <c r="O1596" s="108">
        <v>1.6</v>
      </c>
      <c r="P1596" s="39" t="str">
        <f>VLOOKUP(Perspectivas_Globales[[#This Row],[Country]],Tablas!$B$5:$C$138,2,FALSE)</f>
        <v>Sudamerica</v>
      </c>
      <c r="Q1596" s="39" t="str" cm="1">
        <f t="array" ref="Q159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96" s="39" t="str" cm="1">
        <f t="array" ref="R159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97" spans="1:18" x14ac:dyDescent="0.25">
      <c r="A1597" s="1" t="s">
        <v>141</v>
      </c>
      <c r="B1597" s="1">
        <v>2002</v>
      </c>
      <c r="C1597" s="1" t="s">
        <v>12</v>
      </c>
      <c r="D1597" s="29">
        <v>75.400000000000006</v>
      </c>
      <c r="E1597" s="29">
        <v>124</v>
      </c>
      <c r="F1597" s="29">
        <v>1</v>
      </c>
      <c r="G1597" s="29">
        <v>5.86</v>
      </c>
      <c r="H1597" s="12">
        <v>0.95000000000000007</v>
      </c>
      <c r="I1597" s="12">
        <v>0</v>
      </c>
      <c r="J1597" s="29">
        <v>56.3</v>
      </c>
      <c r="K1597" s="29">
        <v>1</v>
      </c>
      <c r="L1597" s="12">
        <v>0.93</v>
      </c>
      <c r="M1597" s="12">
        <v>0.95000000000000007</v>
      </c>
      <c r="N1597" s="29">
        <v>1.7</v>
      </c>
      <c r="O1597" s="108">
        <v>1.7</v>
      </c>
      <c r="P1597" s="39" t="str">
        <f>VLOOKUP(Perspectivas_Globales[[#This Row],[Country]],Tablas!$B$5:$C$138,2,FALSE)</f>
        <v>Sudamerica</v>
      </c>
      <c r="Q1597" s="39" t="str" cm="1">
        <f t="array" ref="Q159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97" s="39" t="str" cm="1">
        <f t="array" ref="R159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98" spans="1:18" x14ac:dyDescent="0.25">
      <c r="A1598" s="1" t="s">
        <v>141</v>
      </c>
      <c r="B1598" s="1">
        <v>2001</v>
      </c>
      <c r="C1598" s="1" t="s">
        <v>12</v>
      </c>
      <c r="D1598" s="29">
        <v>75.2</v>
      </c>
      <c r="E1598" s="29">
        <v>123</v>
      </c>
      <c r="F1598" s="29">
        <v>1</v>
      </c>
      <c r="G1598" s="29">
        <v>6.48</v>
      </c>
      <c r="H1598" s="12">
        <v>0.94000000000000006</v>
      </c>
      <c r="I1598" s="12">
        <v>0</v>
      </c>
      <c r="J1598" s="29">
        <v>55.7</v>
      </c>
      <c r="K1598" s="29">
        <v>1</v>
      </c>
      <c r="L1598" s="12">
        <v>0.94000000000000006</v>
      </c>
      <c r="M1598" s="12">
        <v>0.94000000000000006</v>
      </c>
      <c r="N1598" s="29">
        <v>1.8</v>
      </c>
      <c r="O1598" s="108">
        <v>1.7</v>
      </c>
      <c r="P1598" s="39" t="str">
        <f>VLOOKUP(Perspectivas_Globales[[#This Row],[Country]],Tablas!$B$5:$C$138,2,FALSE)</f>
        <v>Sudamerica</v>
      </c>
      <c r="Q1598" s="39" t="str" cm="1">
        <f t="array" ref="Q159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98" s="39" t="str" cm="1">
        <f t="array" ref="R159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599" spans="1:18" x14ac:dyDescent="0.25">
      <c r="A1599" s="1" t="s">
        <v>141</v>
      </c>
      <c r="B1599" s="1">
        <v>2000</v>
      </c>
      <c r="C1599" s="1" t="s">
        <v>12</v>
      </c>
      <c r="D1599" s="29">
        <v>75.099999999999994</v>
      </c>
      <c r="E1599" s="29">
        <v>131</v>
      </c>
      <c r="F1599" s="29">
        <v>1</v>
      </c>
      <c r="G1599" s="29">
        <v>6.65</v>
      </c>
      <c r="H1599" s="12">
        <v>0.92</v>
      </c>
      <c r="I1599" s="12">
        <v>0</v>
      </c>
      <c r="J1599" s="29">
        <v>55</v>
      </c>
      <c r="K1599" s="29">
        <v>1</v>
      </c>
      <c r="L1599" s="12">
        <v>0.92</v>
      </c>
      <c r="M1599" s="12">
        <v>0.09</v>
      </c>
      <c r="N1599" s="29">
        <v>1.8</v>
      </c>
      <c r="O1599" s="108">
        <v>1.7</v>
      </c>
      <c r="P1599" s="39" t="str">
        <f>VLOOKUP(Perspectivas_Globales[[#This Row],[Country]],Tablas!$B$5:$C$138,2,FALSE)</f>
        <v>Sudamerica</v>
      </c>
      <c r="Q1599" s="39" t="str" cm="1">
        <f t="array" ref="Q159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599" s="39" t="str" cm="1">
        <f t="array" ref="R159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00" spans="1:18" x14ac:dyDescent="0.25">
      <c r="A1600" s="1" t="s">
        <v>142</v>
      </c>
      <c r="B1600" s="1">
        <v>2014</v>
      </c>
      <c r="C1600" s="1" t="s">
        <v>12</v>
      </c>
      <c r="D1600" s="29">
        <v>69.2</v>
      </c>
      <c r="E1600" s="29">
        <v>184</v>
      </c>
      <c r="F1600" s="29">
        <v>16</v>
      </c>
      <c r="G1600" s="29">
        <v>0.01</v>
      </c>
      <c r="H1600" s="12">
        <v>0.99</v>
      </c>
      <c r="I1600" s="12">
        <v>0.08</v>
      </c>
      <c r="J1600" s="29">
        <v>43.9</v>
      </c>
      <c r="K1600" s="29">
        <v>18</v>
      </c>
      <c r="L1600" s="12">
        <v>0.99</v>
      </c>
      <c r="M1600" s="12">
        <v>0.99</v>
      </c>
      <c r="N1600" s="29">
        <v>3</v>
      </c>
      <c r="O1600" s="108">
        <v>3.1</v>
      </c>
      <c r="P1600" s="39" t="str">
        <f>VLOOKUP(Perspectivas_Globales[[#This Row],[Country]],Tablas!$B$5:$C$138,2,FALSE)</f>
        <v>Asia</v>
      </c>
      <c r="Q1600" s="39" t="str" cm="1">
        <f t="array" ref="Q160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00" s="39" t="str" cm="1">
        <f t="array" ref="R160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01" spans="1:18" x14ac:dyDescent="0.25">
      <c r="A1601" s="1" t="s">
        <v>142</v>
      </c>
      <c r="B1601" s="1">
        <v>2013</v>
      </c>
      <c r="C1601" s="1" t="s">
        <v>12</v>
      </c>
      <c r="D1601" s="29">
        <v>69.099999999999994</v>
      </c>
      <c r="E1601" s="29">
        <v>185</v>
      </c>
      <c r="F1601" s="29">
        <v>17</v>
      </c>
      <c r="G1601" s="29">
        <v>0.01</v>
      </c>
      <c r="H1601" s="12">
        <v>0.99</v>
      </c>
      <c r="I1601" s="12">
        <v>0</v>
      </c>
      <c r="J1601" s="29">
        <v>43</v>
      </c>
      <c r="K1601" s="29">
        <v>19</v>
      </c>
      <c r="L1601" s="12">
        <v>0.99</v>
      </c>
      <c r="M1601" s="12">
        <v>0.99</v>
      </c>
      <c r="N1601" s="29">
        <v>3</v>
      </c>
      <c r="O1601" s="108">
        <v>3.1</v>
      </c>
      <c r="P1601" s="39" t="str">
        <f>VLOOKUP(Perspectivas_Globales[[#This Row],[Country]],Tablas!$B$5:$C$138,2,FALSE)</f>
        <v>Asia</v>
      </c>
      <c r="Q1601" s="39" t="str" cm="1">
        <f t="array" ref="Q160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01" s="39" t="str" cm="1">
        <f t="array" ref="R160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02" spans="1:18" x14ac:dyDescent="0.25">
      <c r="A1602" s="1" t="s">
        <v>142</v>
      </c>
      <c r="B1602" s="1">
        <v>2012</v>
      </c>
      <c r="C1602" s="1" t="s">
        <v>12</v>
      </c>
      <c r="D1602" s="29">
        <v>68.8</v>
      </c>
      <c r="E1602" s="29">
        <v>184</v>
      </c>
      <c r="F1602" s="29">
        <v>18</v>
      </c>
      <c r="G1602" s="29">
        <v>0.01</v>
      </c>
      <c r="H1602" s="12">
        <v>0.99</v>
      </c>
      <c r="I1602" s="12">
        <v>0</v>
      </c>
      <c r="J1602" s="29">
        <v>42.2</v>
      </c>
      <c r="K1602" s="29">
        <v>21</v>
      </c>
      <c r="L1602" s="12">
        <v>0.99</v>
      </c>
      <c r="M1602" s="12">
        <v>0.99</v>
      </c>
      <c r="N1602" s="29">
        <v>3</v>
      </c>
      <c r="O1602" s="108">
        <v>3.1</v>
      </c>
      <c r="P1602" s="39" t="str">
        <f>VLOOKUP(Perspectivas_Globales[[#This Row],[Country]],Tablas!$B$5:$C$138,2,FALSE)</f>
        <v>Asia</v>
      </c>
      <c r="Q1602" s="39" t="str" cm="1">
        <f t="array" ref="Q160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02" s="39" t="str" cm="1">
        <f t="array" ref="R160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03" spans="1:18" x14ac:dyDescent="0.25">
      <c r="A1603" s="1" t="s">
        <v>142</v>
      </c>
      <c r="B1603" s="1">
        <v>2011</v>
      </c>
      <c r="C1603" s="1" t="s">
        <v>12</v>
      </c>
      <c r="D1603" s="29">
        <v>68.5</v>
      </c>
      <c r="E1603" s="29">
        <v>183</v>
      </c>
      <c r="F1603" s="29">
        <v>19</v>
      </c>
      <c r="G1603" s="29">
        <v>2.83</v>
      </c>
      <c r="H1603" s="12">
        <v>0.99</v>
      </c>
      <c r="I1603" s="12">
        <v>4.76</v>
      </c>
      <c r="J1603" s="29">
        <v>41.4</v>
      </c>
      <c r="K1603" s="29">
        <v>22</v>
      </c>
      <c r="L1603" s="12">
        <v>0.99</v>
      </c>
      <c r="M1603" s="12">
        <v>0.99</v>
      </c>
      <c r="N1603" s="29">
        <v>3</v>
      </c>
      <c r="O1603" s="108">
        <v>3.1</v>
      </c>
      <c r="P1603" s="39" t="str">
        <f>VLOOKUP(Perspectivas_Globales[[#This Row],[Country]],Tablas!$B$5:$C$138,2,FALSE)</f>
        <v>Asia</v>
      </c>
      <c r="Q1603" s="39" t="str" cm="1">
        <f t="array" ref="Q160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03" s="39" t="str" cm="1">
        <f t="array" ref="R160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04" spans="1:18" x14ac:dyDescent="0.25">
      <c r="A1604" s="1" t="s">
        <v>142</v>
      </c>
      <c r="B1604" s="1">
        <v>2010</v>
      </c>
      <c r="C1604" s="1" t="s">
        <v>12</v>
      </c>
      <c r="D1604" s="29">
        <v>68.3</v>
      </c>
      <c r="E1604" s="29">
        <v>183</v>
      </c>
      <c r="F1604" s="29">
        <v>20</v>
      </c>
      <c r="G1604" s="29">
        <v>2.73</v>
      </c>
      <c r="H1604" s="12">
        <v>0.99</v>
      </c>
      <c r="I1604" s="12">
        <v>1.17</v>
      </c>
      <c r="J1604" s="29">
        <v>4.7</v>
      </c>
      <c r="K1604" s="29">
        <v>23</v>
      </c>
      <c r="L1604" s="12">
        <v>0.99</v>
      </c>
      <c r="M1604" s="12">
        <v>0.99</v>
      </c>
      <c r="N1604" s="29">
        <v>3</v>
      </c>
      <c r="O1604" s="108">
        <v>3.1</v>
      </c>
      <c r="P1604" s="39" t="str">
        <f>VLOOKUP(Perspectivas_Globales[[#This Row],[Country]],Tablas!$B$5:$C$138,2,FALSE)</f>
        <v>Asia</v>
      </c>
      <c r="Q1604" s="39" t="str" cm="1">
        <f t="array" ref="Q160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04" s="39" t="str" cm="1">
        <f t="array" ref="R160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05" spans="1:18" x14ac:dyDescent="0.25">
      <c r="A1605" s="1" t="s">
        <v>142</v>
      </c>
      <c r="B1605" s="1">
        <v>2009</v>
      </c>
      <c r="C1605" s="1" t="s">
        <v>12</v>
      </c>
      <c r="D1605" s="29">
        <v>68</v>
      </c>
      <c r="E1605" s="29">
        <v>183</v>
      </c>
      <c r="F1605" s="29">
        <v>21</v>
      </c>
      <c r="G1605" s="29">
        <v>2.56</v>
      </c>
      <c r="H1605" s="12">
        <v>0.98</v>
      </c>
      <c r="I1605" s="12">
        <v>0</v>
      </c>
      <c r="J1605" s="29">
        <v>4</v>
      </c>
      <c r="K1605" s="29">
        <v>24</v>
      </c>
      <c r="L1605" s="12">
        <v>0.99</v>
      </c>
      <c r="M1605" s="12">
        <v>0.98</v>
      </c>
      <c r="N1605" s="29">
        <v>3.1</v>
      </c>
      <c r="O1605" s="108">
        <v>3.1</v>
      </c>
      <c r="P1605" s="39" t="str">
        <f>VLOOKUP(Perspectivas_Globales[[#This Row],[Country]],Tablas!$B$5:$C$138,2,FALSE)</f>
        <v>Asia</v>
      </c>
      <c r="Q1605" s="39" t="str" cm="1">
        <f t="array" ref="Q160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05" s="39" t="str" cm="1">
        <f t="array" ref="R160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06" spans="1:18" x14ac:dyDescent="0.25">
      <c r="A1606" s="1" t="s">
        <v>142</v>
      </c>
      <c r="B1606" s="1">
        <v>2008</v>
      </c>
      <c r="C1606" s="1" t="s">
        <v>12</v>
      </c>
      <c r="D1606" s="29">
        <v>67.900000000000006</v>
      </c>
      <c r="E1606" s="29">
        <v>184</v>
      </c>
      <c r="F1606" s="29">
        <v>22</v>
      </c>
      <c r="G1606" s="29">
        <v>2.36</v>
      </c>
      <c r="H1606" s="12">
        <v>0.91</v>
      </c>
      <c r="I1606" s="12">
        <v>0.02</v>
      </c>
      <c r="J1606" s="29">
        <v>39.299999999999997</v>
      </c>
      <c r="K1606" s="29">
        <v>25</v>
      </c>
      <c r="L1606" s="12">
        <v>0.98</v>
      </c>
      <c r="M1606" s="12">
        <v>0.98</v>
      </c>
      <c r="N1606" s="29">
        <v>3.1</v>
      </c>
      <c r="O1606" s="108">
        <v>3.1</v>
      </c>
      <c r="P1606" s="39" t="str">
        <f>VLOOKUP(Perspectivas_Globales[[#This Row],[Country]],Tablas!$B$5:$C$138,2,FALSE)</f>
        <v>Asia</v>
      </c>
      <c r="Q1606" s="39" t="str" cm="1">
        <f t="array" ref="Q160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06" s="39" t="str" cm="1">
        <f t="array" ref="R160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07" spans="1:18" x14ac:dyDescent="0.25">
      <c r="A1607" s="1" t="s">
        <v>142</v>
      </c>
      <c r="B1607" s="1">
        <v>2007</v>
      </c>
      <c r="C1607" s="1" t="s">
        <v>12</v>
      </c>
      <c r="D1607" s="29">
        <v>67.8</v>
      </c>
      <c r="E1607" s="29">
        <v>184</v>
      </c>
      <c r="F1607" s="29">
        <v>22</v>
      </c>
      <c r="G1607" s="29">
        <v>2.15</v>
      </c>
      <c r="H1607" s="12">
        <v>0.99</v>
      </c>
      <c r="I1607" s="12">
        <v>8.6300000000000008</v>
      </c>
      <c r="J1607" s="29">
        <v>38.700000000000003</v>
      </c>
      <c r="K1607" s="29">
        <v>26</v>
      </c>
      <c r="L1607" s="12">
        <v>0.98</v>
      </c>
      <c r="M1607" s="12">
        <v>0.96</v>
      </c>
      <c r="N1607" s="29">
        <v>3.1</v>
      </c>
      <c r="O1607" s="108">
        <v>3.1</v>
      </c>
      <c r="P1607" s="39" t="str">
        <f>VLOOKUP(Perspectivas_Globales[[#This Row],[Country]],Tablas!$B$5:$C$138,2,FALSE)</f>
        <v>Asia</v>
      </c>
      <c r="Q1607" s="39" t="str" cm="1">
        <f t="array" ref="Q160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07" s="39" t="str" cm="1">
        <f t="array" ref="R160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08" spans="1:18" x14ac:dyDescent="0.25">
      <c r="A1608" s="1" t="s">
        <v>142</v>
      </c>
      <c r="B1608" s="1">
        <v>2006</v>
      </c>
      <c r="C1608" s="1" t="s">
        <v>12</v>
      </c>
      <c r="D1608" s="29">
        <v>67.599999999999994</v>
      </c>
      <c r="E1608" s="29">
        <v>185</v>
      </c>
      <c r="F1608" s="29">
        <v>23</v>
      </c>
      <c r="G1608" s="29">
        <v>1.96</v>
      </c>
      <c r="H1608" s="12">
        <v>0.98</v>
      </c>
      <c r="I1608" s="12">
        <v>8.23</v>
      </c>
      <c r="J1608" s="29">
        <v>38.1</v>
      </c>
      <c r="K1608" s="29">
        <v>27</v>
      </c>
      <c r="L1608" s="12">
        <v>0.94000000000000006</v>
      </c>
      <c r="M1608" s="12">
        <v>0.96</v>
      </c>
      <c r="N1608" s="29">
        <v>3.2</v>
      </c>
      <c r="O1608" s="108">
        <v>3.2</v>
      </c>
      <c r="P1608" s="39" t="str">
        <f>VLOOKUP(Perspectivas_Globales[[#This Row],[Country]],Tablas!$B$5:$C$138,2,FALSE)</f>
        <v>Asia</v>
      </c>
      <c r="Q1608" s="39" t="str" cm="1">
        <f t="array" ref="Q160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08" s="39" t="str" cm="1">
        <f t="array" ref="R160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09" spans="1:18" x14ac:dyDescent="0.25">
      <c r="A1609" s="1" t="s">
        <v>142</v>
      </c>
      <c r="B1609" s="1">
        <v>2005</v>
      </c>
      <c r="C1609" s="1" t="s">
        <v>12</v>
      </c>
      <c r="D1609" s="29">
        <v>67.3</v>
      </c>
      <c r="E1609" s="29">
        <v>192</v>
      </c>
      <c r="F1609" s="29">
        <v>24</v>
      </c>
      <c r="G1609" s="29">
        <v>1.78</v>
      </c>
      <c r="H1609" s="12">
        <v>0.99</v>
      </c>
      <c r="I1609" s="12">
        <v>7.37</v>
      </c>
      <c r="J1609" s="29">
        <v>37.5</v>
      </c>
      <c r="K1609" s="29">
        <v>28</v>
      </c>
      <c r="L1609" s="12">
        <v>0.99</v>
      </c>
      <c r="M1609" s="12">
        <v>0.99</v>
      </c>
      <c r="N1609" s="29">
        <v>3.2</v>
      </c>
      <c r="O1609" s="108">
        <v>3.2</v>
      </c>
      <c r="P1609" s="39" t="str">
        <f>VLOOKUP(Perspectivas_Globales[[#This Row],[Country]],Tablas!$B$5:$C$138,2,FALSE)</f>
        <v>Asia</v>
      </c>
      <c r="Q1609" s="39" t="str" cm="1">
        <f t="array" ref="Q160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09" s="39" t="str" cm="1">
        <f t="array" ref="R160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10" spans="1:18" x14ac:dyDescent="0.25">
      <c r="A1610" s="1" t="s">
        <v>142</v>
      </c>
      <c r="B1610" s="1">
        <v>2004</v>
      </c>
      <c r="C1610" s="1" t="s">
        <v>12</v>
      </c>
      <c r="D1610" s="29">
        <v>67.8</v>
      </c>
      <c r="E1610" s="29">
        <v>183</v>
      </c>
      <c r="F1610" s="29">
        <v>24</v>
      </c>
      <c r="G1610" s="29">
        <v>1.59</v>
      </c>
      <c r="H1610" s="12">
        <v>0.99</v>
      </c>
      <c r="I1610" s="12">
        <v>0.75</v>
      </c>
      <c r="J1610" s="29">
        <v>37</v>
      </c>
      <c r="K1610" s="29">
        <v>29</v>
      </c>
      <c r="L1610" s="12">
        <v>0.99</v>
      </c>
      <c r="M1610" s="12">
        <v>0.99</v>
      </c>
      <c r="N1610" s="29">
        <v>3.2</v>
      </c>
      <c r="O1610" s="108">
        <v>3.2</v>
      </c>
      <c r="P1610" s="39" t="str">
        <f>VLOOKUP(Perspectivas_Globales[[#This Row],[Country]],Tablas!$B$5:$C$138,2,FALSE)</f>
        <v>Asia</v>
      </c>
      <c r="Q1610" s="39" t="str" cm="1">
        <f t="array" ref="Q161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10" s="39" t="str" cm="1">
        <f t="array" ref="R161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11" spans="1:18" x14ac:dyDescent="0.25">
      <c r="A1611" s="1" t="s">
        <v>142</v>
      </c>
      <c r="B1611" s="1">
        <v>2003</v>
      </c>
      <c r="C1611" s="1" t="s">
        <v>12</v>
      </c>
      <c r="D1611" s="29">
        <v>67.2</v>
      </c>
      <c r="E1611" s="29">
        <v>183</v>
      </c>
      <c r="F1611" s="29">
        <v>25</v>
      </c>
      <c r="G1611" s="29">
        <v>1.54</v>
      </c>
      <c r="H1611" s="12">
        <v>0.99</v>
      </c>
      <c r="I1611" s="12">
        <v>0.85</v>
      </c>
      <c r="J1611" s="29">
        <v>36.4</v>
      </c>
      <c r="K1611" s="29">
        <v>30</v>
      </c>
      <c r="L1611" s="12">
        <v>0.99</v>
      </c>
      <c r="M1611" s="12">
        <v>0.98</v>
      </c>
      <c r="N1611" s="29">
        <v>3.3</v>
      </c>
      <c r="O1611" s="108">
        <v>3.3</v>
      </c>
      <c r="P1611" s="39" t="str">
        <f>VLOOKUP(Perspectivas_Globales[[#This Row],[Country]],Tablas!$B$5:$C$138,2,FALSE)</f>
        <v>Asia</v>
      </c>
      <c r="Q1611" s="39" t="str" cm="1">
        <f t="array" ref="Q161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11" s="39" t="str" cm="1">
        <f t="array" ref="R161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12" spans="1:18" x14ac:dyDescent="0.25">
      <c r="A1612" s="1" t="s">
        <v>142</v>
      </c>
      <c r="B1612" s="1">
        <v>2002</v>
      </c>
      <c r="C1612" s="1" t="s">
        <v>12</v>
      </c>
      <c r="D1612" s="29">
        <v>67.099999999999994</v>
      </c>
      <c r="E1612" s="29">
        <v>186</v>
      </c>
      <c r="F1612" s="29">
        <v>27</v>
      </c>
      <c r="G1612" s="29">
        <v>1.47</v>
      </c>
      <c r="H1612" s="12">
        <v>0.62</v>
      </c>
      <c r="I1612" s="12">
        <v>0.25</v>
      </c>
      <c r="J1612" s="29">
        <v>35.9</v>
      </c>
      <c r="K1612" s="29">
        <v>32</v>
      </c>
      <c r="L1612" s="12">
        <v>0.99</v>
      </c>
      <c r="M1612" s="12">
        <v>0.99</v>
      </c>
      <c r="N1612" s="29">
        <v>3.3</v>
      </c>
      <c r="O1612" s="108">
        <v>3.3</v>
      </c>
      <c r="P1612" s="39" t="str">
        <f>VLOOKUP(Perspectivas_Globales[[#This Row],[Country]],Tablas!$B$5:$C$138,2,FALSE)</f>
        <v>Asia</v>
      </c>
      <c r="Q1612" s="39" t="str" cm="1">
        <f t="array" ref="Q161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12" s="39" t="str" cm="1">
        <f t="array" ref="R161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13" spans="1:18" x14ac:dyDescent="0.25">
      <c r="A1613" s="1" t="s">
        <v>143</v>
      </c>
      <c r="B1613" s="1">
        <v>2014</v>
      </c>
      <c r="C1613" s="1" t="s">
        <v>12</v>
      </c>
      <c r="D1613" s="29">
        <v>71.7</v>
      </c>
      <c r="E1613" s="29">
        <v>134</v>
      </c>
      <c r="F1613" s="29">
        <v>0</v>
      </c>
      <c r="G1613" s="29">
        <v>0.01</v>
      </c>
      <c r="H1613" s="12">
        <v>0.64</v>
      </c>
      <c r="I1613" s="12">
        <v>0.1</v>
      </c>
      <c r="J1613" s="29">
        <v>52.5</v>
      </c>
      <c r="K1613" s="29">
        <v>0</v>
      </c>
      <c r="L1613" s="12">
        <v>0.65</v>
      </c>
      <c r="M1613" s="12">
        <v>0.64</v>
      </c>
      <c r="N1613" s="29">
        <v>1.5</v>
      </c>
      <c r="O1613" s="108">
        <v>1.4</v>
      </c>
      <c r="P1613" s="39" t="str">
        <f>VLOOKUP(Perspectivas_Globales[[#This Row],[Country]],Tablas!$B$5:$C$138,2,FALSE)</f>
        <v>Oceania</v>
      </c>
      <c r="Q1613" s="39" t="str" cm="1">
        <f t="array" ref="Q161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13" s="39" t="str" cm="1">
        <f t="array" ref="R161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14" spans="1:18" x14ac:dyDescent="0.25">
      <c r="A1614" s="1" t="s">
        <v>143</v>
      </c>
      <c r="B1614" s="1">
        <v>2013</v>
      </c>
      <c r="C1614" s="1" t="s">
        <v>12</v>
      </c>
      <c r="D1614" s="29">
        <v>71.599999999999994</v>
      </c>
      <c r="E1614" s="29">
        <v>135</v>
      </c>
      <c r="F1614" s="29">
        <v>0</v>
      </c>
      <c r="G1614" s="29">
        <v>0.01</v>
      </c>
      <c r="H1614" s="12">
        <v>0.64</v>
      </c>
      <c r="I1614" s="12">
        <v>0</v>
      </c>
      <c r="J1614" s="29">
        <v>51.7</v>
      </c>
      <c r="K1614" s="29">
        <v>0</v>
      </c>
      <c r="L1614" s="12">
        <v>0.65</v>
      </c>
      <c r="M1614" s="12">
        <v>0.64</v>
      </c>
      <c r="N1614" s="29">
        <v>1.5</v>
      </c>
      <c r="O1614" s="108">
        <v>1.4</v>
      </c>
      <c r="P1614" s="39" t="str">
        <f>VLOOKUP(Perspectivas_Globales[[#This Row],[Country]],Tablas!$B$5:$C$138,2,FALSE)</f>
        <v>Oceania</v>
      </c>
      <c r="Q1614" s="39" t="str" cm="1">
        <f t="array" ref="Q161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14" s="39" t="str" cm="1">
        <f t="array" ref="R161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15" spans="1:18" x14ac:dyDescent="0.25">
      <c r="A1615" s="1" t="s">
        <v>143</v>
      </c>
      <c r="B1615" s="1">
        <v>2012</v>
      </c>
      <c r="C1615" s="1" t="s">
        <v>12</v>
      </c>
      <c r="D1615" s="29">
        <v>71.400000000000006</v>
      </c>
      <c r="E1615" s="29">
        <v>138</v>
      </c>
      <c r="F1615" s="29">
        <v>0</v>
      </c>
      <c r="G1615" s="29">
        <v>0.01</v>
      </c>
      <c r="H1615" s="12">
        <v>0.64</v>
      </c>
      <c r="I1615" s="12">
        <v>0</v>
      </c>
      <c r="J1615" s="29">
        <v>5.8</v>
      </c>
      <c r="K1615" s="29">
        <v>0</v>
      </c>
      <c r="L1615" s="12">
        <v>0.65</v>
      </c>
      <c r="M1615" s="12">
        <v>0.64</v>
      </c>
      <c r="N1615" s="29">
        <v>1.5</v>
      </c>
      <c r="O1615" s="108">
        <v>1.4</v>
      </c>
      <c r="P1615" s="39" t="str">
        <f>VLOOKUP(Perspectivas_Globales[[#This Row],[Country]],Tablas!$B$5:$C$138,2,FALSE)</f>
        <v>Oceania</v>
      </c>
      <c r="Q1615" s="39" t="str" cm="1">
        <f t="array" ref="Q161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15" s="39" t="str" cm="1">
        <f t="array" ref="R161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16" spans="1:18" x14ac:dyDescent="0.25">
      <c r="A1616" s="1" t="s">
        <v>143</v>
      </c>
      <c r="B1616" s="1">
        <v>2011</v>
      </c>
      <c r="C1616" s="1" t="s">
        <v>12</v>
      </c>
      <c r="D1616" s="29">
        <v>71.2</v>
      </c>
      <c r="E1616" s="29">
        <v>141</v>
      </c>
      <c r="F1616" s="29">
        <v>0</v>
      </c>
      <c r="G1616" s="29">
        <v>0.85</v>
      </c>
      <c r="H1616" s="12">
        <v>0.63</v>
      </c>
      <c r="I1616" s="12">
        <v>0</v>
      </c>
      <c r="J1616" s="29">
        <v>49.9</v>
      </c>
      <c r="K1616" s="29">
        <v>0</v>
      </c>
      <c r="L1616" s="12">
        <v>0.65</v>
      </c>
      <c r="M1616" s="12">
        <v>0.65</v>
      </c>
      <c r="N1616" s="29">
        <v>1.5</v>
      </c>
      <c r="O1616" s="108">
        <v>1.4</v>
      </c>
      <c r="P1616" s="39" t="str">
        <f>VLOOKUP(Perspectivas_Globales[[#This Row],[Country]],Tablas!$B$5:$C$138,2,FALSE)</f>
        <v>Oceania</v>
      </c>
      <c r="Q1616" s="39" t="str" cm="1">
        <f t="array" ref="Q161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16" s="39" t="str" cm="1">
        <f t="array" ref="R161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17" spans="1:18" x14ac:dyDescent="0.25">
      <c r="A1617" s="1" t="s">
        <v>143</v>
      </c>
      <c r="B1617" s="1">
        <v>2010</v>
      </c>
      <c r="C1617" s="1" t="s">
        <v>12</v>
      </c>
      <c r="D1617" s="29">
        <v>71</v>
      </c>
      <c r="E1617" s="29">
        <v>145</v>
      </c>
      <c r="F1617" s="29">
        <v>0</v>
      </c>
      <c r="G1617" s="29">
        <v>0.91</v>
      </c>
      <c r="H1617" s="12">
        <v>0.62</v>
      </c>
      <c r="I1617" s="12">
        <v>0</v>
      </c>
      <c r="J1617" s="29">
        <v>49.1</v>
      </c>
      <c r="K1617" s="29">
        <v>0</v>
      </c>
      <c r="L1617" s="12">
        <v>0.66</v>
      </c>
      <c r="M1617" s="12">
        <v>0.65</v>
      </c>
      <c r="N1617" s="29">
        <v>1.5</v>
      </c>
      <c r="O1617" s="108">
        <v>1.4</v>
      </c>
      <c r="P1617" s="39" t="str">
        <f>VLOOKUP(Perspectivas_Globales[[#This Row],[Country]],Tablas!$B$5:$C$138,2,FALSE)</f>
        <v>Oceania</v>
      </c>
      <c r="Q1617" s="39" t="str" cm="1">
        <f t="array" ref="Q161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17" s="39" t="str" cm="1">
        <f t="array" ref="R161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18" spans="1:18" x14ac:dyDescent="0.25">
      <c r="A1618" s="1" t="s">
        <v>143</v>
      </c>
      <c r="B1618" s="1">
        <v>2009</v>
      </c>
      <c r="C1618" s="1" t="s">
        <v>12</v>
      </c>
      <c r="D1618" s="29">
        <v>78</v>
      </c>
      <c r="E1618" s="29">
        <v>149</v>
      </c>
      <c r="F1618" s="29">
        <v>0</v>
      </c>
      <c r="G1618" s="29">
        <v>0.83</v>
      </c>
      <c r="H1618" s="12">
        <v>0.62</v>
      </c>
      <c r="I1618" s="12">
        <v>0</v>
      </c>
      <c r="J1618" s="29">
        <v>48.2</v>
      </c>
      <c r="K1618" s="29">
        <v>0</v>
      </c>
      <c r="L1618" s="12">
        <v>0.66</v>
      </c>
      <c r="M1618" s="12">
        <v>0.66</v>
      </c>
      <c r="N1618" s="29">
        <v>1.5</v>
      </c>
      <c r="O1618" s="108">
        <v>1.5</v>
      </c>
      <c r="P1618" s="39" t="str">
        <f>VLOOKUP(Perspectivas_Globales[[#This Row],[Country]],Tablas!$B$5:$C$138,2,FALSE)</f>
        <v>Oceania</v>
      </c>
      <c r="Q1618" s="39" t="str" cm="1">
        <f t="array" ref="Q161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18" s="39" t="str" cm="1">
        <f t="array" ref="R161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19" spans="1:18" x14ac:dyDescent="0.25">
      <c r="A1619" s="1" t="s">
        <v>143</v>
      </c>
      <c r="B1619" s="1">
        <v>2008</v>
      </c>
      <c r="C1619" s="1" t="s">
        <v>12</v>
      </c>
      <c r="D1619" s="29">
        <v>75</v>
      </c>
      <c r="E1619" s="29">
        <v>153</v>
      </c>
      <c r="F1619" s="29">
        <v>0</v>
      </c>
      <c r="G1619" s="29">
        <v>1.18</v>
      </c>
      <c r="H1619" s="12">
        <v>0.61</v>
      </c>
      <c r="I1619" s="12">
        <v>0</v>
      </c>
      <c r="J1619" s="29">
        <v>47.4</v>
      </c>
      <c r="K1619" s="29">
        <v>0</v>
      </c>
      <c r="L1619" s="12">
        <v>0.66</v>
      </c>
      <c r="M1619" s="12">
        <v>0.67</v>
      </c>
      <c r="N1619" s="29">
        <v>1.5</v>
      </c>
      <c r="O1619" s="108">
        <v>1.5</v>
      </c>
      <c r="P1619" s="39" t="str">
        <f>VLOOKUP(Perspectivas_Globales[[#This Row],[Country]],Tablas!$B$5:$C$138,2,FALSE)</f>
        <v>Oceania</v>
      </c>
      <c r="Q1619" s="39" t="str" cm="1">
        <f t="array" ref="Q161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19" s="39" t="str" cm="1">
        <f t="array" ref="R161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20" spans="1:18" x14ac:dyDescent="0.25">
      <c r="A1620" s="1" t="s">
        <v>143</v>
      </c>
      <c r="B1620" s="1">
        <v>2007</v>
      </c>
      <c r="C1620" s="1" t="s">
        <v>12</v>
      </c>
      <c r="D1620" s="29">
        <v>73</v>
      </c>
      <c r="E1620" s="29">
        <v>157</v>
      </c>
      <c r="F1620" s="29">
        <v>0</v>
      </c>
      <c r="G1620" s="29">
        <v>1.01</v>
      </c>
      <c r="H1620" s="12">
        <v>0.06</v>
      </c>
      <c r="I1620" s="12">
        <v>0</v>
      </c>
      <c r="J1620" s="29">
        <v>46.6</v>
      </c>
      <c r="K1620" s="29">
        <v>0</v>
      </c>
      <c r="L1620" s="12">
        <v>0.67</v>
      </c>
      <c r="M1620" s="12">
        <v>0.67</v>
      </c>
      <c r="N1620" s="29">
        <v>1.6</v>
      </c>
      <c r="O1620" s="108">
        <v>1.5</v>
      </c>
      <c r="P1620" s="39" t="str">
        <f>VLOOKUP(Perspectivas_Globales[[#This Row],[Country]],Tablas!$B$5:$C$138,2,FALSE)</f>
        <v>Oceania</v>
      </c>
      <c r="Q1620" s="39" t="str" cm="1">
        <f t="array" ref="Q162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20" s="39" t="str" cm="1">
        <f t="array" ref="R162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21" spans="1:18" x14ac:dyDescent="0.25">
      <c r="A1621" s="1" t="s">
        <v>143</v>
      </c>
      <c r="B1621" s="1">
        <v>2006</v>
      </c>
      <c r="C1621" s="1" t="s">
        <v>12</v>
      </c>
      <c r="D1621" s="29">
        <v>71</v>
      </c>
      <c r="E1621" s="29">
        <v>161</v>
      </c>
      <c r="F1621" s="29">
        <v>0</v>
      </c>
      <c r="G1621" s="29">
        <v>1</v>
      </c>
      <c r="H1621" s="12">
        <v>0.59</v>
      </c>
      <c r="I1621" s="12">
        <v>0</v>
      </c>
      <c r="J1621" s="29">
        <v>45.7</v>
      </c>
      <c r="K1621" s="29">
        <v>0</v>
      </c>
      <c r="L1621" s="12">
        <v>0.67</v>
      </c>
      <c r="M1621" s="12">
        <v>0.68</v>
      </c>
      <c r="N1621" s="29">
        <v>1.6</v>
      </c>
      <c r="O1621" s="108">
        <v>1.5</v>
      </c>
      <c r="P1621" s="39" t="str">
        <f>VLOOKUP(Perspectivas_Globales[[#This Row],[Country]],Tablas!$B$5:$C$138,2,FALSE)</f>
        <v>Oceania</v>
      </c>
      <c r="Q1621" s="39" t="str" cm="1">
        <f t="array" ref="Q162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21" s="39" t="str" cm="1">
        <f t="array" ref="R162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22" spans="1:18" x14ac:dyDescent="0.25">
      <c r="A1622" s="1" t="s">
        <v>143</v>
      </c>
      <c r="B1622" s="1">
        <v>2005</v>
      </c>
      <c r="C1622" s="1" t="s">
        <v>12</v>
      </c>
      <c r="D1622" s="29">
        <v>69.900000000000006</v>
      </c>
      <c r="E1622" s="29">
        <v>165</v>
      </c>
      <c r="F1622" s="29">
        <v>0</v>
      </c>
      <c r="G1622" s="29">
        <v>0.88</v>
      </c>
      <c r="H1622" s="12">
        <v>0.61</v>
      </c>
      <c r="I1622" s="12">
        <v>0.03</v>
      </c>
      <c r="J1622" s="29">
        <v>44.9</v>
      </c>
      <c r="K1622" s="29">
        <v>0</v>
      </c>
      <c r="L1622" s="12">
        <v>0.67</v>
      </c>
      <c r="M1622" s="12">
        <v>0.68</v>
      </c>
      <c r="N1622" s="29">
        <v>1.6</v>
      </c>
      <c r="O1622" s="108">
        <v>1.5</v>
      </c>
      <c r="P1622" s="39" t="str">
        <f>VLOOKUP(Perspectivas_Globales[[#This Row],[Country]],Tablas!$B$5:$C$138,2,FALSE)</f>
        <v>Oceania</v>
      </c>
      <c r="Q1622" s="39" t="str" cm="1">
        <f t="array" ref="Q162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22" s="39" t="str" cm="1">
        <f t="array" ref="R162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23" spans="1:18" x14ac:dyDescent="0.25">
      <c r="A1623" s="1" t="s">
        <v>143</v>
      </c>
      <c r="B1623" s="1">
        <v>2004</v>
      </c>
      <c r="C1623" s="1" t="s">
        <v>12</v>
      </c>
      <c r="D1623" s="29">
        <v>69.599999999999994</v>
      </c>
      <c r="E1623" s="29">
        <v>169</v>
      </c>
      <c r="F1623" s="29">
        <v>0</v>
      </c>
      <c r="G1623" s="29">
        <v>0.85</v>
      </c>
      <c r="H1623" s="12">
        <v>0.63</v>
      </c>
      <c r="I1623" s="12">
        <v>0</v>
      </c>
      <c r="J1623" s="29">
        <v>44.1</v>
      </c>
      <c r="K1623" s="29">
        <v>0</v>
      </c>
      <c r="L1623" s="12">
        <v>0.67</v>
      </c>
      <c r="M1623" s="12">
        <v>0.69000000000000006</v>
      </c>
      <c r="N1623" s="29">
        <v>1.6</v>
      </c>
      <c r="O1623" s="108">
        <v>1.5</v>
      </c>
      <c r="P1623" s="39" t="str">
        <f>VLOOKUP(Perspectivas_Globales[[#This Row],[Country]],Tablas!$B$5:$C$138,2,FALSE)</f>
        <v>Oceania</v>
      </c>
      <c r="Q1623" s="39" t="str" cm="1">
        <f t="array" ref="Q162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23" s="39" t="str" cm="1">
        <f t="array" ref="R162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24" spans="1:18" x14ac:dyDescent="0.25">
      <c r="A1624" s="1" t="s">
        <v>143</v>
      </c>
      <c r="B1624" s="1">
        <v>2003</v>
      </c>
      <c r="C1624" s="1" t="s">
        <v>12</v>
      </c>
      <c r="D1624" s="29">
        <v>69.400000000000006</v>
      </c>
      <c r="E1624" s="29">
        <v>173</v>
      </c>
      <c r="F1624" s="29">
        <v>0</v>
      </c>
      <c r="G1624" s="29">
        <v>1.2</v>
      </c>
      <c r="H1624" s="12">
        <v>0.64</v>
      </c>
      <c r="I1624" s="12">
        <v>1.6500000000000001</v>
      </c>
      <c r="J1624" s="29">
        <v>43.3</v>
      </c>
      <c r="K1624" s="29">
        <v>0</v>
      </c>
      <c r="L1624" s="12">
        <v>0.67</v>
      </c>
      <c r="M1624" s="12">
        <v>0.69000000000000006</v>
      </c>
      <c r="N1624" s="29">
        <v>1.6</v>
      </c>
      <c r="O1624" s="108">
        <v>1.6</v>
      </c>
      <c r="P1624" s="39" t="str">
        <f>VLOOKUP(Perspectivas_Globales[[#This Row],[Country]],Tablas!$B$5:$C$138,2,FALSE)</f>
        <v>Oceania</v>
      </c>
      <c r="Q1624" s="39" t="str" cm="1">
        <f t="array" ref="Q162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24" s="39" t="str" cm="1">
        <f t="array" ref="R162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25" spans="1:18" x14ac:dyDescent="0.25">
      <c r="A1625" s="1" t="s">
        <v>143</v>
      </c>
      <c r="B1625" s="1">
        <v>2002</v>
      </c>
      <c r="C1625" s="1" t="s">
        <v>12</v>
      </c>
      <c r="D1625" s="29">
        <v>69.3</v>
      </c>
      <c r="E1625" s="29">
        <v>176</v>
      </c>
      <c r="F1625" s="29">
        <v>0</v>
      </c>
      <c r="G1625" s="29">
        <v>1.24</v>
      </c>
      <c r="H1625" s="12">
        <v>0.66</v>
      </c>
      <c r="I1625" s="12">
        <v>1.01</v>
      </c>
      <c r="J1625" s="29">
        <v>42.6</v>
      </c>
      <c r="K1625" s="29">
        <v>0</v>
      </c>
      <c r="L1625" s="12">
        <v>0.67</v>
      </c>
      <c r="M1625" s="12">
        <v>7.0000000000000007E-2</v>
      </c>
      <c r="N1625" s="29">
        <v>1.7</v>
      </c>
      <c r="O1625" s="108">
        <v>1.6</v>
      </c>
      <c r="P1625" s="39" t="str">
        <f>VLOOKUP(Perspectivas_Globales[[#This Row],[Country]],Tablas!$B$5:$C$138,2,FALSE)</f>
        <v>Oceania</v>
      </c>
      <c r="Q1625" s="39" t="str" cm="1">
        <f t="array" ref="Q162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25" s="39" t="str" cm="1">
        <f t="array" ref="R162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26" spans="1:18" x14ac:dyDescent="0.25">
      <c r="A1626" s="1" t="s">
        <v>143</v>
      </c>
      <c r="B1626" s="1">
        <v>2001</v>
      </c>
      <c r="C1626" s="1" t="s">
        <v>12</v>
      </c>
      <c r="D1626" s="29">
        <v>69.099999999999994</v>
      </c>
      <c r="E1626" s="29">
        <v>179</v>
      </c>
      <c r="F1626" s="29">
        <v>0</v>
      </c>
      <c r="G1626" s="29">
        <v>0.91</v>
      </c>
      <c r="H1626" s="12">
        <v>0.68</v>
      </c>
      <c r="I1626" s="12">
        <v>7.0000000000000007E-2</v>
      </c>
      <c r="J1626" s="29">
        <v>41.9</v>
      </c>
      <c r="K1626" s="29">
        <v>0</v>
      </c>
      <c r="L1626" s="12">
        <v>0.67</v>
      </c>
      <c r="M1626" s="12">
        <v>7.0000000000000007E-2</v>
      </c>
      <c r="N1626" s="29">
        <v>1.7</v>
      </c>
      <c r="O1626" s="108">
        <v>1.6</v>
      </c>
      <c r="P1626" s="39" t="str">
        <f>VLOOKUP(Perspectivas_Globales[[#This Row],[Country]],Tablas!$B$5:$C$138,2,FALSE)</f>
        <v>Oceania</v>
      </c>
      <c r="Q1626" s="39" t="str" cm="1">
        <f t="array" ref="Q162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26" s="39" t="str" cm="1">
        <f t="array" ref="R162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Alta</v>
      </c>
    </row>
    <row r="1627" spans="1:18" x14ac:dyDescent="0.25">
      <c r="A1627" s="1" t="s">
        <v>143</v>
      </c>
      <c r="B1627" s="1">
        <v>2000</v>
      </c>
      <c r="C1627" s="1" t="s">
        <v>12</v>
      </c>
      <c r="D1627" s="29">
        <v>69</v>
      </c>
      <c r="E1627" s="29">
        <v>18</v>
      </c>
      <c r="F1627" s="29">
        <v>0</v>
      </c>
      <c r="G1627" s="29">
        <v>1.21</v>
      </c>
      <c r="H1627" s="12">
        <v>7.0000000000000007E-2</v>
      </c>
      <c r="I1627" s="12">
        <v>0.09</v>
      </c>
      <c r="J1627" s="29">
        <v>41.1</v>
      </c>
      <c r="K1627" s="29">
        <v>0</v>
      </c>
      <c r="L1627" s="12">
        <v>0.67</v>
      </c>
      <c r="M1627" s="12">
        <v>0.71</v>
      </c>
      <c r="N1627" s="29">
        <v>1.7</v>
      </c>
      <c r="O1627" s="108">
        <v>1.7</v>
      </c>
      <c r="P1627" s="39" t="str">
        <f>VLOOKUP(Perspectivas_Globales[[#This Row],[Country]],Tablas!$B$5:$C$138,2,FALSE)</f>
        <v>Oceania</v>
      </c>
      <c r="Q1627" s="39" t="str" cm="1">
        <f t="array" ref="Q162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Baja</v>
      </c>
      <c r="R1627" s="39" t="str" cm="1">
        <f t="array" ref="R162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28" spans="1:18" x14ac:dyDescent="0.25">
      <c r="A1628" s="1" t="s">
        <v>144</v>
      </c>
      <c r="B1628" s="1">
        <v>2014</v>
      </c>
      <c r="C1628" s="1" t="s">
        <v>12</v>
      </c>
      <c r="D1628" s="29">
        <v>61.1</v>
      </c>
      <c r="E1628" s="29">
        <v>314</v>
      </c>
      <c r="F1628" s="29">
        <v>28</v>
      </c>
      <c r="G1628" s="29">
        <v>0.01</v>
      </c>
      <c r="H1628" s="12">
        <v>0.86</v>
      </c>
      <c r="I1628" s="12">
        <v>0.09</v>
      </c>
      <c r="J1628" s="29">
        <v>22.8</v>
      </c>
      <c r="K1628" s="29">
        <v>41</v>
      </c>
      <c r="L1628" s="12">
        <v>0.78</v>
      </c>
      <c r="M1628" s="12">
        <v>0.86</v>
      </c>
      <c r="N1628" s="29">
        <v>6.3</v>
      </c>
      <c r="O1628" s="108">
        <v>6.2</v>
      </c>
      <c r="P1628" s="39" t="str">
        <f>VLOOKUP(Perspectivas_Globales[[#This Row],[Country]],Tablas!$B$5:$C$138,2,FALSE)</f>
        <v>Africa</v>
      </c>
      <c r="Q1628" s="39" t="str" cm="1">
        <f t="array" ref="Q162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28" s="39" t="str" cm="1">
        <f t="array" ref="R162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29" spans="1:18" x14ac:dyDescent="0.25">
      <c r="A1629" s="1" t="s">
        <v>144</v>
      </c>
      <c r="B1629" s="1">
        <v>2013</v>
      </c>
      <c r="C1629" s="1" t="s">
        <v>12</v>
      </c>
      <c r="D1629" s="29">
        <v>63</v>
      </c>
      <c r="E1629" s="29">
        <v>328</v>
      </c>
      <c r="F1629" s="29">
        <v>29</v>
      </c>
      <c r="G1629" s="29">
        <v>2.41</v>
      </c>
      <c r="H1629" s="12">
        <v>0.79</v>
      </c>
      <c r="I1629" s="12">
        <v>0.35000000000000003</v>
      </c>
      <c r="J1629" s="29">
        <v>22.3</v>
      </c>
      <c r="K1629" s="29">
        <v>42</v>
      </c>
      <c r="L1629" s="12">
        <v>0.74</v>
      </c>
      <c r="M1629" s="12">
        <v>0.79</v>
      </c>
      <c r="N1629" s="29">
        <v>6.4</v>
      </c>
      <c r="O1629" s="108">
        <v>6.2</v>
      </c>
      <c r="P1629" s="39" t="str">
        <f>VLOOKUP(Perspectivas_Globales[[#This Row],[Country]],Tablas!$B$5:$C$138,2,FALSE)</f>
        <v>Africa</v>
      </c>
      <c r="Q1629" s="39" t="str" cm="1">
        <f t="array" ref="Q162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29" s="39" t="str" cm="1">
        <f t="array" ref="R162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30" spans="1:18" x14ac:dyDescent="0.25">
      <c r="A1630" s="1" t="s">
        <v>144</v>
      </c>
      <c r="B1630" s="1">
        <v>2012</v>
      </c>
      <c r="C1630" s="1" t="s">
        <v>12</v>
      </c>
      <c r="D1630" s="29">
        <v>59.2</v>
      </c>
      <c r="E1630" s="29">
        <v>349</v>
      </c>
      <c r="F1630" s="29">
        <v>29</v>
      </c>
      <c r="G1630" s="29">
        <v>2.59</v>
      </c>
      <c r="H1630" s="12">
        <v>0.78</v>
      </c>
      <c r="I1630" s="12">
        <v>8.9600000000000009</v>
      </c>
      <c r="J1630" s="29">
        <v>21.7</v>
      </c>
      <c r="K1630" s="29">
        <v>43</v>
      </c>
      <c r="L1630" s="12">
        <v>7.0000000000000007E-2</v>
      </c>
      <c r="M1630" s="12">
        <v>0.78</v>
      </c>
      <c r="N1630" s="29">
        <v>6.5</v>
      </c>
      <c r="O1630" s="108">
        <v>6.3</v>
      </c>
      <c r="P1630" s="39" t="str">
        <f>VLOOKUP(Perspectivas_Globales[[#This Row],[Country]],Tablas!$B$5:$C$138,2,FALSE)</f>
        <v>Africa</v>
      </c>
      <c r="Q1630" s="39" t="str" cm="1">
        <f t="array" ref="Q163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30" s="39" t="str" cm="1">
        <f t="array" ref="R163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31" spans="1:18" x14ac:dyDescent="0.25">
      <c r="A1631" s="1" t="s">
        <v>144</v>
      </c>
      <c r="B1631" s="1">
        <v>2011</v>
      </c>
      <c r="C1631" s="1" t="s">
        <v>12</v>
      </c>
      <c r="D1631" s="29">
        <v>58.2</v>
      </c>
      <c r="E1631" s="29">
        <v>366</v>
      </c>
      <c r="F1631" s="29">
        <v>29</v>
      </c>
      <c r="G1631" s="29">
        <v>2.57</v>
      </c>
      <c r="H1631" s="12">
        <v>0.81</v>
      </c>
      <c r="I1631" s="12">
        <v>132.34</v>
      </c>
      <c r="J1631" s="29">
        <v>21.2</v>
      </c>
      <c r="K1631" s="29">
        <v>44</v>
      </c>
      <c r="L1631" s="12">
        <v>0.83000000000000007</v>
      </c>
      <c r="M1631" s="12">
        <v>0.81</v>
      </c>
      <c r="N1631" s="29">
        <v>6.6</v>
      </c>
      <c r="O1631" s="108">
        <v>6.4</v>
      </c>
      <c r="P1631" s="39" t="str">
        <f>VLOOKUP(Perspectivas_Globales[[#This Row],[Country]],Tablas!$B$5:$C$138,2,FALSE)</f>
        <v>Africa</v>
      </c>
      <c r="Q1631" s="39" t="str" cm="1">
        <f t="array" ref="Q163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31" s="39" t="str" cm="1">
        <f t="array" ref="R163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32" spans="1:18" x14ac:dyDescent="0.25">
      <c r="A1632" s="1" t="s">
        <v>144</v>
      </c>
      <c r="B1632" s="1">
        <v>2010</v>
      </c>
      <c r="C1632" s="1" t="s">
        <v>12</v>
      </c>
      <c r="D1632" s="29">
        <v>58</v>
      </c>
      <c r="E1632" s="29">
        <v>363</v>
      </c>
      <c r="F1632" s="29">
        <v>30</v>
      </c>
      <c r="G1632" s="29">
        <v>2.4700000000000002</v>
      </c>
      <c r="H1632" s="12">
        <v>0.83000000000000007</v>
      </c>
      <c r="I1632" s="12">
        <v>157.54</v>
      </c>
      <c r="J1632" s="29">
        <v>2.7</v>
      </c>
      <c r="K1632" s="29">
        <v>45</v>
      </c>
      <c r="L1632" s="12">
        <v>0.08</v>
      </c>
      <c r="M1632" s="12">
        <v>0.83000000000000007</v>
      </c>
      <c r="N1632" s="29">
        <v>6.7</v>
      </c>
      <c r="O1632" s="108">
        <v>6.5</v>
      </c>
      <c r="P1632" s="39" t="str">
        <f>VLOOKUP(Perspectivas_Globales[[#This Row],[Country]],Tablas!$B$5:$C$138,2,FALSE)</f>
        <v>Africa</v>
      </c>
      <c r="Q1632" s="39" t="str" cm="1">
        <f t="array" ref="Q163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32" s="39" t="str" cm="1">
        <f t="array" ref="R163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33" spans="1:18" x14ac:dyDescent="0.25">
      <c r="A1633" s="1" t="s">
        <v>144</v>
      </c>
      <c r="B1633" s="1">
        <v>2009</v>
      </c>
      <c r="C1633" s="1" t="s">
        <v>12</v>
      </c>
      <c r="D1633" s="29">
        <v>57.4</v>
      </c>
      <c r="E1633" s="29">
        <v>368</v>
      </c>
      <c r="F1633" s="29">
        <v>30</v>
      </c>
      <c r="G1633" s="29">
        <v>2.2999999999999998</v>
      </c>
      <c r="H1633" s="12">
        <v>0.94000000000000006</v>
      </c>
      <c r="I1633" s="12">
        <v>0.26</v>
      </c>
      <c r="J1633" s="29">
        <v>2.2000000000000002</v>
      </c>
      <c r="K1633" s="29">
        <v>47</v>
      </c>
      <c r="L1633" s="12">
        <v>0.93</v>
      </c>
      <c r="M1633" s="12">
        <v>0.94000000000000006</v>
      </c>
      <c r="N1633" s="29">
        <v>6.7</v>
      </c>
      <c r="O1633" s="108">
        <v>6.6</v>
      </c>
      <c r="P1633" s="39" t="str">
        <f>VLOOKUP(Perspectivas_Globales[[#This Row],[Country]],Tablas!$B$5:$C$138,2,FALSE)</f>
        <v>Africa</v>
      </c>
      <c r="Q1633" s="39" t="str" cm="1">
        <f t="array" ref="Q163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33" s="39" t="str" cm="1">
        <f t="array" ref="R163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34" spans="1:18" x14ac:dyDescent="0.25">
      <c r="A1634" s="1" t="s">
        <v>144</v>
      </c>
      <c r="B1634" s="1">
        <v>2008</v>
      </c>
      <c r="C1634" s="1" t="s">
        <v>12</v>
      </c>
      <c r="D1634" s="29">
        <v>55.7</v>
      </c>
      <c r="E1634" s="29">
        <v>45</v>
      </c>
      <c r="F1634" s="29">
        <v>31</v>
      </c>
      <c r="G1634" s="29">
        <v>2.12</v>
      </c>
      <c r="H1634" s="12">
        <v>0.87</v>
      </c>
      <c r="I1634" s="12">
        <v>1.4000000000000001</v>
      </c>
      <c r="J1634" s="29">
        <v>19.7</v>
      </c>
      <c r="K1634" s="29">
        <v>49</v>
      </c>
      <c r="L1634" s="12">
        <v>0.09</v>
      </c>
      <c r="M1634" s="12">
        <v>0.87</v>
      </c>
      <c r="N1634" s="29">
        <v>6.8</v>
      </c>
      <c r="O1634" s="108">
        <v>6.7</v>
      </c>
      <c r="P1634" s="39" t="str">
        <f>VLOOKUP(Perspectivas_Globales[[#This Row],[Country]],Tablas!$B$5:$C$138,2,FALSE)</f>
        <v>Africa</v>
      </c>
      <c r="Q1634" s="39" t="str" cm="1">
        <f t="array" ref="Q163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34" s="39" t="str" cm="1">
        <f t="array" ref="R163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35" spans="1:18" x14ac:dyDescent="0.25">
      <c r="A1635" s="1" t="s">
        <v>144</v>
      </c>
      <c r="B1635" s="1">
        <v>2007</v>
      </c>
      <c r="C1635" s="1" t="s">
        <v>12</v>
      </c>
      <c r="D1635" s="29">
        <v>52.6</v>
      </c>
      <c r="E1635" s="29">
        <v>487</v>
      </c>
      <c r="F1635" s="29">
        <v>32</v>
      </c>
      <c r="G1635" s="29">
        <v>2.08</v>
      </c>
      <c r="H1635" s="12">
        <v>0.08</v>
      </c>
      <c r="I1635" s="12">
        <v>5.3500000000000005</v>
      </c>
      <c r="J1635" s="29">
        <v>19.2</v>
      </c>
      <c r="K1635" s="29">
        <v>51</v>
      </c>
      <c r="L1635" s="12">
        <v>0.77</v>
      </c>
      <c r="M1635" s="12">
        <v>0.08</v>
      </c>
      <c r="N1635" s="29">
        <v>6.9</v>
      </c>
      <c r="O1635" s="108">
        <v>6.8</v>
      </c>
      <c r="P1635" s="39" t="str">
        <f>VLOOKUP(Perspectivas_Globales[[#This Row],[Country]],Tablas!$B$5:$C$138,2,FALSE)</f>
        <v>Africa</v>
      </c>
      <c r="Q1635" s="39" t="str" cm="1">
        <f t="array" ref="Q163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35" s="39" t="str" cm="1">
        <f t="array" ref="R163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36" spans="1:18" x14ac:dyDescent="0.25">
      <c r="A1636" s="1" t="s">
        <v>144</v>
      </c>
      <c r="B1636" s="1">
        <v>2006</v>
      </c>
      <c r="C1636" s="1" t="s">
        <v>12</v>
      </c>
      <c r="D1636" s="29">
        <v>58</v>
      </c>
      <c r="E1636" s="29">
        <v>526</v>
      </c>
      <c r="F1636" s="29">
        <v>33</v>
      </c>
      <c r="G1636" s="29">
        <v>2.25</v>
      </c>
      <c r="H1636" s="12">
        <v>0.81</v>
      </c>
      <c r="I1636" s="12">
        <v>4.59</v>
      </c>
      <c r="J1636" s="29">
        <v>18.8</v>
      </c>
      <c r="K1636" s="29">
        <v>52</v>
      </c>
      <c r="L1636" s="12">
        <v>0.83000000000000007</v>
      </c>
      <c r="M1636" s="12">
        <v>0.81</v>
      </c>
      <c r="N1636" s="29">
        <v>7</v>
      </c>
      <c r="O1636" s="108">
        <v>6.9</v>
      </c>
      <c r="P1636" s="39" t="str">
        <f>VLOOKUP(Perspectivas_Globales[[#This Row],[Country]],Tablas!$B$5:$C$138,2,FALSE)</f>
        <v>Africa</v>
      </c>
      <c r="Q1636" s="39" t="str" cm="1">
        <f t="array" ref="Q163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36" s="39" t="str" cm="1">
        <f t="array" ref="R163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37" spans="1:18" x14ac:dyDescent="0.25">
      <c r="A1637" s="1" t="s">
        <v>144</v>
      </c>
      <c r="B1637" s="1">
        <v>2005</v>
      </c>
      <c r="C1637" s="1" t="s">
        <v>12</v>
      </c>
      <c r="D1637" s="29">
        <v>49.3</v>
      </c>
      <c r="E1637" s="29">
        <v>554</v>
      </c>
      <c r="F1637" s="29">
        <v>34</v>
      </c>
      <c r="G1637" s="29">
        <v>2.33</v>
      </c>
      <c r="H1637" s="12">
        <v>0.82000000000000006</v>
      </c>
      <c r="I1637" s="12">
        <v>0.45</v>
      </c>
      <c r="J1637" s="29">
        <v>18.399999999999999</v>
      </c>
      <c r="K1637" s="29">
        <v>55</v>
      </c>
      <c r="L1637" s="12">
        <v>0.84</v>
      </c>
      <c r="M1637" s="12">
        <v>0.82000000000000006</v>
      </c>
      <c r="N1637" s="29">
        <v>7.1</v>
      </c>
      <c r="O1637" s="108">
        <v>7</v>
      </c>
      <c r="P1637" s="39" t="str">
        <f>VLOOKUP(Perspectivas_Globales[[#This Row],[Country]],Tablas!$B$5:$C$138,2,FALSE)</f>
        <v>Africa</v>
      </c>
      <c r="Q1637" s="39" t="str" cm="1">
        <f t="array" ref="Q163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37" s="39" t="str" cm="1">
        <f t="array" ref="R163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38" spans="1:18" x14ac:dyDescent="0.25">
      <c r="A1638" s="1" t="s">
        <v>145</v>
      </c>
      <c r="B1638" s="1">
        <v>2014</v>
      </c>
      <c r="C1638" s="1" t="s">
        <v>12</v>
      </c>
      <c r="D1638" s="29">
        <v>59.2</v>
      </c>
      <c r="E1638" s="29">
        <v>371</v>
      </c>
      <c r="F1638" s="29">
        <v>23</v>
      </c>
      <c r="G1638" s="29">
        <v>6.5</v>
      </c>
      <c r="H1638" s="12">
        <v>0.91</v>
      </c>
      <c r="I1638" s="12">
        <v>0</v>
      </c>
      <c r="J1638" s="29">
        <v>31.3</v>
      </c>
      <c r="K1638" s="29">
        <v>34</v>
      </c>
      <c r="L1638" s="12">
        <v>0.92</v>
      </c>
      <c r="M1638" s="12">
        <v>0.91</v>
      </c>
      <c r="N1638" s="29">
        <v>5.9</v>
      </c>
      <c r="O1638" s="108">
        <v>5.7</v>
      </c>
      <c r="P1638" s="39" t="str">
        <f>VLOOKUP(Perspectivas_Globales[[#This Row],[Country]],Tablas!$B$5:$C$138,2,FALSE)</f>
        <v>Africa</v>
      </c>
      <c r="Q1638" s="39" t="str" cm="1">
        <f t="array" ref="Q163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38" s="39" t="str" cm="1">
        <f t="array" ref="R163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39" spans="1:18" x14ac:dyDescent="0.25">
      <c r="A1639" s="1" t="s">
        <v>145</v>
      </c>
      <c r="B1639" s="1">
        <v>2013</v>
      </c>
      <c r="C1639" s="1" t="s">
        <v>12</v>
      </c>
      <c r="D1639" s="29">
        <v>58</v>
      </c>
      <c r="E1639" s="29">
        <v>399</v>
      </c>
      <c r="F1639" s="29">
        <v>25</v>
      </c>
      <c r="G1639" s="29">
        <v>6.39</v>
      </c>
      <c r="H1639" s="12">
        <v>0.95000000000000007</v>
      </c>
      <c r="I1639" s="12">
        <v>0</v>
      </c>
      <c r="J1639" s="29">
        <v>3.8</v>
      </c>
      <c r="K1639" s="29">
        <v>36</v>
      </c>
      <c r="L1639" s="12">
        <v>0.95000000000000007</v>
      </c>
      <c r="M1639" s="12">
        <v>0.95000000000000007</v>
      </c>
      <c r="N1639" s="29">
        <v>6.2</v>
      </c>
      <c r="O1639" s="108">
        <v>6</v>
      </c>
      <c r="P1639" s="39" t="str">
        <f>VLOOKUP(Perspectivas_Globales[[#This Row],[Country]],Tablas!$B$5:$C$138,2,FALSE)</f>
        <v>Africa</v>
      </c>
      <c r="Q1639" s="39" t="str" cm="1">
        <f t="array" ref="Q163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39" s="39" t="str" cm="1">
        <f t="array" ref="R163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40" spans="1:18" x14ac:dyDescent="0.25">
      <c r="A1640" s="1" t="s">
        <v>145</v>
      </c>
      <c r="B1640" s="1">
        <v>2012</v>
      </c>
      <c r="C1640" s="1" t="s">
        <v>12</v>
      </c>
      <c r="D1640" s="29">
        <v>56.6</v>
      </c>
      <c r="E1640" s="29">
        <v>429</v>
      </c>
      <c r="F1640" s="29">
        <v>26</v>
      </c>
      <c r="G1640" s="29">
        <v>6.09</v>
      </c>
      <c r="H1640" s="12">
        <v>0.97</v>
      </c>
      <c r="I1640" s="12">
        <v>0</v>
      </c>
      <c r="J1640" s="29">
        <v>3.3</v>
      </c>
      <c r="K1640" s="29">
        <v>39</v>
      </c>
      <c r="L1640" s="12">
        <v>0.95000000000000007</v>
      </c>
      <c r="M1640" s="12">
        <v>0.95000000000000007</v>
      </c>
      <c r="N1640" s="29">
        <v>6.5</v>
      </c>
      <c r="O1640" s="108">
        <v>6.4</v>
      </c>
      <c r="P1640" s="39" t="str">
        <f>VLOOKUP(Perspectivas_Globales[[#This Row],[Country]],Tablas!$B$5:$C$138,2,FALSE)</f>
        <v>Africa</v>
      </c>
      <c r="Q1640" s="39" t="str" cm="1">
        <f t="array" ref="Q164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40" s="39" t="str" cm="1">
        <f t="array" ref="R164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41" spans="1:18" x14ac:dyDescent="0.25">
      <c r="A1641" s="1" t="s">
        <v>145</v>
      </c>
      <c r="B1641" s="1">
        <v>2011</v>
      </c>
      <c r="C1641" s="1" t="s">
        <v>12</v>
      </c>
      <c r="D1641" s="29">
        <v>54.9</v>
      </c>
      <c r="E1641" s="29">
        <v>464</v>
      </c>
      <c r="F1641" s="29">
        <v>28</v>
      </c>
      <c r="G1641" s="29">
        <v>6</v>
      </c>
      <c r="H1641" s="12">
        <v>0.94000000000000006</v>
      </c>
      <c r="I1641" s="12">
        <v>0</v>
      </c>
      <c r="J1641" s="29">
        <v>29.9</v>
      </c>
      <c r="K1641" s="29">
        <v>42</v>
      </c>
      <c r="L1641" s="12">
        <v>0.93</v>
      </c>
      <c r="M1641" s="12">
        <v>0.93</v>
      </c>
      <c r="N1641" s="29">
        <v>6.8</v>
      </c>
      <c r="O1641" s="108">
        <v>6.7</v>
      </c>
      <c r="P1641" s="39" t="str">
        <f>VLOOKUP(Perspectivas_Globales[[#This Row],[Country]],Tablas!$B$5:$C$138,2,FALSE)</f>
        <v>Africa</v>
      </c>
      <c r="Q1641" s="39" t="str" cm="1">
        <f t="array" ref="Q164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41" s="39" t="str" cm="1">
        <f t="array" ref="R164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42" spans="1:18" x14ac:dyDescent="0.25">
      <c r="A1642" s="1" t="s">
        <v>145</v>
      </c>
      <c r="B1642" s="1">
        <v>2010</v>
      </c>
      <c r="C1642" s="1" t="s">
        <v>12</v>
      </c>
      <c r="D1642" s="29">
        <v>52.4</v>
      </c>
      <c r="E1642" s="29">
        <v>527</v>
      </c>
      <c r="F1642" s="29">
        <v>29</v>
      </c>
      <c r="G1642" s="29">
        <v>5.21</v>
      </c>
      <c r="H1642" s="12">
        <v>0.09</v>
      </c>
      <c r="I1642" s="12">
        <v>96.960000000000008</v>
      </c>
      <c r="J1642" s="29">
        <v>29.4</v>
      </c>
      <c r="K1642" s="29">
        <v>44</v>
      </c>
      <c r="L1642" s="12">
        <v>0.89</v>
      </c>
      <c r="M1642" s="12">
        <v>0.89</v>
      </c>
      <c r="N1642" s="29">
        <v>7.1</v>
      </c>
      <c r="O1642" s="108">
        <v>7</v>
      </c>
      <c r="P1642" s="39" t="str">
        <f>VLOOKUP(Perspectivas_Globales[[#This Row],[Country]],Tablas!$B$5:$C$138,2,FALSE)</f>
        <v>Africa</v>
      </c>
      <c r="Q1642" s="39" t="str" cm="1">
        <f t="array" ref="Q164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42" s="39" t="str" cm="1">
        <f t="array" ref="R164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43" spans="1:18" x14ac:dyDescent="0.25">
      <c r="A1643" s="1" t="s">
        <v>145</v>
      </c>
      <c r="B1643" s="1">
        <v>2009</v>
      </c>
      <c r="C1643" s="1" t="s">
        <v>12</v>
      </c>
      <c r="D1643" s="29">
        <v>50</v>
      </c>
      <c r="E1643" s="29">
        <v>587</v>
      </c>
      <c r="F1643" s="29">
        <v>30</v>
      </c>
      <c r="G1643" s="29">
        <v>4.6399999999999997</v>
      </c>
      <c r="H1643" s="12">
        <v>0.73</v>
      </c>
      <c r="I1643" s="12">
        <v>8.5299999999999994</v>
      </c>
      <c r="J1643" s="29">
        <v>29</v>
      </c>
      <c r="K1643" s="29">
        <v>45</v>
      </c>
      <c r="L1643" s="12">
        <v>0.69000000000000006</v>
      </c>
      <c r="M1643" s="12">
        <v>0.73</v>
      </c>
      <c r="N1643" s="29">
        <v>7.5</v>
      </c>
      <c r="O1643" s="108">
        <v>7.4</v>
      </c>
      <c r="P1643" s="39" t="str">
        <f>VLOOKUP(Perspectivas_Globales[[#This Row],[Country]],Tablas!$B$5:$C$138,2,FALSE)</f>
        <v>Africa</v>
      </c>
      <c r="Q1643" s="39" t="str" cm="1">
        <f t="array" ref="Q1643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43" s="39" t="str" cm="1">
        <f t="array" ref="R1643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44" spans="1:18" x14ac:dyDescent="0.25">
      <c r="A1644" s="1" t="s">
        <v>145</v>
      </c>
      <c r="B1644" s="1">
        <v>2008</v>
      </c>
      <c r="C1644" s="1" t="s">
        <v>12</v>
      </c>
      <c r="D1644" s="29">
        <v>48.2</v>
      </c>
      <c r="E1644" s="29">
        <v>632</v>
      </c>
      <c r="F1644" s="29">
        <v>30</v>
      </c>
      <c r="G1644" s="29">
        <v>3.56</v>
      </c>
      <c r="H1644" s="12">
        <v>0.75</v>
      </c>
      <c r="I1644" s="12">
        <v>0</v>
      </c>
      <c r="J1644" s="29">
        <v>28.6</v>
      </c>
      <c r="K1644" s="29">
        <v>46</v>
      </c>
      <c r="L1644" s="12">
        <v>0.75</v>
      </c>
      <c r="M1644" s="12">
        <v>0.75</v>
      </c>
      <c r="N1644" s="29">
        <v>7.8</v>
      </c>
      <c r="O1644" s="108">
        <v>7.8</v>
      </c>
      <c r="P1644" s="39" t="str">
        <f>VLOOKUP(Perspectivas_Globales[[#This Row],[Country]],Tablas!$B$5:$C$138,2,FALSE)</f>
        <v>Africa</v>
      </c>
      <c r="Q1644" s="39" t="str" cm="1">
        <f t="array" ref="Q1644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44" s="39" t="str" cm="1">
        <f t="array" ref="R1644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45" spans="1:18" x14ac:dyDescent="0.25">
      <c r="A1645" s="1" t="s">
        <v>145</v>
      </c>
      <c r="B1645" s="1">
        <v>2007</v>
      </c>
      <c r="C1645" s="1" t="s">
        <v>12</v>
      </c>
      <c r="D1645" s="29">
        <v>46.6</v>
      </c>
      <c r="E1645" s="29">
        <v>67</v>
      </c>
      <c r="F1645" s="29">
        <v>29</v>
      </c>
      <c r="G1645" s="29">
        <v>3.88</v>
      </c>
      <c r="H1645" s="12">
        <v>0.72</v>
      </c>
      <c r="I1645" s="12">
        <v>2.42</v>
      </c>
      <c r="J1645" s="29">
        <v>28.2</v>
      </c>
      <c r="K1645" s="29">
        <v>46</v>
      </c>
      <c r="L1645" s="12">
        <v>0.73</v>
      </c>
      <c r="M1645" s="12">
        <v>0.73</v>
      </c>
      <c r="N1645" s="29">
        <v>8.1999999999999993</v>
      </c>
      <c r="O1645" s="108">
        <v>8.1999999999999993</v>
      </c>
      <c r="P1645" s="39" t="str">
        <f>VLOOKUP(Perspectivas_Globales[[#This Row],[Country]],Tablas!$B$5:$C$138,2,FALSE)</f>
        <v>Africa</v>
      </c>
      <c r="Q1645" s="39" t="str" cm="1">
        <f t="array" ref="Q1645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45" s="39" t="str" cm="1">
        <f t="array" ref="R1645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46" spans="1:18" x14ac:dyDescent="0.25">
      <c r="A1646" s="1" t="s">
        <v>145</v>
      </c>
      <c r="B1646" s="1">
        <v>2006</v>
      </c>
      <c r="C1646" s="1" t="s">
        <v>12</v>
      </c>
      <c r="D1646" s="29">
        <v>45.4</v>
      </c>
      <c r="E1646" s="29">
        <v>7</v>
      </c>
      <c r="F1646" s="29">
        <v>28</v>
      </c>
      <c r="G1646" s="29">
        <v>4.57</v>
      </c>
      <c r="H1646" s="12">
        <v>0.68</v>
      </c>
      <c r="I1646" s="12">
        <v>2.12</v>
      </c>
      <c r="J1646" s="29">
        <v>27.9</v>
      </c>
      <c r="K1646" s="29">
        <v>45</v>
      </c>
      <c r="L1646" s="12">
        <v>0.71</v>
      </c>
      <c r="M1646" s="12">
        <v>7.0000000000000007E-2</v>
      </c>
      <c r="N1646" s="29">
        <v>8.6</v>
      </c>
      <c r="O1646" s="108">
        <v>8.6</v>
      </c>
      <c r="P1646" s="39" t="str">
        <f>VLOOKUP(Perspectivas_Globales[[#This Row],[Country]],Tablas!$B$5:$C$138,2,FALSE)</f>
        <v>Africa</v>
      </c>
      <c r="Q1646" s="39" t="str" cm="1">
        <f t="array" ref="Q1646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46" s="39" t="str" cm="1">
        <f t="array" ref="R1646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47" spans="1:18" x14ac:dyDescent="0.25">
      <c r="A1647" s="1" t="s">
        <v>145</v>
      </c>
      <c r="B1647" s="1">
        <v>2005</v>
      </c>
      <c r="C1647" s="1" t="s">
        <v>12</v>
      </c>
      <c r="D1647" s="29">
        <v>44.6</v>
      </c>
      <c r="E1647" s="29">
        <v>717</v>
      </c>
      <c r="F1647" s="29">
        <v>28</v>
      </c>
      <c r="G1647" s="29">
        <v>4.1399999999999997</v>
      </c>
      <c r="H1647" s="12">
        <v>0.65</v>
      </c>
      <c r="I1647" s="12">
        <v>4.2</v>
      </c>
      <c r="J1647" s="29">
        <v>27.5</v>
      </c>
      <c r="K1647" s="29">
        <v>43</v>
      </c>
      <c r="L1647" s="12">
        <v>0.69000000000000006</v>
      </c>
      <c r="M1647" s="12">
        <v>0.68</v>
      </c>
      <c r="N1647" s="29">
        <v>9</v>
      </c>
      <c r="O1647" s="108">
        <v>9</v>
      </c>
      <c r="P1647" s="39" t="str">
        <f>VLOOKUP(Perspectivas_Globales[[#This Row],[Country]],Tablas!$B$5:$C$138,2,FALSE)</f>
        <v>Africa</v>
      </c>
      <c r="Q1647" s="39" t="str" cm="1">
        <f t="array" ref="Q1647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47" s="39" t="str" cm="1">
        <f t="array" ref="R1647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48" spans="1:18" x14ac:dyDescent="0.25">
      <c r="A1648" s="1" t="s">
        <v>145</v>
      </c>
      <c r="B1648" s="1">
        <v>2004</v>
      </c>
      <c r="C1648" s="1" t="s">
        <v>12</v>
      </c>
      <c r="D1648" s="29">
        <v>44.3</v>
      </c>
      <c r="E1648" s="29">
        <v>723</v>
      </c>
      <c r="F1648" s="29">
        <v>27</v>
      </c>
      <c r="G1648" s="29">
        <v>4.3600000000000003</v>
      </c>
      <c r="H1648" s="12">
        <v>0.68</v>
      </c>
      <c r="I1648" s="12">
        <v>0.31</v>
      </c>
      <c r="J1648" s="29">
        <v>27.1</v>
      </c>
      <c r="K1648" s="29">
        <v>42</v>
      </c>
      <c r="L1648" s="12">
        <v>0.67</v>
      </c>
      <c r="M1648" s="12">
        <v>0.65</v>
      </c>
      <c r="N1648" s="29">
        <v>9.4</v>
      </c>
      <c r="O1648" s="108">
        <v>9.4</v>
      </c>
      <c r="P1648" s="39" t="str">
        <f>VLOOKUP(Perspectivas_Globales[[#This Row],[Country]],Tablas!$B$5:$C$138,2,FALSE)</f>
        <v>Africa</v>
      </c>
      <c r="Q1648" s="39" t="str" cm="1">
        <f t="array" ref="Q1648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48" s="39" t="str" cm="1">
        <f t="array" ref="R1648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49" spans="1:18" x14ac:dyDescent="0.25">
      <c r="A1649" s="1" t="s">
        <v>145</v>
      </c>
      <c r="B1649" s="1">
        <v>2003</v>
      </c>
      <c r="C1649" s="1" t="s">
        <v>12</v>
      </c>
      <c r="D1649" s="29">
        <v>44.5</v>
      </c>
      <c r="E1649" s="29">
        <v>715</v>
      </c>
      <c r="F1649" s="29">
        <v>26</v>
      </c>
      <c r="G1649" s="29">
        <v>4.0599999999999996</v>
      </c>
      <c r="H1649" s="12">
        <v>7.0000000000000007E-2</v>
      </c>
      <c r="I1649" s="12">
        <v>9.98</v>
      </c>
      <c r="J1649" s="29">
        <v>26.7</v>
      </c>
      <c r="K1649" s="29">
        <v>41</v>
      </c>
      <c r="L1649" s="12">
        <v>7.0000000000000007E-2</v>
      </c>
      <c r="M1649" s="12">
        <v>0.68</v>
      </c>
      <c r="N1649" s="29">
        <v>9.8000000000000007</v>
      </c>
      <c r="O1649" s="108">
        <v>9.9</v>
      </c>
      <c r="P1649" s="39" t="str">
        <f>VLOOKUP(Perspectivas_Globales[[#This Row],[Country]],Tablas!$B$5:$C$138,2,FALSE)</f>
        <v>Africa</v>
      </c>
      <c r="Q1649" s="39" t="str" cm="1">
        <f t="array" ref="Q1649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49" s="39" t="str" cm="1">
        <f t="array" ref="R1649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50" spans="1:18" x14ac:dyDescent="0.25">
      <c r="A1650" s="1" t="s">
        <v>145</v>
      </c>
      <c r="B1650" s="1">
        <v>2002</v>
      </c>
      <c r="C1650" s="1" t="s">
        <v>12</v>
      </c>
      <c r="D1650" s="29">
        <v>44.8</v>
      </c>
      <c r="E1650" s="29">
        <v>73</v>
      </c>
      <c r="F1650" s="29">
        <v>25</v>
      </c>
      <c r="G1650" s="29">
        <v>4.43</v>
      </c>
      <c r="H1650" s="12">
        <v>0.73</v>
      </c>
      <c r="I1650" s="12">
        <v>3.04</v>
      </c>
      <c r="J1650" s="29">
        <v>26.3</v>
      </c>
      <c r="K1650" s="29">
        <v>40</v>
      </c>
      <c r="L1650" s="12">
        <v>0.73</v>
      </c>
      <c r="M1650" s="12">
        <v>0.71</v>
      </c>
      <c r="N1650" s="29">
        <v>1.2</v>
      </c>
      <c r="O1650" s="108">
        <v>1.3</v>
      </c>
      <c r="P1650" s="39" t="str">
        <f>VLOOKUP(Perspectivas_Globales[[#This Row],[Country]],Tablas!$B$5:$C$138,2,FALSE)</f>
        <v>Africa</v>
      </c>
      <c r="Q1650" s="39" t="str" cm="1">
        <f t="array" ref="Q1650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50" s="39" t="str" cm="1">
        <f t="array" ref="R1650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51" spans="1:18" x14ac:dyDescent="0.25">
      <c r="A1651" s="1" t="s">
        <v>145</v>
      </c>
      <c r="B1651" s="1">
        <v>2001</v>
      </c>
      <c r="C1651" s="1" t="s">
        <v>12</v>
      </c>
      <c r="D1651" s="29">
        <v>45.3</v>
      </c>
      <c r="E1651" s="29">
        <v>686</v>
      </c>
      <c r="F1651" s="29">
        <v>25</v>
      </c>
      <c r="G1651" s="29">
        <v>1.72</v>
      </c>
      <c r="H1651" s="12">
        <v>0.76</v>
      </c>
      <c r="I1651" s="12">
        <v>5.29</v>
      </c>
      <c r="J1651" s="29">
        <v>25.9</v>
      </c>
      <c r="K1651" s="29">
        <v>39</v>
      </c>
      <c r="L1651" s="12">
        <v>0.76</v>
      </c>
      <c r="M1651" s="12">
        <v>0.75</v>
      </c>
      <c r="N1651" s="29">
        <v>1.6</v>
      </c>
      <c r="O1651" s="108">
        <v>1.7</v>
      </c>
      <c r="P1651" s="39" t="str">
        <f>VLOOKUP(Perspectivas_Globales[[#This Row],[Country]],Tablas!$B$5:$C$138,2,FALSE)</f>
        <v>Africa</v>
      </c>
      <c r="Q1651" s="39" t="str" cm="1">
        <f t="array" ref="Q1651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51" s="39" t="str" cm="1">
        <f t="array" ref="R1651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  <row r="1652" spans="1:18" x14ac:dyDescent="0.25">
      <c r="A1652" s="5" t="s">
        <v>145</v>
      </c>
      <c r="B1652" s="5">
        <v>2000</v>
      </c>
      <c r="C1652" s="5" t="s">
        <v>12</v>
      </c>
      <c r="D1652" s="30">
        <v>46</v>
      </c>
      <c r="E1652" s="30">
        <v>665</v>
      </c>
      <c r="F1652" s="30">
        <v>24</v>
      </c>
      <c r="G1652" s="30">
        <v>1.68</v>
      </c>
      <c r="H1652" s="22">
        <v>0.79</v>
      </c>
      <c r="I1652" s="22">
        <v>14.83</v>
      </c>
      <c r="J1652" s="30">
        <v>25.5</v>
      </c>
      <c r="K1652" s="30">
        <v>39</v>
      </c>
      <c r="L1652" s="22">
        <v>0.78</v>
      </c>
      <c r="M1652" s="22">
        <v>0.78</v>
      </c>
      <c r="N1652" s="30">
        <v>11</v>
      </c>
      <c r="O1652" s="109">
        <v>11.2</v>
      </c>
      <c r="P1652" s="39" t="str">
        <f>VLOOKUP(Perspectivas_Globales[[#This Row],[Country]],Tablas!$B$5:$C$138,2,FALSE)</f>
        <v>Africa</v>
      </c>
      <c r="Q1652" s="39" t="str" cm="1">
        <f t="array" ref="Q1652">_xlfn.IFS(Perspectivas_Globales[[#This Row],[under-five deaths ]]&lt;20,"Mortalidad Baja",AND(Perspectivas_Globales[[#This Row],[under-five deaths ]]&gt;=20,Perspectivas_Globales[[#This Row],[under-five deaths ]]&lt;=80),"Mortalidad Media",Perspectivas_Globales[[#This Row],[under-five deaths ]]&gt;80,"Mortalidad Alta")</f>
        <v>Mortalidad Media</v>
      </c>
      <c r="R1652" s="39" t="str" cm="1">
        <f t="array" ref="R1652">_xlfn.IFS(Perspectivas_Globales[[#This Row],[Life expectancy ]]&lt;40,"Expectativa de vida Alta",AND(Perspectivas_Globales[[#This Row],[Life expectancy ]]&gt;=40,Perspectivas_Globales[[#This Row],[Life expectancy ]]&lt;=69),"Expectativa de vida Media",Perspectivas_Globales[[#This Row],[Life expectancy ]]&gt;69,"Expectativa de vida Alta")</f>
        <v>Expectativa de vida Media</v>
      </c>
    </row>
  </sheetData>
  <mergeCells count="1">
    <mergeCell ref="F2:I2"/>
  </mergeCells>
  <phoneticPr fontId="18" type="noConversion"/>
  <dataValidations count="1">
    <dataValidation type="whole" allowBlank="1" showInputMessage="1" showErrorMessage="1" sqref="B4:B1652" xr:uid="{F66B2D05-39C3-4E6C-829A-0FAA300B7AF5}">
      <formula1>2000</formula1>
      <formula2>2015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CC8855F-54BF-41D3-ABB9-68EF93B82875}">
          <x14:formula1>
            <xm:f>Tablas!$B$172:$B$304</xm:f>
          </x14:formula1>
          <xm:sqref>A3</xm:sqref>
        </x14:dataValidation>
        <x14:dataValidation type="list" allowBlank="1" showInputMessage="1" showErrorMessage="1" promptTitle="Continentes" prompt="Todos los continentes de estudio" xr:uid="{F40262D6-1C3A-4FE3-A28E-960C632EC437}">
          <x14:formula1>
            <xm:f>Tablas!$D$172:$D$179</xm:f>
          </x14:formula1>
          <xm:sqref>P4:P1652</xm:sqref>
        </x14:dataValidation>
        <x14:dataValidation type="list" allowBlank="1" showInputMessage="1" showErrorMessage="1" promptTitle="Paises" prompt="Lugares donde se llevo a cabo, la recopilacion de datos" xr:uid="{C31DBBA9-FFE7-47BB-A1D8-AB41F47901E8}">
          <x14:formula1>
            <xm:f>Tablas!$B$172:$B$304</xm:f>
          </x14:formula1>
          <xm:sqref>A4:A1652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B3:BG4983"/>
  <sheetViews>
    <sheetView workbookViewId="0">
      <selection activeCell="BP3326" sqref="BP3326:BP3458"/>
    </sheetView>
  </sheetViews>
  <sheetFormatPr baseColWidth="10" defaultRowHeight="15" x14ac:dyDescent="0.25"/>
  <cols>
    <col min="2" max="2" width="23.7109375" customWidth="1"/>
    <col min="3" max="3" width="19" customWidth="1"/>
    <col min="4" max="4" width="19.28515625" customWidth="1"/>
    <col min="5" max="5" width="23.28515625" customWidth="1"/>
    <col min="7" max="7" width="14.140625" customWidth="1"/>
    <col min="8" max="8" width="13" customWidth="1"/>
    <col min="9" max="9" width="12.5703125" customWidth="1"/>
    <col min="10" max="10" width="22.7109375" customWidth="1"/>
    <col min="11" max="11" width="15.7109375" customWidth="1"/>
    <col min="12" max="12" width="14.140625" customWidth="1"/>
    <col min="13" max="13" width="16.42578125" customWidth="1"/>
    <col min="15" max="15" width="20" customWidth="1"/>
    <col min="16" max="16" width="13" customWidth="1"/>
    <col min="18" max="18" width="15.85546875" customWidth="1"/>
    <col min="19" max="19" width="14.42578125" customWidth="1"/>
    <col min="20" max="20" width="16" customWidth="1"/>
    <col min="23" max="23" width="14" customWidth="1"/>
    <col min="28" max="28" width="18.42578125" customWidth="1"/>
    <col min="29" max="29" width="15.7109375" customWidth="1"/>
    <col min="30" max="30" width="12.7109375" customWidth="1"/>
    <col min="31" max="31" width="17.42578125" customWidth="1"/>
    <col min="32" max="32" width="17.5703125" customWidth="1"/>
    <col min="34" max="34" width="18" customWidth="1"/>
    <col min="35" max="35" width="12" customWidth="1"/>
    <col min="37" max="37" width="17" customWidth="1"/>
    <col min="38" max="38" width="22.42578125" customWidth="1"/>
    <col min="42" max="42" width="12.28515625" customWidth="1"/>
    <col min="43" max="43" width="13.85546875" customWidth="1"/>
    <col min="44" max="44" width="19.140625" customWidth="1"/>
    <col min="46" max="46" width="31.28515625" customWidth="1"/>
    <col min="47" max="47" width="16.140625" customWidth="1"/>
    <col min="48" max="48" width="13.42578125" customWidth="1"/>
    <col min="49" max="49" width="18.140625" customWidth="1"/>
    <col min="57" max="57" width="19.7109375" customWidth="1"/>
    <col min="59" max="59" width="15.42578125" customWidth="1"/>
    <col min="64" max="64" width="28.7109375" customWidth="1"/>
    <col min="65" max="65" width="17.42578125" customWidth="1"/>
  </cols>
  <sheetData>
    <row r="3" spans="2:3" x14ac:dyDescent="0.25">
      <c r="C3" s="11" t="s">
        <v>152</v>
      </c>
    </row>
    <row r="5" spans="2:3" x14ac:dyDescent="0.25">
      <c r="B5" t="s">
        <v>153</v>
      </c>
    </row>
    <row r="6" spans="2:3" x14ac:dyDescent="0.25">
      <c r="B6" t="s">
        <v>154</v>
      </c>
    </row>
    <row r="7" spans="2:3" x14ac:dyDescent="0.25">
      <c r="B7" t="s">
        <v>155</v>
      </c>
    </row>
    <row r="8" spans="2:3" x14ac:dyDescent="0.25">
      <c r="B8" t="s">
        <v>1880</v>
      </c>
    </row>
    <row r="9" spans="2:3" x14ac:dyDescent="0.25">
      <c r="B9" t="s">
        <v>1894</v>
      </c>
    </row>
    <row r="10" spans="2:3" x14ac:dyDescent="0.25">
      <c r="B10" t="s">
        <v>1931</v>
      </c>
    </row>
    <row r="11" spans="2:3" x14ac:dyDescent="0.25">
      <c r="B11" t="s">
        <v>1896</v>
      </c>
    </row>
    <row r="12" spans="2:3" x14ac:dyDescent="0.25">
      <c r="B12" t="s">
        <v>1899</v>
      </c>
    </row>
    <row r="15" spans="2:3" x14ac:dyDescent="0.25">
      <c r="C15" s="64" t="s">
        <v>1838</v>
      </c>
    </row>
    <row r="17" spans="2:8" x14ac:dyDescent="0.25">
      <c r="B17" s="78" t="s">
        <v>1872</v>
      </c>
      <c r="C17" s="78"/>
      <c r="D17" s="78"/>
    </row>
    <row r="19" spans="2:8" x14ac:dyDescent="0.25">
      <c r="B19" s="49" t="s">
        <v>1849</v>
      </c>
      <c r="C19" s="49">
        <f>MAX(Perspectivas_Globales[[Life expectancy ]])</f>
        <v>89</v>
      </c>
    </row>
    <row r="20" spans="2:8" ht="15.75" thickBot="1" x14ac:dyDescent="0.3"/>
    <row r="21" spans="2:8" ht="15.75" thickBot="1" x14ac:dyDescent="0.3">
      <c r="B21" s="62" t="s">
        <v>0</v>
      </c>
      <c r="C21" s="63" t="s">
        <v>3</v>
      </c>
      <c r="D21" s="63" t="s">
        <v>1</v>
      </c>
      <c r="F21" t="s">
        <v>1909</v>
      </c>
      <c r="G21" s="99" t="s">
        <v>1910</v>
      </c>
      <c r="H21" s="100"/>
    </row>
    <row r="22" spans="2:8" hidden="1" x14ac:dyDescent="0.25">
      <c r="B22" s="54" t="s">
        <v>11</v>
      </c>
      <c r="C22" s="55">
        <v>65</v>
      </c>
      <c r="D22" s="60">
        <v>2015</v>
      </c>
    </row>
    <row r="23" spans="2:8" hidden="1" x14ac:dyDescent="0.25">
      <c r="B23" s="56" t="s">
        <v>11</v>
      </c>
      <c r="C23" s="57">
        <v>59.9</v>
      </c>
      <c r="D23" s="6">
        <v>2014</v>
      </c>
    </row>
    <row r="24" spans="2:8" hidden="1" x14ac:dyDescent="0.25">
      <c r="B24" s="58" t="s">
        <v>11</v>
      </c>
      <c r="C24" s="50">
        <v>59.9</v>
      </c>
      <c r="D24" s="56">
        <v>2013</v>
      </c>
    </row>
    <row r="25" spans="2:8" hidden="1" x14ac:dyDescent="0.25">
      <c r="B25" s="56" t="s">
        <v>11</v>
      </c>
      <c r="C25" s="57">
        <v>59.5</v>
      </c>
      <c r="D25" s="6">
        <v>2012</v>
      </c>
    </row>
    <row r="26" spans="2:8" hidden="1" x14ac:dyDescent="0.25">
      <c r="B26" s="58" t="s">
        <v>11</v>
      </c>
      <c r="C26" s="50">
        <v>59.2</v>
      </c>
      <c r="D26" s="56">
        <v>2011</v>
      </c>
    </row>
    <row r="27" spans="2:8" hidden="1" x14ac:dyDescent="0.25">
      <c r="B27" s="56" t="s">
        <v>11</v>
      </c>
      <c r="C27" s="57">
        <v>58.8</v>
      </c>
      <c r="D27" s="6">
        <v>2010</v>
      </c>
    </row>
    <row r="28" spans="2:8" hidden="1" x14ac:dyDescent="0.25">
      <c r="B28" s="58" t="s">
        <v>11</v>
      </c>
      <c r="C28" s="50">
        <v>58.6</v>
      </c>
      <c r="D28" s="56">
        <v>2009</v>
      </c>
    </row>
    <row r="29" spans="2:8" hidden="1" x14ac:dyDescent="0.25">
      <c r="B29" s="56" t="s">
        <v>11</v>
      </c>
      <c r="C29" s="57">
        <v>58.1</v>
      </c>
      <c r="D29" s="6">
        <v>2008</v>
      </c>
    </row>
    <row r="30" spans="2:8" hidden="1" x14ac:dyDescent="0.25">
      <c r="B30" s="58" t="s">
        <v>11</v>
      </c>
      <c r="C30" s="50">
        <v>57.5</v>
      </c>
      <c r="D30" s="56">
        <v>2007</v>
      </c>
    </row>
    <row r="31" spans="2:8" hidden="1" x14ac:dyDescent="0.25">
      <c r="B31" s="56" t="s">
        <v>11</v>
      </c>
      <c r="C31" s="57">
        <v>57.3</v>
      </c>
      <c r="D31" s="6">
        <v>2006</v>
      </c>
    </row>
    <row r="32" spans="2:8" hidden="1" x14ac:dyDescent="0.25">
      <c r="B32" s="58" t="s">
        <v>11</v>
      </c>
      <c r="C32" s="50">
        <v>57.3</v>
      </c>
      <c r="D32" s="56">
        <v>2005</v>
      </c>
    </row>
    <row r="33" spans="2:4" hidden="1" x14ac:dyDescent="0.25">
      <c r="B33" s="56" t="s">
        <v>11</v>
      </c>
      <c r="C33" s="57">
        <v>57</v>
      </c>
      <c r="D33" s="6">
        <v>2004</v>
      </c>
    </row>
    <row r="34" spans="2:4" hidden="1" x14ac:dyDescent="0.25">
      <c r="B34" s="58" t="s">
        <v>11</v>
      </c>
      <c r="C34" s="50">
        <v>56.7</v>
      </c>
      <c r="D34" s="56">
        <v>2003</v>
      </c>
    </row>
    <row r="35" spans="2:4" hidden="1" x14ac:dyDescent="0.25">
      <c r="B35" s="56" t="s">
        <v>11</v>
      </c>
      <c r="C35" s="57">
        <v>56.2</v>
      </c>
      <c r="D35" s="6">
        <v>2002</v>
      </c>
    </row>
    <row r="36" spans="2:4" hidden="1" x14ac:dyDescent="0.25">
      <c r="B36" s="58" t="s">
        <v>11</v>
      </c>
      <c r="C36" s="50">
        <v>55.3</v>
      </c>
      <c r="D36" s="56">
        <v>2001</v>
      </c>
    </row>
    <row r="37" spans="2:4" hidden="1" x14ac:dyDescent="0.25">
      <c r="B37" s="56" t="s">
        <v>11</v>
      </c>
      <c r="C37" s="57">
        <v>54.8</v>
      </c>
      <c r="D37" s="6">
        <v>2000</v>
      </c>
    </row>
    <row r="38" spans="2:4" hidden="1" x14ac:dyDescent="0.25">
      <c r="B38" s="58" t="s">
        <v>13</v>
      </c>
      <c r="C38" s="50">
        <v>77.8</v>
      </c>
      <c r="D38" s="56">
        <v>2015</v>
      </c>
    </row>
    <row r="39" spans="2:4" hidden="1" x14ac:dyDescent="0.25">
      <c r="B39" s="56" t="s">
        <v>13</v>
      </c>
      <c r="C39" s="57">
        <v>77.5</v>
      </c>
      <c r="D39" s="6">
        <v>2014</v>
      </c>
    </row>
    <row r="40" spans="2:4" hidden="1" x14ac:dyDescent="0.25">
      <c r="B40" s="58" t="s">
        <v>13</v>
      </c>
      <c r="C40" s="50">
        <v>77.2</v>
      </c>
      <c r="D40" s="56">
        <v>2013</v>
      </c>
    </row>
    <row r="41" spans="2:4" hidden="1" x14ac:dyDescent="0.25">
      <c r="B41" s="56" t="s">
        <v>13</v>
      </c>
      <c r="C41" s="57">
        <v>76.900000000000006</v>
      </c>
      <c r="D41" s="6">
        <v>2012</v>
      </c>
    </row>
    <row r="42" spans="2:4" hidden="1" x14ac:dyDescent="0.25">
      <c r="B42" s="58" t="s">
        <v>13</v>
      </c>
      <c r="C42" s="50">
        <v>76.599999999999994</v>
      </c>
      <c r="D42" s="56">
        <v>2011</v>
      </c>
    </row>
    <row r="43" spans="2:4" hidden="1" x14ac:dyDescent="0.25">
      <c r="B43" s="56" t="s">
        <v>13</v>
      </c>
      <c r="C43" s="57">
        <v>76.2</v>
      </c>
      <c r="D43" s="6">
        <v>2010</v>
      </c>
    </row>
    <row r="44" spans="2:4" hidden="1" x14ac:dyDescent="0.25">
      <c r="B44" s="58" t="s">
        <v>13</v>
      </c>
      <c r="C44" s="50">
        <v>76.099999999999994</v>
      </c>
      <c r="D44" s="56">
        <v>2009</v>
      </c>
    </row>
    <row r="45" spans="2:4" hidden="1" x14ac:dyDescent="0.25">
      <c r="B45" s="56" t="s">
        <v>13</v>
      </c>
      <c r="C45" s="57">
        <v>75.3</v>
      </c>
      <c r="D45" s="6">
        <v>2008</v>
      </c>
    </row>
    <row r="46" spans="2:4" hidden="1" x14ac:dyDescent="0.25">
      <c r="B46" s="58" t="s">
        <v>13</v>
      </c>
      <c r="C46" s="50">
        <v>75.900000000000006</v>
      </c>
      <c r="D46" s="56">
        <v>2007</v>
      </c>
    </row>
    <row r="47" spans="2:4" hidden="1" x14ac:dyDescent="0.25">
      <c r="B47" s="56" t="s">
        <v>13</v>
      </c>
      <c r="C47" s="57">
        <v>74.2</v>
      </c>
      <c r="D47" s="6">
        <v>2006</v>
      </c>
    </row>
    <row r="48" spans="2:4" hidden="1" x14ac:dyDescent="0.25">
      <c r="B48" s="58" t="s">
        <v>13</v>
      </c>
      <c r="C48" s="50">
        <v>73.5</v>
      </c>
      <c r="D48" s="56">
        <v>2005</v>
      </c>
    </row>
    <row r="49" spans="2:4" hidden="1" x14ac:dyDescent="0.25">
      <c r="B49" s="56" t="s">
        <v>13</v>
      </c>
      <c r="C49" s="57">
        <v>73</v>
      </c>
      <c r="D49" s="6">
        <v>2004</v>
      </c>
    </row>
    <row r="50" spans="2:4" hidden="1" x14ac:dyDescent="0.25">
      <c r="B50" s="58" t="s">
        <v>13</v>
      </c>
      <c r="C50" s="50">
        <v>72.8</v>
      </c>
      <c r="D50" s="56">
        <v>2003</v>
      </c>
    </row>
    <row r="51" spans="2:4" hidden="1" x14ac:dyDescent="0.25">
      <c r="B51" s="56" t="s">
        <v>13</v>
      </c>
      <c r="C51" s="57">
        <v>73.3</v>
      </c>
      <c r="D51" s="6">
        <v>2002</v>
      </c>
    </row>
    <row r="52" spans="2:4" hidden="1" x14ac:dyDescent="0.25">
      <c r="B52" s="58" t="s">
        <v>13</v>
      </c>
      <c r="C52" s="50">
        <v>73.599999999999994</v>
      </c>
      <c r="D52" s="56">
        <v>2001</v>
      </c>
    </row>
    <row r="53" spans="2:4" hidden="1" x14ac:dyDescent="0.25">
      <c r="B53" s="56" t="s">
        <v>13</v>
      </c>
      <c r="C53" s="57">
        <v>72.599999999999994</v>
      </c>
      <c r="D53" s="6">
        <v>2000</v>
      </c>
    </row>
    <row r="54" spans="2:4" hidden="1" x14ac:dyDescent="0.25">
      <c r="B54" s="58" t="s">
        <v>14</v>
      </c>
      <c r="C54" s="50">
        <v>75.400000000000006</v>
      </c>
      <c r="D54" s="56">
        <v>2014</v>
      </c>
    </row>
    <row r="55" spans="2:4" hidden="1" x14ac:dyDescent="0.25">
      <c r="B55" s="56" t="s">
        <v>14</v>
      </c>
      <c r="C55" s="57">
        <v>75.3</v>
      </c>
      <c r="D55" s="6">
        <v>2013</v>
      </c>
    </row>
    <row r="56" spans="2:4" hidden="1" x14ac:dyDescent="0.25">
      <c r="B56" s="58" t="s">
        <v>14</v>
      </c>
      <c r="C56" s="50">
        <v>75.099999999999994</v>
      </c>
      <c r="D56" s="56">
        <v>2012</v>
      </c>
    </row>
    <row r="57" spans="2:4" hidden="1" x14ac:dyDescent="0.25">
      <c r="B57" s="56" t="s">
        <v>14</v>
      </c>
      <c r="C57" s="57">
        <v>74.900000000000006</v>
      </c>
      <c r="D57" s="6">
        <v>2011</v>
      </c>
    </row>
    <row r="58" spans="2:4" hidden="1" x14ac:dyDescent="0.25">
      <c r="B58" s="58" t="s">
        <v>14</v>
      </c>
      <c r="C58" s="50">
        <v>74.7</v>
      </c>
      <c r="D58" s="56">
        <v>2010</v>
      </c>
    </row>
    <row r="59" spans="2:4" hidden="1" x14ac:dyDescent="0.25">
      <c r="B59" s="56" t="s">
        <v>14</v>
      </c>
      <c r="C59" s="50">
        <v>74.400000000000006</v>
      </c>
      <c r="D59" s="6">
        <v>2009</v>
      </c>
    </row>
    <row r="60" spans="2:4" hidden="1" x14ac:dyDescent="0.25">
      <c r="B60" s="58" t="s">
        <v>14</v>
      </c>
      <c r="C60" s="50">
        <v>74.099999999999994</v>
      </c>
      <c r="D60" s="56">
        <v>2008</v>
      </c>
    </row>
    <row r="61" spans="2:4" hidden="1" x14ac:dyDescent="0.25">
      <c r="B61" s="56" t="s">
        <v>14</v>
      </c>
      <c r="C61" s="50">
        <v>73.8</v>
      </c>
      <c r="D61" s="6">
        <v>2007</v>
      </c>
    </row>
    <row r="62" spans="2:4" hidden="1" x14ac:dyDescent="0.25">
      <c r="B62" s="58" t="s">
        <v>14</v>
      </c>
      <c r="C62" s="50">
        <v>73.400000000000006</v>
      </c>
      <c r="D62" s="56">
        <v>2006</v>
      </c>
    </row>
    <row r="63" spans="2:4" hidden="1" x14ac:dyDescent="0.25">
      <c r="B63" s="56" t="s">
        <v>14</v>
      </c>
      <c r="C63" s="50">
        <v>72.900000000000006</v>
      </c>
      <c r="D63" s="6">
        <v>2005</v>
      </c>
    </row>
    <row r="64" spans="2:4" hidden="1" x14ac:dyDescent="0.25">
      <c r="B64" s="58" t="s">
        <v>14</v>
      </c>
      <c r="C64" s="50">
        <v>72.3</v>
      </c>
      <c r="D64" s="56">
        <v>2004</v>
      </c>
    </row>
    <row r="65" spans="2:4" hidden="1" x14ac:dyDescent="0.25">
      <c r="B65" s="56" t="s">
        <v>15</v>
      </c>
      <c r="C65" s="50">
        <v>51.7</v>
      </c>
      <c r="D65" s="6">
        <v>2014</v>
      </c>
    </row>
    <row r="66" spans="2:4" hidden="1" x14ac:dyDescent="0.25">
      <c r="B66" s="58" t="s">
        <v>15</v>
      </c>
      <c r="C66" s="50">
        <v>51.1</v>
      </c>
      <c r="D66" s="56">
        <v>2013</v>
      </c>
    </row>
    <row r="67" spans="2:4" hidden="1" x14ac:dyDescent="0.25">
      <c r="B67" s="56" t="s">
        <v>15</v>
      </c>
      <c r="C67" s="50">
        <v>56</v>
      </c>
      <c r="D67" s="6">
        <v>2012</v>
      </c>
    </row>
    <row r="68" spans="2:4" hidden="1" x14ac:dyDescent="0.25">
      <c r="B68" s="58" t="s">
        <v>15</v>
      </c>
      <c r="C68" s="50">
        <v>51</v>
      </c>
      <c r="D68" s="56">
        <v>2011</v>
      </c>
    </row>
    <row r="69" spans="2:4" hidden="1" x14ac:dyDescent="0.25">
      <c r="B69" s="56" t="s">
        <v>15</v>
      </c>
      <c r="C69" s="57">
        <v>49.6</v>
      </c>
      <c r="D69" s="6">
        <v>2010</v>
      </c>
    </row>
    <row r="70" spans="2:4" hidden="1" x14ac:dyDescent="0.25">
      <c r="B70" s="58" t="s">
        <v>15</v>
      </c>
      <c r="C70" s="50">
        <v>49.1</v>
      </c>
      <c r="D70" s="56">
        <v>2009</v>
      </c>
    </row>
    <row r="71" spans="2:4" hidden="1" x14ac:dyDescent="0.25">
      <c r="B71" s="56" t="s">
        <v>15</v>
      </c>
      <c r="C71" s="57">
        <v>48.7</v>
      </c>
      <c r="D71" s="6">
        <v>2008</v>
      </c>
    </row>
    <row r="72" spans="2:4" hidden="1" x14ac:dyDescent="0.25">
      <c r="B72" s="58" t="s">
        <v>15</v>
      </c>
      <c r="C72" s="50">
        <v>48.2</v>
      </c>
      <c r="D72" s="56">
        <v>2007</v>
      </c>
    </row>
    <row r="73" spans="2:4" hidden="1" x14ac:dyDescent="0.25">
      <c r="B73" s="56" t="s">
        <v>16</v>
      </c>
      <c r="C73" s="57">
        <v>76.2</v>
      </c>
      <c r="D73" s="6">
        <v>2014</v>
      </c>
    </row>
    <row r="74" spans="2:4" hidden="1" x14ac:dyDescent="0.25">
      <c r="B74" s="58" t="s">
        <v>16</v>
      </c>
      <c r="C74" s="50">
        <v>76</v>
      </c>
      <c r="D74" s="56">
        <v>2013</v>
      </c>
    </row>
    <row r="75" spans="2:4" hidden="1" x14ac:dyDescent="0.25">
      <c r="B75" s="56" t="s">
        <v>16</v>
      </c>
      <c r="C75" s="57">
        <v>75.900000000000006</v>
      </c>
      <c r="D75" s="6">
        <v>2012</v>
      </c>
    </row>
    <row r="76" spans="2:4" hidden="1" x14ac:dyDescent="0.25">
      <c r="B76" s="58" t="s">
        <v>16</v>
      </c>
      <c r="C76" s="50">
        <v>75.7</v>
      </c>
      <c r="D76" s="56">
        <v>2011</v>
      </c>
    </row>
    <row r="77" spans="2:4" hidden="1" x14ac:dyDescent="0.25">
      <c r="B77" s="56" t="s">
        <v>16</v>
      </c>
      <c r="C77" s="57">
        <v>75.5</v>
      </c>
      <c r="D77" s="6">
        <v>2010</v>
      </c>
    </row>
    <row r="78" spans="2:4" hidden="1" x14ac:dyDescent="0.25">
      <c r="B78" s="58" t="s">
        <v>16</v>
      </c>
      <c r="C78" s="50">
        <v>75.599999999999994</v>
      </c>
      <c r="D78" s="56">
        <v>2009</v>
      </c>
    </row>
    <row r="79" spans="2:4" hidden="1" x14ac:dyDescent="0.25">
      <c r="B79" s="56" t="s">
        <v>16</v>
      </c>
      <c r="C79" s="57">
        <v>75.400000000000006</v>
      </c>
      <c r="D79" s="6">
        <v>2008</v>
      </c>
    </row>
    <row r="80" spans="2:4" hidden="1" x14ac:dyDescent="0.25">
      <c r="B80" s="58" t="s">
        <v>16</v>
      </c>
      <c r="C80" s="50">
        <v>74.8</v>
      </c>
      <c r="D80" s="56">
        <v>2007</v>
      </c>
    </row>
    <row r="81" spans="2:4" hidden="1" x14ac:dyDescent="0.25">
      <c r="B81" s="56" t="s">
        <v>16</v>
      </c>
      <c r="C81" s="57">
        <v>75.2</v>
      </c>
      <c r="D81" s="6">
        <v>2006</v>
      </c>
    </row>
    <row r="82" spans="2:4" hidden="1" x14ac:dyDescent="0.25">
      <c r="B82" s="58" t="s">
        <v>16</v>
      </c>
      <c r="C82" s="50">
        <v>74.900000000000006</v>
      </c>
      <c r="D82" s="56">
        <v>2005</v>
      </c>
    </row>
    <row r="83" spans="2:4" hidden="1" x14ac:dyDescent="0.25">
      <c r="B83" s="56" t="s">
        <v>16</v>
      </c>
      <c r="C83" s="57">
        <v>74.7</v>
      </c>
      <c r="D83" s="6">
        <v>2004</v>
      </c>
    </row>
    <row r="84" spans="2:4" hidden="1" x14ac:dyDescent="0.25">
      <c r="B84" s="58" t="s">
        <v>16</v>
      </c>
      <c r="C84" s="50">
        <v>74.099999999999994</v>
      </c>
      <c r="D84" s="56">
        <v>2003</v>
      </c>
    </row>
    <row r="85" spans="2:4" hidden="1" x14ac:dyDescent="0.25">
      <c r="B85" s="56" t="s">
        <v>16</v>
      </c>
      <c r="C85" s="57">
        <v>74.099999999999994</v>
      </c>
      <c r="D85" s="6">
        <v>2002</v>
      </c>
    </row>
    <row r="86" spans="2:4" hidden="1" x14ac:dyDescent="0.25">
      <c r="B86" s="58" t="s">
        <v>17</v>
      </c>
      <c r="C86" s="50">
        <v>74.599999999999994</v>
      </c>
      <c r="D86" s="56">
        <v>2014</v>
      </c>
    </row>
    <row r="87" spans="2:4" hidden="1" x14ac:dyDescent="0.25">
      <c r="B87" s="56" t="s">
        <v>17</v>
      </c>
      <c r="C87" s="57">
        <v>74.400000000000006</v>
      </c>
      <c r="D87" s="6">
        <v>2013</v>
      </c>
    </row>
    <row r="88" spans="2:4" hidden="1" x14ac:dyDescent="0.25">
      <c r="B88" s="58" t="s">
        <v>17</v>
      </c>
      <c r="C88" s="50">
        <v>74.400000000000006</v>
      </c>
      <c r="D88" s="56">
        <v>2012</v>
      </c>
    </row>
    <row r="89" spans="2:4" hidden="1" x14ac:dyDescent="0.25">
      <c r="B89" s="56" t="s">
        <v>17</v>
      </c>
      <c r="C89" s="57">
        <v>73.900000000000006</v>
      </c>
      <c r="D89" s="6">
        <v>2011</v>
      </c>
    </row>
    <row r="90" spans="2:4" hidden="1" x14ac:dyDescent="0.25">
      <c r="B90" s="58" t="s">
        <v>17</v>
      </c>
      <c r="C90" s="50">
        <v>73.5</v>
      </c>
      <c r="D90" s="56">
        <v>2010</v>
      </c>
    </row>
    <row r="91" spans="2:4" hidden="1" x14ac:dyDescent="0.25">
      <c r="B91" s="56" t="s">
        <v>17</v>
      </c>
      <c r="C91" s="57">
        <v>73.3</v>
      </c>
      <c r="D91" s="6">
        <v>2009</v>
      </c>
    </row>
    <row r="92" spans="2:4" hidden="1" x14ac:dyDescent="0.25">
      <c r="B92" s="58" t="s">
        <v>17</v>
      </c>
      <c r="C92" s="50">
        <v>73.2</v>
      </c>
      <c r="D92" s="56">
        <v>2008</v>
      </c>
    </row>
    <row r="93" spans="2:4" hidden="1" x14ac:dyDescent="0.25">
      <c r="B93" s="56" t="s">
        <v>17</v>
      </c>
      <c r="C93" s="57">
        <v>73.5</v>
      </c>
      <c r="D93" s="6">
        <v>2007</v>
      </c>
    </row>
    <row r="94" spans="2:4" hidden="1" x14ac:dyDescent="0.25">
      <c r="B94" s="58" t="s">
        <v>17</v>
      </c>
      <c r="C94" s="50">
        <v>72.900000000000006</v>
      </c>
      <c r="D94" s="56">
        <v>2006</v>
      </c>
    </row>
    <row r="95" spans="2:4" hidden="1" x14ac:dyDescent="0.25">
      <c r="B95" s="56" t="s">
        <v>17</v>
      </c>
      <c r="C95" s="57">
        <v>73</v>
      </c>
      <c r="D95" s="6">
        <v>2005</v>
      </c>
    </row>
    <row r="96" spans="2:4" hidden="1" x14ac:dyDescent="0.25">
      <c r="B96" s="58" t="s">
        <v>17</v>
      </c>
      <c r="C96" s="50">
        <v>73</v>
      </c>
      <c r="D96" s="56">
        <v>2004</v>
      </c>
    </row>
    <row r="97" spans="2:4" hidden="1" x14ac:dyDescent="0.25">
      <c r="B97" s="56" t="s">
        <v>17</v>
      </c>
      <c r="C97" s="57">
        <v>72.7</v>
      </c>
      <c r="D97" s="6">
        <v>2003</v>
      </c>
    </row>
    <row r="98" spans="2:4" hidden="1" x14ac:dyDescent="0.25">
      <c r="B98" s="58" t="s">
        <v>17</v>
      </c>
      <c r="C98" s="50">
        <v>72.599999999999994</v>
      </c>
      <c r="D98" s="56">
        <v>2002</v>
      </c>
    </row>
    <row r="99" spans="2:4" hidden="1" x14ac:dyDescent="0.25">
      <c r="B99" s="56" t="s">
        <v>17</v>
      </c>
      <c r="C99" s="57">
        <v>72.599999999999994</v>
      </c>
      <c r="D99" s="6">
        <v>2001</v>
      </c>
    </row>
    <row r="100" spans="2:4" hidden="1" x14ac:dyDescent="0.25">
      <c r="B100" s="58" t="s">
        <v>17</v>
      </c>
      <c r="C100" s="50">
        <v>72</v>
      </c>
      <c r="D100" s="56">
        <v>2000</v>
      </c>
    </row>
    <row r="101" spans="2:4" hidden="1" x14ac:dyDescent="0.25">
      <c r="B101" s="56" t="s">
        <v>18</v>
      </c>
      <c r="C101" s="57">
        <v>82.7</v>
      </c>
      <c r="D101" s="6">
        <v>2014</v>
      </c>
    </row>
    <row r="102" spans="2:4" hidden="1" x14ac:dyDescent="0.25">
      <c r="B102" s="58" t="s">
        <v>18</v>
      </c>
      <c r="C102" s="50">
        <v>82.5</v>
      </c>
      <c r="D102" s="56">
        <v>2013</v>
      </c>
    </row>
    <row r="103" spans="2:4" hidden="1" x14ac:dyDescent="0.25">
      <c r="B103" s="56" t="s">
        <v>18</v>
      </c>
      <c r="C103" s="57">
        <v>82.3</v>
      </c>
      <c r="D103" s="6">
        <v>2012</v>
      </c>
    </row>
    <row r="104" spans="2:4" hidden="1" x14ac:dyDescent="0.25">
      <c r="B104" s="58" t="s">
        <v>18</v>
      </c>
      <c r="C104" s="50">
        <v>82</v>
      </c>
      <c r="D104" s="56">
        <v>2011</v>
      </c>
    </row>
    <row r="105" spans="2:4" hidden="1" x14ac:dyDescent="0.25">
      <c r="B105" s="56" t="s">
        <v>18</v>
      </c>
      <c r="C105" s="57">
        <v>81.900000000000006</v>
      </c>
      <c r="D105" s="6">
        <v>2010</v>
      </c>
    </row>
    <row r="106" spans="2:4" hidden="1" x14ac:dyDescent="0.25">
      <c r="B106" s="58" t="s">
        <v>18</v>
      </c>
      <c r="C106" s="50">
        <v>81.7</v>
      </c>
      <c r="D106" s="56">
        <v>2009</v>
      </c>
    </row>
    <row r="107" spans="2:4" hidden="1" x14ac:dyDescent="0.25">
      <c r="B107" s="56" t="s">
        <v>18</v>
      </c>
      <c r="C107" s="57">
        <v>81.3</v>
      </c>
      <c r="D107" s="6">
        <v>2008</v>
      </c>
    </row>
    <row r="108" spans="2:4" hidden="1" x14ac:dyDescent="0.25">
      <c r="B108" s="58" t="s">
        <v>18</v>
      </c>
      <c r="C108" s="50">
        <v>81.3</v>
      </c>
      <c r="D108" s="56">
        <v>2007</v>
      </c>
    </row>
    <row r="109" spans="2:4" hidden="1" x14ac:dyDescent="0.25">
      <c r="B109" s="56" t="s">
        <v>18</v>
      </c>
      <c r="C109" s="57">
        <v>81.2</v>
      </c>
      <c r="D109" s="6">
        <v>2006</v>
      </c>
    </row>
    <row r="110" spans="2:4" hidden="1" x14ac:dyDescent="0.25">
      <c r="B110" s="58" t="s">
        <v>18</v>
      </c>
      <c r="C110" s="50">
        <v>81</v>
      </c>
      <c r="D110" s="56">
        <v>2005</v>
      </c>
    </row>
    <row r="111" spans="2:4" hidden="1" x14ac:dyDescent="0.25">
      <c r="B111" s="56" t="s">
        <v>18</v>
      </c>
      <c r="C111" s="57">
        <v>86</v>
      </c>
      <c r="D111" s="6">
        <v>2004</v>
      </c>
    </row>
    <row r="112" spans="2:4" hidden="1" x14ac:dyDescent="0.25">
      <c r="B112" s="58" t="s">
        <v>18</v>
      </c>
      <c r="C112" s="50">
        <v>83</v>
      </c>
      <c r="D112" s="56">
        <v>2003</v>
      </c>
    </row>
    <row r="113" spans="2:4" hidden="1" x14ac:dyDescent="0.25">
      <c r="B113" s="56" t="s">
        <v>18</v>
      </c>
      <c r="C113" s="57">
        <v>79.900000000000006</v>
      </c>
      <c r="D113" s="6">
        <v>2002</v>
      </c>
    </row>
    <row r="114" spans="2:4" hidden="1" x14ac:dyDescent="0.25">
      <c r="B114" s="58" t="s">
        <v>18</v>
      </c>
      <c r="C114" s="50">
        <v>79.900000000000006</v>
      </c>
      <c r="D114" s="56">
        <v>2001</v>
      </c>
    </row>
    <row r="115" spans="2:4" hidden="1" x14ac:dyDescent="0.25">
      <c r="B115" s="56" t="s">
        <v>20</v>
      </c>
      <c r="C115" s="57">
        <v>81.400000000000006</v>
      </c>
      <c r="D115" s="6">
        <v>2014</v>
      </c>
    </row>
    <row r="116" spans="2:4" hidden="1" x14ac:dyDescent="0.25">
      <c r="B116" s="58" t="s">
        <v>20</v>
      </c>
      <c r="C116" s="50">
        <v>81.099999999999994</v>
      </c>
      <c r="D116" s="56">
        <v>2013</v>
      </c>
    </row>
    <row r="117" spans="2:4" hidden="1" x14ac:dyDescent="0.25">
      <c r="B117" s="56" t="s">
        <v>20</v>
      </c>
      <c r="C117" s="57">
        <v>88</v>
      </c>
      <c r="D117" s="6">
        <v>2012</v>
      </c>
    </row>
    <row r="118" spans="2:4" hidden="1" x14ac:dyDescent="0.25">
      <c r="B118" s="58" t="s">
        <v>20</v>
      </c>
      <c r="C118" s="50">
        <v>88</v>
      </c>
      <c r="D118" s="56">
        <v>2011</v>
      </c>
    </row>
    <row r="119" spans="2:4" hidden="1" x14ac:dyDescent="0.25">
      <c r="B119" s="56" t="s">
        <v>20</v>
      </c>
      <c r="C119" s="57">
        <v>84</v>
      </c>
      <c r="D119" s="6">
        <v>2010</v>
      </c>
    </row>
    <row r="120" spans="2:4" hidden="1" x14ac:dyDescent="0.25">
      <c r="B120" s="58" t="s">
        <v>20</v>
      </c>
      <c r="C120" s="50">
        <v>82</v>
      </c>
      <c r="D120" s="56">
        <v>2009</v>
      </c>
    </row>
    <row r="121" spans="2:4" hidden="1" x14ac:dyDescent="0.25">
      <c r="B121" s="56" t="s">
        <v>20</v>
      </c>
      <c r="C121" s="57">
        <v>84</v>
      </c>
      <c r="D121" s="6">
        <v>2008</v>
      </c>
    </row>
    <row r="122" spans="2:4" hidden="1" x14ac:dyDescent="0.25">
      <c r="B122" s="58" t="s">
        <v>20</v>
      </c>
      <c r="C122" s="50">
        <v>81</v>
      </c>
      <c r="D122" s="56">
        <v>2007</v>
      </c>
    </row>
    <row r="123" spans="2:4" hidden="1" x14ac:dyDescent="0.25">
      <c r="B123" s="56" t="s">
        <v>20</v>
      </c>
      <c r="C123" s="57">
        <v>79.8</v>
      </c>
      <c r="D123" s="6">
        <v>2006</v>
      </c>
    </row>
    <row r="124" spans="2:4" hidden="1" x14ac:dyDescent="0.25">
      <c r="B124" s="58" t="s">
        <v>20</v>
      </c>
      <c r="C124" s="50">
        <v>79.400000000000006</v>
      </c>
      <c r="D124" s="56">
        <v>2005</v>
      </c>
    </row>
    <row r="125" spans="2:4" hidden="1" x14ac:dyDescent="0.25">
      <c r="B125" s="56" t="s">
        <v>20</v>
      </c>
      <c r="C125" s="57">
        <v>79.3</v>
      </c>
      <c r="D125" s="6">
        <v>2004</v>
      </c>
    </row>
    <row r="126" spans="2:4" hidden="1" x14ac:dyDescent="0.25">
      <c r="B126" s="58" t="s">
        <v>20</v>
      </c>
      <c r="C126" s="50">
        <v>78.8</v>
      </c>
      <c r="D126" s="56">
        <v>2003</v>
      </c>
    </row>
    <row r="127" spans="2:4" hidden="1" x14ac:dyDescent="0.25">
      <c r="B127" s="56" t="s">
        <v>20</v>
      </c>
      <c r="C127" s="57">
        <v>78.7</v>
      </c>
      <c r="D127" s="6">
        <v>2002</v>
      </c>
    </row>
    <row r="128" spans="2:4" hidden="1" x14ac:dyDescent="0.25">
      <c r="B128" s="58" t="s">
        <v>20</v>
      </c>
      <c r="C128" s="50">
        <v>78.599999999999994</v>
      </c>
      <c r="D128" s="56">
        <v>2001</v>
      </c>
    </row>
    <row r="129" spans="2:4" hidden="1" x14ac:dyDescent="0.25">
      <c r="B129" s="56" t="s">
        <v>20</v>
      </c>
      <c r="C129" s="57">
        <v>78.099999999999994</v>
      </c>
      <c r="D129" s="6">
        <v>2000</v>
      </c>
    </row>
    <row r="130" spans="2:4" hidden="1" x14ac:dyDescent="0.25">
      <c r="B130" s="58" t="s">
        <v>21</v>
      </c>
      <c r="C130" s="50">
        <v>72.5</v>
      </c>
      <c r="D130" s="56">
        <v>2014</v>
      </c>
    </row>
    <row r="131" spans="2:4" hidden="1" x14ac:dyDescent="0.25">
      <c r="B131" s="56" t="s">
        <v>21</v>
      </c>
      <c r="C131" s="57">
        <v>72.2</v>
      </c>
      <c r="D131" s="6">
        <v>2013</v>
      </c>
    </row>
    <row r="132" spans="2:4" hidden="1" x14ac:dyDescent="0.25">
      <c r="B132" s="58" t="s">
        <v>21</v>
      </c>
      <c r="C132" s="50">
        <v>71.900000000000006</v>
      </c>
      <c r="D132" s="56">
        <v>2012</v>
      </c>
    </row>
    <row r="133" spans="2:4" hidden="1" x14ac:dyDescent="0.25">
      <c r="B133" s="56" t="s">
        <v>21</v>
      </c>
      <c r="C133" s="57">
        <v>71.599999999999994</v>
      </c>
      <c r="D133" s="6">
        <v>2011</v>
      </c>
    </row>
    <row r="134" spans="2:4" hidden="1" x14ac:dyDescent="0.25">
      <c r="B134" s="58" t="s">
        <v>21</v>
      </c>
      <c r="C134" s="50">
        <v>71.099999999999994</v>
      </c>
      <c r="D134" s="56">
        <v>2010</v>
      </c>
    </row>
    <row r="135" spans="2:4" hidden="1" x14ac:dyDescent="0.25">
      <c r="B135" s="56" t="s">
        <v>21</v>
      </c>
      <c r="C135" s="57">
        <v>78</v>
      </c>
      <c r="D135" s="6">
        <v>2009</v>
      </c>
    </row>
    <row r="136" spans="2:4" hidden="1" x14ac:dyDescent="0.25">
      <c r="B136" s="58" t="s">
        <v>21</v>
      </c>
      <c r="C136" s="50">
        <v>73</v>
      </c>
      <c r="D136" s="56">
        <v>2008</v>
      </c>
    </row>
    <row r="137" spans="2:4" hidden="1" x14ac:dyDescent="0.25">
      <c r="B137" s="56" t="s">
        <v>21</v>
      </c>
      <c r="C137" s="57">
        <v>73</v>
      </c>
      <c r="D137" s="6">
        <v>2007</v>
      </c>
    </row>
    <row r="138" spans="2:4" hidden="1" x14ac:dyDescent="0.25">
      <c r="B138" s="58" t="s">
        <v>21</v>
      </c>
      <c r="C138" s="50">
        <v>69.2</v>
      </c>
      <c r="D138" s="56">
        <v>2006</v>
      </c>
    </row>
    <row r="139" spans="2:4" hidden="1" x14ac:dyDescent="0.25">
      <c r="B139" s="56" t="s">
        <v>21</v>
      </c>
      <c r="C139" s="57">
        <v>68.400000000000006</v>
      </c>
      <c r="D139" s="6">
        <v>2005</v>
      </c>
    </row>
    <row r="140" spans="2:4" hidden="1" x14ac:dyDescent="0.25">
      <c r="B140" s="58" t="s">
        <v>21</v>
      </c>
      <c r="C140" s="50">
        <v>68.400000000000006</v>
      </c>
      <c r="D140" s="56">
        <v>2004</v>
      </c>
    </row>
    <row r="141" spans="2:4" hidden="1" x14ac:dyDescent="0.25">
      <c r="B141" s="56" t="s">
        <v>21</v>
      </c>
      <c r="C141" s="57">
        <v>67.8</v>
      </c>
      <c r="D141" s="6">
        <v>2003</v>
      </c>
    </row>
    <row r="142" spans="2:4" hidden="1" x14ac:dyDescent="0.25">
      <c r="B142" s="58" t="s">
        <v>21</v>
      </c>
      <c r="C142" s="50">
        <v>67.8</v>
      </c>
      <c r="D142" s="56">
        <v>2002</v>
      </c>
    </row>
    <row r="143" spans="2:4" hidden="1" x14ac:dyDescent="0.25">
      <c r="B143" s="56" t="s">
        <v>22</v>
      </c>
      <c r="C143" s="57">
        <v>71.400000000000006</v>
      </c>
      <c r="D143" s="6">
        <v>2014</v>
      </c>
    </row>
    <row r="144" spans="2:4" hidden="1" x14ac:dyDescent="0.25">
      <c r="B144" s="58" t="s">
        <v>22</v>
      </c>
      <c r="C144" s="50">
        <v>71</v>
      </c>
      <c r="D144" s="56">
        <v>2013</v>
      </c>
    </row>
    <row r="145" spans="2:4" hidden="1" x14ac:dyDescent="0.25">
      <c r="B145" s="56" t="s">
        <v>22</v>
      </c>
      <c r="C145" s="57">
        <v>77</v>
      </c>
      <c r="D145" s="6">
        <v>2012</v>
      </c>
    </row>
    <row r="146" spans="2:4" hidden="1" x14ac:dyDescent="0.25">
      <c r="B146" s="58" t="s">
        <v>22</v>
      </c>
      <c r="C146" s="50">
        <v>73</v>
      </c>
      <c r="D146" s="56">
        <v>2011</v>
      </c>
    </row>
    <row r="147" spans="2:4" hidden="1" x14ac:dyDescent="0.25">
      <c r="B147" s="56" t="s">
        <v>22</v>
      </c>
      <c r="C147" s="57">
        <v>69.900000000000006</v>
      </c>
      <c r="D147" s="6">
        <v>2010</v>
      </c>
    </row>
    <row r="148" spans="2:4" hidden="1" x14ac:dyDescent="0.25">
      <c r="B148" s="58" t="s">
        <v>22</v>
      </c>
      <c r="C148" s="50">
        <v>69.5</v>
      </c>
      <c r="D148" s="56">
        <v>2009</v>
      </c>
    </row>
    <row r="149" spans="2:4" hidden="1" x14ac:dyDescent="0.25">
      <c r="B149" s="56" t="s">
        <v>22</v>
      </c>
      <c r="C149" s="57">
        <v>69.099999999999994</v>
      </c>
      <c r="D149" s="6">
        <v>2008</v>
      </c>
    </row>
    <row r="150" spans="2:4" hidden="1" x14ac:dyDescent="0.25">
      <c r="B150" s="58" t="s">
        <v>22</v>
      </c>
      <c r="C150" s="50">
        <v>68.599999999999994</v>
      </c>
      <c r="D150" s="56">
        <v>2007</v>
      </c>
    </row>
    <row r="151" spans="2:4" hidden="1" x14ac:dyDescent="0.25">
      <c r="B151" s="56" t="s">
        <v>22</v>
      </c>
      <c r="C151" s="57">
        <v>68.2</v>
      </c>
      <c r="D151" s="6">
        <v>2006</v>
      </c>
    </row>
    <row r="152" spans="2:4" hidden="1" x14ac:dyDescent="0.25">
      <c r="B152" s="58" t="s">
        <v>22</v>
      </c>
      <c r="C152" s="50">
        <v>67.8</v>
      </c>
      <c r="D152" s="56">
        <v>2005</v>
      </c>
    </row>
    <row r="153" spans="2:4" hidden="1" x14ac:dyDescent="0.25">
      <c r="B153" s="56" t="s">
        <v>22</v>
      </c>
      <c r="C153" s="57">
        <v>67.3</v>
      </c>
      <c r="D153" s="6">
        <v>2004</v>
      </c>
    </row>
    <row r="154" spans="2:4" hidden="1" x14ac:dyDescent="0.25">
      <c r="B154" s="58" t="s">
        <v>22</v>
      </c>
      <c r="C154" s="50">
        <v>66.8</v>
      </c>
      <c r="D154" s="56">
        <v>2003</v>
      </c>
    </row>
    <row r="155" spans="2:4" hidden="1" x14ac:dyDescent="0.25">
      <c r="B155" s="56" t="s">
        <v>23</v>
      </c>
      <c r="C155" s="57">
        <v>72</v>
      </c>
      <c r="D155" s="6">
        <v>2014</v>
      </c>
    </row>
    <row r="156" spans="2:4" hidden="1" x14ac:dyDescent="0.25">
      <c r="B156" s="58" t="s">
        <v>23</v>
      </c>
      <c r="C156" s="50">
        <v>71.7</v>
      </c>
      <c r="D156" s="56">
        <v>2013</v>
      </c>
    </row>
    <row r="157" spans="2:4" hidden="1" x14ac:dyDescent="0.25">
      <c r="B157" s="56" t="s">
        <v>23</v>
      </c>
      <c r="C157" s="57">
        <v>71.900000000000006</v>
      </c>
      <c r="D157" s="6">
        <v>2012</v>
      </c>
    </row>
    <row r="158" spans="2:4" hidden="1" x14ac:dyDescent="0.25">
      <c r="B158" s="58" t="s">
        <v>23</v>
      </c>
      <c r="C158" s="50">
        <v>72</v>
      </c>
      <c r="D158" s="56">
        <v>2011</v>
      </c>
    </row>
    <row r="159" spans="2:4" hidden="1" x14ac:dyDescent="0.25">
      <c r="B159" s="56" t="s">
        <v>23</v>
      </c>
      <c r="C159" s="57">
        <v>73</v>
      </c>
      <c r="D159" s="6">
        <v>2010</v>
      </c>
    </row>
    <row r="160" spans="2:4" hidden="1" x14ac:dyDescent="0.25">
      <c r="B160" s="58" t="s">
        <v>23</v>
      </c>
      <c r="C160" s="50">
        <v>70</v>
      </c>
      <c r="D160" s="56">
        <v>2009</v>
      </c>
    </row>
    <row r="161" spans="2:6" hidden="1" x14ac:dyDescent="0.25">
      <c r="B161" s="56" t="s">
        <v>23</v>
      </c>
      <c r="C161" s="57">
        <v>70</v>
      </c>
      <c r="D161" s="6">
        <v>2008</v>
      </c>
    </row>
    <row r="162" spans="2:6" hidden="1" x14ac:dyDescent="0.25">
      <c r="B162" s="58" t="s">
        <v>23</v>
      </c>
      <c r="C162" s="50">
        <v>69.8</v>
      </c>
      <c r="D162" s="56">
        <v>2007</v>
      </c>
    </row>
    <row r="163" spans="2:6" hidden="1" x14ac:dyDescent="0.25">
      <c r="B163" s="56" t="s">
        <v>23</v>
      </c>
      <c r="C163" s="57">
        <v>68.900000000000006</v>
      </c>
      <c r="D163" s="6">
        <v>2006</v>
      </c>
    </row>
    <row r="164" spans="2:6" hidden="1" x14ac:dyDescent="0.25">
      <c r="B164" s="58" t="s">
        <v>23</v>
      </c>
      <c r="C164" s="50">
        <v>68.099999999999994</v>
      </c>
      <c r="D164" s="56">
        <v>2005</v>
      </c>
    </row>
    <row r="165" spans="2:6" hidden="1" x14ac:dyDescent="0.25">
      <c r="B165" s="56" t="s">
        <v>23</v>
      </c>
      <c r="C165" s="57">
        <v>68.2</v>
      </c>
      <c r="D165" s="6">
        <v>2004</v>
      </c>
    </row>
    <row r="166" spans="2:6" hidden="1" x14ac:dyDescent="0.25">
      <c r="B166" s="58" t="s">
        <v>23</v>
      </c>
      <c r="C166" s="50">
        <v>67.7</v>
      </c>
      <c r="D166" s="56">
        <v>2003</v>
      </c>
    </row>
    <row r="167" spans="2:6" hidden="1" x14ac:dyDescent="0.25">
      <c r="B167" s="56" t="s">
        <v>23</v>
      </c>
      <c r="C167" s="57">
        <v>67.2</v>
      </c>
      <c r="D167" s="6">
        <v>2002</v>
      </c>
    </row>
    <row r="168" spans="2:6" hidden="1" x14ac:dyDescent="0.25">
      <c r="B168" s="58" t="s">
        <v>23</v>
      </c>
      <c r="C168" s="50">
        <v>67.7</v>
      </c>
      <c r="D168" s="56">
        <v>2001</v>
      </c>
    </row>
    <row r="169" spans="2:6" hidden="1" x14ac:dyDescent="0.25">
      <c r="B169" s="56" t="s">
        <v>23</v>
      </c>
      <c r="C169" s="57">
        <v>68</v>
      </c>
      <c r="D169" s="6">
        <v>2000</v>
      </c>
    </row>
    <row r="170" spans="2:6" x14ac:dyDescent="0.25">
      <c r="B170" s="68" t="s">
        <v>24</v>
      </c>
      <c r="C170" s="69">
        <v>89</v>
      </c>
      <c r="D170" s="68">
        <v>2014</v>
      </c>
      <c r="F170" t="s">
        <v>1920</v>
      </c>
    </row>
    <row r="171" spans="2:6" hidden="1" x14ac:dyDescent="0.25">
      <c r="B171" s="56" t="s">
        <v>24</v>
      </c>
      <c r="C171" s="57">
        <v>87</v>
      </c>
      <c r="D171" s="6">
        <v>2013</v>
      </c>
    </row>
    <row r="172" spans="2:6" hidden="1" x14ac:dyDescent="0.25">
      <c r="B172" s="58" t="s">
        <v>24</v>
      </c>
      <c r="C172" s="50">
        <v>83</v>
      </c>
      <c r="D172" s="56">
        <v>2012</v>
      </c>
    </row>
    <row r="173" spans="2:6" hidden="1" x14ac:dyDescent="0.25">
      <c r="B173" s="56" t="s">
        <v>24</v>
      </c>
      <c r="C173" s="57">
        <v>83</v>
      </c>
      <c r="D173" s="6">
        <v>2011</v>
      </c>
    </row>
    <row r="174" spans="2:6" hidden="1" x14ac:dyDescent="0.25">
      <c r="B174" s="58" t="s">
        <v>24</v>
      </c>
      <c r="C174" s="50">
        <v>80</v>
      </c>
      <c r="D174" s="56">
        <v>2010</v>
      </c>
    </row>
    <row r="175" spans="2:6" hidden="1" x14ac:dyDescent="0.25">
      <c r="B175" s="56" t="s">
        <v>24</v>
      </c>
      <c r="C175" s="57">
        <v>79.8</v>
      </c>
      <c r="D175" s="6">
        <v>2009</v>
      </c>
    </row>
    <row r="176" spans="2:6" hidden="1" x14ac:dyDescent="0.25">
      <c r="B176" s="58" t="s">
        <v>24</v>
      </c>
      <c r="C176" s="50">
        <v>79.5</v>
      </c>
      <c r="D176" s="56">
        <v>2008</v>
      </c>
    </row>
    <row r="177" spans="2:4" hidden="1" x14ac:dyDescent="0.25">
      <c r="B177" s="56" t="s">
        <v>24</v>
      </c>
      <c r="C177" s="57">
        <v>79.5</v>
      </c>
      <c r="D177" s="6">
        <v>2007</v>
      </c>
    </row>
    <row r="178" spans="2:4" hidden="1" x14ac:dyDescent="0.25">
      <c r="B178" s="58" t="s">
        <v>24</v>
      </c>
      <c r="C178" s="50">
        <v>79.400000000000006</v>
      </c>
      <c r="D178" s="56">
        <v>2006</v>
      </c>
    </row>
    <row r="179" spans="2:4" hidden="1" x14ac:dyDescent="0.25">
      <c r="B179" s="56" t="s">
        <v>24</v>
      </c>
      <c r="C179" s="57">
        <v>78.900000000000006</v>
      </c>
      <c r="D179" s="6">
        <v>2005</v>
      </c>
    </row>
    <row r="180" spans="2:4" hidden="1" x14ac:dyDescent="0.25">
      <c r="B180" s="58" t="s">
        <v>24</v>
      </c>
      <c r="C180" s="50">
        <v>78.8</v>
      </c>
      <c r="D180" s="56">
        <v>2004</v>
      </c>
    </row>
    <row r="181" spans="2:4" hidden="1" x14ac:dyDescent="0.25">
      <c r="B181" s="56" t="s">
        <v>24</v>
      </c>
      <c r="C181" s="57">
        <v>78.3</v>
      </c>
      <c r="D181" s="6">
        <v>2003</v>
      </c>
    </row>
    <row r="182" spans="2:4" hidden="1" x14ac:dyDescent="0.25">
      <c r="B182" s="58" t="s">
        <v>24</v>
      </c>
      <c r="C182" s="50">
        <v>78</v>
      </c>
      <c r="D182" s="56">
        <v>2002</v>
      </c>
    </row>
    <row r="183" spans="2:4" hidden="1" x14ac:dyDescent="0.25">
      <c r="B183" s="56" t="s">
        <v>24</v>
      </c>
      <c r="C183" s="57">
        <v>78</v>
      </c>
      <c r="D183" s="6">
        <v>2001</v>
      </c>
    </row>
    <row r="184" spans="2:4" hidden="1" x14ac:dyDescent="0.25">
      <c r="B184" s="58" t="s">
        <v>24</v>
      </c>
      <c r="C184" s="50">
        <v>77.599999999999994</v>
      </c>
      <c r="D184" s="56">
        <v>2000</v>
      </c>
    </row>
    <row r="185" spans="2:4" hidden="1" x14ac:dyDescent="0.25">
      <c r="B185" s="56" t="s">
        <v>25</v>
      </c>
      <c r="C185" s="57">
        <v>70</v>
      </c>
      <c r="D185" s="6">
        <v>2014</v>
      </c>
    </row>
    <row r="186" spans="2:4" hidden="1" x14ac:dyDescent="0.25">
      <c r="B186" s="58" t="s">
        <v>25</v>
      </c>
      <c r="C186" s="50">
        <v>69.8</v>
      </c>
      <c r="D186" s="56">
        <v>2013</v>
      </c>
    </row>
    <row r="187" spans="2:4" hidden="1" x14ac:dyDescent="0.25">
      <c r="B187" s="56" t="s">
        <v>25</v>
      </c>
      <c r="C187" s="57">
        <v>69.400000000000006</v>
      </c>
      <c r="D187" s="6">
        <v>2012</v>
      </c>
    </row>
    <row r="188" spans="2:4" hidden="1" x14ac:dyDescent="0.25">
      <c r="B188" s="58" t="s">
        <v>25</v>
      </c>
      <c r="C188" s="50">
        <v>69.400000000000006</v>
      </c>
      <c r="D188" s="56">
        <v>2011</v>
      </c>
    </row>
    <row r="189" spans="2:4" hidden="1" x14ac:dyDescent="0.25">
      <c r="B189" s="56" t="s">
        <v>25</v>
      </c>
      <c r="C189" s="57">
        <v>69.5</v>
      </c>
      <c r="D189" s="6">
        <v>2010</v>
      </c>
    </row>
    <row r="190" spans="2:4" hidden="1" x14ac:dyDescent="0.25">
      <c r="B190" s="58" t="s">
        <v>25</v>
      </c>
      <c r="C190" s="50">
        <v>69.5</v>
      </c>
      <c r="D190" s="56">
        <v>2009</v>
      </c>
    </row>
    <row r="191" spans="2:4" hidden="1" x14ac:dyDescent="0.25">
      <c r="B191" s="56" t="s">
        <v>25</v>
      </c>
      <c r="C191" s="57">
        <v>69.599999999999994</v>
      </c>
      <c r="D191" s="6">
        <v>2008</v>
      </c>
    </row>
    <row r="192" spans="2:4" hidden="1" x14ac:dyDescent="0.25">
      <c r="B192" s="58" t="s">
        <v>25</v>
      </c>
      <c r="C192" s="50">
        <v>69.599999999999994</v>
      </c>
      <c r="D192" s="56">
        <v>2007</v>
      </c>
    </row>
    <row r="193" spans="2:4" hidden="1" x14ac:dyDescent="0.25">
      <c r="B193" s="56" t="s">
        <v>25</v>
      </c>
      <c r="C193" s="57">
        <v>69.400000000000006</v>
      </c>
      <c r="D193" s="6">
        <v>2006</v>
      </c>
    </row>
    <row r="194" spans="2:4" hidden="1" x14ac:dyDescent="0.25">
      <c r="B194" s="58" t="s">
        <v>25</v>
      </c>
      <c r="C194" s="50">
        <v>69</v>
      </c>
      <c r="D194" s="56">
        <v>2005</v>
      </c>
    </row>
    <row r="195" spans="2:4" hidden="1" x14ac:dyDescent="0.25">
      <c r="B195" s="56" t="s">
        <v>25</v>
      </c>
      <c r="C195" s="57">
        <v>68.7</v>
      </c>
      <c r="D195" s="6">
        <v>2004</v>
      </c>
    </row>
    <row r="196" spans="2:4" hidden="1" x14ac:dyDescent="0.25">
      <c r="B196" s="58" t="s">
        <v>25</v>
      </c>
      <c r="C196" s="50">
        <v>68.400000000000006</v>
      </c>
      <c r="D196" s="56">
        <v>2003</v>
      </c>
    </row>
    <row r="197" spans="2:4" hidden="1" x14ac:dyDescent="0.25">
      <c r="B197" s="56" t="s">
        <v>25</v>
      </c>
      <c r="C197" s="57">
        <v>68.5</v>
      </c>
      <c r="D197" s="6">
        <v>2002</v>
      </c>
    </row>
    <row r="198" spans="2:4" hidden="1" x14ac:dyDescent="0.25">
      <c r="B198" s="58" t="s">
        <v>25</v>
      </c>
      <c r="C198" s="50">
        <v>68.2</v>
      </c>
      <c r="D198" s="56">
        <v>2001</v>
      </c>
    </row>
    <row r="199" spans="2:4" hidden="1" x14ac:dyDescent="0.25">
      <c r="B199" s="56" t="s">
        <v>25</v>
      </c>
      <c r="C199" s="57">
        <v>68.3</v>
      </c>
      <c r="D199" s="6">
        <v>2000</v>
      </c>
    </row>
    <row r="200" spans="2:4" hidden="1" x14ac:dyDescent="0.25">
      <c r="B200" s="58" t="s">
        <v>26</v>
      </c>
      <c r="C200" s="50">
        <v>59.7</v>
      </c>
      <c r="D200" s="56">
        <v>2014</v>
      </c>
    </row>
    <row r="201" spans="2:4" hidden="1" x14ac:dyDescent="0.25">
      <c r="B201" s="56" t="s">
        <v>26</v>
      </c>
      <c r="C201" s="57">
        <v>59.5</v>
      </c>
      <c r="D201" s="6">
        <v>2013</v>
      </c>
    </row>
    <row r="202" spans="2:4" hidden="1" x14ac:dyDescent="0.25">
      <c r="B202" s="58" t="s">
        <v>26</v>
      </c>
      <c r="C202" s="50">
        <v>59.3</v>
      </c>
      <c r="D202" s="56">
        <v>2012</v>
      </c>
    </row>
    <row r="203" spans="2:4" hidden="1" x14ac:dyDescent="0.25">
      <c r="B203" s="56" t="s">
        <v>26</v>
      </c>
      <c r="C203" s="57">
        <v>59.1</v>
      </c>
      <c r="D203" s="6">
        <v>2011</v>
      </c>
    </row>
    <row r="204" spans="2:4" hidden="1" x14ac:dyDescent="0.25">
      <c r="B204" s="58" t="s">
        <v>26</v>
      </c>
      <c r="C204" s="50">
        <v>58.7</v>
      </c>
      <c r="D204" s="56">
        <v>2010</v>
      </c>
    </row>
    <row r="205" spans="2:4" hidden="1" x14ac:dyDescent="0.25">
      <c r="B205" s="56" t="s">
        <v>26</v>
      </c>
      <c r="C205" s="57">
        <v>58.4</v>
      </c>
      <c r="D205" s="6">
        <v>2009</v>
      </c>
    </row>
    <row r="206" spans="2:4" hidden="1" x14ac:dyDescent="0.25">
      <c r="B206" s="58" t="s">
        <v>26</v>
      </c>
      <c r="C206" s="50">
        <v>57.6</v>
      </c>
      <c r="D206" s="56">
        <v>2008</v>
      </c>
    </row>
    <row r="207" spans="2:4" hidden="1" x14ac:dyDescent="0.25">
      <c r="B207" s="56" t="s">
        <v>26</v>
      </c>
      <c r="C207" s="57">
        <v>57.1</v>
      </c>
      <c r="D207" s="6">
        <v>2007</v>
      </c>
    </row>
    <row r="208" spans="2:4" hidden="1" x14ac:dyDescent="0.25">
      <c r="B208" s="58" t="s">
        <v>26</v>
      </c>
      <c r="C208" s="50">
        <v>56.8</v>
      </c>
      <c r="D208" s="56">
        <v>2006</v>
      </c>
    </row>
    <row r="209" spans="2:4" hidden="1" x14ac:dyDescent="0.25">
      <c r="B209" s="56" t="s">
        <v>26</v>
      </c>
      <c r="C209" s="57">
        <v>56.5</v>
      </c>
      <c r="D209" s="6">
        <v>2005</v>
      </c>
    </row>
    <row r="210" spans="2:4" hidden="1" x14ac:dyDescent="0.25">
      <c r="B210" s="58" t="s">
        <v>26</v>
      </c>
      <c r="C210" s="50">
        <v>56.1</v>
      </c>
      <c r="D210" s="56">
        <v>2004</v>
      </c>
    </row>
    <row r="211" spans="2:4" hidden="1" x14ac:dyDescent="0.25">
      <c r="B211" s="56" t="s">
        <v>26</v>
      </c>
      <c r="C211" s="57">
        <v>55.8</v>
      </c>
      <c r="D211" s="6">
        <v>2003</v>
      </c>
    </row>
    <row r="212" spans="2:4" hidden="1" x14ac:dyDescent="0.25">
      <c r="B212" s="58" t="s">
        <v>26</v>
      </c>
      <c r="C212" s="50">
        <v>55.6</v>
      </c>
      <c r="D212" s="56">
        <v>2002</v>
      </c>
    </row>
    <row r="213" spans="2:4" hidden="1" x14ac:dyDescent="0.25">
      <c r="B213" s="56" t="s">
        <v>27</v>
      </c>
      <c r="C213" s="57">
        <v>69.400000000000006</v>
      </c>
      <c r="D213" s="6">
        <v>2014</v>
      </c>
    </row>
    <row r="214" spans="2:4" hidden="1" x14ac:dyDescent="0.25">
      <c r="B214" s="58" t="s">
        <v>27</v>
      </c>
      <c r="C214" s="50">
        <v>69.099999999999994</v>
      </c>
      <c r="D214" s="56">
        <v>2013</v>
      </c>
    </row>
    <row r="215" spans="2:4" hidden="1" x14ac:dyDescent="0.25">
      <c r="B215" s="56" t="s">
        <v>27</v>
      </c>
      <c r="C215" s="57">
        <v>68.7</v>
      </c>
      <c r="D215" s="6">
        <v>2012</v>
      </c>
    </row>
    <row r="216" spans="2:4" hidden="1" x14ac:dyDescent="0.25">
      <c r="B216" s="58" t="s">
        <v>27</v>
      </c>
      <c r="C216" s="50">
        <v>68.3</v>
      </c>
      <c r="D216" s="56">
        <v>2011</v>
      </c>
    </row>
    <row r="217" spans="2:4" hidden="1" x14ac:dyDescent="0.25">
      <c r="B217" s="56" t="s">
        <v>27</v>
      </c>
      <c r="C217" s="57">
        <v>67.900000000000006</v>
      </c>
      <c r="D217" s="6">
        <v>2010</v>
      </c>
    </row>
    <row r="218" spans="2:4" hidden="1" x14ac:dyDescent="0.25">
      <c r="B218" s="58" t="s">
        <v>27</v>
      </c>
      <c r="C218" s="50">
        <v>67.400000000000006</v>
      </c>
      <c r="D218" s="56">
        <v>2009</v>
      </c>
    </row>
    <row r="219" spans="2:4" hidden="1" x14ac:dyDescent="0.25">
      <c r="B219" s="56" t="s">
        <v>27</v>
      </c>
      <c r="C219" s="57">
        <v>67</v>
      </c>
      <c r="D219" s="6">
        <v>2008</v>
      </c>
    </row>
    <row r="220" spans="2:4" hidden="1" x14ac:dyDescent="0.25">
      <c r="B220" s="58" t="s">
        <v>27</v>
      </c>
      <c r="C220" s="50">
        <v>66.5</v>
      </c>
      <c r="D220" s="56">
        <v>2007</v>
      </c>
    </row>
    <row r="221" spans="2:4" hidden="1" x14ac:dyDescent="0.25">
      <c r="B221" s="56" t="s">
        <v>27</v>
      </c>
      <c r="C221" s="57">
        <v>65.8</v>
      </c>
      <c r="D221" s="6">
        <v>2006</v>
      </c>
    </row>
    <row r="222" spans="2:4" hidden="1" x14ac:dyDescent="0.25">
      <c r="B222" s="58" t="s">
        <v>27</v>
      </c>
      <c r="C222" s="50">
        <v>65</v>
      </c>
      <c r="D222" s="56">
        <v>2005</v>
      </c>
    </row>
    <row r="223" spans="2:4" hidden="1" x14ac:dyDescent="0.25">
      <c r="B223" s="56" t="s">
        <v>27</v>
      </c>
      <c r="C223" s="57">
        <v>64.2</v>
      </c>
      <c r="D223" s="6">
        <v>2004</v>
      </c>
    </row>
    <row r="224" spans="2:4" hidden="1" x14ac:dyDescent="0.25">
      <c r="B224" s="58" t="s">
        <v>27</v>
      </c>
      <c r="C224" s="50">
        <v>63.3</v>
      </c>
      <c r="D224" s="56">
        <v>2003</v>
      </c>
    </row>
    <row r="225" spans="2:4" hidden="1" x14ac:dyDescent="0.25">
      <c r="B225" s="56" t="s">
        <v>27</v>
      </c>
      <c r="C225" s="57">
        <v>62.5</v>
      </c>
      <c r="D225" s="6">
        <v>2002</v>
      </c>
    </row>
    <row r="226" spans="2:4" hidden="1" x14ac:dyDescent="0.25">
      <c r="B226" s="58" t="s">
        <v>27</v>
      </c>
      <c r="C226" s="50">
        <v>61.7</v>
      </c>
      <c r="D226" s="56">
        <v>2001</v>
      </c>
    </row>
    <row r="227" spans="2:4" hidden="1" x14ac:dyDescent="0.25">
      <c r="B227" s="56" t="s">
        <v>27</v>
      </c>
      <c r="C227" s="57">
        <v>62</v>
      </c>
      <c r="D227" s="6">
        <v>2000</v>
      </c>
    </row>
    <row r="228" spans="2:4" hidden="1" x14ac:dyDescent="0.25">
      <c r="B228" s="58" t="s">
        <v>28</v>
      </c>
      <c r="C228" s="50">
        <v>77.2</v>
      </c>
      <c r="D228" s="56">
        <v>2014</v>
      </c>
    </row>
    <row r="229" spans="2:4" hidden="1" x14ac:dyDescent="0.25">
      <c r="B229" s="56" t="s">
        <v>28</v>
      </c>
      <c r="C229" s="57">
        <v>77</v>
      </c>
      <c r="D229" s="6">
        <v>2013</v>
      </c>
    </row>
    <row r="230" spans="2:4" hidden="1" x14ac:dyDescent="0.25">
      <c r="B230" s="58" t="s">
        <v>28</v>
      </c>
      <c r="C230" s="50">
        <v>76.8</v>
      </c>
      <c r="D230" s="56">
        <v>2012</v>
      </c>
    </row>
    <row r="231" spans="2:4" hidden="1" x14ac:dyDescent="0.25">
      <c r="B231" s="56" t="s">
        <v>28</v>
      </c>
      <c r="C231" s="57">
        <v>76.900000000000006</v>
      </c>
      <c r="D231" s="6">
        <v>2011</v>
      </c>
    </row>
    <row r="232" spans="2:4" hidden="1" x14ac:dyDescent="0.25">
      <c r="B232" s="58" t="s">
        <v>28</v>
      </c>
      <c r="C232" s="50">
        <v>76.400000000000006</v>
      </c>
      <c r="D232" s="56">
        <v>2010</v>
      </c>
    </row>
    <row r="233" spans="2:4" hidden="1" x14ac:dyDescent="0.25">
      <c r="B233" s="56" t="s">
        <v>28</v>
      </c>
      <c r="C233" s="57">
        <v>76.099999999999994</v>
      </c>
      <c r="D233" s="6">
        <v>2009</v>
      </c>
    </row>
    <row r="234" spans="2:4" hidden="1" x14ac:dyDescent="0.25">
      <c r="B234" s="58" t="s">
        <v>28</v>
      </c>
      <c r="C234" s="50">
        <v>76</v>
      </c>
      <c r="D234" s="56">
        <v>2008</v>
      </c>
    </row>
    <row r="235" spans="2:4" hidden="1" x14ac:dyDescent="0.25">
      <c r="B235" s="56" t="s">
        <v>28</v>
      </c>
      <c r="C235" s="57">
        <v>75.400000000000006</v>
      </c>
      <c r="D235" s="6">
        <v>2007</v>
      </c>
    </row>
    <row r="236" spans="2:4" hidden="1" x14ac:dyDescent="0.25">
      <c r="B236" s="58" t="s">
        <v>28</v>
      </c>
      <c r="C236" s="50">
        <v>75.7</v>
      </c>
      <c r="D236" s="56">
        <v>2006</v>
      </c>
    </row>
    <row r="237" spans="2:4" hidden="1" x14ac:dyDescent="0.25">
      <c r="B237" s="56" t="s">
        <v>28</v>
      </c>
      <c r="C237" s="57">
        <v>75</v>
      </c>
      <c r="D237" s="6">
        <v>2005</v>
      </c>
    </row>
    <row r="238" spans="2:4" hidden="1" x14ac:dyDescent="0.25">
      <c r="B238" s="58" t="s">
        <v>28</v>
      </c>
      <c r="C238" s="50">
        <v>75.5</v>
      </c>
      <c r="D238" s="56">
        <v>2004</v>
      </c>
    </row>
    <row r="239" spans="2:4" hidden="1" x14ac:dyDescent="0.25">
      <c r="B239" s="56" t="s">
        <v>29</v>
      </c>
      <c r="C239" s="57">
        <v>65.099999999999994</v>
      </c>
      <c r="D239" s="6">
        <v>2014</v>
      </c>
    </row>
    <row r="240" spans="2:4" hidden="1" x14ac:dyDescent="0.25">
      <c r="B240" s="58" t="s">
        <v>29</v>
      </c>
      <c r="C240" s="50">
        <v>64.2</v>
      </c>
      <c r="D240" s="56">
        <v>2013</v>
      </c>
    </row>
    <row r="241" spans="2:4" hidden="1" x14ac:dyDescent="0.25">
      <c r="B241" s="56" t="s">
        <v>29</v>
      </c>
      <c r="C241" s="57">
        <v>63.4</v>
      </c>
      <c r="D241" s="6">
        <v>2012</v>
      </c>
    </row>
    <row r="242" spans="2:4" hidden="1" x14ac:dyDescent="0.25">
      <c r="B242" s="58" t="s">
        <v>29</v>
      </c>
      <c r="C242" s="50">
        <v>62.2</v>
      </c>
      <c r="D242" s="56">
        <v>2011</v>
      </c>
    </row>
    <row r="243" spans="2:4" hidden="1" x14ac:dyDescent="0.25">
      <c r="B243" s="56" t="s">
        <v>29</v>
      </c>
      <c r="C243" s="57">
        <v>61.1</v>
      </c>
      <c r="D243" s="6">
        <v>2010</v>
      </c>
    </row>
    <row r="244" spans="2:4" hidden="1" x14ac:dyDescent="0.25">
      <c r="B244" s="58" t="s">
        <v>29</v>
      </c>
      <c r="C244" s="50">
        <v>59.2</v>
      </c>
      <c r="D244" s="56">
        <v>2009</v>
      </c>
    </row>
    <row r="245" spans="2:4" hidden="1" x14ac:dyDescent="0.25">
      <c r="B245" s="56" t="s">
        <v>29</v>
      </c>
      <c r="C245" s="57">
        <v>57.5</v>
      </c>
      <c r="D245" s="6">
        <v>2008</v>
      </c>
    </row>
    <row r="246" spans="2:4" hidden="1" x14ac:dyDescent="0.25">
      <c r="B246" s="58" t="s">
        <v>29</v>
      </c>
      <c r="C246" s="50">
        <v>56.9</v>
      </c>
      <c r="D246" s="56">
        <v>2007</v>
      </c>
    </row>
    <row r="247" spans="2:4" hidden="1" x14ac:dyDescent="0.25">
      <c r="B247" s="56" t="s">
        <v>29</v>
      </c>
      <c r="C247" s="57">
        <v>54.8</v>
      </c>
      <c r="D247" s="6">
        <v>2006</v>
      </c>
    </row>
    <row r="248" spans="2:4" hidden="1" x14ac:dyDescent="0.25">
      <c r="B248" s="58" t="s">
        <v>29</v>
      </c>
      <c r="C248" s="50">
        <v>51.7</v>
      </c>
      <c r="D248" s="56">
        <v>2005</v>
      </c>
    </row>
    <row r="249" spans="2:4" hidden="1" x14ac:dyDescent="0.25">
      <c r="B249" s="56" t="s">
        <v>29</v>
      </c>
      <c r="C249" s="57">
        <v>48.1</v>
      </c>
      <c r="D249" s="6">
        <v>2004</v>
      </c>
    </row>
    <row r="250" spans="2:4" hidden="1" x14ac:dyDescent="0.25">
      <c r="B250" s="58" t="s">
        <v>29</v>
      </c>
      <c r="C250" s="50">
        <v>46.4</v>
      </c>
      <c r="D250" s="56">
        <v>2003</v>
      </c>
    </row>
    <row r="251" spans="2:4" hidden="1" x14ac:dyDescent="0.25">
      <c r="B251" s="56" t="s">
        <v>29</v>
      </c>
      <c r="C251" s="57">
        <v>46</v>
      </c>
      <c r="D251" s="6">
        <v>2002</v>
      </c>
    </row>
    <row r="252" spans="2:4" hidden="1" x14ac:dyDescent="0.25">
      <c r="B252" s="58" t="s">
        <v>29</v>
      </c>
      <c r="C252" s="50">
        <v>46.7</v>
      </c>
      <c r="D252" s="56">
        <v>2001</v>
      </c>
    </row>
    <row r="253" spans="2:4" hidden="1" x14ac:dyDescent="0.25">
      <c r="B253" s="56" t="s">
        <v>29</v>
      </c>
      <c r="C253" s="57">
        <v>47.8</v>
      </c>
      <c r="D253" s="6">
        <v>2000</v>
      </c>
    </row>
    <row r="254" spans="2:4" hidden="1" x14ac:dyDescent="0.25">
      <c r="B254" s="58" t="s">
        <v>30</v>
      </c>
      <c r="C254" s="50">
        <v>74.8</v>
      </c>
      <c r="D254" s="56">
        <v>2014</v>
      </c>
    </row>
    <row r="255" spans="2:4" hidden="1" x14ac:dyDescent="0.25">
      <c r="B255" s="56" t="s">
        <v>30</v>
      </c>
      <c r="C255" s="57">
        <v>74.7</v>
      </c>
      <c r="D255" s="6">
        <v>2013</v>
      </c>
    </row>
    <row r="256" spans="2:4" hidden="1" x14ac:dyDescent="0.25">
      <c r="B256" s="58" t="s">
        <v>30</v>
      </c>
      <c r="C256" s="50">
        <v>74.5</v>
      </c>
      <c r="D256" s="56">
        <v>2012</v>
      </c>
    </row>
    <row r="257" spans="2:4" hidden="1" x14ac:dyDescent="0.25">
      <c r="B257" s="56" t="s">
        <v>30</v>
      </c>
      <c r="C257" s="57">
        <v>74.099999999999994</v>
      </c>
      <c r="D257" s="6">
        <v>2011</v>
      </c>
    </row>
    <row r="258" spans="2:4" hidden="1" x14ac:dyDescent="0.25">
      <c r="B258" s="58" t="s">
        <v>30</v>
      </c>
      <c r="C258" s="50">
        <v>73.8</v>
      </c>
      <c r="D258" s="56">
        <v>2010</v>
      </c>
    </row>
    <row r="259" spans="2:4" hidden="1" x14ac:dyDescent="0.25">
      <c r="B259" s="56" t="s">
        <v>30</v>
      </c>
      <c r="C259" s="57">
        <v>73.599999999999994</v>
      </c>
      <c r="D259" s="6">
        <v>2009</v>
      </c>
    </row>
    <row r="260" spans="2:4" hidden="1" x14ac:dyDescent="0.25">
      <c r="B260" s="58" t="s">
        <v>30</v>
      </c>
      <c r="C260" s="50">
        <v>73.400000000000006</v>
      </c>
      <c r="D260" s="56">
        <v>2008</v>
      </c>
    </row>
    <row r="261" spans="2:4" hidden="1" x14ac:dyDescent="0.25">
      <c r="B261" s="56" t="s">
        <v>30</v>
      </c>
      <c r="C261" s="57">
        <v>73.3</v>
      </c>
      <c r="D261" s="6">
        <v>2007</v>
      </c>
    </row>
    <row r="262" spans="2:4" hidden="1" x14ac:dyDescent="0.25">
      <c r="B262" s="58" t="s">
        <v>30</v>
      </c>
      <c r="C262" s="50">
        <v>73</v>
      </c>
      <c r="D262" s="56">
        <v>2006</v>
      </c>
    </row>
    <row r="263" spans="2:4" hidden="1" x14ac:dyDescent="0.25">
      <c r="B263" s="56" t="s">
        <v>30</v>
      </c>
      <c r="C263" s="57">
        <v>72.7</v>
      </c>
      <c r="D263" s="6">
        <v>2005</v>
      </c>
    </row>
    <row r="264" spans="2:4" hidden="1" x14ac:dyDescent="0.25">
      <c r="B264" s="58" t="s">
        <v>30</v>
      </c>
      <c r="C264" s="50">
        <v>72</v>
      </c>
      <c r="D264" s="56">
        <v>2004</v>
      </c>
    </row>
    <row r="265" spans="2:4" hidden="1" x14ac:dyDescent="0.25">
      <c r="B265" s="56" t="s">
        <v>30</v>
      </c>
      <c r="C265" s="57">
        <v>71.8</v>
      </c>
      <c r="D265" s="6">
        <v>2003</v>
      </c>
    </row>
    <row r="266" spans="2:4" hidden="1" x14ac:dyDescent="0.25">
      <c r="B266" s="58" t="s">
        <v>30</v>
      </c>
      <c r="C266" s="50">
        <v>71.400000000000006</v>
      </c>
      <c r="D266" s="56">
        <v>2002</v>
      </c>
    </row>
    <row r="267" spans="2:4" hidden="1" x14ac:dyDescent="0.25">
      <c r="B267" s="56" t="s">
        <v>30</v>
      </c>
      <c r="C267" s="57">
        <v>71</v>
      </c>
      <c r="D267" s="6">
        <v>2001</v>
      </c>
    </row>
    <row r="268" spans="2:4" hidden="1" x14ac:dyDescent="0.25">
      <c r="B268" s="58" t="s">
        <v>30</v>
      </c>
      <c r="C268" s="50">
        <v>75</v>
      </c>
      <c r="D268" s="56">
        <v>2000</v>
      </c>
    </row>
    <row r="269" spans="2:4" hidden="1" x14ac:dyDescent="0.25">
      <c r="B269" s="56" t="s">
        <v>31</v>
      </c>
      <c r="C269" s="57">
        <v>74.3</v>
      </c>
      <c r="D269" s="6">
        <v>2014</v>
      </c>
    </row>
    <row r="270" spans="2:4" hidden="1" x14ac:dyDescent="0.25">
      <c r="B270" s="58" t="s">
        <v>31</v>
      </c>
      <c r="C270" s="50">
        <v>74.099999999999994</v>
      </c>
      <c r="D270" s="56">
        <v>2013</v>
      </c>
    </row>
    <row r="271" spans="2:4" hidden="1" x14ac:dyDescent="0.25">
      <c r="B271" s="56" t="s">
        <v>31</v>
      </c>
      <c r="C271" s="57">
        <v>73.900000000000006</v>
      </c>
      <c r="D271" s="6">
        <v>2012</v>
      </c>
    </row>
    <row r="272" spans="2:4" hidden="1" x14ac:dyDescent="0.25">
      <c r="B272" s="58" t="s">
        <v>31</v>
      </c>
      <c r="C272" s="50">
        <v>73.7</v>
      </c>
      <c r="D272" s="56">
        <v>2011</v>
      </c>
    </row>
    <row r="273" spans="2:4" hidden="1" x14ac:dyDescent="0.25">
      <c r="B273" s="56" t="s">
        <v>31</v>
      </c>
      <c r="C273" s="57">
        <v>73.400000000000006</v>
      </c>
      <c r="D273" s="6">
        <v>2010</v>
      </c>
    </row>
    <row r="274" spans="2:4" hidden="1" x14ac:dyDescent="0.25">
      <c r="B274" s="58" t="s">
        <v>31</v>
      </c>
      <c r="C274" s="50">
        <v>73.2</v>
      </c>
      <c r="D274" s="56">
        <v>2009</v>
      </c>
    </row>
    <row r="275" spans="2:4" hidden="1" x14ac:dyDescent="0.25">
      <c r="B275" s="56" t="s">
        <v>31</v>
      </c>
      <c r="C275" s="57">
        <v>72.900000000000006</v>
      </c>
      <c r="D275" s="6">
        <v>2008</v>
      </c>
    </row>
    <row r="276" spans="2:4" hidden="1" x14ac:dyDescent="0.25">
      <c r="B276" s="58" t="s">
        <v>31</v>
      </c>
      <c r="C276" s="50">
        <v>72.599999999999994</v>
      </c>
      <c r="D276" s="56">
        <v>2007</v>
      </c>
    </row>
    <row r="277" spans="2:4" hidden="1" x14ac:dyDescent="0.25">
      <c r="B277" s="56" t="s">
        <v>31</v>
      </c>
      <c r="C277" s="57">
        <v>72.2</v>
      </c>
      <c r="D277" s="6">
        <v>2006</v>
      </c>
    </row>
    <row r="278" spans="2:4" hidden="1" x14ac:dyDescent="0.25">
      <c r="B278" s="58" t="s">
        <v>31</v>
      </c>
      <c r="C278" s="50">
        <v>72.099999999999994</v>
      </c>
      <c r="D278" s="56">
        <v>2005</v>
      </c>
    </row>
    <row r="279" spans="2:4" hidden="1" x14ac:dyDescent="0.25">
      <c r="B279" s="56" t="s">
        <v>31</v>
      </c>
      <c r="C279" s="57">
        <v>72.2</v>
      </c>
      <c r="D279" s="6">
        <v>2004</v>
      </c>
    </row>
    <row r="280" spans="2:4" hidden="1" x14ac:dyDescent="0.25">
      <c r="B280" s="58" t="s">
        <v>31</v>
      </c>
      <c r="C280" s="50">
        <v>72</v>
      </c>
      <c r="D280" s="56">
        <v>2003</v>
      </c>
    </row>
    <row r="281" spans="2:4" hidden="1" x14ac:dyDescent="0.25">
      <c r="B281" s="56" t="s">
        <v>31</v>
      </c>
      <c r="C281" s="57">
        <v>71.8</v>
      </c>
      <c r="D281" s="6">
        <v>2002</v>
      </c>
    </row>
    <row r="282" spans="2:4" hidden="1" x14ac:dyDescent="0.25">
      <c r="B282" s="58" t="s">
        <v>31</v>
      </c>
      <c r="C282" s="50">
        <v>71.599999999999994</v>
      </c>
      <c r="D282" s="56">
        <v>2001</v>
      </c>
    </row>
    <row r="283" spans="2:4" hidden="1" x14ac:dyDescent="0.25">
      <c r="B283" s="56" t="s">
        <v>31</v>
      </c>
      <c r="C283" s="57">
        <v>71.099999999999994</v>
      </c>
      <c r="D283" s="6">
        <v>2000</v>
      </c>
    </row>
    <row r="284" spans="2:4" hidden="1" x14ac:dyDescent="0.25">
      <c r="B284" s="58" t="s">
        <v>32</v>
      </c>
      <c r="C284" s="50">
        <v>59.3</v>
      </c>
      <c r="D284" s="56">
        <v>2014</v>
      </c>
    </row>
    <row r="285" spans="2:4" hidden="1" x14ac:dyDescent="0.25">
      <c r="B285" s="56" t="s">
        <v>32</v>
      </c>
      <c r="C285" s="57">
        <v>59</v>
      </c>
      <c r="D285" s="6">
        <v>2013</v>
      </c>
    </row>
    <row r="286" spans="2:4" hidden="1" x14ac:dyDescent="0.25">
      <c r="B286" s="58" t="s">
        <v>32</v>
      </c>
      <c r="C286" s="50">
        <v>58.6</v>
      </c>
      <c r="D286" s="56">
        <v>2012</v>
      </c>
    </row>
    <row r="287" spans="2:4" hidden="1" x14ac:dyDescent="0.25">
      <c r="B287" s="56" t="s">
        <v>32</v>
      </c>
      <c r="C287" s="57">
        <v>58.1</v>
      </c>
      <c r="D287" s="6">
        <v>2011</v>
      </c>
    </row>
    <row r="288" spans="2:4" hidden="1" x14ac:dyDescent="0.25">
      <c r="B288" s="58" t="s">
        <v>32</v>
      </c>
      <c r="C288" s="50">
        <v>57.5</v>
      </c>
      <c r="D288" s="56">
        <v>2010</v>
      </c>
    </row>
    <row r="289" spans="2:4" hidden="1" x14ac:dyDescent="0.25">
      <c r="B289" s="56" t="s">
        <v>32</v>
      </c>
      <c r="C289" s="57">
        <v>56.9</v>
      </c>
      <c r="D289" s="6">
        <v>2009</v>
      </c>
    </row>
    <row r="290" spans="2:4" hidden="1" x14ac:dyDescent="0.25">
      <c r="B290" s="58" t="s">
        <v>32</v>
      </c>
      <c r="C290" s="50">
        <v>56.1</v>
      </c>
      <c r="D290" s="56">
        <v>2008</v>
      </c>
    </row>
    <row r="291" spans="2:4" hidden="1" x14ac:dyDescent="0.25">
      <c r="B291" s="56" t="s">
        <v>32</v>
      </c>
      <c r="C291" s="57">
        <v>55.3</v>
      </c>
      <c r="D291" s="6">
        <v>2007</v>
      </c>
    </row>
    <row r="292" spans="2:4" hidden="1" x14ac:dyDescent="0.25">
      <c r="B292" s="58" t="s">
        <v>32</v>
      </c>
      <c r="C292" s="50">
        <v>54.3</v>
      </c>
      <c r="D292" s="56">
        <v>2006</v>
      </c>
    </row>
    <row r="293" spans="2:4" hidden="1" x14ac:dyDescent="0.25">
      <c r="B293" s="56" t="s">
        <v>33</v>
      </c>
      <c r="C293" s="57">
        <v>59.1</v>
      </c>
      <c r="D293" s="6">
        <v>2014</v>
      </c>
    </row>
    <row r="294" spans="2:4" hidden="1" x14ac:dyDescent="0.25">
      <c r="B294" s="58" t="s">
        <v>33</v>
      </c>
      <c r="C294" s="50">
        <v>58.6</v>
      </c>
      <c r="D294" s="56">
        <v>2013</v>
      </c>
    </row>
    <row r="295" spans="2:4" hidden="1" x14ac:dyDescent="0.25">
      <c r="B295" s="56" t="s">
        <v>33</v>
      </c>
      <c r="C295" s="57">
        <v>58</v>
      </c>
      <c r="D295" s="6">
        <v>2012</v>
      </c>
    </row>
    <row r="296" spans="2:4" hidden="1" x14ac:dyDescent="0.25">
      <c r="B296" s="58" t="s">
        <v>33</v>
      </c>
      <c r="C296" s="50">
        <v>57.4</v>
      </c>
      <c r="D296" s="56">
        <v>2011</v>
      </c>
    </row>
    <row r="297" spans="2:4" hidden="1" x14ac:dyDescent="0.25">
      <c r="B297" s="56" t="s">
        <v>33</v>
      </c>
      <c r="C297" s="57">
        <v>56.8</v>
      </c>
      <c r="D297" s="6">
        <v>2010</v>
      </c>
    </row>
    <row r="298" spans="2:4" hidden="1" x14ac:dyDescent="0.25">
      <c r="B298" s="58" t="s">
        <v>33</v>
      </c>
      <c r="C298" s="50">
        <v>56.2</v>
      </c>
      <c r="D298" s="56">
        <v>2009</v>
      </c>
    </row>
    <row r="299" spans="2:4" hidden="1" x14ac:dyDescent="0.25">
      <c r="B299" s="56" t="s">
        <v>33</v>
      </c>
      <c r="C299" s="57">
        <v>55.3</v>
      </c>
      <c r="D299" s="6">
        <v>2008</v>
      </c>
    </row>
    <row r="300" spans="2:4" hidden="1" x14ac:dyDescent="0.25">
      <c r="B300" s="58" t="s">
        <v>33</v>
      </c>
      <c r="C300" s="50">
        <v>54.8</v>
      </c>
      <c r="D300" s="56">
        <v>2007</v>
      </c>
    </row>
    <row r="301" spans="2:4" hidden="1" x14ac:dyDescent="0.25">
      <c r="B301" s="56" t="s">
        <v>33</v>
      </c>
      <c r="C301" s="57">
        <v>54.1</v>
      </c>
      <c r="D301" s="6">
        <v>2006</v>
      </c>
    </row>
    <row r="302" spans="2:4" hidden="1" x14ac:dyDescent="0.25">
      <c r="B302" s="58" t="s">
        <v>33</v>
      </c>
      <c r="C302" s="50">
        <v>53.4</v>
      </c>
      <c r="D302" s="56">
        <v>2005</v>
      </c>
    </row>
    <row r="303" spans="2:4" hidden="1" x14ac:dyDescent="0.25">
      <c r="B303" s="56" t="s">
        <v>33</v>
      </c>
      <c r="C303" s="57">
        <v>52.6</v>
      </c>
      <c r="D303" s="6">
        <v>2004</v>
      </c>
    </row>
    <row r="304" spans="2:4" hidden="1" x14ac:dyDescent="0.25">
      <c r="B304" s="58" t="s">
        <v>34</v>
      </c>
      <c r="C304" s="50">
        <v>73</v>
      </c>
      <c r="D304" s="56">
        <v>2014</v>
      </c>
    </row>
    <row r="305" spans="2:4" hidden="1" x14ac:dyDescent="0.25">
      <c r="B305" s="56" t="s">
        <v>34</v>
      </c>
      <c r="C305" s="57">
        <v>72.8</v>
      </c>
      <c r="D305" s="6">
        <v>2013</v>
      </c>
    </row>
    <row r="306" spans="2:4" hidden="1" x14ac:dyDescent="0.25">
      <c r="B306" s="58" t="s">
        <v>34</v>
      </c>
      <c r="C306" s="50">
        <v>72.7</v>
      </c>
      <c r="D306" s="56">
        <v>2012</v>
      </c>
    </row>
    <row r="307" spans="2:4" hidden="1" x14ac:dyDescent="0.25">
      <c r="B307" s="56" t="s">
        <v>34</v>
      </c>
      <c r="C307" s="57">
        <v>72.599999999999994</v>
      </c>
      <c r="D307" s="6">
        <v>2011</v>
      </c>
    </row>
    <row r="308" spans="2:4" hidden="1" x14ac:dyDescent="0.25">
      <c r="B308" s="58" t="s">
        <v>34</v>
      </c>
      <c r="C308" s="50">
        <v>72.5</v>
      </c>
      <c r="D308" s="56">
        <v>2010</v>
      </c>
    </row>
    <row r="309" spans="2:4" hidden="1" x14ac:dyDescent="0.25">
      <c r="B309" s="56" t="s">
        <v>34</v>
      </c>
      <c r="C309" s="57">
        <v>72.400000000000006</v>
      </c>
      <c r="D309" s="6">
        <v>2009</v>
      </c>
    </row>
    <row r="310" spans="2:4" hidden="1" x14ac:dyDescent="0.25">
      <c r="B310" s="58" t="s">
        <v>34</v>
      </c>
      <c r="C310" s="50">
        <v>72.400000000000006</v>
      </c>
      <c r="D310" s="56">
        <v>2008</v>
      </c>
    </row>
    <row r="311" spans="2:4" hidden="1" x14ac:dyDescent="0.25">
      <c r="B311" s="56" t="s">
        <v>34</v>
      </c>
      <c r="C311" s="57">
        <v>72.3</v>
      </c>
      <c r="D311" s="6">
        <v>2007</v>
      </c>
    </row>
    <row r="312" spans="2:4" hidden="1" x14ac:dyDescent="0.25">
      <c r="B312" s="58" t="s">
        <v>34</v>
      </c>
      <c r="C312" s="50">
        <v>72.099999999999994</v>
      </c>
      <c r="D312" s="56">
        <v>2006</v>
      </c>
    </row>
    <row r="313" spans="2:4" hidden="1" x14ac:dyDescent="0.25">
      <c r="B313" s="56" t="s">
        <v>34</v>
      </c>
      <c r="C313" s="57">
        <v>71.8</v>
      </c>
      <c r="D313" s="6">
        <v>2005</v>
      </c>
    </row>
    <row r="314" spans="2:4" hidden="1" x14ac:dyDescent="0.25">
      <c r="B314" s="58" t="s">
        <v>34</v>
      </c>
      <c r="C314" s="50">
        <v>71.400000000000006</v>
      </c>
      <c r="D314" s="56">
        <v>2004</v>
      </c>
    </row>
    <row r="315" spans="2:4" hidden="1" x14ac:dyDescent="0.25">
      <c r="B315" s="56" t="s">
        <v>34</v>
      </c>
      <c r="C315" s="57">
        <v>71.099999999999994</v>
      </c>
      <c r="D315" s="6">
        <v>2003</v>
      </c>
    </row>
    <row r="316" spans="2:4" hidden="1" x14ac:dyDescent="0.25">
      <c r="B316" s="58" t="s">
        <v>34</v>
      </c>
      <c r="C316" s="50">
        <v>77</v>
      </c>
      <c r="D316" s="56">
        <v>2002</v>
      </c>
    </row>
    <row r="317" spans="2:4" hidden="1" x14ac:dyDescent="0.25">
      <c r="B317" s="56" t="s">
        <v>35</v>
      </c>
      <c r="C317" s="57">
        <v>68.3</v>
      </c>
      <c r="D317" s="6">
        <v>2014</v>
      </c>
    </row>
    <row r="318" spans="2:4" hidden="1" x14ac:dyDescent="0.25">
      <c r="B318" s="58" t="s">
        <v>35</v>
      </c>
      <c r="C318" s="50">
        <v>67.8</v>
      </c>
      <c r="D318" s="56">
        <v>2013</v>
      </c>
    </row>
    <row r="319" spans="2:4" hidden="1" x14ac:dyDescent="0.25">
      <c r="B319" s="56" t="s">
        <v>35</v>
      </c>
      <c r="C319" s="57">
        <v>67.400000000000006</v>
      </c>
      <c r="D319" s="6">
        <v>2012</v>
      </c>
    </row>
    <row r="320" spans="2:4" hidden="1" x14ac:dyDescent="0.25">
      <c r="B320" s="58" t="s">
        <v>35</v>
      </c>
      <c r="C320" s="50">
        <v>67</v>
      </c>
      <c r="D320" s="56">
        <v>2011</v>
      </c>
    </row>
    <row r="321" spans="2:4" hidden="1" x14ac:dyDescent="0.25">
      <c r="B321" s="56" t="s">
        <v>35</v>
      </c>
      <c r="C321" s="57">
        <v>66.599999999999994</v>
      </c>
      <c r="D321" s="6">
        <v>2010</v>
      </c>
    </row>
    <row r="322" spans="2:4" hidden="1" x14ac:dyDescent="0.25">
      <c r="B322" s="58" t="s">
        <v>35</v>
      </c>
      <c r="C322" s="50">
        <v>66.099999999999994</v>
      </c>
      <c r="D322" s="56">
        <v>2009</v>
      </c>
    </row>
    <row r="323" spans="2:4" hidden="1" x14ac:dyDescent="0.25">
      <c r="B323" s="56" t="s">
        <v>35</v>
      </c>
      <c r="C323" s="57">
        <v>65.599999999999994</v>
      </c>
      <c r="D323" s="6">
        <v>2008</v>
      </c>
    </row>
    <row r="324" spans="2:4" hidden="1" x14ac:dyDescent="0.25">
      <c r="B324" s="58" t="s">
        <v>35</v>
      </c>
      <c r="C324" s="50">
        <v>65</v>
      </c>
      <c r="D324" s="56">
        <v>2007</v>
      </c>
    </row>
    <row r="325" spans="2:4" hidden="1" x14ac:dyDescent="0.25">
      <c r="B325" s="56" t="s">
        <v>35</v>
      </c>
      <c r="C325" s="57">
        <v>64.099999999999994</v>
      </c>
      <c r="D325" s="6">
        <v>2006</v>
      </c>
    </row>
    <row r="326" spans="2:4" hidden="1" x14ac:dyDescent="0.25">
      <c r="B326" s="58" t="s">
        <v>36</v>
      </c>
      <c r="C326" s="50">
        <v>56.7</v>
      </c>
      <c r="D326" s="56">
        <v>2014</v>
      </c>
    </row>
    <row r="327" spans="2:4" hidden="1" x14ac:dyDescent="0.25">
      <c r="B327" s="56" t="s">
        <v>36</v>
      </c>
      <c r="C327" s="57">
        <v>56.4</v>
      </c>
      <c r="D327" s="6">
        <v>2013</v>
      </c>
    </row>
    <row r="328" spans="2:4" hidden="1" x14ac:dyDescent="0.25">
      <c r="B328" s="58" t="s">
        <v>36</v>
      </c>
      <c r="C328" s="50">
        <v>55.9</v>
      </c>
      <c r="D328" s="56">
        <v>2012</v>
      </c>
    </row>
    <row r="329" spans="2:4" hidden="1" x14ac:dyDescent="0.25">
      <c r="B329" s="56" t="s">
        <v>36</v>
      </c>
      <c r="C329" s="57">
        <v>55.6</v>
      </c>
      <c r="D329" s="6">
        <v>2011</v>
      </c>
    </row>
    <row r="330" spans="2:4" hidden="1" x14ac:dyDescent="0.25">
      <c r="B330" s="58" t="s">
        <v>36</v>
      </c>
      <c r="C330" s="50">
        <v>55.3</v>
      </c>
      <c r="D330" s="56">
        <v>2010</v>
      </c>
    </row>
    <row r="331" spans="2:4" hidden="1" x14ac:dyDescent="0.25">
      <c r="B331" s="56" t="s">
        <v>36</v>
      </c>
      <c r="C331" s="57">
        <v>54.8</v>
      </c>
      <c r="D331" s="6">
        <v>2009</v>
      </c>
    </row>
    <row r="332" spans="2:4" hidden="1" x14ac:dyDescent="0.25">
      <c r="B332" s="58" t="s">
        <v>36</v>
      </c>
      <c r="C332" s="50">
        <v>54.2</v>
      </c>
      <c r="D332" s="56">
        <v>2008</v>
      </c>
    </row>
    <row r="333" spans="2:4" hidden="1" x14ac:dyDescent="0.25">
      <c r="B333" s="56" t="s">
        <v>36</v>
      </c>
      <c r="C333" s="57">
        <v>53.6</v>
      </c>
      <c r="D333" s="6">
        <v>2007</v>
      </c>
    </row>
    <row r="334" spans="2:4" hidden="1" x14ac:dyDescent="0.25">
      <c r="B334" s="58" t="s">
        <v>36</v>
      </c>
      <c r="C334" s="50">
        <v>53.3</v>
      </c>
      <c r="D334" s="56">
        <v>2006</v>
      </c>
    </row>
    <row r="335" spans="2:4" hidden="1" x14ac:dyDescent="0.25">
      <c r="B335" s="56" t="s">
        <v>36</v>
      </c>
      <c r="C335" s="57">
        <v>52.8</v>
      </c>
      <c r="D335" s="6">
        <v>2005</v>
      </c>
    </row>
    <row r="336" spans="2:4" hidden="1" x14ac:dyDescent="0.25">
      <c r="B336" s="58" t="s">
        <v>37</v>
      </c>
      <c r="C336" s="50">
        <v>82</v>
      </c>
      <c r="D336" s="56">
        <v>2014</v>
      </c>
    </row>
    <row r="337" spans="2:4" hidden="1" x14ac:dyDescent="0.25">
      <c r="B337" s="56" t="s">
        <v>37</v>
      </c>
      <c r="C337" s="57">
        <v>81.8</v>
      </c>
      <c r="D337" s="6">
        <v>2013</v>
      </c>
    </row>
    <row r="338" spans="2:4" hidden="1" x14ac:dyDescent="0.25">
      <c r="B338" s="58" t="s">
        <v>37</v>
      </c>
      <c r="C338" s="50">
        <v>81.599999999999994</v>
      </c>
      <c r="D338" s="56">
        <v>2012</v>
      </c>
    </row>
    <row r="339" spans="2:4" hidden="1" x14ac:dyDescent="0.25">
      <c r="B339" s="56" t="s">
        <v>37</v>
      </c>
      <c r="C339" s="57">
        <v>81.5</v>
      </c>
      <c r="D339" s="6">
        <v>2011</v>
      </c>
    </row>
    <row r="340" spans="2:4" hidden="1" x14ac:dyDescent="0.25">
      <c r="B340" s="58" t="s">
        <v>37</v>
      </c>
      <c r="C340" s="50">
        <v>81.2</v>
      </c>
      <c r="D340" s="56">
        <v>2010</v>
      </c>
    </row>
    <row r="341" spans="2:4" hidden="1" x14ac:dyDescent="0.25">
      <c r="B341" s="56" t="s">
        <v>37</v>
      </c>
      <c r="C341" s="57">
        <v>81</v>
      </c>
      <c r="D341" s="6">
        <v>2009</v>
      </c>
    </row>
    <row r="342" spans="2:4" hidden="1" x14ac:dyDescent="0.25">
      <c r="B342" s="58" t="s">
        <v>37</v>
      </c>
      <c r="C342" s="50">
        <v>87</v>
      </c>
      <c r="D342" s="56">
        <v>2008</v>
      </c>
    </row>
    <row r="343" spans="2:4" hidden="1" x14ac:dyDescent="0.25">
      <c r="B343" s="56" t="s">
        <v>37</v>
      </c>
      <c r="C343" s="57">
        <v>85</v>
      </c>
      <c r="D343" s="6">
        <v>2007</v>
      </c>
    </row>
    <row r="344" spans="2:4" hidden="1" x14ac:dyDescent="0.25">
      <c r="B344" s="58" t="s">
        <v>37</v>
      </c>
      <c r="C344" s="50">
        <v>85</v>
      </c>
      <c r="D344" s="56">
        <v>2006</v>
      </c>
    </row>
    <row r="345" spans="2:4" hidden="1" x14ac:dyDescent="0.25">
      <c r="B345" s="56" t="s">
        <v>37</v>
      </c>
      <c r="C345" s="57">
        <v>81</v>
      </c>
      <c r="D345" s="6">
        <v>2005</v>
      </c>
    </row>
    <row r="346" spans="2:4" hidden="1" x14ac:dyDescent="0.25">
      <c r="B346" s="58" t="s">
        <v>37</v>
      </c>
      <c r="C346" s="50">
        <v>80</v>
      </c>
      <c r="D346" s="56">
        <v>2004</v>
      </c>
    </row>
    <row r="347" spans="2:4" hidden="1" x14ac:dyDescent="0.25">
      <c r="B347" s="56" t="s">
        <v>37</v>
      </c>
      <c r="C347" s="57">
        <v>79.7</v>
      </c>
      <c r="D347" s="6">
        <v>2003</v>
      </c>
    </row>
    <row r="348" spans="2:4" hidden="1" x14ac:dyDescent="0.25">
      <c r="B348" s="58" t="s">
        <v>38</v>
      </c>
      <c r="C348" s="50">
        <v>58</v>
      </c>
      <c r="D348" s="56">
        <v>2014</v>
      </c>
    </row>
    <row r="349" spans="2:4" hidden="1" x14ac:dyDescent="0.25">
      <c r="B349" s="56" t="s">
        <v>38</v>
      </c>
      <c r="C349" s="57">
        <v>49.9</v>
      </c>
      <c r="D349" s="6">
        <v>2013</v>
      </c>
    </row>
    <row r="350" spans="2:4" hidden="1" x14ac:dyDescent="0.25">
      <c r="B350" s="58" t="s">
        <v>38</v>
      </c>
      <c r="C350" s="50">
        <v>53</v>
      </c>
      <c r="D350" s="56">
        <v>2012</v>
      </c>
    </row>
    <row r="351" spans="2:4" hidden="1" x14ac:dyDescent="0.25">
      <c r="B351" s="56" t="s">
        <v>38</v>
      </c>
      <c r="C351" s="57">
        <v>49.8</v>
      </c>
      <c r="D351" s="6">
        <v>2011</v>
      </c>
    </row>
    <row r="352" spans="2:4" hidden="1" x14ac:dyDescent="0.25">
      <c r="B352" s="58" t="s">
        <v>38</v>
      </c>
      <c r="C352" s="50">
        <v>49.2</v>
      </c>
      <c r="D352" s="56">
        <v>2010</v>
      </c>
    </row>
    <row r="353" spans="2:4" hidden="1" x14ac:dyDescent="0.25">
      <c r="B353" s="56" t="s">
        <v>38</v>
      </c>
      <c r="C353" s="57">
        <v>48.6</v>
      </c>
      <c r="D353" s="6">
        <v>2009</v>
      </c>
    </row>
    <row r="354" spans="2:4" hidden="1" x14ac:dyDescent="0.25">
      <c r="B354" s="58" t="s">
        <v>39</v>
      </c>
      <c r="C354" s="50">
        <v>52.6</v>
      </c>
      <c r="D354" s="56">
        <v>2014</v>
      </c>
    </row>
    <row r="355" spans="2:4" hidden="1" x14ac:dyDescent="0.25">
      <c r="B355" s="56" t="s">
        <v>39</v>
      </c>
      <c r="C355" s="57">
        <v>52.2</v>
      </c>
      <c r="D355" s="6">
        <v>2013</v>
      </c>
    </row>
    <row r="356" spans="2:4" hidden="1" x14ac:dyDescent="0.25">
      <c r="B356" s="58" t="s">
        <v>39</v>
      </c>
      <c r="C356" s="50">
        <v>51.8</v>
      </c>
      <c r="D356" s="56">
        <v>2012</v>
      </c>
    </row>
    <row r="357" spans="2:4" hidden="1" x14ac:dyDescent="0.25">
      <c r="B357" s="56" t="s">
        <v>39</v>
      </c>
      <c r="C357" s="57">
        <v>51.6</v>
      </c>
      <c r="D357" s="6">
        <v>2011</v>
      </c>
    </row>
    <row r="358" spans="2:4" hidden="1" x14ac:dyDescent="0.25">
      <c r="B358" s="58" t="s">
        <v>39</v>
      </c>
      <c r="C358" s="50">
        <v>51.2</v>
      </c>
      <c r="D358" s="56">
        <v>2010</v>
      </c>
    </row>
    <row r="359" spans="2:4" hidden="1" x14ac:dyDescent="0.25">
      <c r="B359" s="56" t="s">
        <v>39</v>
      </c>
      <c r="C359" s="57">
        <v>57</v>
      </c>
      <c r="D359" s="6">
        <v>2009</v>
      </c>
    </row>
    <row r="360" spans="2:4" hidden="1" x14ac:dyDescent="0.25">
      <c r="B360" s="58" t="s">
        <v>39</v>
      </c>
      <c r="C360" s="50">
        <v>49.6</v>
      </c>
      <c r="D360" s="56">
        <v>2008</v>
      </c>
    </row>
    <row r="361" spans="2:4" hidden="1" x14ac:dyDescent="0.25">
      <c r="B361" s="56" t="s">
        <v>40</v>
      </c>
      <c r="C361" s="57">
        <v>83</v>
      </c>
      <c r="D361" s="6">
        <v>2014</v>
      </c>
    </row>
    <row r="362" spans="2:4" hidden="1" x14ac:dyDescent="0.25">
      <c r="B362" s="58" t="s">
        <v>40</v>
      </c>
      <c r="C362" s="50">
        <v>81</v>
      </c>
      <c r="D362" s="56">
        <v>2013</v>
      </c>
    </row>
    <row r="363" spans="2:4" hidden="1" x14ac:dyDescent="0.25">
      <c r="B363" s="56" t="s">
        <v>40</v>
      </c>
      <c r="C363" s="57">
        <v>79.900000000000006</v>
      </c>
      <c r="D363" s="6">
        <v>2012</v>
      </c>
    </row>
    <row r="364" spans="2:4" hidden="1" x14ac:dyDescent="0.25">
      <c r="B364" s="58" t="s">
        <v>40</v>
      </c>
      <c r="C364" s="50">
        <v>79.8</v>
      </c>
      <c r="D364" s="56">
        <v>2011</v>
      </c>
    </row>
    <row r="365" spans="2:4" hidden="1" x14ac:dyDescent="0.25">
      <c r="B365" s="56" t="s">
        <v>40</v>
      </c>
      <c r="C365" s="57">
        <v>79.099999999999994</v>
      </c>
      <c r="D365" s="6">
        <v>2010</v>
      </c>
    </row>
    <row r="366" spans="2:4" hidden="1" x14ac:dyDescent="0.25">
      <c r="B366" s="58" t="s">
        <v>40</v>
      </c>
      <c r="C366" s="50">
        <v>79.3</v>
      </c>
      <c r="D366" s="56">
        <v>2009</v>
      </c>
    </row>
    <row r="367" spans="2:4" hidden="1" x14ac:dyDescent="0.25">
      <c r="B367" s="56" t="s">
        <v>40</v>
      </c>
      <c r="C367" s="57">
        <v>79.599999999999994</v>
      </c>
      <c r="D367" s="6">
        <v>2008</v>
      </c>
    </row>
    <row r="368" spans="2:4" hidden="1" x14ac:dyDescent="0.25">
      <c r="B368" s="58" t="s">
        <v>40</v>
      </c>
      <c r="C368" s="50">
        <v>78.900000000000006</v>
      </c>
      <c r="D368" s="56">
        <v>2007</v>
      </c>
    </row>
    <row r="369" spans="2:4" hidden="1" x14ac:dyDescent="0.25">
      <c r="B369" s="56" t="s">
        <v>40</v>
      </c>
      <c r="C369" s="57">
        <v>78.900000000000006</v>
      </c>
      <c r="D369" s="6">
        <v>2006</v>
      </c>
    </row>
    <row r="370" spans="2:4" hidden="1" x14ac:dyDescent="0.25">
      <c r="B370" s="58" t="s">
        <v>41</v>
      </c>
      <c r="C370" s="50">
        <v>75.8</v>
      </c>
      <c r="D370" s="56">
        <v>2014</v>
      </c>
    </row>
    <row r="371" spans="2:4" hidden="1" x14ac:dyDescent="0.25">
      <c r="B371" s="56" t="s">
        <v>41</v>
      </c>
      <c r="C371" s="57">
        <v>75.599999999999994</v>
      </c>
      <c r="D371" s="6">
        <v>2013</v>
      </c>
    </row>
    <row r="372" spans="2:4" hidden="1" x14ac:dyDescent="0.25">
      <c r="B372" s="58" t="s">
        <v>41</v>
      </c>
      <c r="C372" s="50">
        <v>75.400000000000006</v>
      </c>
      <c r="D372" s="56">
        <v>2012</v>
      </c>
    </row>
    <row r="373" spans="2:4" hidden="1" x14ac:dyDescent="0.25">
      <c r="B373" s="56" t="s">
        <v>41</v>
      </c>
      <c r="C373" s="57">
        <v>75.2</v>
      </c>
      <c r="D373" s="6">
        <v>2011</v>
      </c>
    </row>
    <row r="374" spans="2:4" hidden="1" x14ac:dyDescent="0.25">
      <c r="B374" s="58" t="s">
        <v>41</v>
      </c>
      <c r="C374" s="50">
        <v>75</v>
      </c>
      <c r="D374" s="56">
        <v>2010</v>
      </c>
    </row>
    <row r="375" spans="2:4" hidden="1" x14ac:dyDescent="0.25">
      <c r="B375" s="56" t="s">
        <v>41</v>
      </c>
      <c r="C375" s="57">
        <v>74.900000000000006</v>
      </c>
      <c r="D375" s="6">
        <v>2009</v>
      </c>
    </row>
    <row r="376" spans="2:4" hidden="1" x14ac:dyDescent="0.25">
      <c r="B376" s="58" t="s">
        <v>41</v>
      </c>
      <c r="C376" s="50">
        <v>74.5</v>
      </c>
      <c r="D376" s="56">
        <v>2008</v>
      </c>
    </row>
    <row r="377" spans="2:4" hidden="1" x14ac:dyDescent="0.25">
      <c r="B377" s="56" t="s">
        <v>41</v>
      </c>
      <c r="C377" s="57">
        <v>74.400000000000006</v>
      </c>
      <c r="D377" s="6">
        <v>2007</v>
      </c>
    </row>
    <row r="378" spans="2:4" hidden="1" x14ac:dyDescent="0.25">
      <c r="B378" s="58" t="s">
        <v>41</v>
      </c>
      <c r="C378" s="50">
        <v>74.2</v>
      </c>
      <c r="D378" s="56">
        <v>2006</v>
      </c>
    </row>
    <row r="379" spans="2:4" hidden="1" x14ac:dyDescent="0.25">
      <c r="B379" s="56" t="s">
        <v>41</v>
      </c>
      <c r="C379" s="57">
        <v>73.900000000000006</v>
      </c>
      <c r="D379" s="6">
        <v>2005</v>
      </c>
    </row>
    <row r="380" spans="2:4" hidden="1" x14ac:dyDescent="0.25">
      <c r="B380" s="58" t="s">
        <v>41</v>
      </c>
      <c r="C380" s="50">
        <v>73.5</v>
      </c>
      <c r="D380" s="56">
        <v>2004</v>
      </c>
    </row>
    <row r="381" spans="2:4" hidden="1" x14ac:dyDescent="0.25">
      <c r="B381" s="56" t="s">
        <v>41</v>
      </c>
      <c r="C381" s="57">
        <v>73.099999999999994</v>
      </c>
      <c r="D381" s="6">
        <v>2003</v>
      </c>
    </row>
    <row r="382" spans="2:4" hidden="1" x14ac:dyDescent="0.25">
      <c r="B382" s="58" t="s">
        <v>41</v>
      </c>
      <c r="C382" s="50">
        <v>72.7</v>
      </c>
      <c r="D382" s="56">
        <v>2002</v>
      </c>
    </row>
    <row r="383" spans="2:4" hidden="1" x14ac:dyDescent="0.25">
      <c r="B383" s="56" t="s">
        <v>41</v>
      </c>
      <c r="C383" s="57">
        <v>72.2</v>
      </c>
      <c r="D383" s="6">
        <v>2001</v>
      </c>
    </row>
    <row r="384" spans="2:4" hidden="1" x14ac:dyDescent="0.25">
      <c r="B384" s="58" t="s">
        <v>41</v>
      </c>
      <c r="C384" s="50">
        <v>71.7</v>
      </c>
      <c r="D384" s="56">
        <v>2000</v>
      </c>
    </row>
    <row r="385" spans="2:4" hidden="1" x14ac:dyDescent="0.25">
      <c r="B385" s="56" t="s">
        <v>42</v>
      </c>
      <c r="C385" s="57">
        <v>74.599999999999994</v>
      </c>
      <c r="D385" s="6">
        <v>2014</v>
      </c>
    </row>
    <row r="386" spans="2:4" hidden="1" x14ac:dyDescent="0.25">
      <c r="B386" s="58" t="s">
        <v>42</v>
      </c>
      <c r="C386" s="50">
        <v>74.400000000000006</v>
      </c>
      <c r="D386" s="56">
        <v>2013</v>
      </c>
    </row>
    <row r="387" spans="2:4" hidden="1" x14ac:dyDescent="0.25">
      <c r="B387" s="56" t="s">
        <v>42</v>
      </c>
      <c r="C387" s="57">
        <v>74.3</v>
      </c>
      <c r="D387" s="6">
        <v>2012</v>
      </c>
    </row>
    <row r="388" spans="2:4" hidden="1" x14ac:dyDescent="0.25">
      <c r="B388" s="58" t="s">
        <v>42</v>
      </c>
      <c r="C388" s="50">
        <v>74.2</v>
      </c>
      <c r="D388" s="56">
        <v>2011</v>
      </c>
    </row>
    <row r="389" spans="2:4" hidden="1" x14ac:dyDescent="0.25">
      <c r="B389" s="56" t="s">
        <v>42</v>
      </c>
      <c r="C389" s="57">
        <v>73.599999999999994</v>
      </c>
      <c r="D389" s="6">
        <v>2010</v>
      </c>
    </row>
    <row r="390" spans="2:4" hidden="1" x14ac:dyDescent="0.25">
      <c r="B390" s="58" t="s">
        <v>42</v>
      </c>
      <c r="C390" s="50">
        <v>73.599999999999994</v>
      </c>
      <c r="D390" s="56">
        <v>2009</v>
      </c>
    </row>
    <row r="391" spans="2:4" hidden="1" x14ac:dyDescent="0.25">
      <c r="B391" s="56" t="s">
        <v>42</v>
      </c>
      <c r="C391" s="57">
        <v>73.5</v>
      </c>
      <c r="D391" s="6">
        <v>2008</v>
      </c>
    </row>
    <row r="392" spans="2:4" hidden="1" x14ac:dyDescent="0.25">
      <c r="B392" s="58" t="s">
        <v>42</v>
      </c>
      <c r="C392" s="50">
        <v>73.5</v>
      </c>
      <c r="D392" s="56">
        <v>2007</v>
      </c>
    </row>
    <row r="393" spans="2:4" hidden="1" x14ac:dyDescent="0.25">
      <c r="B393" s="56" t="s">
        <v>42</v>
      </c>
      <c r="C393" s="57">
        <v>73.099999999999994</v>
      </c>
      <c r="D393" s="6">
        <v>2006</v>
      </c>
    </row>
    <row r="394" spans="2:4" hidden="1" x14ac:dyDescent="0.25">
      <c r="B394" s="58" t="s">
        <v>42</v>
      </c>
      <c r="C394" s="50">
        <v>73.099999999999994</v>
      </c>
      <c r="D394" s="56">
        <v>2005</v>
      </c>
    </row>
    <row r="395" spans="2:4" hidden="1" x14ac:dyDescent="0.25">
      <c r="B395" s="56" t="s">
        <v>42</v>
      </c>
      <c r="C395" s="57">
        <v>72.8</v>
      </c>
      <c r="D395" s="6">
        <v>2004</v>
      </c>
    </row>
    <row r="396" spans="2:4" hidden="1" x14ac:dyDescent="0.25">
      <c r="B396" s="58" t="s">
        <v>42</v>
      </c>
      <c r="C396" s="50">
        <v>72.400000000000006</v>
      </c>
      <c r="D396" s="56">
        <v>2003</v>
      </c>
    </row>
    <row r="397" spans="2:4" hidden="1" x14ac:dyDescent="0.25">
      <c r="B397" s="56" t="s">
        <v>42</v>
      </c>
      <c r="C397" s="57">
        <v>71.8</v>
      </c>
      <c r="D397" s="6">
        <v>2002</v>
      </c>
    </row>
    <row r="398" spans="2:4" hidden="1" x14ac:dyDescent="0.25">
      <c r="B398" s="58" t="s">
        <v>42</v>
      </c>
      <c r="C398" s="50">
        <v>71.5</v>
      </c>
      <c r="D398" s="56">
        <v>2001</v>
      </c>
    </row>
    <row r="399" spans="2:4" hidden="1" x14ac:dyDescent="0.25">
      <c r="B399" s="56" t="s">
        <v>42</v>
      </c>
      <c r="C399" s="57">
        <v>71.400000000000006</v>
      </c>
      <c r="D399" s="6">
        <v>2000</v>
      </c>
    </row>
    <row r="400" spans="2:4" hidden="1" x14ac:dyDescent="0.25">
      <c r="B400" s="58" t="s">
        <v>43</v>
      </c>
      <c r="C400" s="50">
        <v>63.2</v>
      </c>
      <c r="D400" s="56">
        <v>2014</v>
      </c>
    </row>
    <row r="401" spans="2:4" hidden="1" x14ac:dyDescent="0.25">
      <c r="B401" s="56" t="s">
        <v>43</v>
      </c>
      <c r="C401" s="57">
        <v>62.9</v>
      </c>
      <c r="D401" s="6">
        <v>2013</v>
      </c>
    </row>
    <row r="402" spans="2:4" hidden="1" x14ac:dyDescent="0.25">
      <c r="B402" s="58" t="s">
        <v>43</v>
      </c>
      <c r="C402" s="50">
        <v>62.5</v>
      </c>
      <c r="D402" s="56">
        <v>2012</v>
      </c>
    </row>
    <row r="403" spans="2:4" hidden="1" x14ac:dyDescent="0.25">
      <c r="B403" s="56" t="s">
        <v>43</v>
      </c>
      <c r="C403" s="57">
        <v>62.2</v>
      </c>
      <c r="D403" s="6">
        <v>2011</v>
      </c>
    </row>
    <row r="404" spans="2:4" hidden="1" x14ac:dyDescent="0.25">
      <c r="B404" s="58" t="s">
        <v>43</v>
      </c>
      <c r="C404" s="50">
        <v>61.8</v>
      </c>
      <c r="D404" s="56">
        <v>2010</v>
      </c>
    </row>
    <row r="405" spans="2:4" hidden="1" x14ac:dyDescent="0.25">
      <c r="B405" s="56" t="s">
        <v>43</v>
      </c>
      <c r="C405" s="57">
        <v>61.3</v>
      </c>
      <c r="D405" s="6">
        <v>2009</v>
      </c>
    </row>
    <row r="406" spans="2:4" hidden="1" x14ac:dyDescent="0.25">
      <c r="B406" s="58" t="s">
        <v>43</v>
      </c>
      <c r="C406" s="50">
        <v>61</v>
      </c>
      <c r="D406" s="56">
        <v>2008</v>
      </c>
    </row>
    <row r="407" spans="2:4" hidden="1" x14ac:dyDescent="0.25">
      <c r="B407" s="56" t="s">
        <v>43</v>
      </c>
      <c r="C407" s="57">
        <v>66</v>
      </c>
      <c r="D407" s="6">
        <v>2007</v>
      </c>
    </row>
    <row r="408" spans="2:4" hidden="1" x14ac:dyDescent="0.25">
      <c r="B408" s="58" t="s">
        <v>43</v>
      </c>
      <c r="C408" s="50">
        <v>63</v>
      </c>
      <c r="D408" s="56">
        <v>2006</v>
      </c>
    </row>
    <row r="409" spans="2:4" hidden="1" x14ac:dyDescent="0.25">
      <c r="B409" s="56" t="s">
        <v>43</v>
      </c>
      <c r="C409" s="57">
        <v>60</v>
      </c>
      <c r="D409" s="6">
        <v>2005</v>
      </c>
    </row>
    <row r="410" spans="2:4" hidden="1" x14ac:dyDescent="0.25">
      <c r="B410" s="58" t="s">
        <v>43</v>
      </c>
      <c r="C410" s="50">
        <v>59.8</v>
      </c>
      <c r="D410" s="56">
        <v>2004</v>
      </c>
    </row>
    <row r="411" spans="2:4" hidden="1" x14ac:dyDescent="0.25">
      <c r="B411" s="56" t="s">
        <v>43</v>
      </c>
      <c r="C411" s="57">
        <v>59.6</v>
      </c>
      <c r="D411" s="6">
        <v>2003</v>
      </c>
    </row>
    <row r="412" spans="2:4" hidden="1" x14ac:dyDescent="0.25">
      <c r="B412" s="58" t="s">
        <v>44</v>
      </c>
      <c r="C412" s="50">
        <v>79.5</v>
      </c>
      <c r="D412" s="56">
        <v>2014</v>
      </c>
    </row>
    <row r="413" spans="2:4" hidden="1" x14ac:dyDescent="0.25">
      <c r="B413" s="56" t="s">
        <v>44</v>
      </c>
      <c r="C413" s="57">
        <v>79.400000000000006</v>
      </c>
      <c r="D413" s="6">
        <v>2013</v>
      </c>
    </row>
    <row r="414" spans="2:4" hidden="1" x14ac:dyDescent="0.25">
      <c r="B414" s="58" t="s">
        <v>44</v>
      </c>
      <c r="C414" s="50">
        <v>79.2</v>
      </c>
      <c r="D414" s="56">
        <v>2012</v>
      </c>
    </row>
    <row r="415" spans="2:4" hidden="1" x14ac:dyDescent="0.25">
      <c r="B415" s="56" t="s">
        <v>44</v>
      </c>
      <c r="C415" s="57">
        <v>79</v>
      </c>
      <c r="D415" s="6">
        <v>2011</v>
      </c>
    </row>
    <row r="416" spans="2:4" hidden="1" x14ac:dyDescent="0.25">
      <c r="B416" s="58" t="s">
        <v>44</v>
      </c>
      <c r="C416" s="50">
        <v>78.099999999999994</v>
      </c>
      <c r="D416" s="56">
        <v>2010</v>
      </c>
    </row>
    <row r="417" spans="2:4" hidden="1" x14ac:dyDescent="0.25">
      <c r="B417" s="56" t="s">
        <v>44</v>
      </c>
      <c r="C417" s="57">
        <v>79.2</v>
      </c>
      <c r="D417" s="6">
        <v>2009</v>
      </c>
    </row>
    <row r="418" spans="2:4" hidden="1" x14ac:dyDescent="0.25">
      <c r="B418" s="58" t="s">
        <v>44</v>
      </c>
      <c r="C418" s="50">
        <v>78.900000000000006</v>
      </c>
      <c r="D418" s="56">
        <v>2008</v>
      </c>
    </row>
    <row r="419" spans="2:4" hidden="1" x14ac:dyDescent="0.25">
      <c r="B419" s="56" t="s">
        <v>44</v>
      </c>
      <c r="C419" s="57">
        <v>78.900000000000006</v>
      </c>
      <c r="D419" s="6">
        <v>2007</v>
      </c>
    </row>
    <row r="420" spans="2:4" hidden="1" x14ac:dyDescent="0.25">
      <c r="B420" s="58" t="s">
        <v>44</v>
      </c>
      <c r="C420" s="50">
        <v>78</v>
      </c>
      <c r="D420" s="56">
        <v>2006</v>
      </c>
    </row>
    <row r="421" spans="2:4" hidden="1" x14ac:dyDescent="0.25">
      <c r="B421" s="56" t="s">
        <v>44</v>
      </c>
      <c r="C421" s="57">
        <v>78.599999999999994</v>
      </c>
      <c r="D421" s="6">
        <v>2005</v>
      </c>
    </row>
    <row r="422" spans="2:4" hidden="1" x14ac:dyDescent="0.25">
      <c r="B422" s="58" t="s">
        <v>44</v>
      </c>
      <c r="C422" s="50">
        <v>77.7</v>
      </c>
      <c r="D422" s="56">
        <v>2004</v>
      </c>
    </row>
    <row r="423" spans="2:4" hidden="1" x14ac:dyDescent="0.25">
      <c r="B423" s="56" t="s">
        <v>44</v>
      </c>
      <c r="C423" s="57">
        <v>78</v>
      </c>
      <c r="D423" s="6">
        <v>2003</v>
      </c>
    </row>
    <row r="424" spans="2:4" hidden="1" x14ac:dyDescent="0.25">
      <c r="B424" s="58" t="s">
        <v>44</v>
      </c>
      <c r="C424" s="50">
        <v>78.3</v>
      </c>
      <c r="D424" s="56">
        <v>2002</v>
      </c>
    </row>
    <row r="425" spans="2:4" hidden="1" x14ac:dyDescent="0.25">
      <c r="B425" s="56" t="s">
        <v>44</v>
      </c>
      <c r="C425" s="57">
        <v>77.5</v>
      </c>
      <c r="D425" s="6">
        <v>2001</v>
      </c>
    </row>
    <row r="426" spans="2:4" hidden="1" x14ac:dyDescent="0.25">
      <c r="B426" s="58" t="s">
        <v>44</v>
      </c>
      <c r="C426" s="50">
        <v>77.599999999999994</v>
      </c>
      <c r="D426" s="56">
        <v>2000</v>
      </c>
    </row>
    <row r="427" spans="2:4" hidden="1" x14ac:dyDescent="0.25">
      <c r="B427" s="56" t="s">
        <v>45</v>
      </c>
      <c r="C427" s="57">
        <v>77.8</v>
      </c>
      <c r="D427" s="6">
        <v>2014</v>
      </c>
    </row>
    <row r="428" spans="2:4" hidden="1" x14ac:dyDescent="0.25">
      <c r="B428" s="58" t="s">
        <v>45</v>
      </c>
      <c r="C428" s="50">
        <v>77.7</v>
      </c>
      <c r="D428" s="56">
        <v>2013</v>
      </c>
    </row>
    <row r="429" spans="2:4" hidden="1" x14ac:dyDescent="0.25">
      <c r="B429" s="56" t="s">
        <v>45</v>
      </c>
      <c r="C429" s="57">
        <v>77.099999999999994</v>
      </c>
      <c r="D429" s="6">
        <v>2012</v>
      </c>
    </row>
    <row r="430" spans="2:4" hidden="1" x14ac:dyDescent="0.25">
      <c r="B430" s="58" t="s">
        <v>45</v>
      </c>
      <c r="C430" s="50">
        <v>77</v>
      </c>
      <c r="D430" s="56">
        <v>2011</v>
      </c>
    </row>
    <row r="431" spans="2:4" hidden="1" x14ac:dyDescent="0.25">
      <c r="B431" s="56" t="s">
        <v>45</v>
      </c>
      <c r="C431" s="57">
        <v>76.599999999999994</v>
      </c>
      <c r="D431" s="6">
        <v>2010</v>
      </c>
    </row>
    <row r="432" spans="2:4" hidden="1" x14ac:dyDescent="0.25">
      <c r="B432" s="58" t="s">
        <v>45</v>
      </c>
      <c r="C432" s="50">
        <v>76.3</v>
      </c>
      <c r="D432" s="56">
        <v>2009</v>
      </c>
    </row>
    <row r="433" spans="2:4" hidden="1" x14ac:dyDescent="0.25">
      <c r="B433" s="56" t="s">
        <v>45</v>
      </c>
      <c r="C433" s="57">
        <v>76</v>
      </c>
      <c r="D433" s="6">
        <v>2008</v>
      </c>
    </row>
    <row r="434" spans="2:4" hidden="1" x14ac:dyDescent="0.25">
      <c r="B434" s="58" t="s">
        <v>45</v>
      </c>
      <c r="C434" s="50">
        <v>75.8</v>
      </c>
      <c r="D434" s="56">
        <v>2007</v>
      </c>
    </row>
    <row r="435" spans="2:4" hidden="1" x14ac:dyDescent="0.25">
      <c r="B435" s="56" t="s">
        <v>46</v>
      </c>
      <c r="C435" s="57">
        <v>83</v>
      </c>
      <c r="D435" s="6">
        <v>2014</v>
      </c>
    </row>
    <row r="436" spans="2:4" hidden="1" x14ac:dyDescent="0.25">
      <c r="B436" s="58" t="s">
        <v>46</v>
      </c>
      <c r="C436" s="50">
        <v>81</v>
      </c>
      <c r="D436" s="56">
        <v>2013</v>
      </c>
    </row>
    <row r="437" spans="2:4" hidden="1" x14ac:dyDescent="0.25">
      <c r="B437" s="56" t="s">
        <v>46</v>
      </c>
      <c r="C437" s="57">
        <v>80</v>
      </c>
      <c r="D437" s="6">
        <v>2012</v>
      </c>
    </row>
    <row r="438" spans="2:4" hidden="1" x14ac:dyDescent="0.25">
      <c r="B438" s="58" t="s">
        <v>46</v>
      </c>
      <c r="C438" s="50">
        <v>79.7</v>
      </c>
      <c r="D438" s="56">
        <v>2011</v>
      </c>
    </row>
    <row r="439" spans="2:4" hidden="1" x14ac:dyDescent="0.25">
      <c r="B439" s="56" t="s">
        <v>46</v>
      </c>
      <c r="C439" s="57">
        <v>79.5</v>
      </c>
      <c r="D439" s="6">
        <v>2010</v>
      </c>
    </row>
    <row r="440" spans="2:4" hidden="1" x14ac:dyDescent="0.25">
      <c r="B440" s="58" t="s">
        <v>46</v>
      </c>
      <c r="C440" s="50">
        <v>79.3</v>
      </c>
      <c r="D440" s="56">
        <v>2009</v>
      </c>
    </row>
    <row r="441" spans="2:4" hidden="1" x14ac:dyDescent="0.25">
      <c r="B441" s="56" t="s">
        <v>46</v>
      </c>
      <c r="C441" s="57">
        <v>79.099999999999994</v>
      </c>
      <c r="D441" s="6">
        <v>2008</v>
      </c>
    </row>
    <row r="442" spans="2:4" hidden="1" x14ac:dyDescent="0.25">
      <c r="B442" s="58" t="s">
        <v>46</v>
      </c>
      <c r="C442" s="50">
        <v>78.900000000000006</v>
      </c>
      <c r="D442" s="56">
        <v>2007</v>
      </c>
    </row>
    <row r="443" spans="2:4" hidden="1" x14ac:dyDescent="0.25">
      <c r="B443" s="56" t="s">
        <v>46</v>
      </c>
      <c r="C443" s="57">
        <v>78.8</v>
      </c>
      <c r="D443" s="6">
        <v>2006</v>
      </c>
    </row>
    <row r="444" spans="2:4" hidden="1" x14ac:dyDescent="0.25">
      <c r="B444" s="58" t="s">
        <v>46</v>
      </c>
      <c r="C444" s="50">
        <v>78.7</v>
      </c>
      <c r="D444" s="56">
        <v>2005</v>
      </c>
    </row>
    <row r="445" spans="2:4" hidden="1" x14ac:dyDescent="0.25">
      <c r="B445" s="56" t="s">
        <v>46</v>
      </c>
      <c r="C445" s="57">
        <v>78.599999999999994</v>
      </c>
      <c r="D445" s="6">
        <v>2004</v>
      </c>
    </row>
    <row r="446" spans="2:4" hidden="1" x14ac:dyDescent="0.25">
      <c r="B446" s="58" t="s">
        <v>46</v>
      </c>
      <c r="C446" s="50">
        <v>78.5</v>
      </c>
      <c r="D446" s="56">
        <v>2003</v>
      </c>
    </row>
    <row r="447" spans="2:4" hidden="1" x14ac:dyDescent="0.25">
      <c r="B447" s="56" t="s">
        <v>46</v>
      </c>
      <c r="C447" s="57">
        <v>78.400000000000006</v>
      </c>
      <c r="D447" s="6">
        <v>2002</v>
      </c>
    </row>
    <row r="448" spans="2:4" hidden="1" x14ac:dyDescent="0.25">
      <c r="B448" s="58" t="s">
        <v>46</v>
      </c>
      <c r="C448" s="50">
        <v>78.2</v>
      </c>
      <c r="D448" s="56">
        <v>2001</v>
      </c>
    </row>
    <row r="449" spans="2:4" hidden="1" x14ac:dyDescent="0.25">
      <c r="B449" s="56" t="s">
        <v>46</v>
      </c>
      <c r="C449" s="57">
        <v>78.099999999999994</v>
      </c>
      <c r="D449" s="6">
        <v>2000</v>
      </c>
    </row>
    <row r="450" spans="2:4" hidden="1" x14ac:dyDescent="0.25">
      <c r="B450" s="58" t="s">
        <v>47</v>
      </c>
      <c r="C450" s="50">
        <v>63</v>
      </c>
      <c r="D450" s="56">
        <v>2014</v>
      </c>
    </row>
    <row r="451" spans="2:4" hidden="1" x14ac:dyDescent="0.25">
      <c r="B451" s="56" t="s">
        <v>47</v>
      </c>
      <c r="C451" s="57">
        <v>62.7</v>
      </c>
      <c r="D451" s="6">
        <v>2013</v>
      </c>
    </row>
    <row r="452" spans="2:4" hidden="1" x14ac:dyDescent="0.25">
      <c r="B452" s="58" t="s">
        <v>47</v>
      </c>
      <c r="C452" s="50">
        <v>62.2</v>
      </c>
      <c r="D452" s="56">
        <v>2012</v>
      </c>
    </row>
    <row r="453" spans="2:4" hidden="1" x14ac:dyDescent="0.25">
      <c r="B453" s="56" t="s">
        <v>47</v>
      </c>
      <c r="C453" s="57">
        <v>61.8</v>
      </c>
      <c r="D453" s="6">
        <v>2011</v>
      </c>
    </row>
    <row r="454" spans="2:4" hidden="1" x14ac:dyDescent="0.25">
      <c r="B454" s="58" t="s">
        <v>47</v>
      </c>
      <c r="C454" s="50">
        <v>61.3</v>
      </c>
      <c r="D454" s="56">
        <v>2010</v>
      </c>
    </row>
    <row r="455" spans="2:4" hidden="1" x14ac:dyDescent="0.25">
      <c r="B455" s="56" t="s">
        <v>47</v>
      </c>
      <c r="C455" s="57">
        <v>69</v>
      </c>
      <c r="D455" s="6">
        <v>2009</v>
      </c>
    </row>
    <row r="456" spans="2:4" hidden="1" x14ac:dyDescent="0.25">
      <c r="B456" s="58" t="s">
        <v>47</v>
      </c>
      <c r="C456" s="50">
        <v>62</v>
      </c>
      <c r="D456" s="56">
        <v>2008</v>
      </c>
    </row>
    <row r="457" spans="2:4" hidden="1" x14ac:dyDescent="0.25">
      <c r="B457" s="56" t="s">
        <v>47</v>
      </c>
      <c r="C457" s="57">
        <v>59.8</v>
      </c>
      <c r="D457" s="6">
        <v>2007</v>
      </c>
    </row>
    <row r="458" spans="2:4" hidden="1" x14ac:dyDescent="0.25">
      <c r="B458" s="58" t="s">
        <v>48</v>
      </c>
      <c r="C458" s="50">
        <v>73.599999999999994</v>
      </c>
      <c r="D458" s="56">
        <v>2014</v>
      </c>
    </row>
    <row r="459" spans="2:4" hidden="1" x14ac:dyDescent="0.25">
      <c r="B459" s="56" t="s">
        <v>48</v>
      </c>
      <c r="C459" s="57">
        <v>73.400000000000006</v>
      </c>
      <c r="D459" s="6">
        <v>2013</v>
      </c>
    </row>
    <row r="460" spans="2:4" hidden="1" x14ac:dyDescent="0.25">
      <c r="B460" s="58" t="s">
        <v>48</v>
      </c>
      <c r="C460" s="50">
        <v>72.099999999999994</v>
      </c>
      <c r="D460" s="56">
        <v>2012</v>
      </c>
    </row>
    <row r="461" spans="2:4" hidden="1" x14ac:dyDescent="0.25">
      <c r="B461" s="56" t="s">
        <v>48</v>
      </c>
      <c r="C461" s="57">
        <v>73.099999999999994</v>
      </c>
      <c r="D461" s="6">
        <v>2011</v>
      </c>
    </row>
    <row r="462" spans="2:4" hidden="1" x14ac:dyDescent="0.25">
      <c r="B462" s="58" t="s">
        <v>48</v>
      </c>
      <c r="C462" s="50">
        <v>72.7</v>
      </c>
      <c r="D462" s="56">
        <v>2010</v>
      </c>
    </row>
    <row r="463" spans="2:4" hidden="1" x14ac:dyDescent="0.25">
      <c r="B463" s="56" t="s">
        <v>48</v>
      </c>
      <c r="C463" s="57">
        <v>73.599999999999994</v>
      </c>
      <c r="D463" s="6">
        <v>2009</v>
      </c>
    </row>
    <row r="464" spans="2:4" hidden="1" x14ac:dyDescent="0.25">
      <c r="B464" s="58" t="s">
        <v>48</v>
      </c>
      <c r="C464" s="50">
        <v>73.3</v>
      </c>
      <c r="D464" s="56">
        <v>2008</v>
      </c>
    </row>
    <row r="465" spans="2:4" hidden="1" x14ac:dyDescent="0.25">
      <c r="B465" s="56" t="s">
        <v>48</v>
      </c>
      <c r="C465" s="57">
        <v>72.900000000000006</v>
      </c>
      <c r="D465" s="6">
        <v>2007</v>
      </c>
    </row>
    <row r="466" spans="2:4" hidden="1" x14ac:dyDescent="0.25">
      <c r="B466" s="58" t="s">
        <v>48</v>
      </c>
      <c r="C466" s="50">
        <v>72.3</v>
      </c>
      <c r="D466" s="56">
        <v>2006</v>
      </c>
    </row>
    <row r="467" spans="2:4" hidden="1" x14ac:dyDescent="0.25">
      <c r="B467" s="56" t="s">
        <v>48</v>
      </c>
      <c r="C467" s="57">
        <v>69.7</v>
      </c>
      <c r="D467" s="6">
        <v>2005</v>
      </c>
    </row>
    <row r="468" spans="2:4" hidden="1" x14ac:dyDescent="0.25">
      <c r="B468" s="58" t="s">
        <v>48</v>
      </c>
      <c r="C468" s="50">
        <v>69.3</v>
      </c>
      <c r="D468" s="56">
        <v>2004</v>
      </c>
    </row>
    <row r="469" spans="2:4" hidden="1" x14ac:dyDescent="0.25">
      <c r="B469" s="56" t="s">
        <v>48</v>
      </c>
      <c r="C469" s="57">
        <v>73</v>
      </c>
      <c r="D469" s="6">
        <v>2003</v>
      </c>
    </row>
    <row r="470" spans="2:4" hidden="1" x14ac:dyDescent="0.25">
      <c r="B470" s="58" t="s">
        <v>48</v>
      </c>
      <c r="C470" s="50">
        <v>71.400000000000006</v>
      </c>
      <c r="D470" s="56">
        <v>2002</v>
      </c>
    </row>
    <row r="471" spans="2:4" hidden="1" x14ac:dyDescent="0.25">
      <c r="B471" s="56" t="s">
        <v>48</v>
      </c>
      <c r="C471" s="57">
        <v>71.2</v>
      </c>
      <c r="D471" s="6">
        <v>2001</v>
      </c>
    </row>
    <row r="472" spans="2:4" hidden="1" x14ac:dyDescent="0.25">
      <c r="B472" s="58" t="s">
        <v>48</v>
      </c>
      <c r="C472" s="50">
        <v>72</v>
      </c>
      <c r="D472" s="56">
        <v>2000</v>
      </c>
    </row>
    <row r="473" spans="2:4" hidden="1" x14ac:dyDescent="0.25">
      <c r="B473" s="56" t="s">
        <v>49</v>
      </c>
      <c r="C473" s="57">
        <v>76</v>
      </c>
      <c r="D473" s="6">
        <v>2014</v>
      </c>
    </row>
    <row r="474" spans="2:4" hidden="1" x14ac:dyDescent="0.25">
      <c r="B474" s="58" t="s">
        <v>49</v>
      </c>
      <c r="C474" s="50">
        <v>76</v>
      </c>
      <c r="D474" s="56">
        <v>2013</v>
      </c>
    </row>
    <row r="475" spans="2:4" hidden="1" x14ac:dyDescent="0.25">
      <c r="B475" s="56" t="s">
        <v>49</v>
      </c>
      <c r="C475" s="57">
        <v>75.5</v>
      </c>
      <c r="D475" s="6">
        <v>2012</v>
      </c>
    </row>
    <row r="476" spans="2:4" hidden="1" x14ac:dyDescent="0.25">
      <c r="B476" s="58" t="s">
        <v>49</v>
      </c>
      <c r="C476" s="50">
        <v>75.3</v>
      </c>
      <c r="D476" s="56">
        <v>2011</v>
      </c>
    </row>
    <row r="477" spans="2:4" hidden="1" x14ac:dyDescent="0.25">
      <c r="B477" s="56" t="s">
        <v>49</v>
      </c>
      <c r="C477" s="57">
        <v>75</v>
      </c>
      <c r="D477" s="6">
        <v>2010</v>
      </c>
    </row>
    <row r="478" spans="2:4" hidden="1" x14ac:dyDescent="0.25">
      <c r="B478" s="58" t="s">
        <v>49</v>
      </c>
      <c r="C478" s="50">
        <v>75.099999999999994</v>
      </c>
      <c r="D478" s="56">
        <v>2009</v>
      </c>
    </row>
    <row r="479" spans="2:4" hidden="1" x14ac:dyDescent="0.25">
      <c r="B479" s="56" t="s">
        <v>49</v>
      </c>
      <c r="C479" s="57">
        <v>74.599999999999994</v>
      </c>
      <c r="D479" s="6">
        <v>2008</v>
      </c>
    </row>
    <row r="480" spans="2:4" hidden="1" x14ac:dyDescent="0.25">
      <c r="B480" s="58" t="s">
        <v>49</v>
      </c>
      <c r="C480" s="50">
        <v>74.7</v>
      </c>
      <c r="D480" s="56">
        <v>2007</v>
      </c>
    </row>
    <row r="481" spans="2:4" hidden="1" x14ac:dyDescent="0.25">
      <c r="B481" s="56" t="s">
        <v>49</v>
      </c>
      <c r="C481" s="57">
        <v>74.400000000000006</v>
      </c>
      <c r="D481" s="6">
        <v>2006</v>
      </c>
    </row>
    <row r="482" spans="2:4" hidden="1" x14ac:dyDescent="0.25">
      <c r="B482" s="58" t="s">
        <v>49</v>
      </c>
      <c r="C482" s="50">
        <v>74.2</v>
      </c>
      <c r="D482" s="56">
        <v>2005</v>
      </c>
    </row>
    <row r="483" spans="2:4" hidden="1" x14ac:dyDescent="0.25">
      <c r="B483" s="56" t="s">
        <v>49</v>
      </c>
      <c r="C483" s="57">
        <v>74.400000000000006</v>
      </c>
      <c r="D483" s="6">
        <v>2004</v>
      </c>
    </row>
    <row r="484" spans="2:4" hidden="1" x14ac:dyDescent="0.25">
      <c r="B484" s="58" t="s">
        <v>49</v>
      </c>
      <c r="C484" s="50">
        <v>74.400000000000006</v>
      </c>
      <c r="D484" s="56">
        <v>2003</v>
      </c>
    </row>
    <row r="485" spans="2:4" hidden="1" x14ac:dyDescent="0.25">
      <c r="B485" s="56" t="s">
        <v>49</v>
      </c>
      <c r="C485" s="57">
        <v>73.599999999999994</v>
      </c>
      <c r="D485" s="6">
        <v>2002</v>
      </c>
    </row>
    <row r="486" spans="2:4" hidden="1" x14ac:dyDescent="0.25">
      <c r="B486" s="58" t="s">
        <v>49</v>
      </c>
      <c r="C486" s="50">
        <v>73.400000000000006</v>
      </c>
      <c r="D486" s="56">
        <v>2001</v>
      </c>
    </row>
    <row r="487" spans="2:4" hidden="1" x14ac:dyDescent="0.25">
      <c r="B487" s="56" t="s">
        <v>49</v>
      </c>
      <c r="C487" s="57">
        <v>72.8</v>
      </c>
      <c r="D487" s="6">
        <v>2000</v>
      </c>
    </row>
    <row r="488" spans="2:4" hidden="1" x14ac:dyDescent="0.25">
      <c r="B488" s="58" t="s">
        <v>50</v>
      </c>
      <c r="C488" s="50">
        <v>73.3</v>
      </c>
      <c r="D488" s="56">
        <v>2014</v>
      </c>
    </row>
    <row r="489" spans="2:4" hidden="1" x14ac:dyDescent="0.25">
      <c r="B489" s="56" t="s">
        <v>50</v>
      </c>
      <c r="C489" s="57">
        <v>73</v>
      </c>
      <c r="D489" s="6">
        <v>2013</v>
      </c>
    </row>
    <row r="490" spans="2:4" hidden="1" x14ac:dyDescent="0.25">
      <c r="B490" s="58" t="s">
        <v>50</v>
      </c>
      <c r="C490" s="50">
        <v>73</v>
      </c>
      <c r="D490" s="56">
        <v>2012</v>
      </c>
    </row>
    <row r="491" spans="2:4" hidden="1" x14ac:dyDescent="0.25">
      <c r="B491" s="56" t="s">
        <v>50</v>
      </c>
      <c r="C491" s="57">
        <v>72</v>
      </c>
      <c r="D491" s="6">
        <v>2011</v>
      </c>
    </row>
    <row r="492" spans="2:4" hidden="1" x14ac:dyDescent="0.25">
      <c r="B492" s="58" t="s">
        <v>50</v>
      </c>
      <c r="C492" s="50">
        <v>72</v>
      </c>
      <c r="D492" s="56">
        <v>2010</v>
      </c>
    </row>
    <row r="493" spans="2:4" hidden="1" x14ac:dyDescent="0.25">
      <c r="B493" s="56" t="s">
        <v>50</v>
      </c>
      <c r="C493" s="57">
        <v>71.400000000000006</v>
      </c>
      <c r="D493" s="6">
        <v>2009</v>
      </c>
    </row>
    <row r="494" spans="2:4" hidden="1" x14ac:dyDescent="0.25">
      <c r="B494" s="58" t="s">
        <v>50</v>
      </c>
      <c r="C494" s="50">
        <v>71.7</v>
      </c>
      <c r="D494" s="56">
        <v>2008</v>
      </c>
    </row>
    <row r="495" spans="2:4" hidden="1" x14ac:dyDescent="0.25">
      <c r="B495" s="56" t="s">
        <v>50</v>
      </c>
      <c r="C495" s="57">
        <v>71.2</v>
      </c>
      <c r="D495" s="6">
        <v>2007</v>
      </c>
    </row>
    <row r="496" spans="2:4" hidden="1" x14ac:dyDescent="0.25">
      <c r="B496" s="58" t="s">
        <v>50</v>
      </c>
      <c r="C496" s="50">
        <v>75</v>
      </c>
      <c r="D496" s="56">
        <v>2006</v>
      </c>
    </row>
    <row r="497" spans="2:4" hidden="1" x14ac:dyDescent="0.25">
      <c r="B497" s="56" t="s">
        <v>50</v>
      </c>
      <c r="C497" s="57">
        <v>71</v>
      </c>
      <c r="D497" s="6">
        <v>2005</v>
      </c>
    </row>
    <row r="498" spans="2:4" hidden="1" x14ac:dyDescent="0.25">
      <c r="B498" s="58" t="s">
        <v>50</v>
      </c>
      <c r="C498" s="50">
        <v>70</v>
      </c>
      <c r="D498" s="56">
        <v>2004</v>
      </c>
    </row>
    <row r="499" spans="2:4" hidden="1" x14ac:dyDescent="0.25">
      <c r="B499" s="56" t="s">
        <v>50</v>
      </c>
      <c r="C499" s="57">
        <v>69.900000000000006</v>
      </c>
      <c r="D499" s="6">
        <v>2003</v>
      </c>
    </row>
    <row r="500" spans="2:4" hidden="1" x14ac:dyDescent="0.25">
      <c r="B500" s="58" t="s">
        <v>50</v>
      </c>
      <c r="C500" s="50">
        <v>73</v>
      </c>
      <c r="D500" s="56">
        <v>2002</v>
      </c>
    </row>
    <row r="501" spans="2:4" hidden="1" x14ac:dyDescent="0.25">
      <c r="B501" s="56" t="s">
        <v>50</v>
      </c>
      <c r="C501" s="57">
        <v>68.900000000000006</v>
      </c>
      <c r="D501" s="6">
        <v>2001</v>
      </c>
    </row>
    <row r="502" spans="2:4" hidden="1" x14ac:dyDescent="0.25">
      <c r="B502" s="58" t="s">
        <v>50</v>
      </c>
      <c r="C502" s="50">
        <v>69</v>
      </c>
      <c r="D502" s="56">
        <v>2000</v>
      </c>
    </row>
    <row r="503" spans="2:4" hidden="1" x14ac:dyDescent="0.25">
      <c r="B503" s="56" t="s">
        <v>51</v>
      </c>
      <c r="C503" s="57">
        <v>57.9</v>
      </c>
      <c r="D503" s="6">
        <v>2014</v>
      </c>
    </row>
    <row r="504" spans="2:4" hidden="1" x14ac:dyDescent="0.25">
      <c r="B504" s="58" t="s">
        <v>52</v>
      </c>
      <c r="C504" s="50">
        <v>62.9</v>
      </c>
      <c r="D504" s="56">
        <v>2011</v>
      </c>
    </row>
    <row r="505" spans="2:4" hidden="1" x14ac:dyDescent="0.25">
      <c r="B505" s="56" t="s">
        <v>52</v>
      </c>
      <c r="C505" s="57">
        <v>62.1</v>
      </c>
      <c r="D505" s="6">
        <v>2010</v>
      </c>
    </row>
    <row r="506" spans="2:4" hidden="1" x14ac:dyDescent="0.25">
      <c r="B506" s="58" t="s">
        <v>52</v>
      </c>
      <c r="C506" s="50">
        <v>61.4</v>
      </c>
      <c r="D506" s="56">
        <v>2009</v>
      </c>
    </row>
    <row r="507" spans="2:4" hidden="1" x14ac:dyDescent="0.25">
      <c r="B507" s="56" t="s">
        <v>52</v>
      </c>
      <c r="C507" s="57">
        <v>67</v>
      </c>
      <c r="D507" s="6">
        <v>2008</v>
      </c>
    </row>
    <row r="508" spans="2:4" hidden="1" x14ac:dyDescent="0.25">
      <c r="B508" s="58" t="s">
        <v>52</v>
      </c>
      <c r="C508" s="50">
        <v>62</v>
      </c>
      <c r="D508" s="56">
        <v>2007</v>
      </c>
    </row>
    <row r="509" spans="2:4" hidden="1" x14ac:dyDescent="0.25">
      <c r="B509" s="56" t="s">
        <v>52</v>
      </c>
      <c r="C509" s="57">
        <v>59.7</v>
      </c>
      <c r="D509" s="6">
        <v>2006</v>
      </c>
    </row>
    <row r="510" spans="2:4" hidden="1" x14ac:dyDescent="0.25">
      <c r="B510" s="58" t="s">
        <v>52</v>
      </c>
      <c r="C510" s="50">
        <v>59.4</v>
      </c>
      <c r="D510" s="56">
        <v>2005</v>
      </c>
    </row>
    <row r="511" spans="2:4" hidden="1" x14ac:dyDescent="0.25">
      <c r="B511" s="56" t="s">
        <v>52</v>
      </c>
      <c r="C511" s="57">
        <v>59.1</v>
      </c>
      <c r="D511" s="6">
        <v>2004</v>
      </c>
    </row>
    <row r="512" spans="2:4" hidden="1" x14ac:dyDescent="0.25">
      <c r="B512" s="58" t="s">
        <v>52</v>
      </c>
      <c r="C512" s="50">
        <v>58.8</v>
      </c>
      <c r="D512" s="56">
        <v>2003</v>
      </c>
    </row>
    <row r="513" spans="2:4" hidden="1" x14ac:dyDescent="0.25">
      <c r="B513" s="56" t="s">
        <v>52</v>
      </c>
      <c r="C513" s="57">
        <v>58.5</v>
      </c>
      <c r="D513" s="6">
        <v>2002</v>
      </c>
    </row>
    <row r="514" spans="2:4" hidden="1" x14ac:dyDescent="0.25">
      <c r="B514" s="58" t="s">
        <v>53</v>
      </c>
      <c r="C514" s="50">
        <v>77.3</v>
      </c>
      <c r="D514" s="56">
        <v>2014</v>
      </c>
    </row>
    <row r="515" spans="2:4" hidden="1" x14ac:dyDescent="0.25">
      <c r="B515" s="56" t="s">
        <v>53</v>
      </c>
      <c r="C515" s="57">
        <v>76.900000000000006</v>
      </c>
      <c r="D515" s="6">
        <v>2013</v>
      </c>
    </row>
    <row r="516" spans="2:4" hidden="1" x14ac:dyDescent="0.25">
      <c r="B516" s="58" t="s">
        <v>53</v>
      </c>
      <c r="C516" s="50">
        <v>76.3</v>
      </c>
      <c r="D516" s="56">
        <v>2012</v>
      </c>
    </row>
    <row r="517" spans="2:4" hidden="1" x14ac:dyDescent="0.25">
      <c r="B517" s="56" t="s">
        <v>53</v>
      </c>
      <c r="C517" s="57">
        <v>76.099999999999994</v>
      </c>
      <c r="D517" s="6">
        <v>2011</v>
      </c>
    </row>
    <row r="518" spans="2:4" hidden="1" x14ac:dyDescent="0.25">
      <c r="B518" s="58" t="s">
        <v>53</v>
      </c>
      <c r="C518" s="50">
        <v>75.599999999999994</v>
      </c>
      <c r="D518" s="56">
        <v>2010</v>
      </c>
    </row>
    <row r="519" spans="2:4" hidden="1" x14ac:dyDescent="0.25">
      <c r="B519" s="56" t="s">
        <v>53</v>
      </c>
      <c r="C519" s="57">
        <v>74.900000000000006</v>
      </c>
      <c r="D519" s="6">
        <v>2009</v>
      </c>
    </row>
    <row r="520" spans="2:4" hidden="1" x14ac:dyDescent="0.25">
      <c r="B520" s="58" t="s">
        <v>53</v>
      </c>
      <c r="C520" s="50">
        <v>74.2</v>
      </c>
      <c r="D520" s="56">
        <v>2008</v>
      </c>
    </row>
    <row r="521" spans="2:4" hidden="1" x14ac:dyDescent="0.25">
      <c r="B521" s="56" t="s">
        <v>53</v>
      </c>
      <c r="C521" s="57">
        <v>73</v>
      </c>
      <c r="D521" s="6">
        <v>2007</v>
      </c>
    </row>
    <row r="522" spans="2:4" hidden="1" x14ac:dyDescent="0.25">
      <c r="B522" s="58" t="s">
        <v>53</v>
      </c>
      <c r="C522" s="50">
        <v>73</v>
      </c>
      <c r="D522" s="56">
        <v>2006</v>
      </c>
    </row>
    <row r="523" spans="2:4" hidden="1" x14ac:dyDescent="0.25">
      <c r="B523" s="56" t="s">
        <v>53</v>
      </c>
      <c r="C523" s="57">
        <v>72.8</v>
      </c>
      <c r="D523" s="6">
        <v>2005</v>
      </c>
    </row>
    <row r="524" spans="2:4" hidden="1" x14ac:dyDescent="0.25">
      <c r="B524" s="58" t="s">
        <v>53</v>
      </c>
      <c r="C524" s="50">
        <v>72.3</v>
      </c>
      <c r="D524" s="56">
        <v>2004</v>
      </c>
    </row>
    <row r="525" spans="2:4" hidden="1" x14ac:dyDescent="0.25">
      <c r="B525" s="56" t="s">
        <v>54</v>
      </c>
      <c r="C525" s="57">
        <v>64.2</v>
      </c>
      <c r="D525" s="6">
        <v>2014</v>
      </c>
    </row>
    <row r="526" spans="2:4" hidden="1" x14ac:dyDescent="0.25">
      <c r="B526" s="58" t="s">
        <v>54</v>
      </c>
      <c r="C526" s="50">
        <v>63.7</v>
      </c>
      <c r="D526" s="56">
        <v>2013</v>
      </c>
    </row>
    <row r="527" spans="2:4" hidden="1" x14ac:dyDescent="0.25">
      <c r="B527" s="56" t="s">
        <v>54</v>
      </c>
      <c r="C527" s="57">
        <v>63.3</v>
      </c>
      <c r="D527" s="6">
        <v>2012</v>
      </c>
    </row>
    <row r="528" spans="2:4" hidden="1" x14ac:dyDescent="0.25">
      <c r="B528" s="58" t="s">
        <v>54</v>
      </c>
      <c r="C528" s="50">
        <v>62.6</v>
      </c>
      <c r="D528" s="56">
        <v>2011</v>
      </c>
    </row>
    <row r="529" spans="2:4" hidden="1" x14ac:dyDescent="0.25">
      <c r="B529" s="56" t="s">
        <v>54</v>
      </c>
      <c r="C529" s="57">
        <v>61.8</v>
      </c>
      <c r="D529" s="6">
        <v>2010</v>
      </c>
    </row>
    <row r="530" spans="2:4" hidden="1" x14ac:dyDescent="0.25">
      <c r="B530" s="58" t="s">
        <v>54</v>
      </c>
      <c r="C530" s="50">
        <v>68</v>
      </c>
      <c r="D530" s="56">
        <v>2009</v>
      </c>
    </row>
    <row r="531" spans="2:4" hidden="1" x14ac:dyDescent="0.25">
      <c r="B531" s="56" t="s">
        <v>54</v>
      </c>
      <c r="C531" s="57">
        <v>59.8</v>
      </c>
      <c r="D531" s="6">
        <v>2008</v>
      </c>
    </row>
    <row r="532" spans="2:4" hidden="1" x14ac:dyDescent="0.25">
      <c r="B532" s="58" t="s">
        <v>54</v>
      </c>
      <c r="C532" s="50">
        <v>58.5</v>
      </c>
      <c r="D532" s="56">
        <v>2007</v>
      </c>
    </row>
    <row r="533" spans="2:4" hidden="1" x14ac:dyDescent="0.25">
      <c r="B533" s="56" t="s">
        <v>55</v>
      </c>
      <c r="C533" s="57">
        <v>69.7</v>
      </c>
      <c r="D533" s="6">
        <v>2014</v>
      </c>
    </row>
    <row r="534" spans="2:4" hidden="1" x14ac:dyDescent="0.25">
      <c r="B534" s="58" t="s">
        <v>55</v>
      </c>
      <c r="C534" s="50">
        <v>69.599999999999994</v>
      </c>
      <c r="D534" s="56">
        <v>2013</v>
      </c>
    </row>
    <row r="535" spans="2:4" hidden="1" x14ac:dyDescent="0.25">
      <c r="B535" s="56" t="s">
        <v>55</v>
      </c>
      <c r="C535" s="57">
        <v>69.400000000000006</v>
      </c>
      <c r="D535" s="6">
        <v>2012</v>
      </c>
    </row>
    <row r="536" spans="2:4" hidden="1" x14ac:dyDescent="0.25">
      <c r="B536" s="58" t="s">
        <v>55</v>
      </c>
      <c r="C536" s="50">
        <v>69.2</v>
      </c>
      <c r="D536" s="56">
        <v>2011</v>
      </c>
    </row>
    <row r="537" spans="2:4" hidden="1" x14ac:dyDescent="0.25">
      <c r="B537" s="56" t="s">
        <v>55</v>
      </c>
      <c r="C537" s="57">
        <v>69.099999999999994</v>
      </c>
      <c r="D537" s="6">
        <v>2010</v>
      </c>
    </row>
    <row r="538" spans="2:4" hidden="1" x14ac:dyDescent="0.25">
      <c r="B538" s="58" t="s">
        <v>55</v>
      </c>
      <c r="C538" s="50">
        <v>68.900000000000006</v>
      </c>
      <c r="D538" s="56">
        <v>2009</v>
      </c>
    </row>
    <row r="539" spans="2:4" hidden="1" x14ac:dyDescent="0.25">
      <c r="B539" s="56" t="s">
        <v>55</v>
      </c>
      <c r="C539" s="57">
        <v>68.7</v>
      </c>
      <c r="D539" s="6">
        <v>2008</v>
      </c>
    </row>
    <row r="540" spans="2:4" hidden="1" x14ac:dyDescent="0.25">
      <c r="B540" s="58" t="s">
        <v>55</v>
      </c>
      <c r="C540" s="50">
        <v>68.599999999999994</v>
      </c>
      <c r="D540" s="56">
        <v>2007</v>
      </c>
    </row>
    <row r="541" spans="2:4" hidden="1" x14ac:dyDescent="0.25">
      <c r="B541" s="56" t="s">
        <v>55</v>
      </c>
      <c r="C541" s="57">
        <v>68.5</v>
      </c>
      <c r="D541" s="6">
        <v>2006</v>
      </c>
    </row>
    <row r="542" spans="2:4" hidden="1" x14ac:dyDescent="0.25">
      <c r="B542" s="58" t="s">
        <v>55</v>
      </c>
      <c r="C542" s="50">
        <v>68.3</v>
      </c>
      <c r="D542" s="56">
        <v>2005</v>
      </c>
    </row>
    <row r="543" spans="2:4" hidden="1" x14ac:dyDescent="0.25">
      <c r="B543" s="56" t="s">
        <v>55</v>
      </c>
      <c r="C543" s="57">
        <v>68.099999999999994</v>
      </c>
      <c r="D543" s="6">
        <v>2004</v>
      </c>
    </row>
    <row r="544" spans="2:4" hidden="1" x14ac:dyDescent="0.25">
      <c r="B544" s="58" t="s">
        <v>55</v>
      </c>
      <c r="C544" s="50">
        <v>68</v>
      </c>
      <c r="D544" s="56">
        <v>2003</v>
      </c>
    </row>
    <row r="545" spans="2:4" hidden="1" x14ac:dyDescent="0.25">
      <c r="B545" s="56" t="s">
        <v>55</v>
      </c>
      <c r="C545" s="57">
        <v>67.900000000000006</v>
      </c>
      <c r="D545" s="6">
        <v>2002</v>
      </c>
    </row>
    <row r="546" spans="2:4" hidden="1" x14ac:dyDescent="0.25">
      <c r="B546" s="58" t="s">
        <v>55</v>
      </c>
      <c r="C546" s="50">
        <v>67.8</v>
      </c>
      <c r="D546" s="56">
        <v>2001</v>
      </c>
    </row>
    <row r="547" spans="2:4" hidden="1" x14ac:dyDescent="0.25">
      <c r="B547" s="56" t="s">
        <v>55</v>
      </c>
      <c r="C547" s="57">
        <v>67.7</v>
      </c>
      <c r="D547" s="6">
        <v>2000</v>
      </c>
    </row>
    <row r="548" spans="2:4" hidden="1" x14ac:dyDescent="0.25">
      <c r="B548" s="58" t="s">
        <v>56</v>
      </c>
      <c r="C548" s="50">
        <v>82.2</v>
      </c>
      <c r="D548" s="56">
        <v>2014</v>
      </c>
    </row>
    <row r="549" spans="2:4" hidden="1" x14ac:dyDescent="0.25">
      <c r="B549" s="56" t="s">
        <v>56</v>
      </c>
      <c r="C549" s="57">
        <v>82</v>
      </c>
      <c r="D549" s="6">
        <v>2013</v>
      </c>
    </row>
    <row r="550" spans="2:4" hidden="1" x14ac:dyDescent="0.25">
      <c r="B550" s="58" t="s">
        <v>56</v>
      </c>
      <c r="C550" s="50">
        <v>81.5</v>
      </c>
      <c r="D550" s="56">
        <v>2012</v>
      </c>
    </row>
    <row r="551" spans="2:4" hidden="1" x14ac:dyDescent="0.25">
      <c r="B551" s="56" t="s">
        <v>56</v>
      </c>
      <c r="C551" s="57">
        <v>81.7</v>
      </c>
      <c r="D551" s="6">
        <v>2011</v>
      </c>
    </row>
    <row r="552" spans="2:4" hidden="1" x14ac:dyDescent="0.25">
      <c r="B552" s="58" t="s">
        <v>56</v>
      </c>
      <c r="C552" s="50">
        <v>81.3</v>
      </c>
      <c r="D552" s="56">
        <v>2010</v>
      </c>
    </row>
    <row r="553" spans="2:4" hidden="1" x14ac:dyDescent="0.25">
      <c r="B553" s="56" t="s">
        <v>56</v>
      </c>
      <c r="C553" s="57">
        <v>81.099999999999994</v>
      </c>
      <c r="D553" s="6">
        <v>2009</v>
      </c>
    </row>
    <row r="554" spans="2:4" x14ac:dyDescent="0.25">
      <c r="B554" s="68" t="s">
        <v>56</v>
      </c>
      <c r="C554" s="69">
        <v>89</v>
      </c>
      <c r="D554" s="68">
        <v>2008</v>
      </c>
    </row>
    <row r="555" spans="2:4" x14ac:dyDescent="0.25">
      <c r="B555" s="68" t="s">
        <v>56</v>
      </c>
      <c r="C555" s="69">
        <v>89</v>
      </c>
      <c r="D555" s="68">
        <v>2007</v>
      </c>
    </row>
    <row r="556" spans="2:4" hidden="1" x14ac:dyDescent="0.25">
      <c r="B556" s="58" t="s">
        <v>56</v>
      </c>
      <c r="C556" s="50">
        <v>86</v>
      </c>
      <c r="D556" s="56">
        <v>2006</v>
      </c>
    </row>
    <row r="557" spans="2:4" hidden="1" x14ac:dyDescent="0.25">
      <c r="B557" s="56" t="s">
        <v>56</v>
      </c>
      <c r="C557" s="57">
        <v>81</v>
      </c>
      <c r="D557" s="6">
        <v>2005</v>
      </c>
    </row>
    <row r="558" spans="2:4" hidden="1" x14ac:dyDescent="0.25">
      <c r="B558" s="58" t="s">
        <v>56</v>
      </c>
      <c r="C558" s="50">
        <v>82</v>
      </c>
      <c r="D558" s="56">
        <v>2004</v>
      </c>
    </row>
    <row r="559" spans="2:4" hidden="1" x14ac:dyDescent="0.25">
      <c r="B559" s="56" t="s">
        <v>56</v>
      </c>
      <c r="C559" s="57">
        <v>79.3</v>
      </c>
      <c r="D559" s="6">
        <v>2003</v>
      </c>
    </row>
    <row r="560" spans="2:4" hidden="1" x14ac:dyDescent="0.25">
      <c r="B560" s="58" t="s">
        <v>56</v>
      </c>
      <c r="C560" s="50">
        <v>79.2</v>
      </c>
      <c r="D560" s="56">
        <v>2002</v>
      </c>
    </row>
    <row r="561" spans="2:4" hidden="1" x14ac:dyDescent="0.25">
      <c r="B561" s="56" t="s">
        <v>56</v>
      </c>
      <c r="C561" s="57">
        <v>79</v>
      </c>
      <c r="D561" s="6">
        <v>2001</v>
      </c>
    </row>
    <row r="562" spans="2:4" hidden="1" x14ac:dyDescent="0.25">
      <c r="B562" s="58" t="s">
        <v>56</v>
      </c>
      <c r="C562" s="50">
        <v>78.8</v>
      </c>
      <c r="D562" s="56">
        <v>2000</v>
      </c>
    </row>
    <row r="563" spans="2:4" hidden="1" x14ac:dyDescent="0.25">
      <c r="B563" s="56" t="s">
        <v>57</v>
      </c>
      <c r="C563" s="57">
        <v>65.5</v>
      </c>
      <c r="D563" s="6">
        <v>2014</v>
      </c>
    </row>
    <row r="564" spans="2:4" hidden="1" x14ac:dyDescent="0.25">
      <c r="B564" s="58" t="s">
        <v>57</v>
      </c>
      <c r="C564" s="50">
        <v>64.599999999999994</v>
      </c>
      <c r="D564" s="56">
        <v>2013</v>
      </c>
    </row>
    <row r="565" spans="2:4" hidden="1" x14ac:dyDescent="0.25">
      <c r="B565" s="56" t="s">
        <v>57</v>
      </c>
      <c r="C565" s="57">
        <v>63.5</v>
      </c>
      <c r="D565" s="6">
        <v>2012</v>
      </c>
    </row>
    <row r="566" spans="2:4" hidden="1" x14ac:dyDescent="0.25">
      <c r="B566" s="58" t="s">
        <v>57</v>
      </c>
      <c r="C566" s="50">
        <v>62.8</v>
      </c>
      <c r="D566" s="56">
        <v>2011</v>
      </c>
    </row>
    <row r="567" spans="2:4" hidden="1" x14ac:dyDescent="0.25">
      <c r="B567" s="56" t="s">
        <v>57</v>
      </c>
      <c r="C567" s="57">
        <v>62.3</v>
      </c>
      <c r="D567" s="6">
        <v>2010</v>
      </c>
    </row>
    <row r="568" spans="2:4" hidden="1" x14ac:dyDescent="0.25">
      <c r="B568" s="58" t="s">
        <v>57</v>
      </c>
      <c r="C568" s="50">
        <v>61.7</v>
      </c>
      <c r="D568" s="56">
        <v>2009</v>
      </c>
    </row>
    <row r="569" spans="2:4" hidden="1" x14ac:dyDescent="0.25">
      <c r="B569" s="56" t="s">
        <v>57</v>
      </c>
      <c r="C569" s="57">
        <v>61.6</v>
      </c>
      <c r="D569" s="6">
        <v>2008</v>
      </c>
    </row>
    <row r="570" spans="2:4" hidden="1" x14ac:dyDescent="0.25">
      <c r="B570" s="58" t="s">
        <v>57</v>
      </c>
      <c r="C570" s="50">
        <v>61.6</v>
      </c>
      <c r="D570" s="56">
        <v>2007</v>
      </c>
    </row>
    <row r="571" spans="2:4" hidden="1" x14ac:dyDescent="0.25">
      <c r="B571" s="56" t="s">
        <v>57</v>
      </c>
      <c r="C571" s="57">
        <v>61.4</v>
      </c>
      <c r="D571" s="6">
        <v>2006</v>
      </c>
    </row>
    <row r="572" spans="2:4" hidden="1" x14ac:dyDescent="0.25">
      <c r="B572" s="58" t="s">
        <v>57</v>
      </c>
      <c r="C572" s="50">
        <v>65</v>
      </c>
      <c r="D572" s="56">
        <v>2005</v>
      </c>
    </row>
    <row r="573" spans="2:4" hidden="1" x14ac:dyDescent="0.25">
      <c r="B573" s="56" t="s">
        <v>58</v>
      </c>
      <c r="C573" s="57">
        <v>74.5</v>
      </c>
      <c r="D573" s="6">
        <v>2014</v>
      </c>
    </row>
    <row r="574" spans="2:4" hidden="1" x14ac:dyDescent="0.25">
      <c r="B574" s="58" t="s">
        <v>58</v>
      </c>
      <c r="C574" s="50">
        <v>74.5</v>
      </c>
      <c r="D574" s="56">
        <v>2013</v>
      </c>
    </row>
    <row r="575" spans="2:4" hidden="1" x14ac:dyDescent="0.25">
      <c r="B575" s="56" t="s">
        <v>58</v>
      </c>
      <c r="C575" s="57">
        <v>74.2</v>
      </c>
      <c r="D575" s="6">
        <v>2012</v>
      </c>
    </row>
    <row r="576" spans="2:4" hidden="1" x14ac:dyDescent="0.25">
      <c r="B576" s="58" t="s">
        <v>58</v>
      </c>
      <c r="C576" s="50">
        <v>73.900000000000006</v>
      </c>
      <c r="D576" s="56">
        <v>2011</v>
      </c>
    </row>
    <row r="577" spans="2:4" hidden="1" x14ac:dyDescent="0.25">
      <c r="B577" s="56" t="s">
        <v>58</v>
      </c>
      <c r="C577" s="57">
        <v>73.8</v>
      </c>
      <c r="D577" s="6">
        <v>2010</v>
      </c>
    </row>
    <row r="578" spans="2:4" hidden="1" x14ac:dyDescent="0.25">
      <c r="B578" s="58" t="s">
        <v>58</v>
      </c>
      <c r="C578" s="50">
        <v>73.2</v>
      </c>
      <c r="D578" s="56">
        <v>2009</v>
      </c>
    </row>
    <row r="579" spans="2:4" hidden="1" x14ac:dyDescent="0.25">
      <c r="B579" s="56" t="s">
        <v>58</v>
      </c>
      <c r="C579" s="57">
        <v>73.900000000000006</v>
      </c>
      <c r="D579" s="6">
        <v>2008</v>
      </c>
    </row>
    <row r="580" spans="2:4" hidden="1" x14ac:dyDescent="0.25">
      <c r="B580" s="58" t="s">
        <v>58</v>
      </c>
      <c r="C580" s="50">
        <v>74.400000000000006</v>
      </c>
      <c r="D580" s="56">
        <v>2007</v>
      </c>
    </row>
    <row r="581" spans="2:4" hidden="1" x14ac:dyDescent="0.25">
      <c r="B581" s="56" t="s">
        <v>58</v>
      </c>
      <c r="C581" s="57">
        <v>73.900000000000006</v>
      </c>
      <c r="D581" s="6">
        <v>2006</v>
      </c>
    </row>
    <row r="582" spans="2:4" hidden="1" x14ac:dyDescent="0.25">
      <c r="B582" s="58" t="s">
        <v>58</v>
      </c>
      <c r="C582" s="50">
        <v>73.900000000000006</v>
      </c>
      <c r="D582" s="56">
        <v>2005</v>
      </c>
    </row>
    <row r="583" spans="2:4" hidden="1" x14ac:dyDescent="0.25">
      <c r="B583" s="56" t="s">
        <v>58</v>
      </c>
      <c r="C583" s="57">
        <v>72.3</v>
      </c>
      <c r="D583" s="6">
        <v>2004</v>
      </c>
    </row>
    <row r="584" spans="2:4" hidden="1" x14ac:dyDescent="0.25">
      <c r="B584" s="58" t="s">
        <v>58</v>
      </c>
      <c r="C584" s="50">
        <v>72.7</v>
      </c>
      <c r="D584" s="56">
        <v>2003</v>
      </c>
    </row>
    <row r="585" spans="2:4" hidden="1" x14ac:dyDescent="0.25">
      <c r="B585" s="56" t="s">
        <v>58</v>
      </c>
      <c r="C585" s="57">
        <v>71.7</v>
      </c>
      <c r="D585" s="6">
        <v>2002</v>
      </c>
    </row>
    <row r="586" spans="2:4" hidden="1" x14ac:dyDescent="0.25">
      <c r="B586" s="58" t="s">
        <v>58</v>
      </c>
      <c r="C586" s="50">
        <v>73</v>
      </c>
      <c r="D586" s="56">
        <v>2001</v>
      </c>
    </row>
    <row r="587" spans="2:4" hidden="1" x14ac:dyDescent="0.25">
      <c r="B587" s="56" t="s">
        <v>58</v>
      </c>
      <c r="C587" s="57">
        <v>71.8</v>
      </c>
      <c r="D587" s="6">
        <v>2000</v>
      </c>
    </row>
    <row r="588" spans="2:4" x14ac:dyDescent="0.25">
      <c r="B588" s="68" t="s">
        <v>59</v>
      </c>
      <c r="C588" s="69">
        <v>89</v>
      </c>
      <c r="D588" s="68">
        <v>2014</v>
      </c>
    </row>
    <row r="589" spans="2:4" hidden="1" x14ac:dyDescent="0.25">
      <c r="B589" s="56" t="s">
        <v>59</v>
      </c>
      <c r="C589" s="57">
        <v>86</v>
      </c>
      <c r="D589" s="6">
        <v>2013</v>
      </c>
    </row>
    <row r="590" spans="2:4" hidden="1" x14ac:dyDescent="0.25">
      <c r="B590" s="58" t="s">
        <v>59</v>
      </c>
      <c r="C590" s="50">
        <v>86</v>
      </c>
      <c r="D590" s="56">
        <v>2012</v>
      </c>
    </row>
    <row r="591" spans="2:4" hidden="1" x14ac:dyDescent="0.25">
      <c r="B591" s="56" t="s">
        <v>59</v>
      </c>
      <c r="C591" s="57">
        <v>85</v>
      </c>
      <c r="D591" s="6">
        <v>2011</v>
      </c>
    </row>
    <row r="592" spans="2:4" hidden="1" x14ac:dyDescent="0.25">
      <c r="B592" s="58" t="s">
        <v>59</v>
      </c>
      <c r="C592" s="50">
        <v>81</v>
      </c>
      <c r="D592" s="56">
        <v>2010</v>
      </c>
    </row>
    <row r="593" spans="2:4" hidden="1" x14ac:dyDescent="0.25">
      <c r="B593" s="56" t="s">
        <v>59</v>
      </c>
      <c r="C593" s="57">
        <v>80</v>
      </c>
      <c r="D593" s="6">
        <v>2009</v>
      </c>
    </row>
    <row r="594" spans="2:4" hidden="1" x14ac:dyDescent="0.25">
      <c r="B594" s="58" t="s">
        <v>59</v>
      </c>
      <c r="C594" s="50">
        <v>79.900000000000006</v>
      </c>
      <c r="D594" s="56">
        <v>2008</v>
      </c>
    </row>
    <row r="595" spans="2:4" hidden="1" x14ac:dyDescent="0.25">
      <c r="B595" s="56" t="s">
        <v>59</v>
      </c>
      <c r="C595" s="57">
        <v>79.8</v>
      </c>
      <c r="D595" s="6">
        <v>2007</v>
      </c>
    </row>
    <row r="596" spans="2:4" hidden="1" x14ac:dyDescent="0.25">
      <c r="B596" s="58" t="s">
        <v>59</v>
      </c>
      <c r="C596" s="50">
        <v>79.599999999999994</v>
      </c>
      <c r="D596" s="56">
        <v>2006</v>
      </c>
    </row>
    <row r="597" spans="2:4" hidden="1" x14ac:dyDescent="0.25">
      <c r="B597" s="56" t="s">
        <v>59</v>
      </c>
      <c r="C597" s="57">
        <v>79.2</v>
      </c>
      <c r="D597" s="6">
        <v>2005</v>
      </c>
    </row>
    <row r="598" spans="2:4" hidden="1" x14ac:dyDescent="0.25">
      <c r="B598" s="58" t="s">
        <v>59</v>
      </c>
      <c r="C598" s="50">
        <v>79.099999999999994</v>
      </c>
      <c r="D598" s="56">
        <v>2004</v>
      </c>
    </row>
    <row r="599" spans="2:4" hidden="1" x14ac:dyDescent="0.25">
      <c r="B599" s="56" t="s">
        <v>59</v>
      </c>
      <c r="C599" s="57">
        <v>78.5</v>
      </c>
      <c r="D599" s="6">
        <v>2003</v>
      </c>
    </row>
    <row r="600" spans="2:4" hidden="1" x14ac:dyDescent="0.25">
      <c r="B600" s="58" t="s">
        <v>59</v>
      </c>
      <c r="C600" s="50">
        <v>78.400000000000006</v>
      </c>
      <c r="D600" s="56">
        <v>2002</v>
      </c>
    </row>
    <row r="601" spans="2:4" hidden="1" x14ac:dyDescent="0.25">
      <c r="B601" s="56" t="s">
        <v>59</v>
      </c>
      <c r="C601" s="57">
        <v>78.3</v>
      </c>
      <c r="D601" s="6">
        <v>2001</v>
      </c>
    </row>
    <row r="602" spans="2:4" hidden="1" x14ac:dyDescent="0.25">
      <c r="B602" s="58" t="s">
        <v>59</v>
      </c>
      <c r="C602" s="50">
        <v>78</v>
      </c>
      <c r="D602" s="56">
        <v>2000</v>
      </c>
    </row>
    <row r="603" spans="2:4" hidden="1" x14ac:dyDescent="0.25">
      <c r="B603" s="56" t="s">
        <v>60</v>
      </c>
      <c r="C603" s="57">
        <v>62.1</v>
      </c>
      <c r="D603" s="6">
        <v>2014</v>
      </c>
    </row>
    <row r="604" spans="2:4" hidden="1" x14ac:dyDescent="0.25">
      <c r="B604" s="58" t="s">
        <v>60</v>
      </c>
      <c r="C604" s="50">
        <v>61.9</v>
      </c>
      <c r="D604" s="56">
        <v>2013</v>
      </c>
    </row>
    <row r="605" spans="2:4" hidden="1" x14ac:dyDescent="0.25">
      <c r="B605" s="56" t="s">
        <v>60</v>
      </c>
      <c r="C605" s="57">
        <v>61.6</v>
      </c>
      <c r="D605" s="6">
        <v>2012</v>
      </c>
    </row>
    <row r="606" spans="2:4" hidden="1" x14ac:dyDescent="0.25">
      <c r="B606" s="58" t="s">
        <v>60</v>
      </c>
      <c r="C606" s="50">
        <v>61.2</v>
      </c>
      <c r="D606" s="56">
        <v>2011</v>
      </c>
    </row>
    <row r="607" spans="2:4" hidden="1" x14ac:dyDescent="0.25">
      <c r="B607" s="56" t="s">
        <v>60</v>
      </c>
      <c r="C607" s="57">
        <v>69</v>
      </c>
      <c r="D607" s="6">
        <v>2010</v>
      </c>
    </row>
    <row r="608" spans="2:4" hidden="1" x14ac:dyDescent="0.25">
      <c r="B608" s="58" t="s">
        <v>60</v>
      </c>
      <c r="C608" s="50">
        <v>66</v>
      </c>
      <c r="D608" s="56">
        <v>2009</v>
      </c>
    </row>
    <row r="609" spans="2:4" hidden="1" x14ac:dyDescent="0.25">
      <c r="B609" s="56" t="s">
        <v>60</v>
      </c>
      <c r="C609" s="57">
        <v>63</v>
      </c>
      <c r="D609" s="6">
        <v>2008</v>
      </c>
    </row>
    <row r="610" spans="2:4" hidden="1" x14ac:dyDescent="0.25">
      <c r="B610" s="58" t="s">
        <v>60</v>
      </c>
      <c r="C610" s="50">
        <v>59.9</v>
      </c>
      <c r="D610" s="56">
        <v>2007</v>
      </c>
    </row>
    <row r="611" spans="2:4" hidden="1" x14ac:dyDescent="0.25">
      <c r="B611" s="56" t="s">
        <v>60</v>
      </c>
      <c r="C611" s="57">
        <v>59.4</v>
      </c>
      <c r="D611" s="6">
        <v>2006</v>
      </c>
    </row>
    <row r="612" spans="2:4" hidden="1" x14ac:dyDescent="0.25">
      <c r="B612" s="58" t="s">
        <v>60</v>
      </c>
      <c r="C612" s="50">
        <v>58.9</v>
      </c>
      <c r="D612" s="56">
        <v>2005</v>
      </c>
    </row>
    <row r="613" spans="2:4" hidden="1" x14ac:dyDescent="0.25">
      <c r="B613" s="56" t="s">
        <v>60</v>
      </c>
      <c r="C613" s="57">
        <v>58.3</v>
      </c>
      <c r="D613" s="6">
        <v>2004</v>
      </c>
    </row>
    <row r="614" spans="2:4" hidden="1" x14ac:dyDescent="0.25">
      <c r="B614" s="58" t="s">
        <v>60</v>
      </c>
      <c r="C614" s="50">
        <v>57.9</v>
      </c>
      <c r="D614" s="56">
        <v>2003</v>
      </c>
    </row>
    <row r="615" spans="2:4" hidden="1" x14ac:dyDescent="0.25">
      <c r="B615" s="56" t="s">
        <v>60</v>
      </c>
      <c r="C615" s="57">
        <v>57.6</v>
      </c>
      <c r="D615" s="6">
        <v>2002</v>
      </c>
    </row>
    <row r="616" spans="2:4" hidden="1" x14ac:dyDescent="0.25">
      <c r="B616" s="58" t="s">
        <v>61</v>
      </c>
      <c r="C616" s="50">
        <v>88</v>
      </c>
      <c r="D616" s="56">
        <v>2014</v>
      </c>
    </row>
    <row r="617" spans="2:4" hidden="1" x14ac:dyDescent="0.25">
      <c r="B617" s="56" t="s">
        <v>61</v>
      </c>
      <c r="C617" s="57">
        <v>86</v>
      </c>
      <c r="D617" s="6">
        <v>2013</v>
      </c>
    </row>
    <row r="618" spans="2:4" hidden="1" x14ac:dyDescent="0.25">
      <c r="B618" s="58" t="s">
        <v>61</v>
      </c>
      <c r="C618" s="50">
        <v>84</v>
      </c>
      <c r="D618" s="56">
        <v>2012</v>
      </c>
    </row>
    <row r="619" spans="2:4" hidden="1" x14ac:dyDescent="0.25">
      <c r="B619" s="56" t="s">
        <v>61</v>
      </c>
      <c r="C619" s="57">
        <v>85</v>
      </c>
      <c r="D619" s="6">
        <v>2011</v>
      </c>
    </row>
    <row r="620" spans="2:4" hidden="1" x14ac:dyDescent="0.25">
      <c r="B620" s="58" t="s">
        <v>61</v>
      </c>
      <c r="C620" s="50">
        <v>83</v>
      </c>
      <c r="D620" s="56">
        <v>2010</v>
      </c>
    </row>
    <row r="621" spans="2:4" hidden="1" x14ac:dyDescent="0.25">
      <c r="B621" s="56" t="s">
        <v>61</v>
      </c>
      <c r="C621" s="57">
        <v>80</v>
      </c>
      <c r="D621" s="6">
        <v>2009</v>
      </c>
    </row>
    <row r="622" spans="2:4" hidden="1" x14ac:dyDescent="0.25">
      <c r="B622" s="58" t="s">
        <v>61</v>
      </c>
      <c r="C622" s="50">
        <v>79.900000000000006</v>
      </c>
      <c r="D622" s="56">
        <v>2008</v>
      </c>
    </row>
    <row r="623" spans="2:4" hidden="1" x14ac:dyDescent="0.25">
      <c r="B623" s="56" t="s">
        <v>61</v>
      </c>
      <c r="C623" s="57">
        <v>79.400000000000006</v>
      </c>
      <c r="D623" s="6">
        <v>2007</v>
      </c>
    </row>
    <row r="624" spans="2:4" hidden="1" x14ac:dyDescent="0.25">
      <c r="B624" s="58" t="s">
        <v>61</v>
      </c>
      <c r="C624" s="50">
        <v>79.7</v>
      </c>
      <c r="D624" s="56">
        <v>2006</v>
      </c>
    </row>
    <row r="625" spans="2:4" hidden="1" x14ac:dyDescent="0.25">
      <c r="B625" s="56" t="s">
        <v>61</v>
      </c>
      <c r="C625" s="57">
        <v>79.3</v>
      </c>
      <c r="D625" s="6">
        <v>2005</v>
      </c>
    </row>
    <row r="626" spans="2:4" hidden="1" x14ac:dyDescent="0.25">
      <c r="B626" s="58" t="s">
        <v>61</v>
      </c>
      <c r="C626" s="50">
        <v>79.2</v>
      </c>
      <c r="D626" s="56">
        <v>2004</v>
      </c>
    </row>
    <row r="627" spans="2:4" hidden="1" x14ac:dyDescent="0.25">
      <c r="B627" s="56" t="s">
        <v>61</v>
      </c>
      <c r="C627" s="57">
        <v>79.099999999999994</v>
      </c>
      <c r="D627" s="6">
        <v>2003</v>
      </c>
    </row>
    <row r="628" spans="2:4" hidden="1" x14ac:dyDescent="0.25">
      <c r="B628" s="58" t="s">
        <v>61</v>
      </c>
      <c r="C628" s="50">
        <v>79</v>
      </c>
      <c r="D628" s="56">
        <v>2002</v>
      </c>
    </row>
    <row r="629" spans="2:4" hidden="1" x14ac:dyDescent="0.25">
      <c r="B629" s="56" t="s">
        <v>61</v>
      </c>
      <c r="C629" s="57">
        <v>78.7</v>
      </c>
      <c r="D629" s="6">
        <v>2001</v>
      </c>
    </row>
    <row r="630" spans="2:4" hidden="1" x14ac:dyDescent="0.25">
      <c r="B630" s="58" t="s">
        <v>61</v>
      </c>
      <c r="C630" s="50">
        <v>78.2</v>
      </c>
      <c r="D630" s="56">
        <v>2000</v>
      </c>
    </row>
    <row r="631" spans="2:4" hidden="1" x14ac:dyDescent="0.25">
      <c r="B631" s="56" t="s">
        <v>62</v>
      </c>
      <c r="C631" s="57">
        <v>71.7</v>
      </c>
      <c r="D631" s="6">
        <v>2014</v>
      </c>
    </row>
    <row r="632" spans="2:4" hidden="1" x14ac:dyDescent="0.25">
      <c r="B632" s="58" t="s">
        <v>62</v>
      </c>
      <c r="C632" s="50">
        <v>71.400000000000006</v>
      </c>
      <c r="D632" s="56">
        <v>2013</v>
      </c>
    </row>
    <row r="633" spans="2:4" hidden="1" x14ac:dyDescent="0.25">
      <c r="B633" s="56" t="s">
        <v>62</v>
      </c>
      <c r="C633" s="57">
        <v>71.3</v>
      </c>
      <c r="D633" s="6">
        <v>2012</v>
      </c>
    </row>
    <row r="634" spans="2:4" hidden="1" x14ac:dyDescent="0.25">
      <c r="B634" s="58" t="s">
        <v>62</v>
      </c>
      <c r="C634" s="50">
        <v>71.099999999999994</v>
      </c>
      <c r="D634" s="56">
        <v>2011</v>
      </c>
    </row>
    <row r="635" spans="2:4" hidden="1" x14ac:dyDescent="0.25">
      <c r="B635" s="56" t="s">
        <v>62</v>
      </c>
      <c r="C635" s="57">
        <v>77</v>
      </c>
      <c r="D635" s="6">
        <v>2010</v>
      </c>
    </row>
    <row r="636" spans="2:4" hidden="1" x14ac:dyDescent="0.25">
      <c r="B636" s="58" t="s">
        <v>62</v>
      </c>
      <c r="C636" s="50">
        <v>76</v>
      </c>
      <c r="D636" s="56">
        <v>2009</v>
      </c>
    </row>
    <row r="637" spans="2:4" hidden="1" x14ac:dyDescent="0.25">
      <c r="B637" s="56" t="s">
        <v>62</v>
      </c>
      <c r="C637" s="57">
        <v>79</v>
      </c>
      <c r="D637" s="6">
        <v>2008</v>
      </c>
    </row>
    <row r="638" spans="2:4" hidden="1" x14ac:dyDescent="0.25">
      <c r="B638" s="58" t="s">
        <v>62</v>
      </c>
      <c r="C638" s="50">
        <v>75</v>
      </c>
      <c r="D638" s="56">
        <v>2007</v>
      </c>
    </row>
    <row r="639" spans="2:4" hidden="1" x14ac:dyDescent="0.25">
      <c r="B639" s="56" t="s">
        <v>62</v>
      </c>
      <c r="C639" s="57">
        <v>69.7</v>
      </c>
      <c r="D639" s="6">
        <v>2006</v>
      </c>
    </row>
    <row r="640" spans="2:4" hidden="1" x14ac:dyDescent="0.25">
      <c r="B640" s="58" t="s">
        <v>62</v>
      </c>
      <c r="C640" s="50">
        <v>69.2</v>
      </c>
      <c r="D640" s="56">
        <v>2005</v>
      </c>
    </row>
    <row r="641" spans="2:4" hidden="1" x14ac:dyDescent="0.25">
      <c r="B641" s="56" t="s">
        <v>63</v>
      </c>
      <c r="C641" s="57">
        <v>58.1</v>
      </c>
      <c r="D641" s="6">
        <v>2014</v>
      </c>
    </row>
    <row r="642" spans="2:4" hidden="1" x14ac:dyDescent="0.25">
      <c r="B642" s="58" t="s">
        <v>63</v>
      </c>
      <c r="C642" s="50">
        <v>58.8</v>
      </c>
      <c r="D642" s="56">
        <v>2013</v>
      </c>
    </row>
    <row r="643" spans="2:4" hidden="1" x14ac:dyDescent="0.25">
      <c r="B643" s="56" t="s">
        <v>63</v>
      </c>
      <c r="C643" s="57">
        <v>58.4</v>
      </c>
      <c r="D643" s="6">
        <v>2012</v>
      </c>
    </row>
    <row r="644" spans="2:4" hidden="1" x14ac:dyDescent="0.25">
      <c r="B644" s="58" t="s">
        <v>63</v>
      </c>
      <c r="C644" s="50">
        <v>58.1</v>
      </c>
      <c r="D644" s="56">
        <v>2011</v>
      </c>
    </row>
    <row r="645" spans="2:4" hidden="1" x14ac:dyDescent="0.25">
      <c r="B645" s="56" t="s">
        <v>63</v>
      </c>
      <c r="C645" s="57">
        <v>57.8</v>
      </c>
      <c r="D645" s="6">
        <v>2010</v>
      </c>
    </row>
    <row r="646" spans="2:4" hidden="1" x14ac:dyDescent="0.25">
      <c r="B646" s="58" t="s">
        <v>63</v>
      </c>
      <c r="C646" s="50">
        <v>57.3</v>
      </c>
      <c r="D646" s="56">
        <v>2009</v>
      </c>
    </row>
    <row r="647" spans="2:4" hidden="1" x14ac:dyDescent="0.25">
      <c r="B647" s="56" t="s">
        <v>63</v>
      </c>
      <c r="C647" s="57">
        <v>56.8</v>
      </c>
      <c r="D647" s="6">
        <v>2008</v>
      </c>
    </row>
    <row r="648" spans="2:4" hidden="1" x14ac:dyDescent="0.25">
      <c r="B648" s="58" t="s">
        <v>63</v>
      </c>
      <c r="C648" s="50">
        <v>56.4</v>
      </c>
      <c r="D648" s="56">
        <v>2007</v>
      </c>
    </row>
    <row r="649" spans="2:4" hidden="1" x14ac:dyDescent="0.25">
      <c r="B649" s="56" t="s">
        <v>64</v>
      </c>
      <c r="C649" s="57">
        <v>58.4</v>
      </c>
      <c r="D649" s="6">
        <v>2014</v>
      </c>
    </row>
    <row r="650" spans="2:4" hidden="1" x14ac:dyDescent="0.25">
      <c r="B650" s="58" t="s">
        <v>64</v>
      </c>
      <c r="C650" s="50">
        <v>58.1</v>
      </c>
      <c r="D650" s="56">
        <v>2013</v>
      </c>
    </row>
    <row r="651" spans="2:4" hidden="1" x14ac:dyDescent="0.25">
      <c r="B651" s="56" t="s">
        <v>64</v>
      </c>
      <c r="C651" s="57">
        <v>57.6</v>
      </c>
      <c r="D651" s="6">
        <v>2012</v>
      </c>
    </row>
    <row r="652" spans="2:4" hidden="1" x14ac:dyDescent="0.25">
      <c r="B652" s="58" t="s">
        <v>64</v>
      </c>
      <c r="C652" s="50">
        <v>57.1</v>
      </c>
      <c r="D652" s="56">
        <v>2011</v>
      </c>
    </row>
    <row r="653" spans="2:4" hidden="1" x14ac:dyDescent="0.25">
      <c r="B653" s="56" t="s">
        <v>64</v>
      </c>
      <c r="C653" s="57">
        <v>56.7</v>
      </c>
      <c r="D653" s="6">
        <v>2010</v>
      </c>
    </row>
    <row r="654" spans="2:4" hidden="1" x14ac:dyDescent="0.25">
      <c r="B654" s="58" t="s">
        <v>64</v>
      </c>
      <c r="C654" s="50">
        <v>56.3</v>
      </c>
      <c r="D654" s="56">
        <v>2009</v>
      </c>
    </row>
    <row r="655" spans="2:4" hidden="1" x14ac:dyDescent="0.25">
      <c r="B655" s="56" t="s">
        <v>65</v>
      </c>
      <c r="C655" s="57">
        <v>66</v>
      </c>
      <c r="D655" s="6">
        <v>2014</v>
      </c>
    </row>
    <row r="656" spans="2:4" hidden="1" x14ac:dyDescent="0.25">
      <c r="B656" s="58" t="s">
        <v>65</v>
      </c>
      <c r="C656" s="50">
        <v>65.900000000000006</v>
      </c>
      <c r="D656" s="56">
        <v>2013</v>
      </c>
    </row>
    <row r="657" spans="2:4" hidden="1" x14ac:dyDescent="0.25">
      <c r="B657" s="56" t="s">
        <v>65</v>
      </c>
      <c r="C657" s="57">
        <v>65.8</v>
      </c>
      <c r="D657" s="6">
        <v>2012</v>
      </c>
    </row>
    <row r="658" spans="2:4" hidden="1" x14ac:dyDescent="0.25">
      <c r="B658" s="58" t="s">
        <v>65</v>
      </c>
      <c r="C658" s="50">
        <v>65.599999999999994</v>
      </c>
      <c r="D658" s="56">
        <v>2011</v>
      </c>
    </row>
    <row r="659" spans="2:4" hidden="1" x14ac:dyDescent="0.25">
      <c r="B659" s="56" t="s">
        <v>65</v>
      </c>
      <c r="C659" s="57">
        <v>65.900000000000006</v>
      </c>
      <c r="D659" s="6">
        <v>2010</v>
      </c>
    </row>
    <row r="660" spans="2:4" hidden="1" x14ac:dyDescent="0.25">
      <c r="B660" s="58" t="s">
        <v>65</v>
      </c>
      <c r="C660" s="50">
        <v>66.099999999999994</v>
      </c>
      <c r="D660" s="56">
        <v>2009</v>
      </c>
    </row>
    <row r="661" spans="2:4" hidden="1" x14ac:dyDescent="0.25">
      <c r="B661" s="56" t="s">
        <v>65</v>
      </c>
      <c r="C661" s="57">
        <v>66.3</v>
      </c>
      <c r="D661" s="6">
        <v>2008</v>
      </c>
    </row>
    <row r="662" spans="2:4" hidden="1" x14ac:dyDescent="0.25">
      <c r="B662" s="58" t="s">
        <v>65</v>
      </c>
      <c r="C662" s="50">
        <v>65.7</v>
      </c>
      <c r="D662" s="56">
        <v>2007</v>
      </c>
    </row>
    <row r="663" spans="2:4" hidden="1" x14ac:dyDescent="0.25">
      <c r="B663" s="56" t="s">
        <v>65</v>
      </c>
      <c r="C663" s="57">
        <v>65.2</v>
      </c>
      <c r="D663" s="6">
        <v>2006</v>
      </c>
    </row>
    <row r="664" spans="2:4" hidden="1" x14ac:dyDescent="0.25">
      <c r="B664" s="58" t="s">
        <v>65</v>
      </c>
      <c r="C664" s="50">
        <v>65</v>
      </c>
      <c r="D664" s="56">
        <v>2005</v>
      </c>
    </row>
    <row r="665" spans="2:4" hidden="1" x14ac:dyDescent="0.25">
      <c r="B665" s="56" t="s">
        <v>65</v>
      </c>
      <c r="C665" s="57">
        <v>65.099999999999994</v>
      </c>
      <c r="D665" s="6">
        <v>2004</v>
      </c>
    </row>
    <row r="666" spans="2:4" hidden="1" x14ac:dyDescent="0.25">
      <c r="B666" s="58" t="s">
        <v>65</v>
      </c>
      <c r="C666" s="50">
        <v>65.3</v>
      </c>
      <c r="D666" s="56">
        <v>2003</v>
      </c>
    </row>
    <row r="667" spans="2:4" hidden="1" x14ac:dyDescent="0.25">
      <c r="B667" s="56" t="s">
        <v>65</v>
      </c>
      <c r="C667" s="57">
        <v>65.3</v>
      </c>
      <c r="D667" s="6">
        <v>2002</v>
      </c>
    </row>
    <row r="668" spans="2:4" hidden="1" x14ac:dyDescent="0.25">
      <c r="B668" s="58" t="s">
        <v>65</v>
      </c>
      <c r="C668" s="50">
        <v>65.400000000000006</v>
      </c>
      <c r="D668" s="56">
        <v>2001</v>
      </c>
    </row>
    <row r="669" spans="2:4" hidden="1" x14ac:dyDescent="0.25">
      <c r="B669" s="56" t="s">
        <v>66</v>
      </c>
      <c r="C669" s="57">
        <v>63.1</v>
      </c>
      <c r="D669" s="6">
        <v>2014</v>
      </c>
    </row>
    <row r="670" spans="2:4" hidden="1" x14ac:dyDescent="0.25">
      <c r="B670" s="58" t="s">
        <v>66</v>
      </c>
      <c r="C670" s="50">
        <v>62.7</v>
      </c>
      <c r="D670" s="56">
        <v>2013</v>
      </c>
    </row>
    <row r="671" spans="2:4" hidden="1" x14ac:dyDescent="0.25">
      <c r="B671" s="56" t="s">
        <v>67</v>
      </c>
      <c r="C671" s="57">
        <v>74.5</v>
      </c>
      <c r="D671" s="6">
        <v>2014</v>
      </c>
    </row>
    <row r="672" spans="2:4" hidden="1" x14ac:dyDescent="0.25">
      <c r="B672" s="58" t="s">
        <v>67</v>
      </c>
      <c r="C672" s="50">
        <v>74.3</v>
      </c>
      <c r="D672" s="56">
        <v>2013</v>
      </c>
    </row>
    <row r="673" spans="2:4" hidden="1" x14ac:dyDescent="0.25">
      <c r="B673" s="56" t="s">
        <v>67</v>
      </c>
      <c r="C673" s="57">
        <v>74.099999999999994</v>
      </c>
      <c r="D673" s="6">
        <v>2012</v>
      </c>
    </row>
    <row r="674" spans="2:4" hidden="1" x14ac:dyDescent="0.25">
      <c r="B674" s="58" t="s">
        <v>67</v>
      </c>
      <c r="C674" s="50">
        <v>73.900000000000006</v>
      </c>
      <c r="D674" s="56">
        <v>2011</v>
      </c>
    </row>
    <row r="675" spans="2:4" hidden="1" x14ac:dyDescent="0.25">
      <c r="B675" s="56" t="s">
        <v>67</v>
      </c>
      <c r="C675" s="57">
        <v>73.599999999999994</v>
      </c>
      <c r="D675" s="6">
        <v>2010</v>
      </c>
    </row>
    <row r="676" spans="2:4" hidden="1" x14ac:dyDescent="0.25">
      <c r="B676" s="58" t="s">
        <v>67</v>
      </c>
      <c r="C676" s="50">
        <v>73.400000000000006</v>
      </c>
      <c r="D676" s="56">
        <v>2009</v>
      </c>
    </row>
    <row r="677" spans="2:4" hidden="1" x14ac:dyDescent="0.25">
      <c r="B677" s="56" t="s">
        <v>67</v>
      </c>
      <c r="C677" s="57">
        <v>73.2</v>
      </c>
      <c r="D677" s="6">
        <v>2008</v>
      </c>
    </row>
    <row r="678" spans="2:4" hidden="1" x14ac:dyDescent="0.25">
      <c r="B678" s="58" t="s">
        <v>67</v>
      </c>
      <c r="C678" s="50">
        <v>73</v>
      </c>
      <c r="D678" s="56">
        <v>2007</v>
      </c>
    </row>
    <row r="679" spans="2:4" hidden="1" x14ac:dyDescent="0.25">
      <c r="B679" s="56" t="s">
        <v>67</v>
      </c>
      <c r="C679" s="57">
        <v>72.8</v>
      </c>
      <c r="D679" s="6">
        <v>2006</v>
      </c>
    </row>
    <row r="680" spans="2:4" hidden="1" x14ac:dyDescent="0.25">
      <c r="B680" s="58" t="s">
        <v>67</v>
      </c>
      <c r="C680" s="50">
        <v>72.5</v>
      </c>
      <c r="D680" s="56">
        <v>2005</v>
      </c>
    </row>
    <row r="681" spans="2:4" hidden="1" x14ac:dyDescent="0.25">
      <c r="B681" s="56" t="s">
        <v>67</v>
      </c>
      <c r="C681" s="57">
        <v>72.2</v>
      </c>
      <c r="D681" s="6">
        <v>2004</v>
      </c>
    </row>
    <row r="682" spans="2:4" hidden="1" x14ac:dyDescent="0.25">
      <c r="B682" s="58" t="s">
        <v>67</v>
      </c>
      <c r="C682" s="50">
        <v>71.900000000000006</v>
      </c>
      <c r="D682" s="56">
        <v>2003</v>
      </c>
    </row>
    <row r="683" spans="2:4" hidden="1" x14ac:dyDescent="0.25">
      <c r="B683" s="56" t="s">
        <v>67</v>
      </c>
      <c r="C683" s="57">
        <v>71.599999999999994</v>
      </c>
      <c r="D683" s="6">
        <v>2002</v>
      </c>
    </row>
    <row r="684" spans="2:4" hidden="1" x14ac:dyDescent="0.25">
      <c r="B684" s="58" t="s">
        <v>67</v>
      </c>
      <c r="C684" s="50">
        <v>71.3</v>
      </c>
      <c r="D684" s="56">
        <v>2001</v>
      </c>
    </row>
    <row r="685" spans="2:4" hidden="1" x14ac:dyDescent="0.25">
      <c r="B685" s="56" t="s">
        <v>67</v>
      </c>
      <c r="C685" s="57">
        <v>71</v>
      </c>
      <c r="D685" s="6">
        <v>2000</v>
      </c>
    </row>
    <row r="686" spans="2:4" hidden="1" x14ac:dyDescent="0.25">
      <c r="B686" s="58" t="s">
        <v>68</v>
      </c>
      <c r="C686" s="50">
        <v>68</v>
      </c>
      <c r="D686" s="56">
        <v>2014</v>
      </c>
    </row>
    <row r="687" spans="2:4" hidden="1" x14ac:dyDescent="0.25">
      <c r="B687" s="56" t="s">
        <v>68</v>
      </c>
      <c r="C687" s="57">
        <v>67.599999999999994</v>
      </c>
      <c r="D687" s="6">
        <v>2013</v>
      </c>
    </row>
    <row r="688" spans="2:4" hidden="1" x14ac:dyDescent="0.25">
      <c r="B688" s="58" t="s">
        <v>68</v>
      </c>
      <c r="C688" s="50">
        <v>67.3</v>
      </c>
      <c r="D688" s="56">
        <v>2012</v>
      </c>
    </row>
    <row r="689" spans="2:4" hidden="1" x14ac:dyDescent="0.25">
      <c r="B689" s="56" t="s">
        <v>68</v>
      </c>
      <c r="C689" s="57">
        <v>66.8</v>
      </c>
      <c r="D689" s="6">
        <v>2011</v>
      </c>
    </row>
    <row r="690" spans="2:4" hidden="1" x14ac:dyDescent="0.25">
      <c r="B690" s="58" t="s">
        <v>68</v>
      </c>
      <c r="C690" s="50">
        <v>66.400000000000006</v>
      </c>
      <c r="D690" s="56">
        <v>2010</v>
      </c>
    </row>
    <row r="691" spans="2:4" hidden="1" x14ac:dyDescent="0.25">
      <c r="B691" s="56" t="s">
        <v>68</v>
      </c>
      <c r="C691" s="57">
        <v>66</v>
      </c>
      <c r="D691" s="6">
        <v>2009</v>
      </c>
    </row>
    <row r="692" spans="2:4" hidden="1" x14ac:dyDescent="0.25">
      <c r="B692" s="58" t="s">
        <v>68</v>
      </c>
      <c r="C692" s="50">
        <v>65.5</v>
      </c>
      <c r="D692" s="56">
        <v>2008</v>
      </c>
    </row>
    <row r="693" spans="2:4" hidden="1" x14ac:dyDescent="0.25">
      <c r="B693" s="56" t="s">
        <v>68</v>
      </c>
      <c r="C693" s="57">
        <v>65.2</v>
      </c>
      <c r="D693" s="6">
        <v>2007</v>
      </c>
    </row>
    <row r="694" spans="2:4" hidden="1" x14ac:dyDescent="0.25">
      <c r="B694" s="58" t="s">
        <v>68</v>
      </c>
      <c r="C694" s="50">
        <v>64.8</v>
      </c>
      <c r="D694" s="56">
        <v>2006</v>
      </c>
    </row>
    <row r="695" spans="2:4" hidden="1" x14ac:dyDescent="0.25">
      <c r="B695" s="56" t="s">
        <v>68</v>
      </c>
      <c r="C695" s="57">
        <v>64.400000000000006</v>
      </c>
      <c r="D695" s="6">
        <v>2005</v>
      </c>
    </row>
    <row r="696" spans="2:4" hidden="1" x14ac:dyDescent="0.25">
      <c r="B696" s="58" t="s">
        <v>68</v>
      </c>
      <c r="C696" s="50">
        <v>64</v>
      </c>
      <c r="D696" s="56">
        <v>2004</v>
      </c>
    </row>
    <row r="697" spans="2:4" hidden="1" x14ac:dyDescent="0.25">
      <c r="B697" s="56" t="s">
        <v>69</v>
      </c>
      <c r="C697" s="57">
        <v>68.900000000000006</v>
      </c>
      <c r="D697" s="6">
        <v>2014</v>
      </c>
    </row>
    <row r="698" spans="2:4" hidden="1" x14ac:dyDescent="0.25">
      <c r="B698" s="58" t="s">
        <v>69</v>
      </c>
      <c r="C698" s="50">
        <v>68.7</v>
      </c>
      <c r="D698" s="56">
        <v>2013</v>
      </c>
    </row>
    <row r="699" spans="2:4" hidden="1" x14ac:dyDescent="0.25">
      <c r="B699" s="56" t="s">
        <v>69</v>
      </c>
      <c r="C699" s="57">
        <v>68.5</v>
      </c>
      <c r="D699" s="6">
        <v>2012</v>
      </c>
    </row>
    <row r="700" spans="2:4" hidden="1" x14ac:dyDescent="0.25">
      <c r="B700" s="58" t="s">
        <v>69</v>
      </c>
      <c r="C700" s="50">
        <v>68.3</v>
      </c>
      <c r="D700" s="56">
        <v>2011</v>
      </c>
    </row>
    <row r="701" spans="2:4" hidden="1" x14ac:dyDescent="0.25">
      <c r="B701" s="56" t="s">
        <v>69</v>
      </c>
      <c r="C701" s="57">
        <v>68.099999999999994</v>
      </c>
      <c r="D701" s="6">
        <v>2010</v>
      </c>
    </row>
    <row r="702" spans="2:4" hidden="1" x14ac:dyDescent="0.25">
      <c r="B702" s="58" t="s">
        <v>69</v>
      </c>
      <c r="C702" s="50">
        <v>67.900000000000006</v>
      </c>
      <c r="D702" s="56">
        <v>2009</v>
      </c>
    </row>
    <row r="703" spans="2:4" hidden="1" x14ac:dyDescent="0.25">
      <c r="B703" s="56" t="s">
        <v>69</v>
      </c>
      <c r="C703" s="57">
        <v>67.7</v>
      </c>
      <c r="D703" s="6">
        <v>2008</v>
      </c>
    </row>
    <row r="704" spans="2:4" hidden="1" x14ac:dyDescent="0.25">
      <c r="B704" s="58" t="s">
        <v>69</v>
      </c>
      <c r="C704" s="50">
        <v>67.5</v>
      </c>
      <c r="D704" s="56">
        <v>2007</v>
      </c>
    </row>
    <row r="705" spans="2:4" hidden="1" x14ac:dyDescent="0.25">
      <c r="B705" s="56" t="s">
        <v>69</v>
      </c>
      <c r="C705" s="57">
        <v>67.3</v>
      </c>
      <c r="D705" s="6">
        <v>2006</v>
      </c>
    </row>
    <row r="706" spans="2:4" hidden="1" x14ac:dyDescent="0.25">
      <c r="B706" s="58" t="s">
        <v>69</v>
      </c>
      <c r="C706" s="50">
        <v>67.2</v>
      </c>
      <c r="D706" s="56">
        <v>2005</v>
      </c>
    </row>
    <row r="707" spans="2:4" hidden="1" x14ac:dyDescent="0.25">
      <c r="B707" s="56" t="s">
        <v>69</v>
      </c>
      <c r="C707" s="57">
        <v>65.3</v>
      </c>
      <c r="D707" s="6">
        <v>2004</v>
      </c>
    </row>
    <row r="708" spans="2:4" hidden="1" x14ac:dyDescent="0.25">
      <c r="B708" s="58" t="s">
        <v>69</v>
      </c>
      <c r="C708" s="50">
        <v>66.900000000000006</v>
      </c>
      <c r="D708" s="56">
        <v>2003</v>
      </c>
    </row>
    <row r="709" spans="2:4" hidden="1" x14ac:dyDescent="0.25">
      <c r="B709" s="56" t="s">
        <v>69</v>
      </c>
      <c r="C709" s="57">
        <v>66.7</v>
      </c>
      <c r="D709" s="6">
        <v>2002</v>
      </c>
    </row>
    <row r="710" spans="2:4" hidden="1" x14ac:dyDescent="0.25">
      <c r="B710" s="58" t="s">
        <v>69</v>
      </c>
      <c r="C710" s="50">
        <v>66.5</v>
      </c>
      <c r="D710" s="56">
        <v>2001</v>
      </c>
    </row>
    <row r="711" spans="2:4" hidden="1" x14ac:dyDescent="0.25">
      <c r="B711" s="56" t="s">
        <v>69</v>
      </c>
      <c r="C711" s="57">
        <v>66.3</v>
      </c>
      <c r="D711" s="6">
        <v>2000</v>
      </c>
    </row>
    <row r="712" spans="2:4" hidden="1" x14ac:dyDescent="0.25">
      <c r="B712" s="58" t="s">
        <v>70</v>
      </c>
      <c r="C712" s="50">
        <v>67.900000000000006</v>
      </c>
      <c r="D712" s="56">
        <v>2014</v>
      </c>
    </row>
    <row r="713" spans="2:4" hidden="1" x14ac:dyDescent="0.25">
      <c r="B713" s="56" t="s">
        <v>70</v>
      </c>
      <c r="C713" s="57">
        <v>69.5</v>
      </c>
      <c r="D713" s="6">
        <v>2013</v>
      </c>
    </row>
    <row r="714" spans="2:4" hidden="1" x14ac:dyDescent="0.25">
      <c r="B714" s="58" t="s">
        <v>70</v>
      </c>
      <c r="C714" s="50">
        <v>76</v>
      </c>
      <c r="D714" s="56">
        <v>2012</v>
      </c>
    </row>
    <row r="715" spans="2:4" hidden="1" x14ac:dyDescent="0.25">
      <c r="B715" s="56" t="s">
        <v>70</v>
      </c>
      <c r="C715" s="57">
        <v>77</v>
      </c>
      <c r="D715" s="6">
        <v>2011</v>
      </c>
    </row>
    <row r="716" spans="2:4" hidden="1" x14ac:dyDescent="0.25">
      <c r="B716" s="58" t="s">
        <v>70</v>
      </c>
      <c r="C716" s="50">
        <v>76</v>
      </c>
      <c r="D716" s="56">
        <v>2010</v>
      </c>
    </row>
    <row r="717" spans="2:4" hidden="1" x14ac:dyDescent="0.25">
      <c r="B717" s="56" t="s">
        <v>70</v>
      </c>
      <c r="C717" s="57">
        <v>74</v>
      </c>
      <c r="D717" s="6">
        <v>2009</v>
      </c>
    </row>
    <row r="718" spans="2:4" hidden="1" x14ac:dyDescent="0.25">
      <c r="B718" s="58" t="s">
        <v>70</v>
      </c>
      <c r="C718" s="50">
        <v>69.3</v>
      </c>
      <c r="D718" s="56">
        <v>2008</v>
      </c>
    </row>
    <row r="719" spans="2:4" hidden="1" x14ac:dyDescent="0.25">
      <c r="B719" s="56" t="s">
        <v>70</v>
      </c>
      <c r="C719" s="57">
        <v>65.900000000000006</v>
      </c>
      <c r="D719" s="6">
        <v>2007</v>
      </c>
    </row>
    <row r="720" spans="2:4" hidden="1" x14ac:dyDescent="0.25">
      <c r="B720" s="58" t="s">
        <v>70</v>
      </c>
      <c r="C720" s="50">
        <v>64.7</v>
      </c>
      <c r="D720" s="56">
        <v>2006</v>
      </c>
    </row>
    <row r="721" spans="2:4" hidden="1" x14ac:dyDescent="0.25">
      <c r="B721" s="56" t="s">
        <v>70</v>
      </c>
      <c r="C721" s="57">
        <v>66.8</v>
      </c>
      <c r="D721" s="6">
        <v>2005</v>
      </c>
    </row>
    <row r="722" spans="2:4" hidden="1" x14ac:dyDescent="0.25">
      <c r="B722" s="58" t="s">
        <v>70</v>
      </c>
      <c r="C722" s="50">
        <v>67.2</v>
      </c>
      <c r="D722" s="56">
        <v>2004</v>
      </c>
    </row>
    <row r="723" spans="2:4" hidden="1" x14ac:dyDescent="0.25">
      <c r="B723" s="56" t="s">
        <v>71</v>
      </c>
      <c r="C723" s="57">
        <v>81.2</v>
      </c>
      <c r="D723" s="6">
        <v>2014</v>
      </c>
    </row>
    <row r="724" spans="2:4" hidden="1" x14ac:dyDescent="0.25">
      <c r="B724" s="58" t="s">
        <v>71</v>
      </c>
      <c r="C724" s="50">
        <v>81</v>
      </c>
      <c r="D724" s="56">
        <v>2013</v>
      </c>
    </row>
    <row r="725" spans="2:4" hidden="1" x14ac:dyDescent="0.25">
      <c r="B725" s="56" t="s">
        <v>71</v>
      </c>
      <c r="C725" s="57">
        <v>85</v>
      </c>
      <c r="D725" s="6">
        <v>2012</v>
      </c>
    </row>
    <row r="726" spans="2:4" hidden="1" x14ac:dyDescent="0.25">
      <c r="B726" s="58" t="s">
        <v>71</v>
      </c>
      <c r="C726" s="50">
        <v>84</v>
      </c>
      <c r="D726" s="56">
        <v>2011</v>
      </c>
    </row>
    <row r="727" spans="2:4" hidden="1" x14ac:dyDescent="0.25">
      <c r="B727" s="56" t="s">
        <v>71</v>
      </c>
      <c r="C727" s="57">
        <v>86</v>
      </c>
      <c r="D727" s="6">
        <v>2010</v>
      </c>
    </row>
    <row r="728" spans="2:4" hidden="1" x14ac:dyDescent="0.25">
      <c r="B728" s="58" t="s">
        <v>72</v>
      </c>
      <c r="C728" s="50">
        <v>82.2</v>
      </c>
      <c r="D728" s="56">
        <v>2014</v>
      </c>
    </row>
    <row r="729" spans="2:4" hidden="1" x14ac:dyDescent="0.25">
      <c r="B729" s="56" t="s">
        <v>72</v>
      </c>
      <c r="C729" s="57">
        <v>82.1</v>
      </c>
      <c r="D729" s="6">
        <v>2013</v>
      </c>
    </row>
    <row r="730" spans="2:4" hidden="1" x14ac:dyDescent="0.25">
      <c r="B730" s="58" t="s">
        <v>72</v>
      </c>
      <c r="C730" s="50">
        <v>81.8</v>
      </c>
      <c r="D730" s="56">
        <v>2012</v>
      </c>
    </row>
    <row r="731" spans="2:4" hidden="1" x14ac:dyDescent="0.25">
      <c r="B731" s="56" t="s">
        <v>72</v>
      </c>
      <c r="C731" s="57">
        <v>81.8</v>
      </c>
      <c r="D731" s="6">
        <v>2011</v>
      </c>
    </row>
    <row r="732" spans="2:4" hidden="1" x14ac:dyDescent="0.25">
      <c r="B732" s="58" t="s">
        <v>72</v>
      </c>
      <c r="C732" s="50">
        <v>81.7</v>
      </c>
      <c r="D732" s="56">
        <v>2010</v>
      </c>
    </row>
    <row r="733" spans="2:4" hidden="1" x14ac:dyDescent="0.25">
      <c r="B733" s="56" t="s">
        <v>72</v>
      </c>
      <c r="C733" s="57">
        <v>81.5</v>
      </c>
      <c r="D733" s="6">
        <v>2009</v>
      </c>
    </row>
    <row r="734" spans="2:4" hidden="1" x14ac:dyDescent="0.25">
      <c r="B734" s="58" t="s">
        <v>72</v>
      </c>
      <c r="C734" s="50">
        <v>81</v>
      </c>
      <c r="D734" s="56">
        <v>2008</v>
      </c>
    </row>
    <row r="735" spans="2:4" hidden="1" x14ac:dyDescent="0.25">
      <c r="B735" s="56" t="s">
        <v>72</v>
      </c>
      <c r="C735" s="57">
        <v>84</v>
      </c>
      <c r="D735" s="6">
        <v>2007</v>
      </c>
    </row>
    <row r="736" spans="2:4" hidden="1" x14ac:dyDescent="0.25">
      <c r="B736" s="58" t="s">
        <v>72</v>
      </c>
      <c r="C736" s="50">
        <v>84</v>
      </c>
      <c r="D736" s="56">
        <v>2006</v>
      </c>
    </row>
    <row r="737" spans="2:4" hidden="1" x14ac:dyDescent="0.25">
      <c r="B737" s="56" t="s">
        <v>72</v>
      </c>
      <c r="C737" s="57">
        <v>80</v>
      </c>
      <c r="D737" s="6">
        <v>2005</v>
      </c>
    </row>
    <row r="738" spans="2:4" hidden="1" x14ac:dyDescent="0.25">
      <c r="B738" s="58" t="s">
        <v>72</v>
      </c>
      <c r="C738" s="50">
        <v>81</v>
      </c>
      <c r="D738" s="56">
        <v>2004</v>
      </c>
    </row>
    <row r="739" spans="2:4" hidden="1" x14ac:dyDescent="0.25">
      <c r="B739" s="56" t="s">
        <v>72</v>
      </c>
      <c r="C739" s="57">
        <v>79.7</v>
      </c>
      <c r="D739" s="6">
        <v>2003</v>
      </c>
    </row>
    <row r="740" spans="2:4" hidden="1" x14ac:dyDescent="0.25">
      <c r="B740" s="58" t="s">
        <v>72</v>
      </c>
      <c r="C740" s="50">
        <v>79.3</v>
      </c>
      <c r="D740" s="56">
        <v>2002</v>
      </c>
    </row>
    <row r="741" spans="2:4" hidden="1" x14ac:dyDescent="0.25">
      <c r="B741" s="56" t="s">
        <v>72</v>
      </c>
      <c r="C741" s="57">
        <v>79.3</v>
      </c>
      <c r="D741" s="6">
        <v>2001</v>
      </c>
    </row>
    <row r="742" spans="2:4" hidden="1" x14ac:dyDescent="0.25">
      <c r="B742" s="58" t="s">
        <v>72</v>
      </c>
      <c r="C742" s="50">
        <v>78.900000000000006</v>
      </c>
      <c r="D742" s="56">
        <v>2000</v>
      </c>
    </row>
    <row r="743" spans="2:4" hidden="1" x14ac:dyDescent="0.25">
      <c r="B743" s="56" t="s">
        <v>73</v>
      </c>
      <c r="C743" s="57">
        <v>82.5</v>
      </c>
      <c r="D743" s="6">
        <v>2014</v>
      </c>
    </row>
    <row r="744" spans="2:4" hidden="1" x14ac:dyDescent="0.25">
      <c r="B744" s="58" t="s">
        <v>73</v>
      </c>
      <c r="C744" s="50">
        <v>82.3</v>
      </c>
      <c r="D744" s="56">
        <v>2013</v>
      </c>
    </row>
    <row r="745" spans="2:4" hidden="1" x14ac:dyDescent="0.25">
      <c r="B745" s="56" t="s">
        <v>73</v>
      </c>
      <c r="C745" s="57">
        <v>82</v>
      </c>
      <c r="D745" s="6">
        <v>2012</v>
      </c>
    </row>
    <row r="746" spans="2:4" hidden="1" x14ac:dyDescent="0.25">
      <c r="B746" s="58" t="s">
        <v>73</v>
      </c>
      <c r="C746" s="50">
        <v>82</v>
      </c>
      <c r="D746" s="56">
        <v>2011</v>
      </c>
    </row>
    <row r="747" spans="2:4" hidden="1" x14ac:dyDescent="0.25">
      <c r="B747" s="56" t="s">
        <v>73</v>
      </c>
      <c r="C747" s="57">
        <v>81.8</v>
      </c>
      <c r="D747" s="6">
        <v>2010</v>
      </c>
    </row>
    <row r="748" spans="2:4" hidden="1" x14ac:dyDescent="0.25">
      <c r="B748" s="58" t="s">
        <v>73</v>
      </c>
      <c r="C748" s="50">
        <v>81.599999999999994</v>
      </c>
      <c r="D748" s="56">
        <v>2009</v>
      </c>
    </row>
    <row r="749" spans="2:4" hidden="1" x14ac:dyDescent="0.25">
      <c r="B749" s="56" t="s">
        <v>73</v>
      </c>
      <c r="C749" s="57">
        <v>81.5</v>
      </c>
      <c r="D749" s="6">
        <v>2008</v>
      </c>
    </row>
    <row r="750" spans="2:4" hidden="1" x14ac:dyDescent="0.25">
      <c r="B750" s="58" t="s">
        <v>73</v>
      </c>
      <c r="C750" s="50">
        <v>81.3</v>
      </c>
      <c r="D750" s="56">
        <v>2007</v>
      </c>
    </row>
    <row r="751" spans="2:4" hidden="1" x14ac:dyDescent="0.25">
      <c r="B751" s="56" t="s">
        <v>73</v>
      </c>
      <c r="C751" s="57">
        <v>81.2</v>
      </c>
      <c r="D751" s="6">
        <v>2006</v>
      </c>
    </row>
    <row r="752" spans="2:4" hidden="1" x14ac:dyDescent="0.25">
      <c r="B752" s="58" t="s">
        <v>73</v>
      </c>
      <c r="C752" s="50">
        <v>88</v>
      </c>
      <c r="D752" s="56">
        <v>2005</v>
      </c>
    </row>
    <row r="753" spans="2:4" x14ac:dyDescent="0.25">
      <c r="B753" s="68" t="s">
        <v>73</v>
      </c>
      <c r="C753" s="69">
        <v>89</v>
      </c>
      <c r="D753" s="68">
        <v>2004</v>
      </c>
    </row>
    <row r="754" spans="2:4" hidden="1" x14ac:dyDescent="0.25">
      <c r="B754" s="58" t="s">
        <v>73</v>
      </c>
      <c r="C754" s="50">
        <v>79.900000000000006</v>
      </c>
      <c r="D754" s="56">
        <v>2003</v>
      </c>
    </row>
    <row r="755" spans="2:4" hidden="1" x14ac:dyDescent="0.25">
      <c r="B755" s="56" t="s">
        <v>73</v>
      </c>
      <c r="C755" s="57">
        <v>80</v>
      </c>
      <c r="D755" s="6">
        <v>2002</v>
      </c>
    </row>
    <row r="756" spans="2:4" hidden="1" x14ac:dyDescent="0.25">
      <c r="B756" s="58" t="s">
        <v>73</v>
      </c>
      <c r="C756" s="50">
        <v>79.8</v>
      </c>
      <c r="D756" s="56">
        <v>2001</v>
      </c>
    </row>
    <row r="757" spans="2:4" hidden="1" x14ac:dyDescent="0.25">
      <c r="B757" s="56" t="s">
        <v>73</v>
      </c>
      <c r="C757" s="57">
        <v>79.400000000000006</v>
      </c>
      <c r="D757" s="6">
        <v>2000</v>
      </c>
    </row>
    <row r="758" spans="2:4" hidden="1" x14ac:dyDescent="0.25">
      <c r="B758" s="58" t="s">
        <v>74</v>
      </c>
      <c r="C758" s="50">
        <v>75.8</v>
      </c>
      <c r="D758" s="56">
        <v>2014</v>
      </c>
    </row>
    <row r="759" spans="2:4" hidden="1" x14ac:dyDescent="0.25">
      <c r="B759" s="56" t="s">
        <v>74</v>
      </c>
      <c r="C759" s="57">
        <v>75.599999999999994</v>
      </c>
      <c r="D759" s="6">
        <v>2013</v>
      </c>
    </row>
    <row r="760" spans="2:4" hidden="1" x14ac:dyDescent="0.25">
      <c r="B760" s="58" t="s">
        <v>74</v>
      </c>
      <c r="C760" s="50">
        <v>75.3</v>
      </c>
      <c r="D760" s="56">
        <v>2012</v>
      </c>
    </row>
    <row r="761" spans="2:4" hidden="1" x14ac:dyDescent="0.25">
      <c r="B761" s="56" t="s">
        <v>74</v>
      </c>
      <c r="C761" s="57">
        <v>75.2</v>
      </c>
      <c r="D761" s="6">
        <v>2011</v>
      </c>
    </row>
    <row r="762" spans="2:4" hidden="1" x14ac:dyDescent="0.25">
      <c r="B762" s="58" t="s">
        <v>74</v>
      </c>
      <c r="C762" s="50">
        <v>75</v>
      </c>
      <c r="D762" s="56">
        <v>2010</v>
      </c>
    </row>
    <row r="763" spans="2:4" hidden="1" x14ac:dyDescent="0.25">
      <c r="B763" s="56" t="s">
        <v>74</v>
      </c>
      <c r="C763" s="57">
        <v>74.7</v>
      </c>
      <c r="D763" s="6">
        <v>2009</v>
      </c>
    </row>
    <row r="764" spans="2:4" hidden="1" x14ac:dyDescent="0.25">
      <c r="B764" s="58" t="s">
        <v>74</v>
      </c>
      <c r="C764" s="50">
        <v>74.5</v>
      </c>
      <c r="D764" s="56">
        <v>2008</v>
      </c>
    </row>
    <row r="765" spans="2:4" hidden="1" x14ac:dyDescent="0.25">
      <c r="B765" s="56" t="s">
        <v>74</v>
      </c>
      <c r="C765" s="57">
        <v>74.2</v>
      </c>
      <c r="D765" s="6">
        <v>2007</v>
      </c>
    </row>
    <row r="766" spans="2:4" hidden="1" x14ac:dyDescent="0.25">
      <c r="B766" s="58" t="s">
        <v>74</v>
      </c>
      <c r="C766" s="50">
        <v>74</v>
      </c>
      <c r="D766" s="56">
        <v>2006</v>
      </c>
    </row>
    <row r="767" spans="2:4" hidden="1" x14ac:dyDescent="0.25">
      <c r="B767" s="56" t="s">
        <v>74</v>
      </c>
      <c r="C767" s="57">
        <v>73.5</v>
      </c>
      <c r="D767" s="6">
        <v>2005</v>
      </c>
    </row>
    <row r="768" spans="2:4" hidden="1" x14ac:dyDescent="0.25">
      <c r="B768" s="58" t="s">
        <v>74</v>
      </c>
      <c r="C768" s="50">
        <v>73.3</v>
      </c>
      <c r="D768" s="56">
        <v>2004</v>
      </c>
    </row>
    <row r="769" spans="2:4" hidden="1" x14ac:dyDescent="0.25">
      <c r="B769" s="56" t="s">
        <v>74</v>
      </c>
      <c r="C769" s="57">
        <v>73.099999999999994</v>
      </c>
      <c r="D769" s="6">
        <v>2003</v>
      </c>
    </row>
    <row r="770" spans="2:4" hidden="1" x14ac:dyDescent="0.25">
      <c r="B770" s="58" t="s">
        <v>75</v>
      </c>
      <c r="C770" s="50">
        <v>74</v>
      </c>
      <c r="D770" s="56">
        <v>2014</v>
      </c>
    </row>
    <row r="771" spans="2:4" hidden="1" x14ac:dyDescent="0.25">
      <c r="B771" s="56" t="s">
        <v>75</v>
      </c>
      <c r="C771" s="57">
        <v>73.900000000000006</v>
      </c>
      <c r="D771" s="6">
        <v>2013</v>
      </c>
    </row>
    <row r="772" spans="2:4" hidden="1" x14ac:dyDescent="0.25">
      <c r="B772" s="58" t="s">
        <v>75</v>
      </c>
      <c r="C772" s="50">
        <v>73.7</v>
      </c>
      <c r="D772" s="56">
        <v>2012</v>
      </c>
    </row>
    <row r="773" spans="2:4" hidden="1" x14ac:dyDescent="0.25">
      <c r="B773" s="56" t="s">
        <v>75</v>
      </c>
      <c r="C773" s="57">
        <v>73.599999999999994</v>
      </c>
      <c r="D773" s="6">
        <v>2011</v>
      </c>
    </row>
    <row r="774" spans="2:4" hidden="1" x14ac:dyDescent="0.25">
      <c r="B774" s="58" t="s">
        <v>75</v>
      </c>
      <c r="C774" s="50">
        <v>73.400000000000006</v>
      </c>
      <c r="D774" s="56">
        <v>2010</v>
      </c>
    </row>
    <row r="775" spans="2:4" hidden="1" x14ac:dyDescent="0.25">
      <c r="B775" s="56" t="s">
        <v>75</v>
      </c>
      <c r="C775" s="57">
        <v>73.3</v>
      </c>
      <c r="D775" s="6">
        <v>2009</v>
      </c>
    </row>
    <row r="776" spans="2:4" hidden="1" x14ac:dyDescent="0.25">
      <c r="B776" s="58" t="s">
        <v>75</v>
      </c>
      <c r="C776" s="50">
        <v>73.099999999999994</v>
      </c>
      <c r="D776" s="56">
        <v>2008</v>
      </c>
    </row>
    <row r="777" spans="2:4" hidden="1" x14ac:dyDescent="0.25">
      <c r="B777" s="56" t="s">
        <v>75</v>
      </c>
      <c r="C777" s="57">
        <v>73</v>
      </c>
      <c r="D777" s="6">
        <v>2007</v>
      </c>
    </row>
    <row r="778" spans="2:4" hidden="1" x14ac:dyDescent="0.25">
      <c r="B778" s="58" t="s">
        <v>75</v>
      </c>
      <c r="C778" s="50">
        <v>72.8</v>
      </c>
      <c r="D778" s="56">
        <v>2006</v>
      </c>
    </row>
    <row r="779" spans="2:4" hidden="1" x14ac:dyDescent="0.25">
      <c r="B779" s="56" t="s">
        <v>75</v>
      </c>
      <c r="C779" s="57">
        <v>72.400000000000006</v>
      </c>
      <c r="D779" s="6">
        <v>2005</v>
      </c>
    </row>
    <row r="780" spans="2:4" hidden="1" x14ac:dyDescent="0.25">
      <c r="B780" s="58" t="s">
        <v>75</v>
      </c>
      <c r="C780" s="50">
        <v>72.5</v>
      </c>
      <c r="D780" s="56">
        <v>2004</v>
      </c>
    </row>
    <row r="781" spans="2:4" hidden="1" x14ac:dyDescent="0.25">
      <c r="B781" s="56" t="s">
        <v>75</v>
      </c>
      <c r="C781" s="57">
        <v>72.3</v>
      </c>
      <c r="D781" s="6">
        <v>2003</v>
      </c>
    </row>
    <row r="782" spans="2:4" hidden="1" x14ac:dyDescent="0.25">
      <c r="B782" s="58" t="s">
        <v>75</v>
      </c>
      <c r="C782" s="50">
        <v>72.099999999999994</v>
      </c>
      <c r="D782" s="56">
        <v>2002</v>
      </c>
    </row>
    <row r="783" spans="2:4" hidden="1" x14ac:dyDescent="0.25">
      <c r="B783" s="56" t="s">
        <v>75</v>
      </c>
      <c r="C783" s="57">
        <v>71.900000000000006</v>
      </c>
      <c r="D783" s="6">
        <v>2001</v>
      </c>
    </row>
    <row r="784" spans="2:4" hidden="1" x14ac:dyDescent="0.25">
      <c r="B784" s="58" t="s">
        <v>75</v>
      </c>
      <c r="C784" s="50">
        <v>71.7</v>
      </c>
      <c r="D784" s="56">
        <v>2000</v>
      </c>
    </row>
    <row r="785" spans="2:4" hidden="1" x14ac:dyDescent="0.25">
      <c r="B785" s="56" t="s">
        <v>76</v>
      </c>
      <c r="C785" s="57">
        <v>69.900000000000006</v>
      </c>
      <c r="D785" s="6">
        <v>2014</v>
      </c>
    </row>
    <row r="786" spans="2:4" hidden="1" x14ac:dyDescent="0.25">
      <c r="B786" s="58" t="s">
        <v>76</v>
      </c>
      <c r="C786" s="50">
        <v>69.5</v>
      </c>
      <c r="D786" s="56">
        <v>2013</v>
      </c>
    </row>
    <row r="787" spans="2:4" hidden="1" x14ac:dyDescent="0.25">
      <c r="B787" s="56" t="s">
        <v>76</v>
      </c>
      <c r="C787" s="57">
        <v>69.099999999999994</v>
      </c>
      <c r="D787" s="6">
        <v>2012</v>
      </c>
    </row>
    <row r="788" spans="2:4" hidden="1" x14ac:dyDescent="0.25">
      <c r="B788" s="58" t="s">
        <v>76</v>
      </c>
      <c r="C788" s="50">
        <v>68.5</v>
      </c>
      <c r="D788" s="56">
        <v>2011</v>
      </c>
    </row>
    <row r="789" spans="2:4" hidden="1" x14ac:dyDescent="0.25">
      <c r="B789" s="56" t="s">
        <v>76</v>
      </c>
      <c r="C789" s="57">
        <v>67.8</v>
      </c>
      <c r="D789" s="6">
        <v>2010</v>
      </c>
    </row>
    <row r="790" spans="2:4" hidden="1" x14ac:dyDescent="0.25">
      <c r="B790" s="58" t="s">
        <v>76</v>
      </c>
      <c r="C790" s="50">
        <v>67.8</v>
      </c>
      <c r="D790" s="56">
        <v>2009</v>
      </c>
    </row>
    <row r="791" spans="2:4" hidden="1" x14ac:dyDescent="0.25">
      <c r="B791" s="56" t="s">
        <v>76</v>
      </c>
      <c r="C791" s="57">
        <v>66.599999999999994</v>
      </c>
      <c r="D791" s="6">
        <v>2008</v>
      </c>
    </row>
    <row r="792" spans="2:4" hidden="1" x14ac:dyDescent="0.25">
      <c r="B792" s="58" t="s">
        <v>76</v>
      </c>
      <c r="C792" s="50">
        <v>65.3</v>
      </c>
      <c r="D792" s="56">
        <v>2007</v>
      </c>
    </row>
    <row r="793" spans="2:4" hidden="1" x14ac:dyDescent="0.25">
      <c r="B793" s="56" t="s">
        <v>76</v>
      </c>
      <c r="C793" s="57">
        <v>65</v>
      </c>
      <c r="D793" s="6">
        <v>2006</v>
      </c>
    </row>
    <row r="794" spans="2:4" hidden="1" x14ac:dyDescent="0.25">
      <c r="B794" s="58" t="s">
        <v>76</v>
      </c>
      <c r="C794" s="50">
        <v>64.599999999999994</v>
      </c>
      <c r="D794" s="56">
        <v>2005</v>
      </c>
    </row>
    <row r="795" spans="2:4" hidden="1" x14ac:dyDescent="0.25">
      <c r="B795" s="56" t="s">
        <v>76</v>
      </c>
      <c r="C795" s="57">
        <v>64.7</v>
      </c>
      <c r="D795" s="6">
        <v>2004</v>
      </c>
    </row>
    <row r="796" spans="2:4" hidden="1" x14ac:dyDescent="0.25">
      <c r="B796" s="58" t="s">
        <v>76</v>
      </c>
      <c r="C796" s="50">
        <v>64.400000000000006</v>
      </c>
      <c r="D796" s="56">
        <v>2003</v>
      </c>
    </row>
    <row r="797" spans="2:4" hidden="1" x14ac:dyDescent="0.25">
      <c r="B797" s="56" t="s">
        <v>76</v>
      </c>
      <c r="C797" s="57">
        <v>64.7</v>
      </c>
      <c r="D797" s="6">
        <v>2002</v>
      </c>
    </row>
    <row r="798" spans="2:4" hidden="1" x14ac:dyDescent="0.25">
      <c r="B798" s="58" t="s">
        <v>76</v>
      </c>
      <c r="C798" s="50">
        <v>64.400000000000006</v>
      </c>
      <c r="D798" s="56">
        <v>2001</v>
      </c>
    </row>
    <row r="799" spans="2:4" hidden="1" x14ac:dyDescent="0.25">
      <c r="B799" s="56" t="s">
        <v>76</v>
      </c>
      <c r="C799" s="57">
        <v>63.9</v>
      </c>
      <c r="D799" s="6">
        <v>2000</v>
      </c>
    </row>
    <row r="800" spans="2:4" hidden="1" x14ac:dyDescent="0.25">
      <c r="B800" s="58" t="s">
        <v>77</v>
      </c>
      <c r="C800" s="50">
        <v>62.9</v>
      </c>
      <c r="D800" s="56">
        <v>2014</v>
      </c>
    </row>
    <row r="801" spans="2:4" hidden="1" x14ac:dyDescent="0.25">
      <c r="B801" s="56" t="s">
        <v>77</v>
      </c>
      <c r="C801" s="57">
        <v>62.6</v>
      </c>
      <c r="D801" s="6">
        <v>2013</v>
      </c>
    </row>
    <row r="802" spans="2:4" hidden="1" x14ac:dyDescent="0.25">
      <c r="B802" s="58" t="s">
        <v>77</v>
      </c>
      <c r="C802" s="50">
        <v>62.1</v>
      </c>
      <c r="D802" s="56">
        <v>2012</v>
      </c>
    </row>
    <row r="803" spans="2:4" hidden="1" x14ac:dyDescent="0.25">
      <c r="B803" s="56" t="s">
        <v>77</v>
      </c>
      <c r="C803" s="57">
        <v>61.2</v>
      </c>
      <c r="D803" s="6">
        <v>2011</v>
      </c>
    </row>
    <row r="804" spans="2:4" hidden="1" x14ac:dyDescent="0.25">
      <c r="B804" s="58" t="s">
        <v>77</v>
      </c>
      <c r="C804" s="50">
        <v>63</v>
      </c>
      <c r="D804" s="56">
        <v>2010</v>
      </c>
    </row>
    <row r="805" spans="2:4" hidden="1" x14ac:dyDescent="0.25">
      <c r="B805" s="56" t="s">
        <v>77</v>
      </c>
      <c r="C805" s="57">
        <v>59.1</v>
      </c>
      <c r="D805" s="6">
        <v>2009</v>
      </c>
    </row>
    <row r="806" spans="2:4" hidden="1" x14ac:dyDescent="0.25">
      <c r="B806" s="58" t="s">
        <v>77</v>
      </c>
      <c r="C806" s="50">
        <v>57.9</v>
      </c>
      <c r="D806" s="56">
        <v>2008</v>
      </c>
    </row>
    <row r="807" spans="2:4" hidden="1" x14ac:dyDescent="0.25">
      <c r="B807" s="56" t="s">
        <v>77</v>
      </c>
      <c r="C807" s="57">
        <v>56.8</v>
      </c>
      <c r="D807" s="6">
        <v>2007</v>
      </c>
    </row>
    <row r="808" spans="2:4" hidden="1" x14ac:dyDescent="0.25">
      <c r="B808" s="58" t="s">
        <v>77</v>
      </c>
      <c r="C808" s="50">
        <v>55.3</v>
      </c>
      <c r="D808" s="56">
        <v>2006</v>
      </c>
    </row>
    <row r="809" spans="2:4" hidden="1" x14ac:dyDescent="0.25">
      <c r="B809" s="56" t="s">
        <v>77</v>
      </c>
      <c r="C809" s="57">
        <v>54.1</v>
      </c>
      <c r="D809" s="6">
        <v>2005</v>
      </c>
    </row>
    <row r="810" spans="2:4" hidden="1" x14ac:dyDescent="0.25">
      <c r="B810" s="58" t="s">
        <v>77</v>
      </c>
      <c r="C810" s="50">
        <v>53</v>
      </c>
      <c r="D810" s="56">
        <v>2004</v>
      </c>
    </row>
    <row r="811" spans="2:4" hidden="1" x14ac:dyDescent="0.25">
      <c r="B811" s="56" t="s">
        <v>77</v>
      </c>
      <c r="C811" s="57">
        <v>52.4</v>
      </c>
      <c r="D811" s="6">
        <v>2003</v>
      </c>
    </row>
    <row r="812" spans="2:4" hidden="1" x14ac:dyDescent="0.25">
      <c r="B812" s="58" t="s">
        <v>77</v>
      </c>
      <c r="C812" s="50">
        <v>52.1</v>
      </c>
      <c r="D812" s="56">
        <v>2002</v>
      </c>
    </row>
    <row r="813" spans="2:4" hidden="1" x14ac:dyDescent="0.25">
      <c r="B813" s="56" t="s">
        <v>78</v>
      </c>
      <c r="C813" s="57">
        <v>66.099999999999994</v>
      </c>
      <c r="D813" s="6">
        <v>2014</v>
      </c>
    </row>
    <row r="814" spans="2:4" hidden="1" x14ac:dyDescent="0.25">
      <c r="B814" s="58" t="s">
        <v>78</v>
      </c>
      <c r="C814" s="50">
        <v>65.8</v>
      </c>
      <c r="D814" s="56">
        <v>2013</v>
      </c>
    </row>
    <row r="815" spans="2:4" hidden="1" x14ac:dyDescent="0.25">
      <c r="B815" s="56" t="s">
        <v>78</v>
      </c>
      <c r="C815" s="57">
        <v>65.7</v>
      </c>
      <c r="D815" s="6">
        <v>2012</v>
      </c>
    </row>
    <row r="816" spans="2:4" hidden="1" x14ac:dyDescent="0.25">
      <c r="B816" s="58" t="s">
        <v>78</v>
      </c>
      <c r="C816" s="50">
        <v>65.5</v>
      </c>
      <c r="D816" s="56">
        <v>2011</v>
      </c>
    </row>
    <row r="817" spans="2:4" hidden="1" x14ac:dyDescent="0.25">
      <c r="B817" s="56" t="s">
        <v>78</v>
      </c>
      <c r="C817" s="57">
        <v>65.3</v>
      </c>
      <c r="D817" s="6">
        <v>2010</v>
      </c>
    </row>
    <row r="818" spans="2:4" hidden="1" x14ac:dyDescent="0.25">
      <c r="B818" s="58" t="s">
        <v>78</v>
      </c>
      <c r="C818" s="50">
        <v>65.2</v>
      </c>
      <c r="D818" s="56">
        <v>2009</v>
      </c>
    </row>
    <row r="819" spans="2:4" hidden="1" x14ac:dyDescent="0.25">
      <c r="B819" s="56" t="s">
        <v>78</v>
      </c>
      <c r="C819" s="57">
        <v>65.099999999999994</v>
      </c>
      <c r="D819" s="6">
        <v>2008</v>
      </c>
    </row>
    <row r="820" spans="2:4" hidden="1" x14ac:dyDescent="0.25">
      <c r="B820" s="58" t="s">
        <v>78</v>
      </c>
      <c r="C820" s="50">
        <v>65</v>
      </c>
      <c r="D820" s="56">
        <v>2007</v>
      </c>
    </row>
    <row r="821" spans="2:4" hidden="1" x14ac:dyDescent="0.25">
      <c r="B821" s="56" t="s">
        <v>78</v>
      </c>
      <c r="C821" s="57">
        <v>65</v>
      </c>
      <c r="D821" s="6">
        <v>2006</v>
      </c>
    </row>
    <row r="822" spans="2:4" hidden="1" x14ac:dyDescent="0.25">
      <c r="B822" s="58" t="s">
        <v>78</v>
      </c>
      <c r="C822" s="50">
        <v>64.900000000000006</v>
      </c>
      <c r="D822" s="56">
        <v>2005</v>
      </c>
    </row>
    <row r="823" spans="2:4" hidden="1" x14ac:dyDescent="0.25">
      <c r="B823" s="56" t="s">
        <v>78</v>
      </c>
      <c r="C823" s="57">
        <v>64.8</v>
      </c>
      <c r="D823" s="6">
        <v>2004</v>
      </c>
    </row>
    <row r="824" spans="2:4" hidden="1" x14ac:dyDescent="0.25">
      <c r="B824" s="58" t="s">
        <v>78</v>
      </c>
      <c r="C824" s="50">
        <v>64.7</v>
      </c>
      <c r="D824" s="56">
        <v>2003</v>
      </c>
    </row>
    <row r="825" spans="2:4" hidden="1" x14ac:dyDescent="0.25">
      <c r="B825" s="56" t="s">
        <v>78</v>
      </c>
      <c r="C825" s="57">
        <v>64.599999999999994</v>
      </c>
      <c r="D825" s="6">
        <v>2002</v>
      </c>
    </row>
    <row r="826" spans="2:4" hidden="1" x14ac:dyDescent="0.25">
      <c r="B826" s="58" t="s">
        <v>78</v>
      </c>
      <c r="C826" s="50">
        <v>64.3</v>
      </c>
      <c r="D826" s="56">
        <v>2001</v>
      </c>
    </row>
    <row r="827" spans="2:4" hidden="1" x14ac:dyDescent="0.25">
      <c r="B827" s="56" t="s">
        <v>78</v>
      </c>
      <c r="C827" s="57">
        <v>64.099999999999994</v>
      </c>
      <c r="D827" s="6">
        <v>2000</v>
      </c>
    </row>
    <row r="828" spans="2:4" hidden="1" x14ac:dyDescent="0.25">
      <c r="B828" s="58" t="s">
        <v>79</v>
      </c>
      <c r="C828" s="50">
        <v>74.400000000000006</v>
      </c>
      <c r="D828" s="56">
        <v>2014</v>
      </c>
    </row>
    <row r="829" spans="2:4" hidden="1" x14ac:dyDescent="0.25">
      <c r="B829" s="56" t="s">
        <v>79</v>
      </c>
      <c r="C829" s="57">
        <v>74.099999999999994</v>
      </c>
      <c r="D829" s="6">
        <v>2013</v>
      </c>
    </row>
    <row r="830" spans="2:4" hidden="1" x14ac:dyDescent="0.25">
      <c r="B830" s="58" t="s">
        <v>79</v>
      </c>
      <c r="C830" s="50">
        <v>73.8</v>
      </c>
      <c r="D830" s="56">
        <v>2012</v>
      </c>
    </row>
    <row r="831" spans="2:4" hidden="1" x14ac:dyDescent="0.25">
      <c r="B831" s="56" t="s">
        <v>79</v>
      </c>
      <c r="C831" s="57">
        <v>73.599999999999994</v>
      </c>
      <c r="D831" s="6">
        <v>2011</v>
      </c>
    </row>
    <row r="832" spans="2:4" hidden="1" x14ac:dyDescent="0.25">
      <c r="B832" s="58" t="s">
        <v>79</v>
      </c>
      <c r="C832" s="50">
        <v>72.8</v>
      </c>
      <c r="D832" s="56">
        <v>2010</v>
      </c>
    </row>
    <row r="833" spans="2:4" hidden="1" x14ac:dyDescent="0.25">
      <c r="B833" s="56" t="s">
        <v>79</v>
      </c>
      <c r="C833" s="57">
        <v>72.599999999999994</v>
      </c>
      <c r="D833" s="6">
        <v>2009</v>
      </c>
    </row>
    <row r="834" spans="2:4" hidden="1" x14ac:dyDescent="0.25">
      <c r="B834" s="58" t="s">
        <v>79</v>
      </c>
      <c r="C834" s="50">
        <v>71.900000000000006</v>
      </c>
      <c r="D834" s="56">
        <v>2008</v>
      </c>
    </row>
    <row r="835" spans="2:4" hidden="1" x14ac:dyDescent="0.25">
      <c r="B835" s="56" t="s">
        <v>79</v>
      </c>
      <c r="C835" s="57">
        <v>78</v>
      </c>
      <c r="D835" s="6">
        <v>2007</v>
      </c>
    </row>
    <row r="836" spans="2:4" hidden="1" x14ac:dyDescent="0.25">
      <c r="B836" s="58" t="s">
        <v>79</v>
      </c>
      <c r="C836" s="50">
        <v>75</v>
      </c>
      <c r="D836" s="56">
        <v>2006</v>
      </c>
    </row>
    <row r="837" spans="2:4" hidden="1" x14ac:dyDescent="0.25">
      <c r="B837" s="56" t="s">
        <v>79</v>
      </c>
      <c r="C837" s="57">
        <v>76</v>
      </c>
      <c r="D837" s="6">
        <v>2005</v>
      </c>
    </row>
    <row r="838" spans="2:4" hidden="1" x14ac:dyDescent="0.25">
      <c r="B838" s="58" t="s">
        <v>79</v>
      </c>
      <c r="C838" s="50">
        <v>71</v>
      </c>
      <c r="D838" s="56">
        <v>2004</v>
      </c>
    </row>
    <row r="839" spans="2:4" hidden="1" x14ac:dyDescent="0.25">
      <c r="B839" s="56" t="s">
        <v>79</v>
      </c>
      <c r="C839" s="57">
        <v>78</v>
      </c>
      <c r="D839" s="6">
        <v>2003</v>
      </c>
    </row>
    <row r="840" spans="2:4" hidden="1" x14ac:dyDescent="0.25">
      <c r="B840" s="58" t="s">
        <v>79</v>
      </c>
      <c r="C840" s="50">
        <v>73</v>
      </c>
      <c r="D840" s="56">
        <v>2002</v>
      </c>
    </row>
    <row r="841" spans="2:4" hidden="1" x14ac:dyDescent="0.25">
      <c r="B841" s="56" t="s">
        <v>79</v>
      </c>
      <c r="C841" s="57">
        <v>69.900000000000006</v>
      </c>
      <c r="D841" s="6">
        <v>2001</v>
      </c>
    </row>
    <row r="842" spans="2:4" hidden="1" x14ac:dyDescent="0.25">
      <c r="B842" s="58" t="s">
        <v>79</v>
      </c>
      <c r="C842" s="50">
        <v>71</v>
      </c>
      <c r="D842" s="56">
        <v>2000</v>
      </c>
    </row>
    <row r="843" spans="2:4" hidden="1" x14ac:dyDescent="0.25">
      <c r="B843" s="56" t="s">
        <v>80</v>
      </c>
      <c r="C843" s="57">
        <v>74.8</v>
      </c>
      <c r="D843" s="6">
        <v>2014</v>
      </c>
    </row>
    <row r="844" spans="2:4" hidden="1" x14ac:dyDescent="0.25">
      <c r="B844" s="58" t="s">
        <v>80</v>
      </c>
      <c r="C844" s="50">
        <v>74.900000000000006</v>
      </c>
      <c r="D844" s="56">
        <v>2013</v>
      </c>
    </row>
    <row r="845" spans="2:4" hidden="1" x14ac:dyDescent="0.25">
      <c r="B845" s="56" t="s">
        <v>80</v>
      </c>
      <c r="C845" s="57">
        <v>75</v>
      </c>
      <c r="D845" s="6">
        <v>2012</v>
      </c>
    </row>
    <row r="846" spans="2:4" hidden="1" x14ac:dyDescent="0.25">
      <c r="B846" s="58" t="s">
        <v>80</v>
      </c>
      <c r="C846" s="50">
        <v>75</v>
      </c>
      <c r="D846" s="56">
        <v>2011</v>
      </c>
    </row>
    <row r="847" spans="2:4" hidden="1" x14ac:dyDescent="0.25">
      <c r="B847" s="56" t="s">
        <v>80</v>
      </c>
      <c r="C847" s="57">
        <v>74.900000000000006</v>
      </c>
      <c r="D847" s="6">
        <v>2010</v>
      </c>
    </row>
    <row r="848" spans="2:4" hidden="1" x14ac:dyDescent="0.25">
      <c r="B848" s="58" t="s">
        <v>80</v>
      </c>
      <c r="C848" s="50">
        <v>74.7</v>
      </c>
      <c r="D848" s="56">
        <v>2009</v>
      </c>
    </row>
    <row r="849" spans="2:4" hidden="1" x14ac:dyDescent="0.25">
      <c r="B849" s="56" t="s">
        <v>80</v>
      </c>
      <c r="C849" s="57">
        <v>74.5</v>
      </c>
      <c r="D849" s="6">
        <v>2008</v>
      </c>
    </row>
    <row r="850" spans="2:4" hidden="1" x14ac:dyDescent="0.25">
      <c r="B850" s="58" t="s">
        <v>80</v>
      </c>
      <c r="C850" s="50">
        <v>74.400000000000006</v>
      </c>
      <c r="D850" s="56">
        <v>2007</v>
      </c>
    </row>
    <row r="851" spans="2:4" hidden="1" x14ac:dyDescent="0.25">
      <c r="B851" s="56" t="s">
        <v>80</v>
      </c>
      <c r="C851" s="57">
        <v>74.099999999999994</v>
      </c>
      <c r="D851" s="6">
        <v>2006</v>
      </c>
    </row>
    <row r="852" spans="2:4" hidden="1" x14ac:dyDescent="0.25">
      <c r="B852" s="58" t="s">
        <v>80</v>
      </c>
      <c r="C852" s="50">
        <v>73.900000000000006</v>
      </c>
      <c r="D852" s="56">
        <v>2005</v>
      </c>
    </row>
    <row r="853" spans="2:4" hidden="1" x14ac:dyDescent="0.25">
      <c r="B853" s="56" t="s">
        <v>80</v>
      </c>
      <c r="C853" s="57">
        <v>73.7</v>
      </c>
      <c r="D853" s="6">
        <v>2004</v>
      </c>
    </row>
    <row r="854" spans="2:4" hidden="1" x14ac:dyDescent="0.25">
      <c r="B854" s="58" t="s">
        <v>80</v>
      </c>
      <c r="C854" s="50">
        <v>73.5</v>
      </c>
      <c r="D854" s="56">
        <v>2003</v>
      </c>
    </row>
    <row r="855" spans="2:4" hidden="1" x14ac:dyDescent="0.25">
      <c r="B855" s="56" t="s">
        <v>80</v>
      </c>
      <c r="C855" s="57">
        <v>73.2</v>
      </c>
      <c r="D855" s="6">
        <v>2002</v>
      </c>
    </row>
    <row r="856" spans="2:4" hidden="1" x14ac:dyDescent="0.25">
      <c r="B856" s="58" t="s">
        <v>80</v>
      </c>
      <c r="C856" s="50">
        <v>73</v>
      </c>
      <c r="D856" s="56">
        <v>2001</v>
      </c>
    </row>
    <row r="857" spans="2:4" hidden="1" x14ac:dyDescent="0.25">
      <c r="B857" s="56" t="s">
        <v>80</v>
      </c>
      <c r="C857" s="57">
        <v>72.7</v>
      </c>
      <c r="D857" s="6">
        <v>2000</v>
      </c>
    </row>
    <row r="858" spans="2:4" hidden="1" x14ac:dyDescent="0.25">
      <c r="B858" s="58" t="s">
        <v>81</v>
      </c>
      <c r="C858" s="50">
        <v>52.1</v>
      </c>
      <c r="D858" s="56">
        <v>2014</v>
      </c>
    </row>
    <row r="859" spans="2:4" hidden="1" x14ac:dyDescent="0.25">
      <c r="B859" s="56" t="s">
        <v>81</v>
      </c>
      <c r="C859" s="57">
        <v>52.1</v>
      </c>
      <c r="D859" s="6">
        <v>2013</v>
      </c>
    </row>
    <row r="860" spans="2:4" hidden="1" x14ac:dyDescent="0.25">
      <c r="B860" s="58" t="s">
        <v>81</v>
      </c>
      <c r="C860" s="50">
        <v>52.2</v>
      </c>
      <c r="D860" s="56">
        <v>2012</v>
      </c>
    </row>
    <row r="861" spans="2:4" hidden="1" x14ac:dyDescent="0.25">
      <c r="B861" s="56" t="s">
        <v>81</v>
      </c>
      <c r="C861" s="57">
        <v>52.3</v>
      </c>
      <c r="D861" s="6">
        <v>2011</v>
      </c>
    </row>
    <row r="862" spans="2:4" hidden="1" x14ac:dyDescent="0.25">
      <c r="B862" s="58" t="s">
        <v>81</v>
      </c>
      <c r="C862" s="50">
        <v>51.1</v>
      </c>
      <c r="D862" s="56">
        <v>2010</v>
      </c>
    </row>
    <row r="863" spans="2:4" hidden="1" x14ac:dyDescent="0.25">
      <c r="B863" s="56" t="s">
        <v>81</v>
      </c>
      <c r="C863" s="57">
        <v>49.4</v>
      </c>
      <c r="D863" s="6">
        <v>2009</v>
      </c>
    </row>
    <row r="864" spans="2:4" hidden="1" x14ac:dyDescent="0.25">
      <c r="B864" s="58" t="s">
        <v>81</v>
      </c>
      <c r="C864" s="50">
        <v>47.8</v>
      </c>
      <c r="D864" s="56">
        <v>2008</v>
      </c>
    </row>
    <row r="865" spans="2:4" hidden="1" x14ac:dyDescent="0.25">
      <c r="B865" s="56" t="s">
        <v>81</v>
      </c>
      <c r="C865" s="57">
        <v>46.2</v>
      </c>
      <c r="D865" s="6">
        <v>2007</v>
      </c>
    </row>
    <row r="866" spans="2:4" hidden="1" x14ac:dyDescent="0.25">
      <c r="B866" s="58" t="s">
        <v>81</v>
      </c>
      <c r="C866" s="50">
        <v>45.3</v>
      </c>
      <c r="D866" s="56">
        <v>2006</v>
      </c>
    </row>
    <row r="867" spans="2:4" hidden="1" x14ac:dyDescent="0.25">
      <c r="B867" s="56" t="s">
        <v>81</v>
      </c>
      <c r="C867" s="57">
        <v>44.5</v>
      </c>
      <c r="D867" s="6">
        <v>2005</v>
      </c>
    </row>
    <row r="868" spans="2:4" hidden="1" x14ac:dyDescent="0.25">
      <c r="B868" s="58" t="s">
        <v>81</v>
      </c>
      <c r="C868" s="50">
        <v>44.8</v>
      </c>
      <c r="D868" s="56">
        <v>2004</v>
      </c>
    </row>
    <row r="869" spans="2:4" hidden="1" x14ac:dyDescent="0.25">
      <c r="B869" s="56" t="s">
        <v>81</v>
      </c>
      <c r="C869" s="57">
        <v>45.5</v>
      </c>
      <c r="D869" s="6">
        <v>2003</v>
      </c>
    </row>
    <row r="870" spans="2:4" hidden="1" x14ac:dyDescent="0.25">
      <c r="B870" s="58" t="s">
        <v>82</v>
      </c>
      <c r="C870" s="50">
        <v>58.1</v>
      </c>
      <c r="D870" s="56">
        <v>2014</v>
      </c>
    </row>
    <row r="871" spans="2:4" hidden="1" x14ac:dyDescent="0.25">
      <c r="B871" s="56" t="s">
        <v>82</v>
      </c>
      <c r="C871" s="57">
        <v>61.1</v>
      </c>
      <c r="D871" s="6">
        <v>2013</v>
      </c>
    </row>
    <row r="872" spans="2:4" hidden="1" x14ac:dyDescent="0.25">
      <c r="B872" s="58" t="s">
        <v>82</v>
      </c>
      <c r="C872" s="50">
        <v>67</v>
      </c>
      <c r="D872" s="56">
        <v>2012</v>
      </c>
    </row>
    <row r="873" spans="2:4" hidden="1" x14ac:dyDescent="0.25">
      <c r="B873" s="56" t="s">
        <v>82</v>
      </c>
      <c r="C873" s="57">
        <v>62</v>
      </c>
      <c r="D873" s="6">
        <v>2011</v>
      </c>
    </row>
    <row r="874" spans="2:4" hidden="1" x14ac:dyDescent="0.25">
      <c r="B874" s="58" t="s">
        <v>82</v>
      </c>
      <c r="C874" s="50">
        <v>59.7</v>
      </c>
      <c r="D874" s="56">
        <v>2010</v>
      </c>
    </row>
    <row r="875" spans="2:4" hidden="1" x14ac:dyDescent="0.25">
      <c r="B875" s="56" t="s">
        <v>82</v>
      </c>
      <c r="C875" s="57">
        <v>59.2</v>
      </c>
      <c r="D875" s="6">
        <v>2009</v>
      </c>
    </row>
    <row r="876" spans="2:4" hidden="1" x14ac:dyDescent="0.25">
      <c r="B876" s="58" t="s">
        <v>82</v>
      </c>
      <c r="C876" s="50">
        <v>58.6</v>
      </c>
      <c r="D876" s="56">
        <v>2008</v>
      </c>
    </row>
    <row r="877" spans="2:4" hidden="1" x14ac:dyDescent="0.25">
      <c r="B877" s="56" t="s">
        <v>83</v>
      </c>
      <c r="C877" s="57">
        <v>73.400000000000006</v>
      </c>
      <c r="D877" s="6">
        <v>2014</v>
      </c>
    </row>
    <row r="878" spans="2:4" hidden="1" x14ac:dyDescent="0.25">
      <c r="B878" s="58" t="s">
        <v>83</v>
      </c>
      <c r="C878" s="50">
        <v>73</v>
      </c>
      <c r="D878" s="56">
        <v>2013</v>
      </c>
    </row>
    <row r="879" spans="2:4" hidden="1" x14ac:dyDescent="0.25">
      <c r="B879" s="56" t="s">
        <v>83</v>
      </c>
      <c r="C879" s="57">
        <v>73</v>
      </c>
      <c r="D879" s="6">
        <v>2012</v>
      </c>
    </row>
    <row r="880" spans="2:4" hidden="1" x14ac:dyDescent="0.25">
      <c r="B880" s="58" t="s">
        <v>83</v>
      </c>
      <c r="C880" s="50">
        <v>72.8</v>
      </c>
      <c r="D880" s="56">
        <v>2011</v>
      </c>
    </row>
    <row r="881" spans="2:4" hidden="1" x14ac:dyDescent="0.25">
      <c r="B881" s="56" t="s">
        <v>83</v>
      </c>
      <c r="C881" s="57">
        <v>72.400000000000006</v>
      </c>
      <c r="D881" s="6">
        <v>2010</v>
      </c>
    </row>
    <row r="882" spans="2:4" hidden="1" x14ac:dyDescent="0.25">
      <c r="B882" s="58" t="s">
        <v>83</v>
      </c>
      <c r="C882" s="50">
        <v>72.2</v>
      </c>
      <c r="D882" s="56">
        <v>2009</v>
      </c>
    </row>
    <row r="883" spans="2:4" hidden="1" x14ac:dyDescent="0.25">
      <c r="B883" s="56" t="s">
        <v>83</v>
      </c>
      <c r="C883" s="57">
        <v>71.099999999999994</v>
      </c>
      <c r="D883" s="6">
        <v>2008</v>
      </c>
    </row>
    <row r="884" spans="2:4" hidden="1" x14ac:dyDescent="0.25">
      <c r="B884" s="58" t="s">
        <v>83</v>
      </c>
      <c r="C884" s="50">
        <v>72</v>
      </c>
      <c r="D884" s="56">
        <v>2007</v>
      </c>
    </row>
    <row r="885" spans="2:4" hidden="1" x14ac:dyDescent="0.25">
      <c r="B885" s="56" t="s">
        <v>83</v>
      </c>
      <c r="C885" s="57">
        <v>76</v>
      </c>
      <c r="D885" s="6">
        <v>2006</v>
      </c>
    </row>
    <row r="886" spans="2:4" hidden="1" x14ac:dyDescent="0.25">
      <c r="B886" s="58" t="s">
        <v>83</v>
      </c>
      <c r="C886" s="50">
        <v>78</v>
      </c>
      <c r="D886" s="56">
        <v>2005</v>
      </c>
    </row>
    <row r="887" spans="2:4" hidden="1" x14ac:dyDescent="0.25">
      <c r="B887" s="56" t="s">
        <v>83</v>
      </c>
      <c r="C887" s="57">
        <v>71.599999999999994</v>
      </c>
      <c r="D887" s="6">
        <v>2004</v>
      </c>
    </row>
    <row r="888" spans="2:4" hidden="1" x14ac:dyDescent="0.25">
      <c r="B888" s="58" t="s">
        <v>83</v>
      </c>
      <c r="C888" s="50">
        <v>71.599999999999994</v>
      </c>
      <c r="D888" s="56">
        <v>2003</v>
      </c>
    </row>
    <row r="889" spans="2:4" hidden="1" x14ac:dyDescent="0.25">
      <c r="B889" s="56" t="s">
        <v>83</v>
      </c>
      <c r="C889" s="57">
        <v>71.400000000000006</v>
      </c>
      <c r="D889" s="6">
        <v>2002</v>
      </c>
    </row>
    <row r="890" spans="2:4" hidden="1" x14ac:dyDescent="0.25">
      <c r="B890" s="58" t="s">
        <v>83</v>
      </c>
      <c r="C890" s="50">
        <v>71.2</v>
      </c>
      <c r="D890" s="56">
        <v>2001</v>
      </c>
    </row>
    <row r="891" spans="2:4" hidden="1" x14ac:dyDescent="0.25">
      <c r="B891" s="56" t="s">
        <v>83</v>
      </c>
      <c r="C891" s="57">
        <v>71.599999999999994</v>
      </c>
      <c r="D891" s="6">
        <v>2000</v>
      </c>
    </row>
    <row r="892" spans="2:4" hidden="1" x14ac:dyDescent="0.25">
      <c r="B892" s="58" t="s">
        <v>84</v>
      </c>
      <c r="C892" s="50">
        <v>81.7</v>
      </c>
      <c r="D892" s="56">
        <v>2014</v>
      </c>
    </row>
    <row r="893" spans="2:4" hidden="1" x14ac:dyDescent="0.25">
      <c r="B893" s="56" t="s">
        <v>84</v>
      </c>
      <c r="C893" s="57">
        <v>81.400000000000006</v>
      </c>
      <c r="D893" s="6">
        <v>2013</v>
      </c>
    </row>
    <row r="894" spans="2:4" hidden="1" x14ac:dyDescent="0.25">
      <c r="B894" s="58" t="s">
        <v>84</v>
      </c>
      <c r="C894" s="50">
        <v>81.099999999999994</v>
      </c>
      <c r="D894" s="56">
        <v>2012</v>
      </c>
    </row>
    <row r="895" spans="2:4" hidden="1" x14ac:dyDescent="0.25">
      <c r="B895" s="56" t="s">
        <v>84</v>
      </c>
      <c r="C895" s="57">
        <v>88</v>
      </c>
      <c r="D895" s="6">
        <v>2011</v>
      </c>
    </row>
    <row r="896" spans="2:4" hidden="1" x14ac:dyDescent="0.25">
      <c r="B896" s="58" t="s">
        <v>84</v>
      </c>
      <c r="C896" s="50">
        <v>86</v>
      </c>
      <c r="D896" s="56">
        <v>2010</v>
      </c>
    </row>
    <row r="897" spans="2:4" hidden="1" x14ac:dyDescent="0.25">
      <c r="B897" s="56" t="s">
        <v>84</v>
      </c>
      <c r="C897" s="57">
        <v>83</v>
      </c>
      <c r="D897" s="6">
        <v>2009</v>
      </c>
    </row>
    <row r="898" spans="2:4" hidden="1" x14ac:dyDescent="0.25">
      <c r="B898" s="58" t="s">
        <v>84</v>
      </c>
      <c r="C898" s="50">
        <v>80</v>
      </c>
      <c r="D898" s="56">
        <v>2008</v>
      </c>
    </row>
    <row r="899" spans="2:4" hidden="1" x14ac:dyDescent="0.25">
      <c r="B899" s="56" t="s">
        <v>84</v>
      </c>
      <c r="C899" s="57">
        <v>79.7</v>
      </c>
      <c r="D899" s="6">
        <v>2007</v>
      </c>
    </row>
    <row r="900" spans="2:4" hidden="1" x14ac:dyDescent="0.25">
      <c r="B900" s="58" t="s">
        <v>84</v>
      </c>
      <c r="C900" s="50">
        <v>79.400000000000006</v>
      </c>
      <c r="D900" s="56">
        <v>2006</v>
      </c>
    </row>
    <row r="901" spans="2:4" hidden="1" x14ac:dyDescent="0.25">
      <c r="B901" s="56" t="s">
        <v>84</v>
      </c>
      <c r="C901" s="57">
        <v>78.8</v>
      </c>
      <c r="D901" s="6">
        <v>2005</v>
      </c>
    </row>
    <row r="902" spans="2:4" hidden="1" x14ac:dyDescent="0.25">
      <c r="B902" s="58" t="s">
        <v>84</v>
      </c>
      <c r="C902" s="50">
        <v>78.7</v>
      </c>
      <c r="D902" s="56">
        <v>2004</v>
      </c>
    </row>
    <row r="903" spans="2:4" hidden="1" x14ac:dyDescent="0.25">
      <c r="B903" s="56" t="s">
        <v>84</v>
      </c>
      <c r="C903" s="57">
        <v>78.599999999999994</v>
      </c>
      <c r="D903" s="6">
        <v>2003</v>
      </c>
    </row>
    <row r="904" spans="2:4" hidden="1" x14ac:dyDescent="0.25">
      <c r="B904" s="58" t="s">
        <v>84</v>
      </c>
      <c r="C904" s="50">
        <v>78.3</v>
      </c>
      <c r="D904" s="56">
        <v>2002</v>
      </c>
    </row>
    <row r="905" spans="2:4" hidden="1" x14ac:dyDescent="0.25">
      <c r="B905" s="56" t="s">
        <v>84</v>
      </c>
      <c r="C905" s="57">
        <v>78</v>
      </c>
      <c r="D905" s="6">
        <v>2001</v>
      </c>
    </row>
    <row r="906" spans="2:4" hidden="1" x14ac:dyDescent="0.25">
      <c r="B906" s="58" t="s">
        <v>84</v>
      </c>
      <c r="C906" s="50">
        <v>77.8</v>
      </c>
      <c r="D906" s="56">
        <v>2000</v>
      </c>
    </row>
    <row r="907" spans="2:4" hidden="1" x14ac:dyDescent="0.25">
      <c r="B907" s="56" t="s">
        <v>85</v>
      </c>
      <c r="C907" s="57">
        <v>65.099999999999994</v>
      </c>
      <c r="D907" s="6">
        <v>2014</v>
      </c>
    </row>
    <row r="908" spans="2:4" hidden="1" x14ac:dyDescent="0.25">
      <c r="B908" s="58" t="s">
        <v>85</v>
      </c>
      <c r="C908" s="50">
        <v>64.7</v>
      </c>
      <c r="D908" s="56">
        <v>2013</v>
      </c>
    </row>
    <row r="909" spans="2:4" hidden="1" x14ac:dyDescent="0.25">
      <c r="B909" s="56" t="s">
        <v>85</v>
      </c>
      <c r="C909" s="57">
        <v>64.3</v>
      </c>
      <c r="D909" s="6">
        <v>2012</v>
      </c>
    </row>
    <row r="910" spans="2:4" hidden="1" x14ac:dyDescent="0.25">
      <c r="B910" s="58" t="s">
        <v>85</v>
      </c>
      <c r="C910" s="50">
        <v>63.8</v>
      </c>
      <c r="D910" s="56">
        <v>2011</v>
      </c>
    </row>
    <row r="911" spans="2:4" hidden="1" x14ac:dyDescent="0.25">
      <c r="B911" s="56" t="s">
        <v>85</v>
      </c>
      <c r="C911" s="57">
        <v>63.3</v>
      </c>
      <c r="D911" s="6">
        <v>2010</v>
      </c>
    </row>
    <row r="912" spans="2:4" hidden="1" x14ac:dyDescent="0.25">
      <c r="B912" s="58" t="s">
        <v>85</v>
      </c>
      <c r="C912" s="50">
        <v>62.8</v>
      </c>
      <c r="D912" s="56">
        <v>2009</v>
      </c>
    </row>
    <row r="913" spans="2:4" hidden="1" x14ac:dyDescent="0.25">
      <c r="B913" s="56" t="s">
        <v>85</v>
      </c>
      <c r="C913" s="57">
        <v>62.3</v>
      </c>
      <c r="D913" s="6">
        <v>2008</v>
      </c>
    </row>
    <row r="914" spans="2:4" hidden="1" x14ac:dyDescent="0.25">
      <c r="B914" s="58" t="s">
        <v>85</v>
      </c>
      <c r="C914" s="50">
        <v>61.9</v>
      </c>
      <c r="D914" s="56">
        <v>2007</v>
      </c>
    </row>
    <row r="915" spans="2:4" hidden="1" x14ac:dyDescent="0.25">
      <c r="B915" s="56" t="s">
        <v>85</v>
      </c>
      <c r="C915" s="57">
        <v>61.4</v>
      </c>
      <c r="D915" s="6">
        <v>2006</v>
      </c>
    </row>
    <row r="916" spans="2:4" hidden="1" x14ac:dyDescent="0.25">
      <c r="B916" s="58" t="s">
        <v>85</v>
      </c>
      <c r="C916" s="50">
        <v>69</v>
      </c>
      <c r="D916" s="56">
        <v>2005</v>
      </c>
    </row>
    <row r="917" spans="2:4" hidden="1" x14ac:dyDescent="0.25">
      <c r="B917" s="56" t="s">
        <v>85</v>
      </c>
      <c r="C917" s="57">
        <v>64</v>
      </c>
      <c r="D917" s="6">
        <v>2004</v>
      </c>
    </row>
    <row r="918" spans="2:4" hidden="1" x14ac:dyDescent="0.25">
      <c r="B918" s="58" t="s">
        <v>85</v>
      </c>
      <c r="C918" s="50">
        <v>59.9</v>
      </c>
      <c r="D918" s="56">
        <v>2003</v>
      </c>
    </row>
    <row r="919" spans="2:4" hidden="1" x14ac:dyDescent="0.25">
      <c r="B919" s="56" t="s">
        <v>85</v>
      </c>
      <c r="C919" s="57">
        <v>59.3</v>
      </c>
      <c r="D919" s="6">
        <v>2002</v>
      </c>
    </row>
    <row r="920" spans="2:4" hidden="1" x14ac:dyDescent="0.25">
      <c r="B920" s="58" t="s">
        <v>86</v>
      </c>
      <c r="C920" s="50">
        <v>57.6</v>
      </c>
      <c r="D920" s="56">
        <v>2014</v>
      </c>
    </row>
    <row r="921" spans="2:4" hidden="1" x14ac:dyDescent="0.25">
      <c r="B921" s="56" t="s">
        <v>86</v>
      </c>
      <c r="C921" s="57">
        <v>56.7</v>
      </c>
      <c r="D921" s="6">
        <v>2013</v>
      </c>
    </row>
    <row r="922" spans="2:4" hidden="1" x14ac:dyDescent="0.25">
      <c r="B922" s="58" t="s">
        <v>86</v>
      </c>
      <c r="C922" s="50">
        <v>55.3</v>
      </c>
      <c r="D922" s="56">
        <v>2012</v>
      </c>
    </row>
    <row r="923" spans="2:4" hidden="1" x14ac:dyDescent="0.25">
      <c r="B923" s="56" t="s">
        <v>86</v>
      </c>
      <c r="C923" s="57">
        <v>54.1</v>
      </c>
      <c r="D923" s="6">
        <v>2011</v>
      </c>
    </row>
    <row r="924" spans="2:4" hidden="1" x14ac:dyDescent="0.25">
      <c r="B924" s="58" t="s">
        <v>86</v>
      </c>
      <c r="C924" s="50">
        <v>52.9</v>
      </c>
      <c r="D924" s="56">
        <v>2010</v>
      </c>
    </row>
    <row r="925" spans="2:4" hidden="1" x14ac:dyDescent="0.25">
      <c r="B925" s="56" t="s">
        <v>86</v>
      </c>
      <c r="C925" s="57">
        <v>51.5</v>
      </c>
      <c r="D925" s="6">
        <v>2009</v>
      </c>
    </row>
    <row r="926" spans="2:4" hidden="1" x14ac:dyDescent="0.25">
      <c r="B926" s="58" t="s">
        <v>86</v>
      </c>
      <c r="C926" s="50">
        <v>50</v>
      </c>
      <c r="D926" s="56">
        <v>2008</v>
      </c>
    </row>
    <row r="927" spans="2:4" hidden="1" x14ac:dyDescent="0.25">
      <c r="B927" s="56" t="s">
        <v>86</v>
      </c>
      <c r="C927" s="57">
        <v>48.5</v>
      </c>
      <c r="D927" s="6">
        <v>2007</v>
      </c>
    </row>
    <row r="928" spans="2:4" hidden="1" x14ac:dyDescent="0.25">
      <c r="B928" s="58" t="s">
        <v>86</v>
      </c>
      <c r="C928" s="50">
        <v>47.1</v>
      </c>
      <c r="D928" s="56">
        <v>2006</v>
      </c>
    </row>
    <row r="929" spans="2:4" hidden="1" x14ac:dyDescent="0.25">
      <c r="B929" s="56" t="s">
        <v>86</v>
      </c>
      <c r="C929" s="57">
        <v>46</v>
      </c>
      <c r="D929" s="6">
        <v>2005</v>
      </c>
    </row>
    <row r="930" spans="2:4" hidden="1" x14ac:dyDescent="0.25">
      <c r="B930" s="58" t="s">
        <v>86</v>
      </c>
      <c r="C930" s="50">
        <v>45.1</v>
      </c>
      <c r="D930" s="56">
        <v>2004</v>
      </c>
    </row>
    <row r="931" spans="2:4" hidden="1" x14ac:dyDescent="0.25">
      <c r="B931" s="56" t="s">
        <v>86</v>
      </c>
      <c r="C931" s="57">
        <v>44.6</v>
      </c>
      <c r="D931" s="6">
        <v>2003</v>
      </c>
    </row>
    <row r="932" spans="2:4" hidden="1" x14ac:dyDescent="0.25">
      <c r="B932" s="58" t="s">
        <v>86</v>
      </c>
      <c r="C932" s="50">
        <v>44</v>
      </c>
      <c r="D932" s="56">
        <v>2002</v>
      </c>
    </row>
    <row r="933" spans="2:4" hidden="1" x14ac:dyDescent="0.25">
      <c r="B933" s="56" t="s">
        <v>87</v>
      </c>
      <c r="C933" s="57">
        <v>74.8</v>
      </c>
      <c r="D933" s="6">
        <v>2014</v>
      </c>
    </row>
    <row r="934" spans="2:4" hidden="1" x14ac:dyDescent="0.25">
      <c r="B934" s="58" t="s">
        <v>87</v>
      </c>
      <c r="C934" s="50">
        <v>74.599999999999994</v>
      </c>
      <c r="D934" s="56">
        <v>2013</v>
      </c>
    </row>
    <row r="935" spans="2:4" hidden="1" x14ac:dyDescent="0.25">
      <c r="B935" s="56" t="s">
        <v>87</v>
      </c>
      <c r="C935" s="57">
        <v>74.5</v>
      </c>
      <c r="D935" s="6">
        <v>2012</v>
      </c>
    </row>
    <row r="936" spans="2:4" hidden="1" x14ac:dyDescent="0.25">
      <c r="B936" s="58" t="s">
        <v>87</v>
      </c>
      <c r="C936" s="50">
        <v>74.3</v>
      </c>
      <c r="D936" s="56">
        <v>2011</v>
      </c>
    </row>
    <row r="937" spans="2:4" hidden="1" x14ac:dyDescent="0.25">
      <c r="B937" s="56" t="s">
        <v>87</v>
      </c>
      <c r="C937" s="57">
        <v>74.099999999999994</v>
      </c>
      <c r="D937" s="6">
        <v>2010</v>
      </c>
    </row>
    <row r="938" spans="2:4" hidden="1" x14ac:dyDescent="0.25">
      <c r="B938" s="58" t="s">
        <v>87</v>
      </c>
      <c r="C938" s="50">
        <v>74</v>
      </c>
      <c r="D938" s="56">
        <v>2009</v>
      </c>
    </row>
    <row r="939" spans="2:4" hidden="1" x14ac:dyDescent="0.25">
      <c r="B939" s="56" t="s">
        <v>87</v>
      </c>
      <c r="C939" s="57">
        <v>73.8</v>
      </c>
      <c r="D939" s="6">
        <v>2008</v>
      </c>
    </row>
    <row r="940" spans="2:4" hidden="1" x14ac:dyDescent="0.25">
      <c r="B940" s="58" t="s">
        <v>87</v>
      </c>
      <c r="C940" s="50">
        <v>73.7</v>
      </c>
      <c r="D940" s="56">
        <v>2007</v>
      </c>
    </row>
    <row r="941" spans="2:4" hidden="1" x14ac:dyDescent="0.25">
      <c r="B941" s="56" t="s">
        <v>87</v>
      </c>
      <c r="C941" s="57">
        <v>73.599999999999994</v>
      </c>
      <c r="D941" s="6">
        <v>2006</v>
      </c>
    </row>
    <row r="942" spans="2:4" hidden="1" x14ac:dyDescent="0.25">
      <c r="B942" s="58" t="s">
        <v>87</v>
      </c>
      <c r="C942" s="50">
        <v>73.400000000000006</v>
      </c>
      <c r="D942" s="56">
        <v>2005</v>
      </c>
    </row>
    <row r="943" spans="2:4" hidden="1" x14ac:dyDescent="0.25">
      <c r="B943" s="56" t="s">
        <v>87</v>
      </c>
      <c r="C943" s="57">
        <v>73.2</v>
      </c>
      <c r="D943" s="6">
        <v>2004</v>
      </c>
    </row>
    <row r="944" spans="2:4" hidden="1" x14ac:dyDescent="0.25">
      <c r="B944" s="58" t="s">
        <v>87</v>
      </c>
      <c r="C944" s="50">
        <v>73.099999999999994</v>
      </c>
      <c r="D944" s="56">
        <v>2003</v>
      </c>
    </row>
    <row r="945" spans="2:4" hidden="1" x14ac:dyDescent="0.25">
      <c r="B945" s="56" t="s">
        <v>87</v>
      </c>
      <c r="C945" s="57">
        <v>72.900000000000006</v>
      </c>
      <c r="D945" s="6">
        <v>2002</v>
      </c>
    </row>
    <row r="946" spans="2:4" hidden="1" x14ac:dyDescent="0.25">
      <c r="B946" s="58" t="s">
        <v>87</v>
      </c>
      <c r="C946" s="50">
        <v>72.7</v>
      </c>
      <c r="D946" s="56">
        <v>2001</v>
      </c>
    </row>
    <row r="947" spans="2:4" hidden="1" x14ac:dyDescent="0.25">
      <c r="B947" s="56" t="s">
        <v>87</v>
      </c>
      <c r="C947" s="57">
        <v>72.400000000000006</v>
      </c>
      <c r="D947" s="6">
        <v>2000</v>
      </c>
    </row>
    <row r="948" spans="2:4" hidden="1" x14ac:dyDescent="0.25">
      <c r="B948" s="58" t="s">
        <v>88</v>
      </c>
      <c r="C948" s="50">
        <v>78.2</v>
      </c>
      <c r="D948" s="56">
        <v>2014</v>
      </c>
    </row>
    <row r="949" spans="2:4" hidden="1" x14ac:dyDescent="0.25">
      <c r="B949" s="56" t="s">
        <v>88</v>
      </c>
      <c r="C949" s="57">
        <v>77.900000000000006</v>
      </c>
      <c r="D949" s="6">
        <v>2013</v>
      </c>
    </row>
    <row r="950" spans="2:4" hidden="1" x14ac:dyDescent="0.25">
      <c r="B950" s="58" t="s">
        <v>88</v>
      </c>
      <c r="C950" s="50">
        <v>77.599999999999994</v>
      </c>
      <c r="D950" s="56">
        <v>2012</v>
      </c>
    </row>
    <row r="951" spans="2:4" hidden="1" x14ac:dyDescent="0.25">
      <c r="B951" s="56" t="s">
        <v>88</v>
      </c>
      <c r="C951" s="57">
        <v>77.3</v>
      </c>
      <c r="D951" s="6">
        <v>2011</v>
      </c>
    </row>
    <row r="952" spans="2:4" hidden="1" x14ac:dyDescent="0.25">
      <c r="B952" s="58" t="s">
        <v>88</v>
      </c>
      <c r="C952" s="50">
        <v>76.7</v>
      </c>
      <c r="D952" s="56">
        <v>2010</v>
      </c>
    </row>
    <row r="953" spans="2:4" hidden="1" x14ac:dyDescent="0.25">
      <c r="B953" s="56" t="s">
        <v>88</v>
      </c>
      <c r="C953" s="57">
        <v>76.3</v>
      </c>
      <c r="D953" s="6">
        <v>2009</v>
      </c>
    </row>
    <row r="954" spans="2:4" hidden="1" x14ac:dyDescent="0.25">
      <c r="B954" s="58" t="s">
        <v>88</v>
      </c>
      <c r="C954" s="50">
        <v>75.900000000000006</v>
      </c>
      <c r="D954" s="56">
        <v>2008</v>
      </c>
    </row>
    <row r="955" spans="2:4" hidden="1" x14ac:dyDescent="0.25">
      <c r="B955" s="56" t="s">
        <v>88</v>
      </c>
      <c r="C955" s="57">
        <v>75.400000000000006</v>
      </c>
      <c r="D955" s="6">
        <v>2007</v>
      </c>
    </row>
    <row r="956" spans="2:4" hidden="1" x14ac:dyDescent="0.25">
      <c r="B956" s="58" t="s">
        <v>88</v>
      </c>
      <c r="C956" s="50">
        <v>75</v>
      </c>
      <c r="D956" s="56">
        <v>2006</v>
      </c>
    </row>
    <row r="957" spans="2:4" hidden="1" x14ac:dyDescent="0.25">
      <c r="B957" s="56" t="s">
        <v>88</v>
      </c>
      <c r="C957" s="57">
        <v>74.3</v>
      </c>
      <c r="D957" s="6">
        <v>2005</v>
      </c>
    </row>
    <row r="958" spans="2:4" hidden="1" x14ac:dyDescent="0.25">
      <c r="B958" s="58" t="s">
        <v>88</v>
      </c>
      <c r="C958" s="50">
        <v>73.400000000000006</v>
      </c>
      <c r="D958" s="56">
        <v>2004</v>
      </c>
    </row>
    <row r="959" spans="2:4" hidden="1" x14ac:dyDescent="0.25">
      <c r="B959" s="56" t="s">
        <v>88</v>
      </c>
      <c r="C959" s="57">
        <v>72.7</v>
      </c>
      <c r="D959" s="6">
        <v>2003</v>
      </c>
    </row>
    <row r="960" spans="2:4" hidden="1" x14ac:dyDescent="0.25">
      <c r="B960" s="58" t="s">
        <v>88</v>
      </c>
      <c r="C960" s="50">
        <v>71.8</v>
      </c>
      <c r="D960" s="56">
        <v>2002</v>
      </c>
    </row>
    <row r="961" spans="2:4" hidden="1" x14ac:dyDescent="0.25">
      <c r="B961" s="56" t="s">
        <v>88</v>
      </c>
      <c r="C961" s="57">
        <v>78</v>
      </c>
      <c r="D961" s="6">
        <v>2001</v>
      </c>
    </row>
    <row r="962" spans="2:4" hidden="1" x14ac:dyDescent="0.25">
      <c r="B962" s="58" t="s">
        <v>88</v>
      </c>
      <c r="C962" s="50">
        <v>69.599999999999994</v>
      </c>
      <c r="D962" s="56">
        <v>2000</v>
      </c>
    </row>
    <row r="963" spans="2:4" hidden="1" x14ac:dyDescent="0.25">
      <c r="B963" s="56" t="s">
        <v>89</v>
      </c>
      <c r="C963" s="57">
        <v>57.8</v>
      </c>
      <c r="D963" s="6">
        <v>2014</v>
      </c>
    </row>
    <row r="964" spans="2:4" hidden="1" x14ac:dyDescent="0.25">
      <c r="B964" s="58" t="s">
        <v>89</v>
      </c>
      <c r="C964" s="50">
        <v>57.3</v>
      </c>
      <c r="D964" s="56">
        <v>2013</v>
      </c>
    </row>
    <row r="965" spans="2:4" hidden="1" x14ac:dyDescent="0.25">
      <c r="B965" s="56" t="s">
        <v>89</v>
      </c>
      <c r="C965" s="57">
        <v>57.2</v>
      </c>
      <c r="D965" s="6">
        <v>2012</v>
      </c>
    </row>
    <row r="966" spans="2:4" hidden="1" x14ac:dyDescent="0.25">
      <c r="B966" s="58" t="s">
        <v>89</v>
      </c>
      <c r="C966" s="50">
        <v>56.8</v>
      </c>
      <c r="D966" s="56">
        <v>2011</v>
      </c>
    </row>
    <row r="967" spans="2:4" hidden="1" x14ac:dyDescent="0.25">
      <c r="B967" s="56" t="s">
        <v>89</v>
      </c>
      <c r="C967" s="57">
        <v>56.5</v>
      </c>
      <c r="D967" s="6">
        <v>2010</v>
      </c>
    </row>
    <row r="968" spans="2:4" hidden="1" x14ac:dyDescent="0.25">
      <c r="B968" s="58" t="s">
        <v>89</v>
      </c>
      <c r="C968" s="50">
        <v>56</v>
      </c>
      <c r="D968" s="56">
        <v>2009</v>
      </c>
    </row>
    <row r="969" spans="2:4" hidden="1" x14ac:dyDescent="0.25">
      <c r="B969" s="56" t="s">
        <v>89</v>
      </c>
      <c r="C969" s="57">
        <v>55.5</v>
      </c>
      <c r="D969" s="6">
        <v>2008</v>
      </c>
    </row>
    <row r="970" spans="2:4" hidden="1" x14ac:dyDescent="0.25">
      <c r="B970" s="58" t="s">
        <v>89</v>
      </c>
      <c r="C970" s="50">
        <v>55</v>
      </c>
      <c r="D970" s="56">
        <v>2007</v>
      </c>
    </row>
    <row r="971" spans="2:4" hidden="1" x14ac:dyDescent="0.25">
      <c r="B971" s="56" t="s">
        <v>89</v>
      </c>
      <c r="C971" s="57">
        <v>54.3</v>
      </c>
      <c r="D971" s="6">
        <v>2006</v>
      </c>
    </row>
    <row r="972" spans="2:4" hidden="1" x14ac:dyDescent="0.25">
      <c r="B972" s="58" t="s">
        <v>89</v>
      </c>
      <c r="C972" s="50">
        <v>53.6</v>
      </c>
      <c r="D972" s="56">
        <v>2005</v>
      </c>
    </row>
    <row r="973" spans="2:4" hidden="1" x14ac:dyDescent="0.25">
      <c r="B973" s="56" t="s">
        <v>89</v>
      </c>
      <c r="C973" s="57">
        <v>52.8</v>
      </c>
      <c r="D973" s="6">
        <v>2004</v>
      </c>
    </row>
    <row r="974" spans="2:4" hidden="1" x14ac:dyDescent="0.25">
      <c r="B974" s="58" t="s">
        <v>89</v>
      </c>
      <c r="C974" s="50">
        <v>52</v>
      </c>
      <c r="D974" s="56">
        <v>2003</v>
      </c>
    </row>
    <row r="975" spans="2:4" hidden="1" x14ac:dyDescent="0.25">
      <c r="B975" s="56" t="s">
        <v>90</v>
      </c>
      <c r="C975" s="57">
        <v>81.400000000000006</v>
      </c>
      <c r="D975" s="6">
        <v>2014</v>
      </c>
    </row>
    <row r="976" spans="2:4" hidden="1" x14ac:dyDescent="0.25">
      <c r="B976" s="58" t="s">
        <v>90</v>
      </c>
      <c r="C976" s="50">
        <v>81.099999999999994</v>
      </c>
      <c r="D976" s="56">
        <v>2013</v>
      </c>
    </row>
    <row r="977" spans="2:4" hidden="1" x14ac:dyDescent="0.25">
      <c r="B977" s="56" t="s">
        <v>90</v>
      </c>
      <c r="C977" s="57">
        <v>81</v>
      </c>
      <c r="D977" s="6">
        <v>2012</v>
      </c>
    </row>
    <row r="978" spans="2:4" hidden="1" x14ac:dyDescent="0.25">
      <c r="B978" s="58" t="s">
        <v>90</v>
      </c>
      <c r="C978" s="50">
        <v>87</v>
      </c>
      <c r="D978" s="56">
        <v>2011</v>
      </c>
    </row>
    <row r="979" spans="2:4" hidden="1" x14ac:dyDescent="0.25">
      <c r="B979" s="56" t="s">
        <v>90</v>
      </c>
      <c r="C979" s="57">
        <v>83</v>
      </c>
      <c r="D979" s="6">
        <v>2010</v>
      </c>
    </row>
    <row r="980" spans="2:4" hidden="1" x14ac:dyDescent="0.25">
      <c r="B980" s="58" t="s">
        <v>90</v>
      </c>
      <c r="C980" s="50">
        <v>82</v>
      </c>
      <c r="D980" s="56">
        <v>2009</v>
      </c>
    </row>
    <row r="981" spans="2:4" hidden="1" x14ac:dyDescent="0.25">
      <c r="B981" s="56" t="s">
        <v>90</v>
      </c>
      <c r="C981" s="57">
        <v>80</v>
      </c>
      <c r="D981" s="6">
        <v>2008</v>
      </c>
    </row>
    <row r="982" spans="2:4" hidden="1" x14ac:dyDescent="0.25">
      <c r="B982" s="58" t="s">
        <v>90</v>
      </c>
      <c r="C982" s="50">
        <v>79.599999999999994</v>
      </c>
      <c r="D982" s="56">
        <v>2007</v>
      </c>
    </row>
    <row r="983" spans="2:4" hidden="1" x14ac:dyDescent="0.25">
      <c r="B983" s="56" t="s">
        <v>90</v>
      </c>
      <c r="C983" s="57">
        <v>79.3</v>
      </c>
      <c r="D983" s="6">
        <v>2006</v>
      </c>
    </row>
    <row r="984" spans="2:4" hidden="1" x14ac:dyDescent="0.25">
      <c r="B984" s="58" t="s">
        <v>90</v>
      </c>
      <c r="C984" s="50">
        <v>79</v>
      </c>
      <c r="D984" s="56">
        <v>2005</v>
      </c>
    </row>
    <row r="985" spans="2:4" hidden="1" x14ac:dyDescent="0.25">
      <c r="B985" s="56" t="s">
        <v>90</v>
      </c>
      <c r="C985" s="57">
        <v>78.7</v>
      </c>
      <c r="D985" s="6">
        <v>2004</v>
      </c>
    </row>
    <row r="986" spans="2:4" hidden="1" x14ac:dyDescent="0.25">
      <c r="B986" s="58" t="s">
        <v>90</v>
      </c>
      <c r="C986" s="50">
        <v>78.5</v>
      </c>
      <c r="D986" s="56">
        <v>2003</v>
      </c>
    </row>
    <row r="987" spans="2:4" hidden="1" x14ac:dyDescent="0.25">
      <c r="B987" s="56" t="s">
        <v>91</v>
      </c>
      <c r="C987" s="57">
        <v>63</v>
      </c>
      <c r="D987" s="6">
        <v>2014</v>
      </c>
    </row>
    <row r="988" spans="2:4" hidden="1" x14ac:dyDescent="0.25">
      <c r="B988" s="58" t="s">
        <v>91</v>
      </c>
      <c r="C988" s="50">
        <v>62.7</v>
      </c>
      <c r="D988" s="56">
        <v>2013</v>
      </c>
    </row>
    <row r="989" spans="2:4" hidden="1" x14ac:dyDescent="0.25">
      <c r="B989" s="56" t="s">
        <v>91</v>
      </c>
      <c r="C989" s="57">
        <v>62.5</v>
      </c>
      <c r="D989" s="6">
        <v>2012</v>
      </c>
    </row>
    <row r="990" spans="2:4" hidden="1" x14ac:dyDescent="0.25">
      <c r="B990" s="58" t="s">
        <v>91</v>
      </c>
      <c r="C990" s="50">
        <v>62.2</v>
      </c>
      <c r="D990" s="56">
        <v>2011</v>
      </c>
    </row>
    <row r="991" spans="2:4" hidden="1" x14ac:dyDescent="0.25">
      <c r="B991" s="56" t="s">
        <v>91</v>
      </c>
      <c r="C991" s="57">
        <v>62</v>
      </c>
      <c r="D991" s="6">
        <v>2010</v>
      </c>
    </row>
    <row r="992" spans="2:4" hidden="1" x14ac:dyDescent="0.25">
      <c r="B992" s="58" t="s">
        <v>91</v>
      </c>
      <c r="C992" s="50">
        <v>61.7</v>
      </c>
      <c r="D992" s="56">
        <v>2009</v>
      </c>
    </row>
    <row r="993" spans="2:4" hidden="1" x14ac:dyDescent="0.25">
      <c r="B993" s="56" t="s">
        <v>91</v>
      </c>
      <c r="C993" s="57">
        <v>61.4</v>
      </c>
      <c r="D993" s="6">
        <v>2008</v>
      </c>
    </row>
    <row r="994" spans="2:4" hidden="1" x14ac:dyDescent="0.25">
      <c r="B994" s="58" t="s">
        <v>91</v>
      </c>
      <c r="C994" s="50">
        <v>61.2</v>
      </c>
      <c r="D994" s="56">
        <v>2007</v>
      </c>
    </row>
    <row r="995" spans="2:4" hidden="1" x14ac:dyDescent="0.25">
      <c r="B995" s="56" t="s">
        <v>91</v>
      </c>
      <c r="C995" s="57">
        <v>69</v>
      </c>
      <c r="D995" s="6">
        <v>2006</v>
      </c>
    </row>
    <row r="996" spans="2:4" hidden="1" x14ac:dyDescent="0.25">
      <c r="B996" s="58" t="s">
        <v>91</v>
      </c>
      <c r="C996" s="50">
        <v>66</v>
      </c>
      <c r="D996" s="56">
        <v>2005</v>
      </c>
    </row>
    <row r="997" spans="2:4" hidden="1" x14ac:dyDescent="0.25">
      <c r="B997" s="56" t="s">
        <v>92</v>
      </c>
      <c r="C997" s="57">
        <v>74.2</v>
      </c>
      <c r="D997" s="6">
        <v>2014</v>
      </c>
    </row>
    <row r="998" spans="2:4" hidden="1" x14ac:dyDescent="0.25">
      <c r="B998" s="58" t="s">
        <v>92</v>
      </c>
      <c r="C998" s="50">
        <v>74.099999999999994</v>
      </c>
      <c r="D998" s="56">
        <v>2013</v>
      </c>
    </row>
    <row r="999" spans="2:4" hidden="1" x14ac:dyDescent="0.25">
      <c r="B999" s="56" t="s">
        <v>92</v>
      </c>
      <c r="C999" s="57">
        <v>73.900000000000006</v>
      </c>
      <c r="D999" s="6">
        <v>2012</v>
      </c>
    </row>
    <row r="1000" spans="2:4" hidden="1" x14ac:dyDescent="0.25">
      <c r="B1000" s="58" t="s">
        <v>92</v>
      </c>
      <c r="C1000" s="50">
        <v>73.599999999999994</v>
      </c>
      <c r="D1000" s="56">
        <v>2011</v>
      </c>
    </row>
    <row r="1001" spans="2:4" hidden="1" x14ac:dyDescent="0.25">
      <c r="B1001" s="56" t="s">
        <v>92</v>
      </c>
      <c r="C1001" s="57">
        <v>73.3</v>
      </c>
      <c r="D1001" s="6">
        <v>2010</v>
      </c>
    </row>
    <row r="1002" spans="2:4" hidden="1" x14ac:dyDescent="0.25">
      <c r="B1002" s="58" t="s">
        <v>92</v>
      </c>
      <c r="C1002" s="50">
        <v>72.8</v>
      </c>
      <c r="D1002" s="56">
        <v>2009</v>
      </c>
    </row>
    <row r="1003" spans="2:4" hidden="1" x14ac:dyDescent="0.25">
      <c r="B1003" s="56" t="s">
        <v>92</v>
      </c>
      <c r="C1003" s="57">
        <v>72.7</v>
      </c>
      <c r="D1003" s="6">
        <v>2008</v>
      </c>
    </row>
    <row r="1004" spans="2:4" hidden="1" x14ac:dyDescent="0.25">
      <c r="B1004" s="58" t="s">
        <v>92</v>
      </c>
      <c r="C1004" s="50">
        <v>72.900000000000006</v>
      </c>
      <c r="D1004" s="56">
        <v>2007</v>
      </c>
    </row>
    <row r="1005" spans="2:4" hidden="1" x14ac:dyDescent="0.25">
      <c r="B1005" s="56" t="s">
        <v>92</v>
      </c>
      <c r="C1005" s="57">
        <v>71.8</v>
      </c>
      <c r="D1005" s="6">
        <v>2006</v>
      </c>
    </row>
    <row r="1006" spans="2:4" hidden="1" x14ac:dyDescent="0.25">
      <c r="B1006" s="58" t="s">
        <v>92</v>
      </c>
      <c r="C1006" s="50">
        <v>72.099999999999994</v>
      </c>
      <c r="D1006" s="56">
        <v>2005</v>
      </c>
    </row>
    <row r="1007" spans="2:4" hidden="1" x14ac:dyDescent="0.25">
      <c r="B1007" s="56" t="s">
        <v>92</v>
      </c>
      <c r="C1007" s="57">
        <v>71.900000000000006</v>
      </c>
      <c r="D1007" s="6">
        <v>2004</v>
      </c>
    </row>
    <row r="1008" spans="2:4" hidden="1" x14ac:dyDescent="0.25">
      <c r="B1008" s="58" t="s">
        <v>92</v>
      </c>
      <c r="C1008" s="50">
        <v>71.5</v>
      </c>
      <c r="D1008" s="56">
        <v>2003</v>
      </c>
    </row>
    <row r="1009" spans="2:4" hidden="1" x14ac:dyDescent="0.25">
      <c r="B1009" s="56" t="s">
        <v>92</v>
      </c>
      <c r="C1009" s="57">
        <v>71.5</v>
      </c>
      <c r="D1009" s="6">
        <v>2002</v>
      </c>
    </row>
    <row r="1010" spans="2:4" hidden="1" x14ac:dyDescent="0.25">
      <c r="B1010" s="58" t="s">
        <v>92</v>
      </c>
      <c r="C1010" s="50">
        <v>71.5</v>
      </c>
      <c r="D1010" s="56">
        <v>2001</v>
      </c>
    </row>
    <row r="1011" spans="2:4" hidden="1" x14ac:dyDescent="0.25">
      <c r="B1011" s="56" t="s">
        <v>92</v>
      </c>
      <c r="C1011" s="57">
        <v>71</v>
      </c>
      <c r="D1011" s="6">
        <v>2000</v>
      </c>
    </row>
    <row r="1012" spans="2:4" hidden="1" x14ac:dyDescent="0.25">
      <c r="B1012" s="58" t="s">
        <v>93</v>
      </c>
      <c r="C1012" s="50">
        <v>76.599999999999994</v>
      </c>
      <c r="D1012" s="56">
        <v>2014</v>
      </c>
    </row>
    <row r="1013" spans="2:4" hidden="1" x14ac:dyDescent="0.25">
      <c r="B1013" s="56" t="s">
        <v>93</v>
      </c>
      <c r="C1013" s="57">
        <v>76.599999999999994</v>
      </c>
      <c r="D1013" s="6">
        <v>2013</v>
      </c>
    </row>
    <row r="1014" spans="2:4" hidden="1" x14ac:dyDescent="0.25">
      <c r="B1014" s="58" t="s">
        <v>93</v>
      </c>
      <c r="C1014" s="50">
        <v>76.3</v>
      </c>
      <c r="D1014" s="56">
        <v>2012</v>
      </c>
    </row>
    <row r="1015" spans="2:4" hidden="1" x14ac:dyDescent="0.25">
      <c r="B1015" s="56" t="s">
        <v>93</v>
      </c>
      <c r="C1015" s="57">
        <v>76.099999999999994</v>
      </c>
      <c r="D1015" s="6">
        <v>2011</v>
      </c>
    </row>
    <row r="1016" spans="2:4" hidden="1" x14ac:dyDescent="0.25">
      <c r="B1016" s="58" t="s">
        <v>93</v>
      </c>
      <c r="C1016" s="50">
        <v>75.599999999999994</v>
      </c>
      <c r="D1016" s="56">
        <v>2010</v>
      </c>
    </row>
    <row r="1017" spans="2:4" hidden="1" x14ac:dyDescent="0.25">
      <c r="B1017" s="56" t="s">
        <v>93</v>
      </c>
      <c r="C1017" s="57">
        <v>75.7</v>
      </c>
      <c r="D1017" s="6">
        <v>2009</v>
      </c>
    </row>
    <row r="1018" spans="2:4" hidden="1" x14ac:dyDescent="0.25">
      <c r="B1018" s="58" t="s">
        <v>93</v>
      </c>
      <c r="C1018" s="50">
        <v>75.599999999999994</v>
      </c>
      <c r="D1018" s="56">
        <v>2008</v>
      </c>
    </row>
    <row r="1019" spans="2:4" hidden="1" x14ac:dyDescent="0.25">
      <c r="B1019" s="56" t="s">
        <v>93</v>
      </c>
      <c r="C1019" s="57">
        <v>76</v>
      </c>
      <c r="D1019" s="6">
        <v>2007</v>
      </c>
    </row>
    <row r="1020" spans="2:4" hidden="1" x14ac:dyDescent="0.25">
      <c r="B1020" s="58" t="s">
        <v>93</v>
      </c>
      <c r="C1020" s="50">
        <v>75.8</v>
      </c>
      <c r="D1020" s="56">
        <v>2006</v>
      </c>
    </row>
    <row r="1021" spans="2:4" hidden="1" x14ac:dyDescent="0.25">
      <c r="B1021" s="56" t="s">
        <v>93</v>
      </c>
      <c r="C1021" s="57">
        <v>75.3</v>
      </c>
      <c r="D1021" s="6">
        <v>2005</v>
      </c>
    </row>
    <row r="1022" spans="2:4" hidden="1" x14ac:dyDescent="0.25">
      <c r="B1022" s="58" t="s">
        <v>93</v>
      </c>
      <c r="C1022" s="50">
        <v>75.400000000000006</v>
      </c>
      <c r="D1022" s="56">
        <v>2004</v>
      </c>
    </row>
    <row r="1023" spans="2:4" hidden="1" x14ac:dyDescent="0.25">
      <c r="B1023" s="56" t="s">
        <v>93</v>
      </c>
      <c r="C1023" s="57">
        <v>75</v>
      </c>
      <c r="D1023" s="6">
        <v>2003</v>
      </c>
    </row>
    <row r="1024" spans="2:4" hidden="1" x14ac:dyDescent="0.25">
      <c r="B1024" s="58" t="s">
        <v>93</v>
      </c>
      <c r="C1024" s="50">
        <v>75</v>
      </c>
      <c r="D1024" s="56">
        <v>2002</v>
      </c>
    </row>
    <row r="1025" spans="2:4" hidden="1" x14ac:dyDescent="0.25">
      <c r="B1025" s="56" t="s">
        <v>93</v>
      </c>
      <c r="C1025" s="57">
        <v>75</v>
      </c>
      <c r="D1025" s="6">
        <v>2001</v>
      </c>
    </row>
    <row r="1026" spans="2:4" hidden="1" x14ac:dyDescent="0.25">
      <c r="B1026" s="58" t="s">
        <v>93</v>
      </c>
      <c r="C1026" s="50">
        <v>74.8</v>
      </c>
      <c r="D1026" s="56">
        <v>2000</v>
      </c>
    </row>
    <row r="1027" spans="2:4" hidden="1" x14ac:dyDescent="0.25">
      <c r="B1027" s="56" t="s">
        <v>94</v>
      </c>
      <c r="C1027" s="57">
        <v>68.400000000000006</v>
      </c>
      <c r="D1027" s="6">
        <v>2014</v>
      </c>
    </row>
    <row r="1028" spans="2:4" hidden="1" x14ac:dyDescent="0.25">
      <c r="B1028" s="58" t="s">
        <v>94</v>
      </c>
      <c r="C1028" s="50">
        <v>68.099999999999994</v>
      </c>
      <c r="D1028" s="56">
        <v>2013</v>
      </c>
    </row>
    <row r="1029" spans="2:4" hidden="1" x14ac:dyDescent="0.25">
      <c r="B1029" s="56" t="s">
        <v>94</v>
      </c>
      <c r="C1029" s="57">
        <v>67.8</v>
      </c>
      <c r="D1029" s="6">
        <v>2012</v>
      </c>
    </row>
    <row r="1030" spans="2:4" hidden="1" x14ac:dyDescent="0.25">
      <c r="B1030" s="58" t="s">
        <v>94</v>
      </c>
      <c r="C1030" s="50">
        <v>67.3</v>
      </c>
      <c r="D1030" s="56">
        <v>2011</v>
      </c>
    </row>
    <row r="1031" spans="2:4" hidden="1" x14ac:dyDescent="0.25">
      <c r="B1031" s="56" t="s">
        <v>94</v>
      </c>
      <c r="C1031" s="57">
        <v>66.3</v>
      </c>
      <c r="D1031" s="6">
        <v>2010</v>
      </c>
    </row>
    <row r="1032" spans="2:4" hidden="1" x14ac:dyDescent="0.25">
      <c r="B1032" s="58" t="s">
        <v>94</v>
      </c>
      <c r="C1032" s="50">
        <v>66.900000000000006</v>
      </c>
      <c r="D1032" s="56">
        <v>2009</v>
      </c>
    </row>
    <row r="1033" spans="2:4" hidden="1" x14ac:dyDescent="0.25">
      <c r="B1033" s="56" t="s">
        <v>94</v>
      </c>
      <c r="C1033" s="57">
        <v>67.400000000000006</v>
      </c>
      <c r="D1033" s="6">
        <v>2008</v>
      </c>
    </row>
    <row r="1034" spans="2:4" hidden="1" x14ac:dyDescent="0.25">
      <c r="B1034" s="58" t="s">
        <v>94</v>
      </c>
      <c r="C1034" s="50">
        <v>65.900000000000006</v>
      </c>
      <c r="D1034" s="56">
        <v>2007</v>
      </c>
    </row>
    <row r="1035" spans="2:4" hidden="1" x14ac:dyDescent="0.25">
      <c r="B1035" s="56" t="s">
        <v>94</v>
      </c>
      <c r="C1035" s="57">
        <v>65</v>
      </c>
      <c r="D1035" s="6">
        <v>2006</v>
      </c>
    </row>
    <row r="1036" spans="2:4" hidden="1" x14ac:dyDescent="0.25">
      <c r="B1036" s="58" t="s">
        <v>94</v>
      </c>
      <c r="C1036" s="50">
        <v>64.5</v>
      </c>
      <c r="D1036" s="56">
        <v>2005</v>
      </c>
    </row>
    <row r="1037" spans="2:4" hidden="1" x14ac:dyDescent="0.25">
      <c r="B1037" s="56" t="s">
        <v>94</v>
      </c>
      <c r="C1037" s="57">
        <v>64</v>
      </c>
      <c r="D1037" s="6">
        <v>2004</v>
      </c>
    </row>
    <row r="1038" spans="2:4" hidden="1" x14ac:dyDescent="0.25">
      <c r="B1038" s="58" t="s">
        <v>94</v>
      </c>
      <c r="C1038" s="50">
        <v>64</v>
      </c>
      <c r="D1038" s="56">
        <v>2003</v>
      </c>
    </row>
    <row r="1039" spans="2:4" hidden="1" x14ac:dyDescent="0.25">
      <c r="B1039" s="56" t="s">
        <v>94</v>
      </c>
      <c r="C1039" s="57">
        <v>63.8</v>
      </c>
      <c r="D1039" s="6">
        <v>2002</v>
      </c>
    </row>
    <row r="1040" spans="2:4" hidden="1" x14ac:dyDescent="0.25">
      <c r="B1040" s="58" t="s">
        <v>94</v>
      </c>
      <c r="C1040" s="50">
        <v>63.2</v>
      </c>
      <c r="D1040" s="56">
        <v>2001</v>
      </c>
    </row>
    <row r="1041" spans="2:4" hidden="1" x14ac:dyDescent="0.25">
      <c r="B1041" s="56" t="s">
        <v>94</v>
      </c>
      <c r="C1041" s="57">
        <v>62.8</v>
      </c>
      <c r="D1041" s="6">
        <v>2000</v>
      </c>
    </row>
    <row r="1042" spans="2:4" hidden="1" x14ac:dyDescent="0.25">
      <c r="B1042" s="58" t="s">
        <v>95</v>
      </c>
      <c r="C1042" s="50">
        <v>75.900000000000006</v>
      </c>
      <c r="D1042" s="56">
        <v>2014</v>
      </c>
    </row>
    <row r="1043" spans="2:4" hidden="1" x14ac:dyDescent="0.25">
      <c r="B1043" s="56" t="s">
        <v>95</v>
      </c>
      <c r="C1043" s="57">
        <v>75.8</v>
      </c>
      <c r="D1043" s="6">
        <v>2013</v>
      </c>
    </row>
    <row r="1044" spans="2:4" hidden="1" x14ac:dyDescent="0.25">
      <c r="B1044" s="58" t="s">
        <v>95</v>
      </c>
      <c r="C1044" s="50">
        <v>75.599999999999994</v>
      </c>
      <c r="D1044" s="56">
        <v>2012</v>
      </c>
    </row>
    <row r="1045" spans="2:4" hidden="1" x14ac:dyDescent="0.25">
      <c r="B1045" s="56" t="s">
        <v>95</v>
      </c>
      <c r="C1045" s="57">
        <v>75.400000000000006</v>
      </c>
      <c r="D1045" s="6">
        <v>2011</v>
      </c>
    </row>
    <row r="1046" spans="2:4" hidden="1" x14ac:dyDescent="0.25">
      <c r="B1046" s="58" t="s">
        <v>95</v>
      </c>
      <c r="C1046" s="50">
        <v>75.3</v>
      </c>
      <c r="D1046" s="56">
        <v>2010</v>
      </c>
    </row>
    <row r="1047" spans="2:4" hidden="1" x14ac:dyDescent="0.25">
      <c r="B1047" s="56" t="s">
        <v>95</v>
      </c>
      <c r="C1047" s="57">
        <v>75</v>
      </c>
      <c r="D1047" s="6">
        <v>2009</v>
      </c>
    </row>
    <row r="1048" spans="2:4" hidden="1" x14ac:dyDescent="0.25">
      <c r="B1048" s="58" t="s">
        <v>95</v>
      </c>
      <c r="C1048" s="50">
        <v>74.599999999999994</v>
      </c>
      <c r="D1048" s="56">
        <v>2008</v>
      </c>
    </row>
    <row r="1049" spans="2:4" hidden="1" x14ac:dyDescent="0.25">
      <c r="B1049" s="56" t="s">
        <v>95</v>
      </c>
      <c r="C1049" s="57">
        <v>74.2</v>
      </c>
      <c r="D1049" s="6">
        <v>2007</v>
      </c>
    </row>
    <row r="1050" spans="2:4" hidden="1" x14ac:dyDescent="0.25">
      <c r="B1050" s="58" t="s">
        <v>95</v>
      </c>
      <c r="C1050" s="50">
        <v>73.8</v>
      </c>
      <c r="D1050" s="56">
        <v>2006</v>
      </c>
    </row>
    <row r="1051" spans="2:4" hidden="1" x14ac:dyDescent="0.25">
      <c r="B1051" s="56" t="s">
        <v>96</v>
      </c>
      <c r="C1051" s="57">
        <v>74.099999999999994</v>
      </c>
      <c r="D1051" s="6">
        <v>2014</v>
      </c>
    </row>
    <row r="1052" spans="2:4" hidden="1" x14ac:dyDescent="0.25">
      <c r="B1052" s="58" t="s">
        <v>96</v>
      </c>
      <c r="C1052" s="50">
        <v>73.900000000000006</v>
      </c>
      <c r="D1052" s="56">
        <v>2013</v>
      </c>
    </row>
    <row r="1053" spans="2:4" hidden="1" x14ac:dyDescent="0.25">
      <c r="B1053" s="56" t="s">
        <v>96</v>
      </c>
      <c r="C1053" s="57">
        <v>73.599999999999994</v>
      </c>
      <c r="D1053" s="6">
        <v>2012</v>
      </c>
    </row>
    <row r="1054" spans="2:4" hidden="1" x14ac:dyDescent="0.25">
      <c r="B1054" s="58" t="s">
        <v>96</v>
      </c>
      <c r="C1054" s="50">
        <v>73.3</v>
      </c>
      <c r="D1054" s="56">
        <v>2011</v>
      </c>
    </row>
    <row r="1055" spans="2:4" hidden="1" x14ac:dyDescent="0.25">
      <c r="B1055" s="56" t="s">
        <v>96</v>
      </c>
      <c r="C1055" s="57">
        <v>72.8</v>
      </c>
      <c r="D1055" s="6">
        <v>2010</v>
      </c>
    </row>
    <row r="1056" spans="2:4" hidden="1" x14ac:dyDescent="0.25">
      <c r="B1056" s="58" t="s">
        <v>96</v>
      </c>
      <c r="C1056" s="50">
        <v>72.3</v>
      </c>
      <c r="D1056" s="56">
        <v>2009</v>
      </c>
    </row>
    <row r="1057" spans="2:4" hidden="1" x14ac:dyDescent="0.25">
      <c r="B1057" s="56" t="s">
        <v>96</v>
      </c>
      <c r="C1057" s="57">
        <v>71.8</v>
      </c>
      <c r="D1057" s="6">
        <v>2008</v>
      </c>
    </row>
    <row r="1058" spans="2:4" hidden="1" x14ac:dyDescent="0.25">
      <c r="B1058" s="58" t="s">
        <v>96</v>
      </c>
      <c r="C1058" s="50">
        <v>71.400000000000006</v>
      </c>
      <c r="D1058" s="56">
        <v>2007</v>
      </c>
    </row>
    <row r="1059" spans="2:4" hidden="1" x14ac:dyDescent="0.25">
      <c r="B1059" s="56" t="s">
        <v>96</v>
      </c>
      <c r="C1059" s="57">
        <v>71</v>
      </c>
      <c r="D1059" s="6">
        <v>2006</v>
      </c>
    </row>
    <row r="1060" spans="2:4" hidden="1" x14ac:dyDescent="0.25">
      <c r="B1060" s="58" t="s">
        <v>96</v>
      </c>
      <c r="C1060" s="50">
        <v>77</v>
      </c>
      <c r="D1060" s="56">
        <v>2005</v>
      </c>
    </row>
    <row r="1061" spans="2:4" hidden="1" x14ac:dyDescent="0.25">
      <c r="B1061" s="56" t="s">
        <v>96</v>
      </c>
      <c r="C1061" s="57">
        <v>72</v>
      </c>
      <c r="D1061" s="6">
        <v>2004</v>
      </c>
    </row>
    <row r="1062" spans="2:4" hidden="1" x14ac:dyDescent="0.25">
      <c r="B1062" s="58" t="s">
        <v>96</v>
      </c>
      <c r="C1062" s="50">
        <v>69.900000000000006</v>
      </c>
      <c r="D1062" s="56">
        <v>2003</v>
      </c>
    </row>
    <row r="1063" spans="2:4" hidden="1" x14ac:dyDescent="0.25">
      <c r="B1063" s="56" t="s">
        <v>96</v>
      </c>
      <c r="C1063" s="57">
        <v>69.5</v>
      </c>
      <c r="D1063" s="6">
        <v>2002</v>
      </c>
    </row>
    <row r="1064" spans="2:4" hidden="1" x14ac:dyDescent="0.25">
      <c r="B1064" s="58" t="s">
        <v>96</v>
      </c>
      <c r="C1064" s="50">
        <v>69</v>
      </c>
      <c r="D1064" s="56">
        <v>2001</v>
      </c>
    </row>
    <row r="1065" spans="2:4" hidden="1" x14ac:dyDescent="0.25">
      <c r="B1065" s="56" t="s">
        <v>96</v>
      </c>
      <c r="C1065" s="57">
        <v>68.599999999999994</v>
      </c>
      <c r="D1065" s="6">
        <v>2000</v>
      </c>
    </row>
    <row r="1066" spans="2:4" hidden="1" x14ac:dyDescent="0.25">
      <c r="B1066" s="58" t="s">
        <v>97</v>
      </c>
      <c r="C1066" s="50">
        <v>56.7</v>
      </c>
      <c r="D1066" s="56">
        <v>2014</v>
      </c>
    </row>
    <row r="1067" spans="2:4" hidden="1" x14ac:dyDescent="0.25">
      <c r="B1067" s="56" t="s">
        <v>97</v>
      </c>
      <c r="C1067" s="57">
        <v>55.3</v>
      </c>
      <c r="D1067" s="6">
        <v>2013</v>
      </c>
    </row>
    <row r="1068" spans="2:4" hidden="1" x14ac:dyDescent="0.25">
      <c r="B1068" s="58" t="s">
        <v>97</v>
      </c>
      <c r="C1068" s="50">
        <v>54.8</v>
      </c>
      <c r="D1068" s="56">
        <v>2012</v>
      </c>
    </row>
    <row r="1069" spans="2:4" hidden="1" x14ac:dyDescent="0.25">
      <c r="B1069" s="56" t="s">
        <v>97</v>
      </c>
      <c r="C1069" s="57">
        <v>54.3</v>
      </c>
      <c r="D1069" s="6">
        <v>2011</v>
      </c>
    </row>
    <row r="1070" spans="2:4" hidden="1" x14ac:dyDescent="0.25">
      <c r="B1070" s="58" t="s">
        <v>97</v>
      </c>
      <c r="C1070" s="50">
        <v>54</v>
      </c>
      <c r="D1070" s="56">
        <v>2010</v>
      </c>
    </row>
    <row r="1071" spans="2:4" hidden="1" x14ac:dyDescent="0.25">
      <c r="B1071" s="56" t="s">
        <v>97</v>
      </c>
      <c r="C1071" s="57">
        <v>53.8</v>
      </c>
      <c r="D1071" s="6">
        <v>2009</v>
      </c>
    </row>
    <row r="1072" spans="2:4" hidden="1" x14ac:dyDescent="0.25">
      <c r="B1072" s="58" t="s">
        <v>97</v>
      </c>
      <c r="C1072" s="50">
        <v>53.2</v>
      </c>
      <c r="D1072" s="56">
        <v>2008</v>
      </c>
    </row>
    <row r="1073" spans="2:4" hidden="1" x14ac:dyDescent="0.25">
      <c r="B1073" s="56" t="s">
        <v>97</v>
      </c>
      <c r="C1073" s="57">
        <v>52.1</v>
      </c>
      <c r="D1073" s="6">
        <v>2007</v>
      </c>
    </row>
    <row r="1074" spans="2:4" hidden="1" x14ac:dyDescent="0.25">
      <c r="B1074" s="58" t="s">
        <v>97</v>
      </c>
      <c r="C1074" s="50">
        <v>51.2</v>
      </c>
      <c r="D1074" s="56">
        <v>2006</v>
      </c>
    </row>
    <row r="1075" spans="2:4" hidden="1" x14ac:dyDescent="0.25">
      <c r="B1075" s="56" t="s">
        <v>97</v>
      </c>
      <c r="C1075" s="57">
        <v>58</v>
      </c>
      <c r="D1075" s="6">
        <v>2005</v>
      </c>
    </row>
    <row r="1076" spans="2:4" hidden="1" x14ac:dyDescent="0.25">
      <c r="B1076" s="58" t="s">
        <v>97</v>
      </c>
      <c r="C1076" s="50">
        <v>54</v>
      </c>
      <c r="D1076" s="56">
        <v>2004</v>
      </c>
    </row>
    <row r="1077" spans="2:4" hidden="1" x14ac:dyDescent="0.25">
      <c r="B1077" s="56" t="s">
        <v>97</v>
      </c>
      <c r="C1077" s="57">
        <v>51</v>
      </c>
      <c r="D1077" s="6">
        <v>2003</v>
      </c>
    </row>
    <row r="1078" spans="2:4" hidden="1" x14ac:dyDescent="0.25">
      <c r="B1078" s="58" t="s">
        <v>97</v>
      </c>
      <c r="C1078" s="50">
        <v>49.8</v>
      </c>
      <c r="D1078" s="56">
        <v>2002</v>
      </c>
    </row>
    <row r="1079" spans="2:4" hidden="1" x14ac:dyDescent="0.25">
      <c r="B1079" s="56" t="s">
        <v>97</v>
      </c>
      <c r="C1079" s="57">
        <v>49.5</v>
      </c>
      <c r="D1079" s="6">
        <v>2001</v>
      </c>
    </row>
    <row r="1080" spans="2:4" hidden="1" x14ac:dyDescent="0.25">
      <c r="B1080" s="58" t="s">
        <v>98</v>
      </c>
      <c r="C1080" s="50">
        <v>66.400000000000006</v>
      </c>
      <c r="D1080" s="56">
        <v>2014</v>
      </c>
    </row>
    <row r="1081" spans="2:4" hidden="1" x14ac:dyDescent="0.25">
      <c r="B1081" s="56" t="s">
        <v>98</v>
      </c>
      <c r="C1081" s="57">
        <v>66.2</v>
      </c>
      <c r="D1081" s="6">
        <v>2013</v>
      </c>
    </row>
    <row r="1082" spans="2:4" hidden="1" x14ac:dyDescent="0.25">
      <c r="B1082" s="58" t="s">
        <v>98</v>
      </c>
      <c r="C1082" s="50">
        <v>65.900000000000006</v>
      </c>
      <c r="D1082" s="56">
        <v>2012</v>
      </c>
    </row>
    <row r="1083" spans="2:4" hidden="1" x14ac:dyDescent="0.25">
      <c r="B1083" s="56" t="s">
        <v>98</v>
      </c>
      <c r="C1083" s="57">
        <v>65.599999999999994</v>
      </c>
      <c r="D1083" s="6">
        <v>2011</v>
      </c>
    </row>
    <row r="1084" spans="2:4" hidden="1" x14ac:dyDescent="0.25">
      <c r="B1084" s="58" t="s">
        <v>98</v>
      </c>
      <c r="C1084" s="50">
        <v>65.400000000000006</v>
      </c>
      <c r="D1084" s="56">
        <v>2010</v>
      </c>
    </row>
    <row r="1085" spans="2:4" hidden="1" x14ac:dyDescent="0.25">
      <c r="B1085" s="56" t="s">
        <v>98</v>
      </c>
      <c r="C1085" s="57">
        <v>65.2</v>
      </c>
      <c r="D1085" s="6">
        <v>2009</v>
      </c>
    </row>
    <row r="1086" spans="2:4" hidden="1" x14ac:dyDescent="0.25">
      <c r="B1086" s="58" t="s">
        <v>98</v>
      </c>
      <c r="C1086" s="50">
        <v>59.2</v>
      </c>
      <c r="D1086" s="56">
        <v>2008</v>
      </c>
    </row>
    <row r="1087" spans="2:4" hidden="1" x14ac:dyDescent="0.25">
      <c r="B1087" s="56" t="s">
        <v>98</v>
      </c>
      <c r="C1087" s="57">
        <v>64.5</v>
      </c>
      <c r="D1087" s="6">
        <v>2007</v>
      </c>
    </row>
    <row r="1088" spans="2:4" hidden="1" x14ac:dyDescent="0.25">
      <c r="B1088" s="58" t="s">
        <v>98</v>
      </c>
      <c r="C1088" s="50">
        <v>64.2</v>
      </c>
      <c r="D1088" s="56">
        <v>2006</v>
      </c>
    </row>
    <row r="1089" spans="2:4" hidden="1" x14ac:dyDescent="0.25">
      <c r="B1089" s="56" t="s">
        <v>98</v>
      </c>
      <c r="C1089" s="57">
        <v>63.9</v>
      </c>
      <c r="D1089" s="6">
        <v>2005</v>
      </c>
    </row>
    <row r="1090" spans="2:4" hidden="1" x14ac:dyDescent="0.25">
      <c r="B1090" s="58" t="s">
        <v>98</v>
      </c>
      <c r="C1090" s="50">
        <v>63.5</v>
      </c>
      <c r="D1090" s="56">
        <v>2004</v>
      </c>
    </row>
    <row r="1091" spans="2:4" hidden="1" x14ac:dyDescent="0.25">
      <c r="B1091" s="56" t="s">
        <v>98</v>
      </c>
      <c r="C1091" s="57">
        <v>63.2</v>
      </c>
      <c r="D1091" s="6">
        <v>2003</v>
      </c>
    </row>
    <row r="1092" spans="2:4" hidden="1" x14ac:dyDescent="0.25">
      <c r="B1092" s="58" t="s">
        <v>99</v>
      </c>
      <c r="C1092" s="50">
        <v>65.900000000000006</v>
      </c>
      <c r="D1092" s="56">
        <v>2014</v>
      </c>
    </row>
    <row r="1093" spans="2:4" hidden="1" x14ac:dyDescent="0.25">
      <c r="B1093" s="56" t="s">
        <v>99</v>
      </c>
      <c r="C1093" s="57">
        <v>66.099999999999994</v>
      </c>
      <c r="D1093" s="6">
        <v>2013</v>
      </c>
    </row>
    <row r="1094" spans="2:4" hidden="1" x14ac:dyDescent="0.25">
      <c r="B1094" s="58" t="s">
        <v>99</v>
      </c>
      <c r="C1094" s="50">
        <v>65.8</v>
      </c>
      <c r="D1094" s="56">
        <v>2012</v>
      </c>
    </row>
    <row r="1095" spans="2:4" hidden="1" x14ac:dyDescent="0.25">
      <c r="B1095" s="56" t="s">
        <v>99</v>
      </c>
      <c r="C1095" s="57">
        <v>64.3</v>
      </c>
      <c r="D1095" s="6">
        <v>2011</v>
      </c>
    </row>
    <row r="1096" spans="2:4" hidden="1" x14ac:dyDescent="0.25">
      <c r="B1096" s="58" t="s">
        <v>99</v>
      </c>
      <c r="C1096" s="50">
        <v>63</v>
      </c>
      <c r="D1096" s="56">
        <v>2010</v>
      </c>
    </row>
    <row r="1097" spans="2:4" hidden="1" x14ac:dyDescent="0.25">
      <c r="B1097" s="56" t="s">
        <v>100</v>
      </c>
      <c r="C1097" s="57">
        <v>69.599999999999994</v>
      </c>
      <c r="D1097" s="6">
        <v>2014</v>
      </c>
    </row>
    <row r="1098" spans="2:4" hidden="1" x14ac:dyDescent="0.25">
      <c r="B1098" s="58" t="s">
        <v>100</v>
      </c>
      <c r="C1098" s="50">
        <v>69.3</v>
      </c>
      <c r="D1098" s="56">
        <v>2013</v>
      </c>
    </row>
    <row r="1099" spans="2:4" hidden="1" x14ac:dyDescent="0.25">
      <c r="B1099" s="56" t="s">
        <v>100</v>
      </c>
      <c r="C1099" s="57">
        <v>68.900000000000006</v>
      </c>
      <c r="D1099" s="6">
        <v>2012</v>
      </c>
    </row>
    <row r="1100" spans="2:4" hidden="1" x14ac:dyDescent="0.25">
      <c r="B1100" s="58" t="s">
        <v>100</v>
      </c>
      <c r="C1100" s="50">
        <v>68.400000000000006</v>
      </c>
      <c r="D1100" s="56">
        <v>2011</v>
      </c>
    </row>
    <row r="1101" spans="2:4" hidden="1" x14ac:dyDescent="0.25">
      <c r="B1101" s="56" t="s">
        <v>100</v>
      </c>
      <c r="C1101" s="57">
        <v>68</v>
      </c>
      <c r="D1101" s="6">
        <v>2010</v>
      </c>
    </row>
    <row r="1102" spans="2:4" hidden="1" x14ac:dyDescent="0.25">
      <c r="B1102" s="58" t="s">
        <v>100</v>
      </c>
      <c r="C1102" s="50">
        <v>67.5</v>
      </c>
      <c r="D1102" s="56">
        <v>2009</v>
      </c>
    </row>
    <row r="1103" spans="2:4" hidden="1" x14ac:dyDescent="0.25">
      <c r="B1103" s="56" t="s">
        <v>100</v>
      </c>
      <c r="C1103" s="57">
        <v>67</v>
      </c>
      <c r="D1103" s="6">
        <v>2008</v>
      </c>
    </row>
    <row r="1104" spans="2:4" hidden="1" x14ac:dyDescent="0.25">
      <c r="B1104" s="58" t="s">
        <v>100</v>
      </c>
      <c r="C1104" s="50">
        <v>66.599999999999994</v>
      </c>
      <c r="D1104" s="56">
        <v>2007</v>
      </c>
    </row>
    <row r="1105" spans="2:4" hidden="1" x14ac:dyDescent="0.25">
      <c r="B1105" s="56" t="s">
        <v>100</v>
      </c>
      <c r="C1105" s="57">
        <v>66</v>
      </c>
      <c r="D1105" s="6">
        <v>2006</v>
      </c>
    </row>
    <row r="1106" spans="2:4" hidden="1" x14ac:dyDescent="0.25">
      <c r="B1106" s="58" t="s">
        <v>100</v>
      </c>
      <c r="C1106" s="50">
        <v>65.400000000000006</v>
      </c>
      <c r="D1106" s="56">
        <v>2005</v>
      </c>
    </row>
    <row r="1107" spans="2:4" hidden="1" x14ac:dyDescent="0.25">
      <c r="B1107" s="56" t="s">
        <v>100</v>
      </c>
      <c r="C1107" s="57">
        <v>64.7</v>
      </c>
      <c r="D1107" s="6">
        <v>2004</v>
      </c>
    </row>
    <row r="1108" spans="2:4" hidden="1" x14ac:dyDescent="0.25">
      <c r="B1108" s="58" t="s">
        <v>100</v>
      </c>
      <c r="C1108" s="50">
        <v>64.3</v>
      </c>
      <c r="D1108" s="56">
        <v>2003</v>
      </c>
    </row>
    <row r="1109" spans="2:4" hidden="1" x14ac:dyDescent="0.25">
      <c r="B1109" s="56" t="s">
        <v>101</v>
      </c>
      <c r="C1109" s="57">
        <v>81.7</v>
      </c>
      <c r="D1109" s="6">
        <v>2014</v>
      </c>
    </row>
    <row r="1110" spans="2:4" hidden="1" x14ac:dyDescent="0.25">
      <c r="B1110" s="58" t="s">
        <v>101</v>
      </c>
      <c r="C1110" s="50">
        <v>81.400000000000006</v>
      </c>
      <c r="D1110" s="56">
        <v>2013</v>
      </c>
    </row>
    <row r="1111" spans="2:4" hidden="1" x14ac:dyDescent="0.25">
      <c r="B1111" s="56" t="s">
        <v>101</v>
      </c>
      <c r="C1111" s="57">
        <v>81.099999999999994</v>
      </c>
      <c r="D1111" s="6">
        <v>2012</v>
      </c>
    </row>
    <row r="1112" spans="2:4" hidden="1" x14ac:dyDescent="0.25">
      <c r="B1112" s="58" t="s">
        <v>101</v>
      </c>
      <c r="C1112" s="50">
        <v>81.099999999999994</v>
      </c>
      <c r="D1112" s="56">
        <v>2011</v>
      </c>
    </row>
    <row r="1113" spans="2:4" hidden="1" x14ac:dyDescent="0.25">
      <c r="B1113" s="56" t="s">
        <v>102</v>
      </c>
      <c r="C1113" s="57">
        <v>74.5</v>
      </c>
      <c r="D1113" s="6">
        <v>2014</v>
      </c>
    </row>
    <row r="1114" spans="2:4" hidden="1" x14ac:dyDescent="0.25">
      <c r="B1114" s="58" t="s">
        <v>102</v>
      </c>
      <c r="C1114" s="50">
        <v>73.900000000000006</v>
      </c>
      <c r="D1114" s="56">
        <v>2013</v>
      </c>
    </row>
    <row r="1115" spans="2:4" hidden="1" x14ac:dyDescent="0.25">
      <c r="B1115" s="56" t="s">
        <v>102</v>
      </c>
      <c r="C1115" s="57">
        <v>73.900000000000006</v>
      </c>
      <c r="D1115" s="6">
        <v>2012</v>
      </c>
    </row>
    <row r="1116" spans="2:4" hidden="1" x14ac:dyDescent="0.25">
      <c r="B1116" s="58" t="s">
        <v>102</v>
      </c>
      <c r="C1116" s="50">
        <v>74.5</v>
      </c>
      <c r="D1116" s="56">
        <v>2011</v>
      </c>
    </row>
    <row r="1117" spans="2:4" hidden="1" x14ac:dyDescent="0.25">
      <c r="B1117" s="56" t="s">
        <v>102</v>
      </c>
      <c r="C1117" s="57">
        <v>73.2</v>
      </c>
      <c r="D1117" s="6">
        <v>2010</v>
      </c>
    </row>
    <row r="1118" spans="2:4" hidden="1" x14ac:dyDescent="0.25">
      <c r="B1118" s="58" t="s">
        <v>102</v>
      </c>
      <c r="C1118" s="50">
        <v>73.2</v>
      </c>
      <c r="D1118" s="56">
        <v>2009</v>
      </c>
    </row>
    <row r="1119" spans="2:4" hidden="1" x14ac:dyDescent="0.25">
      <c r="B1119" s="56" t="s">
        <v>102</v>
      </c>
      <c r="C1119" s="57">
        <v>72.5</v>
      </c>
      <c r="D1119" s="6">
        <v>2008</v>
      </c>
    </row>
    <row r="1120" spans="2:4" hidden="1" x14ac:dyDescent="0.25">
      <c r="B1120" s="58" t="s">
        <v>102</v>
      </c>
      <c r="C1120" s="50">
        <v>72.5</v>
      </c>
      <c r="D1120" s="56">
        <v>2007</v>
      </c>
    </row>
    <row r="1121" spans="2:4" hidden="1" x14ac:dyDescent="0.25">
      <c r="B1121" s="56" t="s">
        <v>102</v>
      </c>
      <c r="C1121" s="57">
        <v>73</v>
      </c>
      <c r="D1121" s="6">
        <v>2006</v>
      </c>
    </row>
    <row r="1122" spans="2:4" hidden="1" x14ac:dyDescent="0.25">
      <c r="B1122" s="58" t="s">
        <v>102</v>
      </c>
      <c r="C1122" s="50">
        <v>71.2</v>
      </c>
      <c r="D1122" s="56">
        <v>2005</v>
      </c>
    </row>
    <row r="1123" spans="2:4" hidden="1" x14ac:dyDescent="0.25">
      <c r="B1123" s="56" t="s">
        <v>102</v>
      </c>
      <c r="C1123" s="57">
        <v>71</v>
      </c>
      <c r="D1123" s="6">
        <v>2004</v>
      </c>
    </row>
    <row r="1124" spans="2:4" hidden="1" x14ac:dyDescent="0.25">
      <c r="B1124" s="58" t="s">
        <v>102</v>
      </c>
      <c r="C1124" s="50">
        <v>76</v>
      </c>
      <c r="D1124" s="56">
        <v>2003</v>
      </c>
    </row>
    <row r="1125" spans="2:4" hidden="1" x14ac:dyDescent="0.25">
      <c r="B1125" s="56" t="s">
        <v>102</v>
      </c>
      <c r="C1125" s="57">
        <v>75</v>
      </c>
      <c r="D1125" s="6">
        <v>2002</v>
      </c>
    </row>
    <row r="1126" spans="2:4" hidden="1" x14ac:dyDescent="0.25">
      <c r="B1126" s="58" t="s">
        <v>102</v>
      </c>
      <c r="C1126" s="50">
        <v>73</v>
      </c>
      <c r="D1126" s="56">
        <v>2001</v>
      </c>
    </row>
    <row r="1127" spans="2:4" hidden="1" x14ac:dyDescent="0.25">
      <c r="B1127" s="56" t="s">
        <v>102</v>
      </c>
      <c r="C1127" s="57">
        <v>73</v>
      </c>
      <c r="D1127" s="6">
        <v>2000</v>
      </c>
    </row>
    <row r="1128" spans="2:4" hidden="1" x14ac:dyDescent="0.25">
      <c r="B1128" s="58" t="s">
        <v>103</v>
      </c>
      <c r="C1128" s="50">
        <v>61.4</v>
      </c>
      <c r="D1128" s="56">
        <v>2014</v>
      </c>
    </row>
    <row r="1129" spans="2:4" hidden="1" x14ac:dyDescent="0.25">
      <c r="B1129" s="56" t="s">
        <v>103</v>
      </c>
      <c r="C1129" s="57">
        <v>69</v>
      </c>
      <c r="D1129" s="6">
        <v>2013</v>
      </c>
    </row>
    <row r="1130" spans="2:4" hidden="1" x14ac:dyDescent="0.25">
      <c r="B1130" s="58" t="s">
        <v>103</v>
      </c>
      <c r="C1130" s="50">
        <v>63</v>
      </c>
      <c r="D1130" s="56">
        <v>2012</v>
      </c>
    </row>
    <row r="1131" spans="2:4" hidden="1" x14ac:dyDescent="0.25">
      <c r="B1131" s="56" t="s">
        <v>103</v>
      </c>
      <c r="C1131" s="57">
        <v>59.4</v>
      </c>
      <c r="D1131" s="6">
        <v>2011</v>
      </c>
    </row>
    <row r="1132" spans="2:4" hidden="1" x14ac:dyDescent="0.25">
      <c r="B1132" s="58" t="s">
        <v>103</v>
      </c>
      <c r="C1132" s="50">
        <v>58.2</v>
      </c>
      <c r="D1132" s="56">
        <v>2010</v>
      </c>
    </row>
    <row r="1133" spans="2:4" hidden="1" x14ac:dyDescent="0.25">
      <c r="B1133" s="56" t="s">
        <v>103</v>
      </c>
      <c r="C1133" s="57">
        <v>57.1</v>
      </c>
      <c r="D1133" s="6">
        <v>2009</v>
      </c>
    </row>
    <row r="1134" spans="2:4" hidden="1" x14ac:dyDescent="0.25">
      <c r="B1134" s="58" t="s">
        <v>104</v>
      </c>
      <c r="C1134" s="50">
        <v>53.6</v>
      </c>
      <c r="D1134" s="56">
        <v>2014</v>
      </c>
    </row>
    <row r="1135" spans="2:4" hidden="1" x14ac:dyDescent="0.25">
      <c r="B1135" s="56" t="s">
        <v>104</v>
      </c>
      <c r="C1135" s="57">
        <v>53.2</v>
      </c>
      <c r="D1135" s="6">
        <v>2013</v>
      </c>
    </row>
    <row r="1136" spans="2:4" hidden="1" x14ac:dyDescent="0.25">
      <c r="B1136" s="58" t="s">
        <v>104</v>
      </c>
      <c r="C1136" s="50">
        <v>52.7</v>
      </c>
      <c r="D1136" s="56">
        <v>2012</v>
      </c>
    </row>
    <row r="1137" spans="2:4" hidden="1" x14ac:dyDescent="0.25">
      <c r="B1137" s="56" t="s">
        <v>104</v>
      </c>
      <c r="C1137" s="57">
        <v>52.3</v>
      </c>
      <c r="D1137" s="6">
        <v>2011</v>
      </c>
    </row>
    <row r="1138" spans="2:4" hidden="1" x14ac:dyDescent="0.25">
      <c r="B1138" s="58" t="s">
        <v>104</v>
      </c>
      <c r="C1138" s="50">
        <v>52</v>
      </c>
      <c r="D1138" s="56">
        <v>2010</v>
      </c>
    </row>
    <row r="1139" spans="2:4" hidden="1" x14ac:dyDescent="0.25">
      <c r="B1139" s="56" t="s">
        <v>104</v>
      </c>
      <c r="C1139" s="57">
        <v>51.6</v>
      </c>
      <c r="D1139" s="6">
        <v>2009</v>
      </c>
    </row>
    <row r="1140" spans="2:4" hidden="1" x14ac:dyDescent="0.25">
      <c r="B1140" s="58" t="s">
        <v>104</v>
      </c>
      <c r="C1140" s="50">
        <v>59</v>
      </c>
      <c r="D1140" s="56">
        <v>2008</v>
      </c>
    </row>
    <row r="1141" spans="2:4" hidden="1" x14ac:dyDescent="0.25">
      <c r="B1141" s="56" t="s">
        <v>104</v>
      </c>
      <c r="C1141" s="57">
        <v>55</v>
      </c>
      <c r="D1141" s="6">
        <v>2007</v>
      </c>
    </row>
    <row r="1142" spans="2:4" hidden="1" x14ac:dyDescent="0.25">
      <c r="B1142" s="58" t="s">
        <v>104</v>
      </c>
      <c r="C1142" s="50">
        <v>49.8</v>
      </c>
      <c r="D1142" s="56">
        <v>2006</v>
      </c>
    </row>
    <row r="1143" spans="2:4" hidden="1" x14ac:dyDescent="0.25">
      <c r="B1143" s="56" t="s">
        <v>104</v>
      </c>
      <c r="C1143" s="57">
        <v>49.2</v>
      </c>
      <c r="D1143" s="6">
        <v>2005</v>
      </c>
    </row>
    <row r="1144" spans="2:4" hidden="1" x14ac:dyDescent="0.25">
      <c r="B1144" s="58" t="s">
        <v>105</v>
      </c>
      <c r="C1144" s="50">
        <v>66.2</v>
      </c>
      <c r="D1144" s="56">
        <v>2014</v>
      </c>
    </row>
    <row r="1145" spans="2:4" hidden="1" x14ac:dyDescent="0.25">
      <c r="B1145" s="56" t="s">
        <v>105</v>
      </c>
      <c r="C1145" s="57">
        <v>66</v>
      </c>
      <c r="D1145" s="6">
        <v>2013</v>
      </c>
    </row>
    <row r="1146" spans="2:4" hidden="1" x14ac:dyDescent="0.25">
      <c r="B1146" s="58" t="s">
        <v>105</v>
      </c>
      <c r="C1146" s="50">
        <v>65.7</v>
      </c>
      <c r="D1146" s="56">
        <v>2012</v>
      </c>
    </row>
    <row r="1147" spans="2:4" hidden="1" x14ac:dyDescent="0.25">
      <c r="B1147" s="56" t="s">
        <v>105</v>
      </c>
      <c r="C1147" s="57">
        <v>65.5</v>
      </c>
      <c r="D1147" s="6">
        <v>2011</v>
      </c>
    </row>
    <row r="1148" spans="2:4" hidden="1" x14ac:dyDescent="0.25">
      <c r="B1148" s="58" t="s">
        <v>105</v>
      </c>
      <c r="C1148" s="50">
        <v>65.099999999999994</v>
      </c>
      <c r="D1148" s="56">
        <v>2010</v>
      </c>
    </row>
    <row r="1149" spans="2:4" hidden="1" x14ac:dyDescent="0.25">
      <c r="B1149" s="56" t="s">
        <v>105</v>
      </c>
      <c r="C1149" s="57">
        <v>64.8</v>
      </c>
      <c r="D1149" s="6">
        <v>2009</v>
      </c>
    </row>
    <row r="1150" spans="2:4" hidden="1" x14ac:dyDescent="0.25">
      <c r="B1150" s="58" t="s">
        <v>105</v>
      </c>
      <c r="C1150" s="50">
        <v>64.599999999999994</v>
      </c>
      <c r="D1150" s="56">
        <v>2008</v>
      </c>
    </row>
    <row r="1151" spans="2:4" hidden="1" x14ac:dyDescent="0.25">
      <c r="B1151" s="56" t="s">
        <v>105</v>
      </c>
      <c r="C1151" s="57">
        <v>64.400000000000006</v>
      </c>
      <c r="D1151" s="6">
        <v>2007</v>
      </c>
    </row>
    <row r="1152" spans="2:4" hidden="1" x14ac:dyDescent="0.25">
      <c r="B1152" s="58" t="s">
        <v>105</v>
      </c>
      <c r="C1152" s="50">
        <v>64.2</v>
      </c>
      <c r="D1152" s="56">
        <v>2006</v>
      </c>
    </row>
    <row r="1153" spans="2:4" hidden="1" x14ac:dyDescent="0.25">
      <c r="B1153" s="56" t="s">
        <v>105</v>
      </c>
      <c r="C1153" s="57">
        <v>62.9</v>
      </c>
      <c r="D1153" s="6">
        <v>2005</v>
      </c>
    </row>
    <row r="1154" spans="2:4" hidden="1" x14ac:dyDescent="0.25">
      <c r="B1154" s="58" t="s">
        <v>105</v>
      </c>
      <c r="C1154" s="50">
        <v>63.7</v>
      </c>
      <c r="D1154" s="56">
        <v>2004</v>
      </c>
    </row>
    <row r="1155" spans="2:4" hidden="1" x14ac:dyDescent="0.25">
      <c r="B1155" s="56" t="s">
        <v>105</v>
      </c>
      <c r="C1155" s="57">
        <v>63.5</v>
      </c>
      <c r="D1155" s="6">
        <v>2003</v>
      </c>
    </row>
    <row r="1156" spans="2:4" hidden="1" x14ac:dyDescent="0.25">
      <c r="B1156" s="58" t="s">
        <v>106</v>
      </c>
      <c r="C1156" s="50">
        <v>77.599999999999994</v>
      </c>
      <c r="D1156" s="56">
        <v>2014</v>
      </c>
    </row>
    <row r="1157" spans="2:4" hidden="1" x14ac:dyDescent="0.25">
      <c r="B1157" s="56" t="s">
        <v>106</v>
      </c>
      <c r="C1157" s="57">
        <v>77.5</v>
      </c>
      <c r="D1157" s="6">
        <v>2013</v>
      </c>
    </row>
    <row r="1158" spans="2:4" hidden="1" x14ac:dyDescent="0.25">
      <c r="B1158" s="58" t="s">
        <v>106</v>
      </c>
      <c r="C1158" s="50">
        <v>77.2</v>
      </c>
      <c r="D1158" s="56">
        <v>2012</v>
      </c>
    </row>
    <row r="1159" spans="2:4" hidden="1" x14ac:dyDescent="0.25">
      <c r="B1159" s="56" t="s">
        <v>106</v>
      </c>
      <c r="C1159" s="57">
        <v>77.3</v>
      </c>
      <c r="D1159" s="6">
        <v>2011</v>
      </c>
    </row>
    <row r="1160" spans="2:4" hidden="1" x14ac:dyDescent="0.25">
      <c r="B1160" s="58" t="s">
        <v>106</v>
      </c>
      <c r="C1160" s="50">
        <v>76.5</v>
      </c>
      <c r="D1160" s="56">
        <v>2010</v>
      </c>
    </row>
    <row r="1161" spans="2:4" hidden="1" x14ac:dyDescent="0.25">
      <c r="B1161" s="56" t="s">
        <v>106</v>
      </c>
      <c r="C1161" s="57">
        <v>76.8</v>
      </c>
      <c r="D1161" s="6">
        <v>2009</v>
      </c>
    </row>
    <row r="1162" spans="2:4" hidden="1" x14ac:dyDescent="0.25">
      <c r="B1162" s="58" t="s">
        <v>106</v>
      </c>
      <c r="C1162" s="50">
        <v>76.5</v>
      </c>
      <c r="D1162" s="56">
        <v>2008</v>
      </c>
    </row>
    <row r="1163" spans="2:4" hidden="1" x14ac:dyDescent="0.25">
      <c r="B1163" s="56" t="s">
        <v>106</v>
      </c>
      <c r="C1163" s="57">
        <v>76.400000000000006</v>
      </c>
      <c r="D1163" s="6">
        <v>2007</v>
      </c>
    </row>
    <row r="1164" spans="2:4" hidden="1" x14ac:dyDescent="0.25">
      <c r="B1164" s="58" t="s">
        <v>106</v>
      </c>
      <c r="C1164" s="50">
        <v>76.2</v>
      </c>
      <c r="D1164" s="56">
        <v>2006</v>
      </c>
    </row>
    <row r="1165" spans="2:4" hidden="1" x14ac:dyDescent="0.25">
      <c r="B1165" s="56" t="s">
        <v>106</v>
      </c>
      <c r="C1165" s="57">
        <v>75.8</v>
      </c>
      <c r="D1165" s="6">
        <v>2005</v>
      </c>
    </row>
    <row r="1166" spans="2:4" hidden="1" x14ac:dyDescent="0.25">
      <c r="B1166" s="58" t="s">
        <v>106</v>
      </c>
      <c r="C1166" s="50">
        <v>75.8</v>
      </c>
      <c r="D1166" s="56">
        <v>2004</v>
      </c>
    </row>
    <row r="1167" spans="2:4" hidden="1" x14ac:dyDescent="0.25">
      <c r="B1167" s="56" t="s">
        <v>106</v>
      </c>
      <c r="C1167" s="57">
        <v>75.5</v>
      </c>
      <c r="D1167" s="6">
        <v>2003</v>
      </c>
    </row>
    <row r="1168" spans="2:4" hidden="1" x14ac:dyDescent="0.25">
      <c r="B1168" s="58" t="s">
        <v>106</v>
      </c>
      <c r="C1168" s="50">
        <v>75.7</v>
      </c>
      <c r="D1168" s="56">
        <v>2002</v>
      </c>
    </row>
    <row r="1169" spans="2:4" hidden="1" x14ac:dyDescent="0.25">
      <c r="B1169" s="56" t="s">
        <v>106</v>
      </c>
      <c r="C1169" s="57">
        <v>75.5</v>
      </c>
      <c r="D1169" s="6">
        <v>2001</v>
      </c>
    </row>
    <row r="1170" spans="2:4" hidden="1" x14ac:dyDescent="0.25">
      <c r="B1170" s="58" t="s">
        <v>107</v>
      </c>
      <c r="C1170" s="50">
        <v>62.7</v>
      </c>
      <c r="D1170" s="56">
        <v>2014</v>
      </c>
    </row>
    <row r="1171" spans="2:4" hidden="1" x14ac:dyDescent="0.25">
      <c r="B1171" s="56" t="s">
        <v>107</v>
      </c>
      <c r="C1171" s="57">
        <v>62.4</v>
      </c>
      <c r="D1171" s="6">
        <v>2013</v>
      </c>
    </row>
    <row r="1172" spans="2:4" hidden="1" x14ac:dyDescent="0.25">
      <c r="B1172" s="58" t="s">
        <v>107</v>
      </c>
      <c r="C1172" s="50">
        <v>62.2</v>
      </c>
      <c r="D1172" s="56">
        <v>2012</v>
      </c>
    </row>
    <row r="1173" spans="2:4" hidden="1" x14ac:dyDescent="0.25">
      <c r="B1173" s="56" t="s">
        <v>107</v>
      </c>
      <c r="C1173" s="57">
        <v>62</v>
      </c>
      <c r="D1173" s="6">
        <v>2011</v>
      </c>
    </row>
    <row r="1174" spans="2:4" hidden="1" x14ac:dyDescent="0.25">
      <c r="B1174" s="58" t="s">
        <v>107</v>
      </c>
      <c r="C1174" s="50">
        <v>61.8</v>
      </c>
      <c r="D1174" s="56">
        <v>2010</v>
      </c>
    </row>
    <row r="1175" spans="2:4" hidden="1" x14ac:dyDescent="0.25">
      <c r="B1175" s="56" t="s">
        <v>107</v>
      </c>
      <c r="C1175" s="57">
        <v>61.6</v>
      </c>
      <c r="D1175" s="6">
        <v>2009</v>
      </c>
    </row>
    <row r="1176" spans="2:4" hidden="1" x14ac:dyDescent="0.25">
      <c r="B1176" s="58" t="s">
        <v>107</v>
      </c>
      <c r="C1176" s="50">
        <v>61.4</v>
      </c>
      <c r="D1176" s="56">
        <v>2008</v>
      </c>
    </row>
    <row r="1177" spans="2:4" hidden="1" x14ac:dyDescent="0.25">
      <c r="B1177" s="56" t="s">
        <v>107</v>
      </c>
      <c r="C1177" s="57">
        <v>61.1</v>
      </c>
      <c r="D1177" s="6">
        <v>2007</v>
      </c>
    </row>
    <row r="1178" spans="2:4" hidden="1" x14ac:dyDescent="0.25">
      <c r="B1178" s="58" t="s">
        <v>107</v>
      </c>
      <c r="C1178" s="50">
        <v>68</v>
      </c>
      <c r="D1178" s="56">
        <v>2006</v>
      </c>
    </row>
    <row r="1179" spans="2:4" hidden="1" x14ac:dyDescent="0.25">
      <c r="B1179" s="56" t="s">
        <v>107</v>
      </c>
      <c r="C1179" s="57">
        <v>64</v>
      </c>
      <c r="D1179" s="6">
        <v>2005</v>
      </c>
    </row>
    <row r="1180" spans="2:4" hidden="1" x14ac:dyDescent="0.25">
      <c r="B1180" s="58" t="s">
        <v>107</v>
      </c>
      <c r="C1180" s="50">
        <v>59.9</v>
      </c>
      <c r="D1180" s="56">
        <v>2004</v>
      </c>
    </row>
    <row r="1181" spans="2:4" hidden="1" x14ac:dyDescent="0.25">
      <c r="B1181" s="56" t="s">
        <v>107</v>
      </c>
      <c r="C1181" s="57">
        <v>59.6</v>
      </c>
      <c r="D1181" s="6">
        <v>2003</v>
      </c>
    </row>
    <row r="1182" spans="2:4" hidden="1" x14ac:dyDescent="0.25">
      <c r="B1182" s="58" t="s">
        <v>107</v>
      </c>
      <c r="C1182" s="50">
        <v>59.3</v>
      </c>
      <c r="D1182" s="56">
        <v>2002</v>
      </c>
    </row>
    <row r="1183" spans="2:4" hidden="1" x14ac:dyDescent="0.25">
      <c r="B1183" s="56" t="s">
        <v>107</v>
      </c>
      <c r="C1183" s="57">
        <v>59.1</v>
      </c>
      <c r="D1183" s="6">
        <v>2001</v>
      </c>
    </row>
    <row r="1184" spans="2:4" hidden="1" x14ac:dyDescent="0.25">
      <c r="B1184" s="58" t="s">
        <v>107</v>
      </c>
      <c r="C1184" s="50">
        <v>58.9</v>
      </c>
      <c r="D1184" s="56">
        <v>2000</v>
      </c>
    </row>
    <row r="1185" spans="2:4" hidden="1" x14ac:dyDescent="0.25">
      <c r="B1185" s="56" t="s">
        <v>108</v>
      </c>
      <c r="C1185" s="57">
        <v>73.900000000000006</v>
      </c>
      <c r="D1185" s="6">
        <v>2014</v>
      </c>
    </row>
    <row r="1186" spans="2:4" hidden="1" x14ac:dyDescent="0.25">
      <c r="B1186" s="58" t="s">
        <v>108</v>
      </c>
      <c r="C1186" s="50">
        <v>73.8</v>
      </c>
      <c r="D1186" s="56">
        <v>2013</v>
      </c>
    </row>
    <row r="1187" spans="2:4" hidden="1" x14ac:dyDescent="0.25">
      <c r="B1187" s="56" t="s">
        <v>108</v>
      </c>
      <c r="C1187" s="57">
        <v>73.599999999999994</v>
      </c>
      <c r="D1187" s="6">
        <v>2012</v>
      </c>
    </row>
    <row r="1188" spans="2:4" hidden="1" x14ac:dyDescent="0.25">
      <c r="B1188" s="58" t="s">
        <v>108</v>
      </c>
      <c r="C1188" s="50">
        <v>73.400000000000006</v>
      </c>
      <c r="D1188" s="56">
        <v>2011</v>
      </c>
    </row>
    <row r="1189" spans="2:4" hidden="1" x14ac:dyDescent="0.25">
      <c r="B1189" s="56" t="s">
        <v>108</v>
      </c>
      <c r="C1189" s="57">
        <v>73.2</v>
      </c>
      <c r="D1189" s="6">
        <v>2010</v>
      </c>
    </row>
    <row r="1190" spans="2:4" hidden="1" x14ac:dyDescent="0.25">
      <c r="B1190" s="58" t="s">
        <v>108</v>
      </c>
      <c r="C1190" s="50">
        <v>73</v>
      </c>
      <c r="D1190" s="56">
        <v>2009</v>
      </c>
    </row>
    <row r="1191" spans="2:4" hidden="1" x14ac:dyDescent="0.25">
      <c r="B1191" s="56" t="s">
        <v>108</v>
      </c>
      <c r="C1191" s="57">
        <v>72.7</v>
      </c>
      <c r="D1191" s="6">
        <v>2008</v>
      </c>
    </row>
    <row r="1192" spans="2:4" hidden="1" x14ac:dyDescent="0.25">
      <c r="B1192" s="58" t="s">
        <v>108</v>
      </c>
      <c r="C1192" s="50">
        <v>72.5</v>
      </c>
      <c r="D1192" s="56">
        <v>2007</v>
      </c>
    </row>
    <row r="1193" spans="2:4" hidden="1" x14ac:dyDescent="0.25">
      <c r="B1193" s="56" t="s">
        <v>108</v>
      </c>
      <c r="C1193" s="57">
        <v>72.3</v>
      </c>
      <c r="D1193" s="6">
        <v>2006</v>
      </c>
    </row>
    <row r="1194" spans="2:4" hidden="1" x14ac:dyDescent="0.25">
      <c r="B1194" s="58" t="s">
        <v>108</v>
      </c>
      <c r="C1194" s="50">
        <v>72.099999999999994</v>
      </c>
      <c r="D1194" s="56">
        <v>2005</v>
      </c>
    </row>
    <row r="1195" spans="2:4" hidden="1" x14ac:dyDescent="0.25">
      <c r="B1195" s="56" t="s">
        <v>108</v>
      </c>
      <c r="C1195" s="57">
        <v>71.900000000000006</v>
      </c>
      <c r="D1195" s="6">
        <v>2004</v>
      </c>
    </row>
    <row r="1196" spans="2:4" hidden="1" x14ac:dyDescent="0.25">
      <c r="B1196" s="58" t="s">
        <v>108</v>
      </c>
      <c r="C1196" s="50">
        <v>71.7</v>
      </c>
      <c r="D1196" s="56">
        <v>2003</v>
      </c>
    </row>
    <row r="1197" spans="2:4" hidden="1" x14ac:dyDescent="0.25">
      <c r="B1197" s="56" t="s">
        <v>109</v>
      </c>
      <c r="C1197" s="57">
        <v>75.3</v>
      </c>
      <c r="D1197" s="6">
        <v>2014</v>
      </c>
    </row>
    <row r="1198" spans="2:4" hidden="1" x14ac:dyDescent="0.25">
      <c r="B1198" s="58" t="s">
        <v>109</v>
      </c>
      <c r="C1198" s="50">
        <v>75.3</v>
      </c>
      <c r="D1198" s="56">
        <v>2013</v>
      </c>
    </row>
    <row r="1199" spans="2:4" hidden="1" x14ac:dyDescent="0.25">
      <c r="B1199" s="56" t="s">
        <v>109</v>
      </c>
      <c r="C1199" s="57">
        <v>74.900000000000006</v>
      </c>
      <c r="D1199" s="6">
        <v>2012</v>
      </c>
    </row>
    <row r="1200" spans="2:4" hidden="1" x14ac:dyDescent="0.25">
      <c r="B1200" s="58" t="s">
        <v>109</v>
      </c>
      <c r="C1200" s="50">
        <v>74.5</v>
      </c>
      <c r="D1200" s="56">
        <v>2011</v>
      </c>
    </row>
    <row r="1201" spans="2:4" hidden="1" x14ac:dyDescent="0.25">
      <c r="B1201" s="56" t="s">
        <v>109</v>
      </c>
      <c r="C1201" s="57">
        <v>73.7</v>
      </c>
      <c r="D1201" s="6">
        <v>2010</v>
      </c>
    </row>
    <row r="1202" spans="2:4" hidden="1" x14ac:dyDescent="0.25">
      <c r="B1202" s="58" t="s">
        <v>109</v>
      </c>
      <c r="C1202" s="50">
        <v>73.8</v>
      </c>
      <c r="D1202" s="56">
        <v>2009</v>
      </c>
    </row>
    <row r="1203" spans="2:4" hidden="1" x14ac:dyDescent="0.25">
      <c r="B1203" s="56" t="s">
        <v>109</v>
      </c>
      <c r="C1203" s="57">
        <v>73.900000000000006</v>
      </c>
      <c r="D1203" s="6">
        <v>2008</v>
      </c>
    </row>
    <row r="1204" spans="2:4" hidden="1" x14ac:dyDescent="0.25">
      <c r="B1204" s="58" t="s">
        <v>109</v>
      </c>
      <c r="C1204" s="50">
        <v>74</v>
      </c>
      <c r="D1204" s="56">
        <v>2007</v>
      </c>
    </row>
    <row r="1205" spans="2:4" hidden="1" x14ac:dyDescent="0.25">
      <c r="B1205" s="56" t="s">
        <v>109</v>
      </c>
      <c r="C1205" s="57">
        <v>74.2</v>
      </c>
      <c r="D1205" s="6">
        <v>2006</v>
      </c>
    </row>
    <row r="1206" spans="2:4" hidden="1" x14ac:dyDescent="0.25">
      <c r="B1206" s="58" t="s">
        <v>109</v>
      </c>
      <c r="C1206" s="50">
        <v>72.8</v>
      </c>
      <c r="D1206" s="56">
        <v>2005</v>
      </c>
    </row>
    <row r="1207" spans="2:4" hidden="1" x14ac:dyDescent="0.25">
      <c r="B1207" s="56" t="s">
        <v>109</v>
      </c>
      <c r="C1207" s="57">
        <v>72.2</v>
      </c>
      <c r="D1207" s="6">
        <v>2004</v>
      </c>
    </row>
    <row r="1208" spans="2:4" hidden="1" x14ac:dyDescent="0.25">
      <c r="B1208" s="58" t="s">
        <v>109</v>
      </c>
      <c r="C1208" s="50">
        <v>72.099999999999994</v>
      </c>
      <c r="D1208" s="56">
        <v>2003</v>
      </c>
    </row>
    <row r="1209" spans="2:4" hidden="1" x14ac:dyDescent="0.25">
      <c r="B1209" s="56" t="s">
        <v>110</v>
      </c>
      <c r="C1209" s="57">
        <v>68.400000000000006</v>
      </c>
      <c r="D1209" s="6">
        <v>2014</v>
      </c>
    </row>
    <row r="1210" spans="2:4" hidden="1" x14ac:dyDescent="0.25">
      <c r="B1210" s="58" t="s">
        <v>110</v>
      </c>
      <c r="C1210" s="50">
        <v>68.099999999999994</v>
      </c>
      <c r="D1210" s="56">
        <v>2013</v>
      </c>
    </row>
    <row r="1211" spans="2:4" hidden="1" x14ac:dyDescent="0.25">
      <c r="B1211" s="56" t="s">
        <v>110</v>
      </c>
      <c r="C1211" s="57">
        <v>68.099999999999994</v>
      </c>
      <c r="D1211" s="6">
        <v>2012</v>
      </c>
    </row>
    <row r="1212" spans="2:4" hidden="1" x14ac:dyDescent="0.25">
      <c r="B1212" s="58" t="s">
        <v>110</v>
      </c>
      <c r="C1212" s="50">
        <v>68</v>
      </c>
      <c r="D1212" s="56">
        <v>2011</v>
      </c>
    </row>
    <row r="1213" spans="2:4" hidden="1" x14ac:dyDescent="0.25">
      <c r="B1213" s="56" t="s">
        <v>110</v>
      </c>
      <c r="C1213" s="57">
        <v>67.900000000000006</v>
      </c>
      <c r="D1213" s="6">
        <v>2010</v>
      </c>
    </row>
    <row r="1214" spans="2:4" hidden="1" x14ac:dyDescent="0.25">
      <c r="B1214" s="58" t="s">
        <v>110</v>
      </c>
      <c r="C1214" s="50">
        <v>68</v>
      </c>
      <c r="D1214" s="56">
        <v>2009</v>
      </c>
    </row>
    <row r="1215" spans="2:4" hidden="1" x14ac:dyDescent="0.25">
      <c r="B1215" s="56" t="s">
        <v>110</v>
      </c>
      <c r="C1215" s="57">
        <v>67.5</v>
      </c>
      <c r="D1215" s="6">
        <v>2008</v>
      </c>
    </row>
    <row r="1216" spans="2:4" hidden="1" x14ac:dyDescent="0.25">
      <c r="B1216" s="58" t="s">
        <v>110</v>
      </c>
      <c r="C1216" s="50">
        <v>67.5</v>
      </c>
      <c r="D1216" s="56">
        <v>2007</v>
      </c>
    </row>
    <row r="1217" spans="2:4" hidden="1" x14ac:dyDescent="0.25">
      <c r="B1217" s="56" t="s">
        <v>110</v>
      </c>
      <c r="C1217" s="57">
        <v>67.3</v>
      </c>
      <c r="D1217" s="6">
        <v>2006</v>
      </c>
    </row>
    <row r="1218" spans="2:4" hidden="1" x14ac:dyDescent="0.25">
      <c r="B1218" s="58" t="s">
        <v>110</v>
      </c>
      <c r="C1218" s="50">
        <v>67</v>
      </c>
      <c r="D1218" s="56">
        <v>2005</v>
      </c>
    </row>
    <row r="1219" spans="2:4" hidden="1" x14ac:dyDescent="0.25">
      <c r="B1219" s="56" t="s">
        <v>110</v>
      </c>
      <c r="C1219" s="57">
        <v>67.3</v>
      </c>
      <c r="D1219" s="6">
        <v>2004</v>
      </c>
    </row>
    <row r="1220" spans="2:4" hidden="1" x14ac:dyDescent="0.25">
      <c r="B1220" s="58" t="s">
        <v>110</v>
      </c>
      <c r="C1220" s="50">
        <v>67.2</v>
      </c>
      <c r="D1220" s="56">
        <v>2003</v>
      </c>
    </row>
    <row r="1221" spans="2:4" hidden="1" x14ac:dyDescent="0.25">
      <c r="B1221" s="56" t="s">
        <v>110</v>
      </c>
      <c r="C1221" s="57">
        <v>66.8</v>
      </c>
      <c r="D1221" s="6">
        <v>2002</v>
      </c>
    </row>
    <row r="1222" spans="2:4" hidden="1" x14ac:dyDescent="0.25">
      <c r="B1222" s="58" t="s">
        <v>110</v>
      </c>
      <c r="C1222" s="50">
        <v>66.8</v>
      </c>
      <c r="D1222" s="56">
        <v>2001</v>
      </c>
    </row>
    <row r="1223" spans="2:4" hidden="1" x14ac:dyDescent="0.25">
      <c r="B1223" s="56" t="s">
        <v>110</v>
      </c>
      <c r="C1223" s="57">
        <v>66.8</v>
      </c>
      <c r="D1223" s="6">
        <v>2000</v>
      </c>
    </row>
    <row r="1224" spans="2:4" hidden="1" x14ac:dyDescent="0.25">
      <c r="B1224" s="58" t="s">
        <v>111</v>
      </c>
      <c r="C1224" s="50">
        <v>77.3</v>
      </c>
      <c r="D1224" s="56">
        <v>2014</v>
      </c>
    </row>
    <row r="1225" spans="2:4" hidden="1" x14ac:dyDescent="0.25">
      <c r="B1225" s="56" t="s">
        <v>111</v>
      </c>
      <c r="C1225" s="57">
        <v>77.099999999999994</v>
      </c>
      <c r="D1225" s="6">
        <v>2013</v>
      </c>
    </row>
    <row r="1226" spans="2:4" hidden="1" x14ac:dyDescent="0.25">
      <c r="B1226" s="58" t="s">
        <v>111</v>
      </c>
      <c r="C1226" s="50">
        <v>76.8</v>
      </c>
      <c r="D1226" s="56">
        <v>2012</v>
      </c>
    </row>
    <row r="1227" spans="2:4" hidden="1" x14ac:dyDescent="0.25">
      <c r="B1227" s="56" t="s">
        <v>111</v>
      </c>
      <c r="C1227" s="57">
        <v>76.7</v>
      </c>
      <c r="D1227" s="6">
        <v>2011</v>
      </c>
    </row>
    <row r="1228" spans="2:4" hidden="1" x14ac:dyDescent="0.25">
      <c r="B1228" s="58" t="s">
        <v>111</v>
      </c>
      <c r="C1228" s="50">
        <v>76.3</v>
      </c>
      <c r="D1228" s="56">
        <v>2010</v>
      </c>
    </row>
    <row r="1229" spans="2:4" hidden="1" x14ac:dyDescent="0.25">
      <c r="B1229" s="56" t="s">
        <v>111</v>
      </c>
      <c r="C1229" s="57">
        <v>75.7</v>
      </c>
      <c r="D1229" s="6">
        <v>2009</v>
      </c>
    </row>
    <row r="1230" spans="2:4" hidden="1" x14ac:dyDescent="0.25">
      <c r="B1230" s="58" t="s">
        <v>111</v>
      </c>
      <c r="C1230" s="50">
        <v>75.5</v>
      </c>
      <c r="D1230" s="56">
        <v>2008</v>
      </c>
    </row>
    <row r="1231" spans="2:4" hidden="1" x14ac:dyDescent="0.25">
      <c r="B1231" s="56" t="s">
        <v>111</v>
      </c>
      <c r="C1231" s="57">
        <v>75.3</v>
      </c>
      <c r="D1231" s="6">
        <v>2007</v>
      </c>
    </row>
    <row r="1232" spans="2:4" hidden="1" x14ac:dyDescent="0.25">
      <c r="B1232" s="58" t="s">
        <v>111</v>
      </c>
      <c r="C1232" s="50">
        <v>75.2</v>
      </c>
      <c r="D1232" s="56">
        <v>2006</v>
      </c>
    </row>
    <row r="1233" spans="2:4" hidden="1" x14ac:dyDescent="0.25">
      <c r="B1233" s="56" t="s">
        <v>111</v>
      </c>
      <c r="C1233" s="57">
        <v>75</v>
      </c>
      <c r="D1233" s="6">
        <v>2005</v>
      </c>
    </row>
    <row r="1234" spans="2:4" hidden="1" x14ac:dyDescent="0.25">
      <c r="B1234" s="58" t="s">
        <v>111</v>
      </c>
      <c r="C1234" s="50">
        <v>74.900000000000006</v>
      </c>
      <c r="D1234" s="56">
        <v>2004</v>
      </c>
    </row>
    <row r="1235" spans="2:4" hidden="1" x14ac:dyDescent="0.25">
      <c r="B1235" s="56" t="s">
        <v>111</v>
      </c>
      <c r="C1235" s="57">
        <v>74.7</v>
      </c>
      <c r="D1235" s="6">
        <v>2003</v>
      </c>
    </row>
    <row r="1236" spans="2:4" hidden="1" x14ac:dyDescent="0.25">
      <c r="B1236" s="58" t="s">
        <v>111</v>
      </c>
      <c r="C1236" s="50">
        <v>74.5</v>
      </c>
      <c r="D1236" s="56">
        <v>2002</v>
      </c>
    </row>
    <row r="1237" spans="2:4" hidden="1" x14ac:dyDescent="0.25">
      <c r="B1237" s="56" t="s">
        <v>111</v>
      </c>
      <c r="C1237" s="57">
        <v>74.2</v>
      </c>
      <c r="D1237" s="6">
        <v>2001</v>
      </c>
    </row>
    <row r="1238" spans="2:4" hidden="1" x14ac:dyDescent="0.25">
      <c r="B1238" s="58" t="s">
        <v>111</v>
      </c>
      <c r="C1238" s="50">
        <v>73.7</v>
      </c>
      <c r="D1238" s="56">
        <v>2000</v>
      </c>
    </row>
    <row r="1239" spans="2:4" x14ac:dyDescent="0.25">
      <c r="B1239" s="68" t="s">
        <v>112</v>
      </c>
      <c r="C1239" s="69">
        <v>89</v>
      </c>
      <c r="D1239" s="68">
        <v>2014</v>
      </c>
    </row>
    <row r="1240" spans="2:4" hidden="1" x14ac:dyDescent="0.25">
      <c r="B1240" s="58" t="s">
        <v>112</v>
      </c>
      <c r="C1240" s="50">
        <v>86</v>
      </c>
      <c r="D1240" s="56">
        <v>2013</v>
      </c>
    </row>
    <row r="1241" spans="2:4" hidden="1" x14ac:dyDescent="0.25">
      <c r="B1241" s="56" t="s">
        <v>112</v>
      </c>
      <c r="C1241" s="57">
        <v>83</v>
      </c>
      <c r="D1241" s="6">
        <v>2012</v>
      </c>
    </row>
    <row r="1242" spans="2:4" hidden="1" x14ac:dyDescent="0.25">
      <c r="B1242" s="58" t="s">
        <v>112</v>
      </c>
      <c r="C1242" s="50">
        <v>82</v>
      </c>
      <c r="D1242" s="56">
        <v>2011</v>
      </c>
    </row>
    <row r="1243" spans="2:4" hidden="1" x14ac:dyDescent="0.25">
      <c r="B1243" s="56" t="s">
        <v>112</v>
      </c>
      <c r="C1243" s="57">
        <v>79.599999999999994</v>
      </c>
      <c r="D1243" s="6">
        <v>2010</v>
      </c>
    </row>
    <row r="1244" spans="2:4" hidden="1" x14ac:dyDescent="0.25">
      <c r="B1244" s="58" t="s">
        <v>112</v>
      </c>
      <c r="C1244" s="50">
        <v>79.3</v>
      </c>
      <c r="D1244" s="56">
        <v>2009</v>
      </c>
    </row>
    <row r="1245" spans="2:4" hidden="1" x14ac:dyDescent="0.25">
      <c r="B1245" s="56" t="s">
        <v>112</v>
      </c>
      <c r="C1245" s="57">
        <v>79</v>
      </c>
      <c r="D1245" s="6">
        <v>2008</v>
      </c>
    </row>
    <row r="1246" spans="2:4" hidden="1" x14ac:dyDescent="0.25">
      <c r="B1246" s="58" t="s">
        <v>112</v>
      </c>
      <c r="C1246" s="50">
        <v>78.7</v>
      </c>
      <c r="D1246" s="56">
        <v>2007</v>
      </c>
    </row>
    <row r="1247" spans="2:4" hidden="1" x14ac:dyDescent="0.25">
      <c r="B1247" s="56" t="s">
        <v>112</v>
      </c>
      <c r="C1247" s="57">
        <v>78.5</v>
      </c>
      <c r="D1247" s="6">
        <v>2006</v>
      </c>
    </row>
    <row r="1248" spans="2:4" hidden="1" x14ac:dyDescent="0.25">
      <c r="B1248" s="58" t="s">
        <v>112</v>
      </c>
      <c r="C1248" s="50">
        <v>77.7</v>
      </c>
      <c r="D1248" s="56">
        <v>2005</v>
      </c>
    </row>
    <row r="1249" spans="2:4" hidden="1" x14ac:dyDescent="0.25">
      <c r="B1249" s="56" t="s">
        <v>112</v>
      </c>
      <c r="C1249" s="57">
        <v>78</v>
      </c>
      <c r="D1249" s="6">
        <v>2004</v>
      </c>
    </row>
    <row r="1250" spans="2:4" hidden="1" x14ac:dyDescent="0.25">
      <c r="B1250" s="58" t="s">
        <v>112</v>
      </c>
      <c r="C1250" s="50">
        <v>77.3</v>
      </c>
      <c r="D1250" s="56">
        <v>2003</v>
      </c>
    </row>
    <row r="1251" spans="2:4" hidden="1" x14ac:dyDescent="0.25">
      <c r="B1251" s="56" t="s">
        <v>112</v>
      </c>
      <c r="C1251" s="57">
        <v>77.2</v>
      </c>
      <c r="D1251" s="6">
        <v>2002</v>
      </c>
    </row>
    <row r="1252" spans="2:4" hidden="1" x14ac:dyDescent="0.25">
      <c r="B1252" s="58" t="s">
        <v>112</v>
      </c>
      <c r="C1252" s="50">
        <v>76.900000000000006</v>
      </c>
      <c r="D1252" s="56">
        <v>2001</v>
      </c>
    </row>
    <row r="1253" spans="2:4" hidden="1" x14ac:dyDescent="0.25">
      <c r="B1253" s="56" t="s">
        <v>112</v>
      </c>
      <c r="C1253" s="57">
        <v>76.599999999999994</v>
      </c>
      <c r="D1253" s="6">
        <v>2000</v>
      </c>
    </row>
    <row r="1254" spans="2:4" hidden="1" x14ac:dyDescent="0.25">
      <c r="B1254" s="58" t="s">
        <v>113</v>
      </c>
      <c r="C1254" s="50">
        <v>74.8</v>
      </c>
      <c r="D1254" s="56">
        <v>2014</v>
      </c>
    </row>
    <row r="1255" spans="2:4" hidden="1" x14ac:dyDescent="0.25">
      <c r="B1255" s="56" t="s">
        <v>113</v>
      </c>
      <c r="C1255" s="57">
        <v>74.599999999999994</v>
      </c>
      <c r="D1255" s="6">
        <v>2013</v>
      </c>
    </row>
    <row r="1256" spans="2:4" hidden="1" x14ac:dyDescent="0.25">
      <c r="B1256" s="58" t="s">
        <v>113</v>
      </c>
      <c r="C1256" s="50">
        <v>74.400000000000006</v>
      </c>
      <c r="D1256" s="56">
        <v>2012</v>
      </c>
    </row>
    <row r="1257" spans="2:4" hidden="1" x14ac:dyDescent="0.25">
      <c r="B1257" s="56" t="s">
        <v>113</v>
      </c>
      <c r="C1257" s="57">
        <v>74.3</v>
      </c>
      <c r="D1257" s="6">
        <v>2011</v>
      </c>
    </row>
    <row r="1258" spans="2:4" hidden="1" x14ac:dyDescent="0.25">
      <c r="B1258" s="58" t="s">
        <v>113</v>
      </c>
      <c r="C1258" s="50">
        <v>73.400000000000006</v>
      </c>
      <c r="D1258" s="56">
        <v>2010</v>
      </c>
    </row>
    <row r="1259" spans="2:4" hidden="1" x14ac:dyDescent="0.25">
      <c r="B1259" s="56" t="s">
        <v>113</v>
      </c>
      <c r="C1259" s="57">
        <v>73.099999999999994</v>
      </c>
      <c r="D1259" s="6">
        <v>2009</v>
      </c>
    </row>
    <row r="1260" spans="2:4" hidden="1" x14ac:dyDescent="0.25">
      <c r="B1260" s="58" t="s">
        <v>113</v>
      </c>
      <c r="C1260" s="50">
        <v>73.099999999999994</v>
      </c>
      <c r="D1260" s="56">
        <v>2008</v>
      </c>
    </row>
    <row r="1261" spans="2:4" hidden="1" x14ac:dyDescent="0.25">
      <c r="B1261" s="56" t="s">
        <v>113</v>
      </c>
      <c r="C1261" s="57">
        <v>72.900000000000006</v>
      </c>
      <c r="D1261" s="6">
        <v>2007</v>
      </c>
    </row>
    <row r="1262" spans="2:4" hidden="1" x14ac:dyDescent="0.25">
      <c r="B1262" s="58" t="s">
        <v>113</v>
      </c>
      <c r="C1262" s="50">
        <v>72.5</v>
      </c>
      <c r="D1262" s="56">
        <v>2006</v>
      </c>
    </row>
    <row r="1263" spans="2:4" hidden="1" x14ac:dyDescent="0.25">
      <c r="B1263" s="56" t="s">
        <v>113</v>
      </c>
      <c r="C1263" s="57">
        <v>71.900000000000006</v>
      </c>
      <c r="D1263" s="6">
        <v>2005</v>
      </c>
    </row>
    <row r="1264" spans="2:4" hidden="1" x14ac:dyDescent="0.25">
      <c r="B1264" s="58" t="s">
        <v>113</v>
      </c>
      <c r="C1264" s="50">
        <v>71.7</v>
      </c>
      <c r="D1264" s="56">
        <v>2004</v>
      </c>
    </row>
    <row r="1265" spans="2:4" hidden="1" x14ac:dyDescent="0.25">
      <c r="B1265" s="56" t="s">
        <v>113</v>
      </c>
      <c r="C1265" s="57">
        <v>71.099999999999994</v>
      </c>
      <c r="D1265" s="6">
        <v>2003</v>
      </c>
    </row>
    <row r="1266" spans="2:4" hidden="1" x14ac:dyDescent="0.25">
      <c r="B1266" s="58" t="s">
        <v>113</v>
      </c>
      <c r="C1266" s="50">
        <v>77</v>
      </c>
      <c r="D1266" s="56">
        <v>2002</v>
      </c>
    </row>
    <row r="1267" spans="2:4" hidden="1" x14ac:dyDescent="0.25">
      <c r="B1267" s="56" t="s">
        <v>113</v>
      </c>
      <c r="C1267" s="57">
        <v>78</v>
      </c>
      <c r="D1267" s="6">
        <v>2001</v>
      </c>
    </row>
    <row r="1268" spans="2:4" hidden="1" x14ac:dyDescent="0.25">
      <c r="B1268" s="58" t="s">
        <v>113</v>
      </c>
      <c r="C1268" s="50">
        <v>77</v>
      </c>
      <c r="D1268" s="56">
        <v>2000</v>
      </c>
    </row>
    <row r="1269" spans="2:4" hidden="1" x14ac:dyDescent="0.25">
      <c r="B1269" s="56" t="s">
        <v>114</v>
      </c>
      <c r="C1269" s="57">
        <v>73</v>
      </c>
      <c r="D1269" s="6">
        <v>2014</v>
      </c>
    </row>
    <row r="1270" spans="2:4" hidden="1" x14ac:dyDescent="0.25">
      <c r="B1270" s="58" t="s">
        <v>114</v>
      </c>
      <c r="C1270" s="50">
        <v>70</v>
      </c>
      <c r="D1270" s="56">
        <v>2013</v>
      </c>
    </row>
    <row r="1271" spans="2:4" hidden="1" x14ac:dyDescent="0.25">
      <c r="B1271" s="56" t="s">
        <v>114</v>
      </c>
      <c r="C1271" s="57">
        <v>69.599999999999994</v>
      </c>
      <c r="D1271" s="6">
        <v>2012</v>
      </c>
    </row>
    <row r="1272" spans="2:4" hidden="1" x14ac:dyDescent="0.25">
      <c r="B1272" s="58" t="s">
        <v>114</v>
      </c>
      <c r="C1272" s="50">
        <v>69.400000000000006</v>
      </c>
      <c r="D1272" s="56">
        <v>2011</v>
      </c>
    </row>
    <row r="1273" spans="2:4" hidden="1" x14ac:dyDescent="0.25">
      <c r="B1273" s="56" t="s">
        <v>114</v>
      </c>
      <c r="C1273" s="57">
        <v>68.400000000000006</v>
      </c>
      <c r="D1273" s="6">
        <v>2010</v>
      </c>
    </row>
    <row r="1274" spans="2:4" hidden="1" x14ac:dyDescent="0.25">
      <c r="B1274" s="58" t="s">
        <v>114</v>
      </c>
      <c r="C1274" s="50">
        <v>68.2</v>
      </c>
      <c r="D1274" s="56">
        <v>2009</v>
      </c>
    </row>
    <row r="1275" spans="2:4" hidden="1" x14ac:dyDescent="0.25">
      <c r="B1275" s="56" t="s">
        <v>114</v>
      </c>
      <c r="C1275" s="57">
        <v>67.5</v>
      </c>
      <c r="D1275" s="6">
        <v>2008</v>
      </c>
    </row>
    <row r="1276" spans="2:4" hidden="1" x14ac:dyDescent="0.25">
      <c r="B1276" s="58" t="s">
        <v>114</v>
      </c>
      <c r="C1276" s="50">
        <v>67.3</v>
      </c>
      <c r="D1276" s="56">
        <v>2007</v>
      </c>
    </row>
    <row r="1277" spans="2:4" hidden="1" x14ac:dyDescent="0.25">
      <c r="B1277" s="56" t="s">
        <v>114</v>
      </c>
      <c r="C1277" s="57">
        <v>66.400000000000006</v>
      </c>
      <c r="D1277" s="6">
        <v>2006</v>
      </c>
    </row>
    <row r="1278" spans="2:4" hidden="1" x14ac:dyDescent="0.25">
      <c r="B1278" s="58" t="s">
        <v>114</v>
      </c>
      <c r="C1278" s="50">
        <v>65</v>
      </c>
      <c r="D1278" s="56">
        <v>2005</v>
      </c>
    </row>
    <row r="1279" spans="2:4" hidden="1" x14ac:dyDescent="0.25">
      <c r="B1279" s="56" t="s">
        <v>114</v>
      </c>
      <c r="C1279" s="57">
        <v>64.900000000000006</v>
      </c>
      <c r="D1279" s="6">
        <v>2004</v>
      </c>
    </row>
    <row r="1280" spans="2:4" hidden="1" x14ac:dyDescent="0.25">
      <c r="B1280" s="58" t="s">
        <v>114</v>
      </c>
      <c r="C1280" s="50">
        <v>64.599999999999994</v>
      </c>
      <c r="D1280" s="56">
        <v>2003</v>
      </c>
    </row>
    <row r="1281" spans="2:4" hidden="1" x14ac:dyDescent="0.25">
      <c r="B1281" s="56" t="s">
        <v>114</v>
      </c>
      <c r="C1281" s="57">
        <v>64.8</v>
      </c>
      <c r="D1281" s="6">
        <v>2002</v>
      </c>
    </row>
    <row r="1282" spans="2:4" hidden="1" x14ac:dyDescent="0.25">
      <c r="B1282" s="58" t="s">
        <v>114</v>
      </c>
      <c r="C1282" s="50">
        <v>65.099999999999994</v>
      </c>
      <c r="D1282" s="56">
        <v>2001</v>
      </c>
    </row>
    <row r="1283" spans="2:4" hidden="1" x14ac:dyDescent="0.25">
      <c r="B1283" s="56" t="s">
        <v>115</v>
      </c>
      <c r="C1283" s="57">
        <v>65.7</v>
      </c>
      <c r="D1283" s="6">
        <v>2014</v>
      </c>
    </row>
    <row r="1284" spans="2:4" hidden="1" x14ac:dyDescent="0.25">
      <c r="B1284" s="58" t="s">
        <v>115</v>
      </c>
      <c r="C1284" s="50">
        <v>65.2</v>
      </c>
      <c r="D1284" s="56">
        <v>2013</v>
      </c>
    </row>
    <row r="1285" spans="2:4" hidden="1" x14ac:dyDescent="0.25">
      <c r="B1285" s="56" t="s">
        <v>115</v>
      </c>
      <c r="C1285" s="57">
        <v>64.599999999999994</v>
      </c>
      <c r="D1285" s="6">
        <v>2012</v>
      </c>
    </row>
    <row r="1286" spans="2:4" hidden="1" x14ac:dyDescent="0.25">
      <c r="B1286" s="58" t="s">
        <v>115</v>
      </c>
      <c r="C1286" s="50">
        <v>63.8</v>
      </c>
      <c r="D1286" s="56">
        <v>2011</v>
      </c>
    </row>
    <row r="1287" spans="2:4" hidden="1" x14ac:dyDescent="0.25">
      <c r="B1287" s="56" t="s">
        <v>115</v>
      </c>
      <c r="C1287" s="57">
        <v>62.8</v>
      </c>
      <c r="D1287" s="6">
        <v>2010</v>
      </c>
    </row>
    <row r="1288" spans="2:4" hidden="1" x14ac:dyDescent="0.25">
      <c r="B1288" s="58" t="s">
        <v>115</v>
      </c>
      <c r="C1288" s="50">
        <v>61</v>
      </c>
      <c r="D1288" s="56">
        <v>2009</v>
      </c>
    </row>
    <row r="1289" spans="2:4" hidden="1" x14ac:dyDescent="0.25">
      <c r="B1289" s="56" t="s">
        <v>115</v>
      </c>
      <c r="C1289" s="57">
        <v>68</v>
      </c>
      <c r="D1289" s="6">
        <v>2008</v>
      </c>
    </row>
    <row r="1290" spans="2:4" hidden="1" x14ac:dyDescent="0.25">
      <c r="B1290" s="58" t="s">
        <v>115</v>
      </c>
      <c r="C1290" s="50">
        <v>59.6</v>
      </c>
      <c r="D1290" s="56">
        <v>2007</v>
      </c>
    </row>
    <row r="1291" spans="2:4" hidden="1" x14ac:dyDescent="0.25">
      <c r="B1291" s="56" t="s">
        <v>115</v>
      </c>
      <c r="C1291" s="57">
        <v>57.6</v>
      </c>
      <c r="D1291" s="6">
        <v>2006</v>
      </c>
    </row>
    <row r="1292" spans="2:4" hidden="1" x14ac:dyDescent="0.25">
      <c r="B1292" s="58" t="s">
        <v>115</v>
      </c>
      <c r="C1292" s="50">
        <v>55.3</v>
      </c>
      <c r="D1292" s="56">
        <v>2005</v>
      </c>
    </row>
    <row r="1293" spans="2:4" hidden="1" x14ac:dyDescent="0.25">
      <c r="B1293" s="56" t="s">
        <v>115</v>
      </c>
      <c r="C1293" s="57">
        <v>53.4</v>
      </c>
      <c r="D1293" s="6">
        <v>2004</v>
      </c>
    </row>
    <row r="1294" spans="2:4" hidden="1" x14ac:dyDescent="0.25">
      <c r="B1294" s="58" t="s">
        <v>115</v>
      </c>
      <c r="C1294" s="50">
        <v>52</v>
      </c>
      <c r="D1294" s="56">
        <v>2003</v>
      </c>
    </row>
    <row r="1295" spans="2:4" hidden="1" x14ac:dyDescent="0.25">
      <c r="B1295" s="56" t="s">
        <v>115</v>
      </c>
      <c r="C1295" s="57">
        <v>57</v>
      </c>
      <c r="D1295" s="6">
        <v>2002</v>
      </c>
    </row>
    <row r="1296" spans="2:4" hidden="1" x14ac:dyDescent="0.25">
      <c r="B1296" s="58" t="s">
        <v>116</v>
      </c>
      <c r="C1296" s="50">
        <v>73.8</v>
      </c>
      <c r="D1296" s="56">
        <v>2014</v>
      </c>
    </row>
    <row r="1297" spans="2:4" hidden="1" x14ac:dyDescent="0.25">
      <c r="B1297" s="56" t="s">
        <v>116</v>
      </c>
      <c r="C1297" s="57">
        <v>73.599999999999994</v>
      </c>
      <c r="D1297" s="6">
        <v>2013</v>
      </c>
    </row>
    <row r="1298" spans="2:4" hidden="1" x14ac:dyDescent="0.25">
      <c r="B1298" s="58" t="s">
        <v>116</v>
      </c>
      <c r="C1298" s="50">
        <v>73.2</v>
      </c>
      <c r="D1298" s="56">
        <v>2012</v>
      </c>
    </row>
    <row r="1299" spans="2:4" hidden="1" x14ac:dyDescent="0.25">
      <c r="B1299" s="56" t="s">
        <v>116</v>
      </c>
      <c r="C1299" s="57">
        <v>73</v>
      </c>
      <c r="D1299" s="6">
        <v>2011</v>
      </c>
    </row>
    <row r="1300" spans="2:4" hidden="1" x14ac:dyDescent="0.25">
      <c r="B1300" s="58" t="s">
        <v>116</v>
      </c>
      <c r="C1300" s="50">
        <v>72.599999999999994</v>
      </c>
      <c r="D1300" s="56">
        <v>2010</v>
      </c>
    </row>
    <row r="1301" spans="2:4" hidden="1" x14ac:dyDescent="0.25">
      <c r="B1301" s="56" t="s">
        <v>116</v>
      </c>
      <c r="C1301" s="57">
        <v>76</v>
      </c>
      <c r="D1301" s="6">
        <v>2009</v>
      </c>
    </row>
    <row r="1302" spans="2:4" hidden="1" x14ac:dyDescent="0.25">
      <c r="B1302" s="58" t="s">
        <v>116</v>
      </c>
      <c r="C1302" s="50">
        <v>72.5</v>
      </c>
      <c r="D1302" s="56">
        <v>2008</v>
      </c>
    </row>
    <row r="1303" spans="2:4" hidden="1" x14ac:dyDescent="0.25">
      <c r="B1303" s="56" t="s">
        <v>116</v>
      </c>
      <c r="C1303" s="57">
        <v>72.2</v>
      </c>
      <c r="D1303" s="6">
        <v>2007</v>
      </c>
    </row>
    <row r="1304" spans="2:4" hidden="1" x14ac:dyDescent="0.25">
      <c r="B1304" s="58" t="s">
        <v>116</v>
      </c>
      <c r="C1304" s="50">
        <v>72</v>
      </c>
      <c r="D1304" s="56">
        <v>2006</v>
      </c>
    </row>
    <row r="1305" spans="2:4" hidden="1" x14ac:dyDescent="0.25">
      <c r="B1305" s="56" t="s">
        <v>116</v>
      </c>
      <c r="C1305" s="57">
        <v>71.599999999999994</v>
      </c>
      <c r="D1305" s="6">
        <v>2005</v>
      </c>
    </row>
    <row r="1306" spans="2:4" hidden="1" x14ac:dyDescent="0.25">
      <c r="B1306" s="58" t="s">
        <v>116</v>
      </c>
      <c r="C1306" s="50">
        <v>71.400000000000006</v>
      </c>
      <c r="D1306" s="56">
        <v>2004</v>
      </c>
    </row>
    <row r="1307" spans="2:4" hidden="1" x14ac:dyDescent="0.25">
      <c r="B1307" s="56" t="s">
        <v>116</v>
      </c>
      <c r="C1307" s="57">
        <v>79</v>
      </c>
      <c r="D1307" s="6">
        <v>2003</v>
      </c>
    </row>
    <row r="1308" spans="2:4" hidden="1" x14ac:dyDescent="0.25">
      <c r="B1308" s="58" t="s">
        <v>116</v>
      </c>
      <c r="C1308" s="50">
        <v>76</v>
      </c>
      <c r="D1308" s="56">
        <v>2002</v>
      </c>
    </row>
    <row r="1309" spans="2:4" hidden="1" x14ac:dyDescent="0.25">
      <c r="B1309" s="56" t="s">
        <v>116</v>
      </c>
      <c r="C1309" s="57">
        <v>75</v>
      </c>
      <c r="D1309" s="6">
        <v>2001</v>
      </c>
    </row>
    <row r="1310" spans="2:4" hidden="1" x14ac:dyDescent="0.25">
      <c r="B1310" s="58" t="s">
        <v>116</v>
      </c>
      <c r="C1310" s="50">
        <v>72</v>
      </c>
      <c r="D1310" s="56">
        <v>2000</v>
      </c>
    </row>
    <row r="1311" spans="2:4" hidden="1" x14ac:dyDescent="0.25">
      <c r="B1311" s="56" t="s">
        <v>117</v>
      </c>
      <c r="C1311" s="57">
        <v>67.3</v>
      </c>
      <c r="D1311" s="6">
        <v>2014</v>
      </c>
    </row>
    <row r="1312" spans="2:4" hidden="1" x14ac:dyDescent="0.25">
      <c r="B1312" s="58" t="s">
        <v>117</v>
      </c>
      <c r="C1312" s="50">
        <v>67.099999999999994</v>
      </c>
      <c r="D1312" s="56">
        <v>2013</v>
      </c>
    </row>
    <row r="1313" spans="2:4" hidden="1" x14ac:dyDescent="0.25">
      <c r="B1313" s="56" t="s">
        <v>117</v>
      </c>
      <c r="C1313" s="57">
        <v>66.900000000000006</v>
      </c>
      <c r="D1313" s="6">
        <v>2012</v>
      </c>
    </row>
    <row r="1314" spans="2:4" hidden="1" x14ac:dyDescent="0.25">
      <c r="B1314" s="58" t="s">
        <v>117</v>
      </c>
      <c r="C1314" s="50">
        <v>66.599999999999994</v>
      </c>
      <c r="D1314" s="56">
        <v>2011</v>
      </c>
    </row>
    <row r="1315" spans="2:4" hidden="1" x14ac:dyDescent="0.25">
      <c r="B1315" s="56" t="s">
        <v>117</v>
      </c>
      <c r="C1315" s="57">
        <v>66.2</v>
      </c>
      <c r="D1315" s="6">
        <v>2010</v>
      </c>
    </row>
    <row r="1316" spans="2:4" hidden="1" x14ac:dyDescent="0.25">
      <c r="B1316" s="58" t="s">
        <v>117</v>
      </c>
      <c r="C1316" s="50">
        <v>65.8</v>
      </c>
      <c r="D1316" s="56">
        <v>2009</v>
      </c>
    </row>
    <row r="1317" spans="2:4" hidden="1" x14ac:dyDescent="0.25">
      <c r="B1317" s="56" t="s">
        <v>117</v>
      </c>
      <c r="C1317" s="57">
        <v>65.400000000000006</v>
      </c>
      <c r="D1317" s="6">
        <v>2008</v>
      </c>
    </row>
    <row r="1318" spans="2:4" hidden="1" x14ac:dyDescent="0.25">
      <c r="B1318" s="58" t="s">
        <v>117</v>
      </c>
      <c r="C1318" s="50">
        <v>65.099999999999994</v>
      </c>
      <c r="D1318" s="56">
        <v>2007</v>
      </c>
    </row>
    <row r="1319" spans="2:4" hidden="1" x14ac:dyDescent="0.25">
      <c r="B1319" s="56" t="s">
        <v>117</v>
      </c>
      <c r="C1319" s="57">
        <v>64.7</v>
      </c>
      <c r="D1319" s="6">
        <v>2006</v>
      </c>
    </row>
    <row r="1320" spans="2:4" hidden="1" x14ac:dyDescent="0.25">
      <c r="B1320" s="58" t="s">
        <v>117</v>
      </c>
      <c r="C1320" s="50">
        <v>64.3</v>
      </c>
      <c r="D1320" s="56">
        <v>2005</v>
      </c>
    </row>
    <row r="1321" spans="2:4" hidden="1" x14ac:dyDescent="0.25">
      <c r="B1321" s="56" t="s">
        <v>117</v>
      </c>
      <c r="C1321" s="57">
        <v>63.8</v>
      </c>
      <c r="D1321" s="6">
        <v>2004</v>
      </c>
    </row>
    <row r="1322" spans="2:4" hidden="1" x14ac:dyDescent="0.25">
      <c r="B1322" s="58" t="s">
        <v>117</v>
      </c>
      <c r="C1322" s="50">
        <v>63.4</v>
      </c>
      <c r="D1322" s="56">
        <v>2003</v>
      </c>
    </row>
    <row r="1323" spans="2:4" hidden="1" x14ac:dyDescent="0.25">
      <c r="B1323" s="56" t="s">
        <v>118</v>
      </c>
      <c r="C1323" s="57">
        <v>66.400000000000006</v>
      </c>
      <c r="D1323" s="6">
        <v>2014</v>
      </c>
    </row>
    <row r="1324" spans="2:4" hidden="1" x14ac:dyDescent="0.25">
      <c r="B1324" s="58" t="s">
        <v>118</v>
      </c>
      <c r="C1324" s="50">
        <v>66</v>
      </c>
      <c r="D1324" s="56">
        <v>2013</v>
      </c>
    </row>
    <row r="1325" spans="2:4" hidden="1" x14ac:dyDescent="0.25">
      <c r="B1325" s="56" t="s">
        <v>118</v>
      </c>
      <c r="C1325" s="57">
        <v>65.599999999999994</v>
      </c>
      <c r="D1325" s="6">
        <v>2012</v>
      </c>
    </row>
    <row r="1326" spans="2:4" hidden="1" x14ac:dyDescent="0.25">
      <c r="B1326" s="58" t="s">
        <v>118</v>
      </c>
      <c r="C1326" s="50">
        <v>64.900000000000006</v>
      </c>
      <c r="D1326" s="56">
        <v>2011</v>
      </c>
    </row>
    <row r="1327" spans="2:4" hidden="1" x14ac:dyDescent="0.25">
      <c r="B1327" s="56" t="s">
        <v>118</v>
      </c>
      <c r="C1327" s="57">
        <v>64.3</v>
      </c>
      <c r="D1327" s="6">
        <v>2010</v>
      </c>
    </row>
    <row r="1328" spans="2:4" hidden="1" x14ac:dyDescent="0.25">
      <c r="B1328" s="58" t="s">
        <v>118</v>
      </c>
      <c r="C1328" s="50">
        <v>63.5</v>
      </c>
      <c r="D1328" s="56">
        <v>2009</v>
      </c>
    </row>
    <row r="1329" spans="2:4" hidden="1" x14ac:dyDescent="0.25">
      <c r="B1329" s="56" t="s">
        <v>118</v>
      </c>
      <c r="C1329" s="57">
        <v>62.8</v>
      </c>
      <c r="D1329" s="6">
        <v>2008</v>
      </c>
    </row>
    <row r="1330" spans="2:4" hidden="1" x14ac:dyDescent="0.25">
      <c r="B1330" s="58" t="s">
        <v>118</v>
      </c>
      <c r="C1330" s="50">
        <v>62.1</v>
      </c>
      <c r="D1330" s="56">
        <v>2007</v>
      </c>
    </row>
    <row r="1331" spans="2:4" hidden="1" x14ac:dyDescent="0.25">
      <c r="B1331" s="56" t="s">
        <v>118</v>
      </c>
      <c r="C1331" s="57">
        <v>61.3</v>
      </c>
      <c r="D1331" s="6">
        <v>2006</v>
      </c>
    </row>
    <row r="1332" spans="2:4" hidden="1" x14ac:dyDescent="0.25">
      <c r="B1332" s="58" t="s">
        <v>118</v>
      </c>
      <c r="C1332" s="50">
        <v>65</v>
      </c>
      <c r="D1332" s="56">
        <v>2005</v>
      </c>
    </row>
    <row r="1333" spans="2:4" hidden="1" x14ac:dyDescent="0.25">
      <c r="B1333" s="56" t="s">
        <v>118</v>
      </c>
      <c r="C1333" s="57">
        <v>59.7</v>
      </c>
      <c r="D1333" s="6">
        <v>2004</v>
      </c>
    </row>
    <row r="1334" spans="2:4" hidden="1" x14ac:dyDescent="0.25">
      <c r="B1334" s="58" t="s">
        <v>119</v>
      </c>
      <c r="C1334" s="50">
        <v>75.400000000000006</v>
      </c>
      <c r="D1334" s="56">
        <v>2014</v>
      </c>
    </row>
    <row r="1335" spans="2:4" hidden="1" x14ac:dyDescent="0.25">
      <c r="B1335" s="56" t="s">
        <v>119</v>
      </c>
      <c r="C1335" s="57">
        <v>75.3</v>
      </c>
      <c r="D1335" s="6">
        <v>2013</v>
      </c>
    </row>
    <row r="1336" spans="2:4" hidden="1" x14ac:dyDescent="0.25">
      <c r="B1336" s="58" t="s">
        <v>119</v>
      </c>
      <c r="C1336" s="50">
        <v>74.900000000000006</v>
      </c>
      <c r="D1336" s="56">
        <v>2012</v>
      </c>
    </row>
    <row r="1337" spans="2:4" hidden="1" x14ac:dyDescent="0.25">
      <c r="B1337" s="56" t="s">
        <v>119</v>
      </c>
      <c r="C1337" s="57">
        <v>74.599999999999994</v>
      </c>
      <c r="D1337" s="6">
        <v>2011</v>
      </c>
    </row>
    <row r="1338" spans="2:4" hidden="1" x14ac:dyDescent="0.25">
      <c r="B1338" s="58" t="s">
        <v>119</v>
      </c>
      <c r="C1338" s="50">
        <v>74.400000000000006</v>
      </c>
      <c r="D1338" s="56">
        <v>2010</v>
      </c>
    </row>
    <row r="1339" spans="2:4" hidden="1" x14ac:dyDescent="0.25">
      <c r="B1339" s="56" t="s">
        <v>119</v>
      </c>
      <c r="C1339" s="57">
        <v>74.099999999999994</v>
      </c>
      <c r="D1339" s="6">
        <v>2009</v>
      </c>
    </row>
    <row r="1340" spans="2:4" hidden="1" x14ac:dyDescent="0.25">
      <c r="B1340" s="58" t="s">
        <v>119</v>
      </c>
      <c r="C1340" s="50">
        <v>74</v>
      </c>
      <c r="D1340" s="56">
        <v>2008</v>
      </c>
    </row>
    <row r="1341" spans="2:4" hidden="1" x14ac:dyDescent="0.25">
      <c r="B1341" s="56" t="s">
        <v>119</v>
      </c>
      <c r="C1341" s="57">
        <v>73.8</v>
      </c>
      <c r="D1341" s="6">
        <v>2007</v>
      </c>
    </row>
    <row r="1342" spans="2:4" hidden="1" x14ac:dyDescent="0.25">
      <c r="B1342" s="58" t="s">
        <v>119</v>
      </c>
      <c r="C1342" s="50">
        <v>73.599999999999994</v>
      </c>
      <c r="D1342" s="56">
        <v>2006</v>
      </c>
    </row>
    <row r="1343" spans="2:4" hidden="1" x14ac:dyDescent="0.25">
      <c r="B1343" s="56" t="s">
        <v>119</v>
      </c>
      <c r="C1343" s="57">
        <v>73</v>
      </c>
      <c r="D1343" s="6">
        <v>2005</v>
      </c>
    </row>
    <row r="1344" spans="2:4" hidden="1" x14ac:dyDescent="0.25">
      <c r="B1344" s="58" t="s">
        <v>119</v>
      </c>
      <c r="C1344" s="50">
        <v>73</v>
      </c>
      <c r="D1344" s="56">
        <v>2004</v>
      </c>
    </row>
    <row r="1345" spans="2:4" hidden="1" x14ac:dyDescent="0.25">
      <c r="B1345" s="56" t="s">
        <v>120</v>
      </c>
      <c r="C1345" s="57">
        <v>73</v>
      </c>
      <c r="D1345" s="6">
        <v>2014</v>
      </c>
    </row>
    <row r="1346" spans="2:4" hidden="1" x14ac:dyDescent="0.25">
      <c r="B1346" s="58" t="s">
        <v>120</v>
      </c>
      <c r="C1346" s="50">
        <v>72.900000000000006</v>
      </c>
      <c r="D1346" s="56">
        <v>2013</v>
      </c>
    </row>
    <row r="1347" spans="2:4" hidden="1" x14ac:dyDescent="0.25">
      <c r="B1347" s="56" t="s">
        <v>120</v>
      </c>
      <c r="C1347" s="57">
        <v>72.7</v>
      </c>
      <c r="D1347" s="6">
        <v>2012</v>
      </c>
    </row>
    <row r="1348" spans="2:4" hidden="1" x14ac:dyDescent="0.25">
      <c r="B1348" s="58" t="s">
        <v>120</v>
      </c>
      <c r="C1348" s="50">
        <v>72.599999999999994</v>
      </c>
      <c r="D1348" s="56">
        <v>2011</v>
      </c>
    </row>
    <row r="1349" spans="2:4" hidden="1" x14ac:dyDescent="0.25">
      <c r="B1349" s="56" t="s">
        <v>120</v>
      </c>
      <c r="C1349" s="57">
        <v>72.400000000000006</v>
      </c>
      <c r="D1349" s="6">
        <v>2010</v>
      </c>
    </row>
    <row r="1350" spans="2:4" hidden="1" x14ac:dyDescent="0.25">
      <c r="B1350" s="58" t="s">
        <v>120</v>
      </c>
      <c r="C1350" s="50">
        <v>72.3</v>
      </c>
      <c r="D1350" s="56">
        <v>2009</v>
      </c>
    </row>
    <row r="1351" spans="2:4" hidden="1" x14ac:dyDescent="0.25">
      <c r="B1351" s="56" t="s">
        <v>120</v>
      </c>
      <c r="C1351" s="57">
        <v>72.2</v>
      </c>
      <c r="D1351" s="6">
        <v>2008</v>
      </c>
    </row>
    <row r="1352" spans="2:4" hidden="1" x14ac:dyDescent="0.25">
      <c r="B1352" s="58" t="s">
        <v>120</v>
      </c>
      <c r="C1352" s="50">
        <v>72.2</v>
      </c>
      <c r="D1352" s="56">
        <v>2007</v>
      </c>
    </row>
    <row r="1353" spans="2:4" hidden="1" x14ac:dyDescent="0.25">
      <c r="B1353" s="56" t="s">
        <v>120</v>
      </c>
      <c r="C1353" s="57">
        <v>72.2</v>
      </c>
      <c r="D1353" s="6">
        <v>2006</v>
      </c>
    </row>
    <row r="1354" spans="2:4" hidden="1" x14ac:dyDescent="0.25">
      <c r="B1354" s="58" t="s">
        <v>120</v>
      </c>
      <c r="C1354" s="50">
        <v>72.2</v>
      </c>
      <c r="D1354" s="56">
        <v>2005</v>
      </c>
    </row>
    <row r="1355" spans="2:4" hidden="1" x14ac:dyDescent="0.25">
      <c r="B1355" s="56" t="s">
        <v>120</v>
      </c>
      <c r="C1355" s="57">
        <v>72.099999999999994</v>
      </c>
      <c r="D1355" s="6">
        <v>2004</v>
      </c>
    </row>
    <row r="1356" spans="2:4" hidden="1" x14ac:dyDescent="0.25">
      <c r="B1356" s="58" t="s">
        <v>120</v>
      </c>
      <c r="C1356" s="50">
        <v>72.099999999999994</v>
      </c>
      <c r="D1356" s="56">
        <v>2003</v>
      </c>
    </row>
    <row r="1357" spans="2:4" hidden="1" x14ac:dyDescent="0.25">
      <c r="B1357" s="56" t="s">
        <v>120</v>
      </c>
      <c r="C1357" s="57">
        <v>72.099999999999994</v>
      </c>
      <c r="D1357" s="6">
        <v>2002</v>
      </c>
    </row>
    <row r="1358" spans="2:4" hidden="1" x14ac:dyDescent="0.25">
      <c r="B1358" s="58" t="s">
        <v>120</v>
      </c>
      <c r="C1358" s="50">
        <v>72</v>
      </c>
      <c r="D1358" s="56">
        <v>2001</v>
      </c>
    </row>
    <row r="1359" spans="2:4" hidden="1" x14ac:dyDescent="0.25">
      <c r="B1359" s="56" t="s">
        <v>120</v>
      </c>
      <c r="C1359" s="57">
        <v>71.8</v>
      </c>
      <c r="D1359" s="6">
        <v>2000</v>
      </c>
    </row>
    <row r="1360" spans="2:4" hidden="1" x14ac:dyDescent="0.25">
      <c r="B1360" s="58" t="s">
        <v>121</v>
      </c>
      <c r="C1360" s="50">
        <v>48.1</v>
      </c>
      <c r="D1360" s="56">
        <v>2014</v>
      </c>
    </row>
    <row r="1361" spans="2:4" hidden="1" x14ac:dyDescent="0.25">
      <c r="B1361" s="56" t="s">
        <v>121</v>
      </c>
      <c r="C1361" s="57">
        <v>54</v>
      </c>
      <c r="D1361" s="6">
        <v>2013</v>
      </c>
    </row>
    <row r="1362" spans="2:4" hidden="1" x14ac:dyDescent="0.25">
      <c r="B1362" s="58" t="s">
        <v>121</v>
      </c>
      <c r="C1362" s="50">
        <v>49.7</v>
      </c>
      <c r="D1362" s="56">
        <v>2012</v>
      </c>
    </row>
    <row r="1363" spans="2:4" hidden="1" x14ac:dyDescent="0.25">
      <c r="B1363" s="56" t="s">
        <v>121</v>
      </c>
      <c r="C1363" s="57">
        <v>48.9</v>
      </c>
      <c r="D1363" s="6">
        <v>2011</v>
      </c>
    </row>
    <row r="1364" spans="2:4" hidden="1" x14ac:dyDescent="0.25">
      <c r="B1364" s="58" t="s">
        <v>121</v>
      </c>
      <c r="C1364" s="50">
        <v>48.1</v>
      </c>
      <c r="D1364" s="56">
        <v>2010</v>
      </c>
    </row>
    <row r="1365" spans="2:4" hidden="1" x14ac:dyDescent="0.25">
      <c r="B1365" s="56" t="s">
        <v>121</v>
      </c>
      <c r="C1365" s="57">
        <v>47.1</v>
      </c>
      <c r="D1365" s="6">
        <v>2009</v>
      </c>
    </row>
    <row r="1366" spans="2:4" hidden="1" x14ac:dyDescent="0.25">
      <c r="B1366" s="58" t="s">
        <v>121</v>
      </c>
      <c r="C1366" s="50">
        <v>46.2</v>
      </c>
      <c r="D1366" s="56">
        <v>2008</v>
      </c>
    </row>
    <row r="1367" spans="2:4" hidden="1" x14ac:dyDescent="0.25">
      <c r="B1367" s="56" t="s">
        <v>121</v>
      </c>
      <c r="C1367" s="57">
        <v>45.3</v>
      </c>
      <c r="D1367" s="6">
        <v>2007</v>
      </c>
    </row>
    <row r="1368" spans="2:4" hidden="1" x14ac:dyDescent="0.25">
      <c r="B1368" s="58" t="s">
        <v>122</v>
      </c>
      <c r="C1368" s="50">
        <v>68.8</v>
      </c>
      <c r="D1368" s="56">
        <v>2014</v>
      </c>
    </row>
    <row r="1369" spans="2:4" hidden="1" x14ac:dyDescent="0.25">
      <c r="B1369" s="56" t="s">
        <v>122</v>
      </c>
      <c r="C1369" s="57">
        <v>68.8</v>
      </c>
      <c r="D1369" s="6">
        <v>2013</v>
      </c>
    </row>
    <row r="1370" spans="2:4" hidden="1" x14ac:dyDescent="0.25">
      <c r="B1370" s="58" t="s">
        <v>122</v>
      </c>
      <c r="C1370" s="50">
        <v>68.7</v>
      </c>
      <c r="D1370" s="56">
        <v>2012</v>
      </c>
    </row>
    <row r="1371" spans="2:4" hidden="1" x14ac:dyDescent="0.25">
      <c r="B1371" s="56" t="s">
        <v>122</v>
      </c>
      <c r="C1371" s="57">
        <v>68.5</v>
      </c>
      <c r="D1371" s="6">
        <v>2011</v>
      </c>
    </row>
    <row r="1372" spans="2:4" hidden="1" x14ac:dyDescent="0.25">
      <c r="B1372" s="58" t="s">
        <v>122</v>
      </c>
      <c r="C1372" s="50">
        <v>68.3</v>
      </c>
      <c r="D1372" s="56">
        <v>2010</v>
      </c>
    </row>
    <row r="1373" spans="2:4" hidden="1" x14ac:dyDescent="0.25">
      <c r="B1373" s="56" t="s">
        <v>122</v>
      </c>
      <c r="C1373" s="57">
        <v>68.099999999999994</v>
      </c>
      <c r="D1373" s="6">
        <v>2009</v>
      </c>
    </row>
    <row r="1374" spans="2:4" hidden="1" x14ac:dyDescent="0.25">
      <c r="B1374" s="58" t="s">
        <v>122</v>
      </c>
      <c r="C1374" s="50">
        <v>68</v>
      </c>
      <c r="D1374" s="56">
        <v>2008</v>
      </c>
    </row>
    <row r="1375" spans="2:4" hidden="1" x14ac:dyDescent="0.25">
      <c r="B1375" s="56" t="s">
        <v>122</v>
      </c>
      <c r="C1375" s="57">
        <v>67.599999999999994</v>
      </c>
      <c r="D1375" s="6">
        <v>2007</v>
      </c>
    </row>
    <row r="1376" spans="2:4" hidden="1" x14ac:dyDescent="0.25">
      <c r="B1376" s="58" t="s">
        <v>122</v>
      </c>
      <c r="C1376" s="50">
        <v>67.599999999999994</v>
      </c>
      <c r="D1376" s="56">
        <v>2006</v>
      </c>
    </row>
    <row r="1377" spans="2:4" hidden="1" x14ac:dyDescent="0.25">
      <c r="B1377" s="56" t="s">
        <v>122</v>
      </c>
      <c r="C1377" s="57">
        <v>67.400000000000006</v>
      </c>
      <c r="D1377" s="6">
        <v>2005</v>
      </c>
    </row>
    <row r="1378" spans="2:4" hidden="1" x14ac:dyDescent="0.25">
      <c r="B1378" s="58" t="s">
        <v>122</v>
      </c>
      <c r="C1378" s="50">
        <v>67.099999999999994</v>
      </c>
      <c r="D1378" s="56">
        <v>2004</v>
      </c>
    </row>
    <row r="1379" spans="2:4" hidden="1" x14ac:dyDescent="0.25">
      <c r="B1379" s="56" t="s">
        <v>122</v>
      </c>
      <c r="C1379" s="57">
        <v>66.8</v>
      </c>
      <c r="D1379" s="6">
        <v>2003</v>
      </c>
    </row>
    <row r="1380" spans="2:4" hidden="1" x14ac:dyDescent="0.25">
      <c r="B1380" s="58" t="s">
        <v>122</v>
      </c>
      <c r="C1380" s="50">
        <v>66.5</v>
      </c>
      <c r="D1380" s="56">
        <v>2002</v>
      </c>
    </row>
    <row r="1381" spans="2:4" hidden="1" x14ac:dyDescent="0.25">
      <c r="B1381" s="56" t="s">
        <v>122</v>
      </c>
      <c r="C1381" s="57">
        <v>66.2</v>
      </c>
      <c r="D1381" s="6">
        <v>2001</v>
      </c>
    </row>
    <row r="1382" spans="2:4" hidden="1" x14ac:dyDescent="0.25">
      <c r="B1382" s="58" t="s">
        <v>122</v>
      </c>
      <c r="C1382" s="50">
        <v>65.8</v>
      </c>
      <c r="D1382" s="56">
        <v>2000</v>
      </c>
    </row>
    <row r="1383" spans="2:4" hidden="1" x14ac:dyDescent="0.25">
      <c r="B1383" s="56" t="s">
        <v>123</v>
      </c>
      <c r="C1383" s="57">
        <v>62</v>
      </c>
      <c r="D1383" s="6">
        <v>2014</v>
      </c>
    </row>
    <row r="1384" spans="2:4" hidden="1" x14ac:dyDescent="0.25">
      <c r="B1384" s="58" t="s">
        <v>123</v>
      </c>
      <c r="C1384" s="50">
        <v>69</v>
      </c>
      <c r="D1384" s="56">
        <v>2013</v>
      </c>
    </row>
    <row r="1385" spans="2:4" hidden="1" x14ac:dyDescent="0.25">
      <c r="B1385" s="56" t="s">
        <v>123</v>
      </c>
      <c r="C1385" s="57">
        <v>59.2</v>
      </c>
      <c r="D1385" s="6">
        <v>2012</v>
      </c>
    </row>
    <row r="1386" spans="2:4" hidden="1" x14ac:dyDescent="0.25">
      <c r="B1386" s="58" t="s">
        <v>123</v>
      </c>
      <c r="C1386" s="50">
        <v>58.9</v>
      </c>
      <c r="D1386" s="56">
        <v>2011</v>
      </c>
    </row>
    <row r="1387" spans="2:4" hidden="1" x14ac:dyDescent="0.25">
      <c r="B1387" s="56" t="s">
        <v>123</v>
      </c>
      <c r="C1387" s="57">
        <v>58</v>
      </c>
      <c r="D1387" s="6">
        <v>2010</v>
      </c>
    </row>
    <row r="1388" spans="2:4" hidden="1" x14ac:dyDescent="0.25">
      <c r="B1388" s="58" t="s">
        <v>123</v>
      </c>
      <c r="C1388" s="50">
        <v>56.5</v>
      </c>
      <c r="D1388" s="56">
        <v>2009</v>
      </c>
    </row>
    <row r="1389" spans="2:4" hidden="1" x14ac:dyDescent="0.25">
      <c r="B1389" s="56" t="s">
        <v>123</v>
      </c>
      <c r="C1389" s="57">
        <v>55.3</v>
      </c>
      <c r="D1389" s="6">
        <v>2008</v>
      </c>
    </row>
    <row r="1390" spans="2:4" hidden="1" x14ac:dyDescent="0.25">
      <c r="B1390" s="58" t="s">
        <v>123</v>
      </c>
      <c r="C1390" s="50">
        <v>54.5</v>
      </c>
      <c r="D1390" s="56">
        <v>2007</v>
      </c>
    </row>
    <row r="1391" spans="2:4" hidden="1" x14ac:dyDescent="0.25">
      <c r="B1391" s="56" t="s">
        <v>123</v>
      </c>
      <c r="C1391" s="57">
        <v>54</v>
      </c>
      <c r="D1391" s="6">
        <v>2006</v>
      </c>
    </row>
    <row r="1392" spans="2:4" hidden="1" x14ac:dyDescent="0.25">
      <c r="B1392" s="58" t="s">
        <v>123</v>
      </c>
      <c r="C1392" s="50">
        <v>53.8</v>
      </c>
      <c r="D1392" s="56">
        <v>2005</v>
      </c>
    </row>
    <row r="1393" spans="2:4" hidden="1" x14ac:dyDescent="0.25">
      <c r="B1393" s="56" t="s">
        <v>123</v>
      </c>
      <c r="C1393" s="57">
        <v>53.7</v>
      </c>
      <c r="D1393" s="6">
        <v>2004</v>
      </c>
    </row>
    <row r="1394" spans="2:4" hidden="1" x14ac:dyDescent="0.25">
      <c r="B1394" s="58" t="s">
        <v>123</v>
      </c>
      <c r="C1394" s="50">
        <v>54</v>
      </c>
      <c r="D1394" s="56">
        <v>2003</v>
      </c>
    </row>
    <row r="1395" spans="2:4" hidden="1" x14ac:dyDescent="0.25">
      <c r="B1395" s="56" t="s">
        <v>123</v>
      </c>
      <c r="C1395" s="57">
        <v>54.9</v>
      </c>
      <c r="D1395" s="6">
        <v>2002</v>
      </c>
    </row>
    <row r="1396" spans="2:4" hidden="1" x14ac:dyDescent="0.25">
      <c r="B1396" s="58" t="s">
        <v>123</v>
      </c>
      <c r="C1396" s="50">
        <v>56</v>
      </c>
      <c r="D1396" s="56">
        <v>2001</v>
      </c>
    </row>
    <row r="1397" spans="2:4" hidden="1" x14ac:dyDescent="0.25">
      <c r="B1397" s="56" t="s">
        <v>123</v>
      </c>
      <c r="C1397" s="57">
        <v>57.3</v>
      </c>
      <c r="D1397" s="6">
        <v>2000</v>
      </c>
    </row>
    <row r="1398" spans="2:4" hidden="1" x14ac:dyDescent="0.25">
      <c r="B1398" s="58" t="s">
        <v>124</v>
      </c>
      <c r="C1398" s="50">
        <v>82.6</v>
      </c>
      <c r="D1398" s="56">
        <v>2014</v>
      </c>
    </row>
    <row r="1399" spans="2:4" hidden="1" x14ac:dyDescent="0.25">
      <c r="B1399" s="56" t="s">
        <v>124</v>
      </c>
      <c r="C1399" s="57">
        <v>82.4</v>
      </c>
      <c r="D1399" s="6">
        <v>2013</v>
      </c>
    </row>
    <row r="1400" spans="2:4" hidden="1" x14ac:dyDescent="0.25">
      <c r="B1400" s="58" t="s">
        <v>124</v>
      </c>
      <c r="C1400" s="50">
        <v>82</v>
      </c>
      <c r="D1400" s="56">
        <v>2012</v>
      </c>
    </row>
    <row r="1401" spans="2:4" hidden="1" x14ac:dyDescent="0.25">
      <c r="B1401" s="56" t="s">
        <v>124</v>
      </c>
      <c r="C1401" s="57">
        <v>82.1</v>
      </c>
      <c r="D1401" s="6">
        <v>2011</v>
      </c>
    </row>
    <row r="1402" spans="2:4" hidden="1" x14ac:dyDescent="0.25">
      <c r="B1402" s="58" t="s">
        <v>124</v>
      </c>
      <c r="C1402" s="50">
        <v>81.900000000000006</v>
      </c>
      <c r="D1402" s="56">
        <v>2010</v>
      </c>
    </row>
    <row r="1403" spans="2:4" hidden="1" x14ac:dyDescent="0.25">
      <c r="B1403" s="56" t="s">
        <v>124</v>
      </c>
      <c r="C1403" s="57">
        <v>81.599999999999994</v>
      </c>
      <c r="D1403" s="6">
        <v>2009</v>
      </c>
    </row>
    <row r="1404" spans="2:4" hidden="1" x14ac:dyDescent="0.25">
      <c r="B1404" s="58" t="s">
        <v>124</v>
      </c>
      <c r="C1404" s="50">
        <v>81.3</v>
      </c>
      <c r="D1404" s="56">
        <v>2008</v>
      </c>
    </row>
    <row r="1405" spans="2:4" x14ac:dyDescent="0.25">
      <c r="B1405" s="68" t="s">
        <v>124</v>
      </c>
      <c r="C1405" s="69">
        <v>89</v>
      </c>
      <c r="D1405" s="68">
        <v>2007</v>
      </c>
    </row>
    <row r="1406" spans="2:4" hidden="1" x14ac:dyDescent="0.25">
      <c r="B1406" s="58" t="s">
        <v>124</v>
      </c>
      <c r="C1406" s="50">
        <v>88</v>
      </c>
      <c r="D1406" s="56">
        <v>2006</v>
      </c>
    </row>
    <row r="1407" spans="2:4" hidden="1" x14ac:dyDescent="0.25">
      <c r="B1407" s="56" t="s">
        <v>124</v>
      </c>
      <c r="C1407" s="57">
        <v>81</v>
      </c>
      <c r="D1407" s="6">
        <v>2005</v>
      </c>
    </row>
    <row r="1408" spans="2:4" hidden="1" x14ac:dyDescent="0.25">
      <c r="B1408" s="58" t="s">
        <v>124</v>
      </c>
      <c r="C1408" s="50">
        <v>81</v>
      </c>
      <c r="D1408" s="56">
        <v>2004</v>
      </c>
    </row>
    <row r="1409" spans="2:4" hidden="1" x14ac:dyDescent="0.25">
      <c r="B1409" s="56" t="s">
        <v>124</v>
      </c>
      <c r="C1409" s="57">
        <v>79.400000000000006</v>
      </c>
      <c r="D1409" s="6">
        <v>2003</v>
      </c>
    </row>
    <row r="1410" spans="2:4" hidden="1" x14ac:dyDescent="0.25">
      <c r="B1410" s="58" t="s">
        <v>124</v>
      </c>
      <c r="C1410" s="50">
        <v>79.5</v>
      </c>
      <c r="D1410" s="56">
        <v>2002</v>
      </c>
    </row>
    <row r="1411" spans="2:4" hidden="1" x14ac:dyDescent="0.25">
      <c r="B1411" s="56" t="s">
        <v>124</v>
      </c>
      <c r="C1411" s="57">
        <v>79.400000000000006</v>
      </c>
      <c r="D1411" s="6">
        <v>2001</v>
      </c>
    </row>
    <row r="1412" spans="2:4" hidden="1" x14ac:dyDescent="0.25">
      <c r="B1412" s="58" t="s">
        <v>124</v>
      </c>
      <c r="C1412" s="50">
        <v>79.099999999999994</v>
      </c>
      <c r="D1412" s="56">
        <v>2000</v>
      </c>
    </row>
    <row r="1413" spans="2:4" hidden="1" x14ac:dyDescent="0.25">
      <c r="B1413" s="56" t="s">
        <v>125</v>
      </c>
      <c r="C1413" s="57">
        <v>74.7</v>
      </c>
      <c r="D1413" s="6">
        <v>2014</v>
      </c>
    </row>
    <row r="1414" spans="2:4" hidden="1" x14ac:dyDescent="0.25">
      <c r="B1414" s="58" t="s">
        <v>125</v>
      </c>
      <c r="C1414" s="50">
        <v>74.599999999999994</v>
      </c>
      <c r="D1414" s="56">
        <v>2013</v>
      </c>
    </row>
    <row r="1415" spans="2:4" hidden="1" x14ac:dyDescent="0.25">
      <c r="B1415" s="56" t="s">
        <v>125</v>
      </c>
      <c r="C1415" s="57">
        <v>74.5</v>
      </c>
      <c r="D1415" s="6">
        <v>2012</v>
      </c>
    </row>
    <row r="1416" spans="2:4" hidden="1" x14ac:dyDescent="0.25">
      <c r="B1416" s="58" t="s">
        <v>125</v>
      </c>
      <c r="C1416" s="50">
        <v>74.5</v>
      </c>
      <c r="D1416" s="56">
        <v>2011</v>
      </c>
    </row>
    <row r="1417" spans="2:4" hidden="1" x14ac:dyDescent="0.25">
      <c r="B1417" s="56" t="s">
        <v>125</v>
      </c>
      <c r="C1417" s="57">
        <v>74.5</v>
      </c>
      <c r="D1417" s="6">
        <v>2010</v>
      </c>
    </row>
    <row r="1418" spans="2:4" hidden="1" x14ac:dyDescent="0.25">
      <c r="B1418" s="58" t="s">
        <v>125</v>
      </c>
      <c r="C1418" s="50">
        <v>71.8</v>
      </c>
      <c r="D1418" s="56">
        <v>2009</v>
      </c>
    </row>
    <row r="1419" spans="2:4" hidden="1" x14ac:dyDescent="0.25">
      <c r="B1419" s="56" t="s">
        <v>125</v>
      </c>
      <c r="C1419" s="57">
        <v>72.3</v>
      </c>
      <c r="D1419" s="6">
        <v>2008</v>
      </c>
    </row>
    <row r="1420" spans="2:4" hidden="1" x14ac:dyDescent="0.25">
      <c r="B1420" s="58" t="s">
        <v>125</v>
      </c>
      <c r="C1420" s="50">
        <v>73.7</v>
      </c>
      <c r="D1420" s="56">
        <v>2007</v>
      </c>
    </row>
    <row r="1421" spans="2:4" hidden="1" x14ac:dyDescent="0.25">
      <c r="B1421" s="56" t="s">
        <v>125</v>
      </c>
      <c r="C1421" s="57">
        <v>73.8</v>
      </c>
      <c r="D1421" s="6">
        <v>2006</v>
      </c>
    </row>
    <row r="1422" spans="2:4" hidden="1" x14ac:dyDescent="0.25">
      <c r="B1422" s="58" t="s">
        <v>125</v>
      </c>
      <c r="C1422" s="50">
        <v>74.2</v>
      </c>
      <c r="D1422" s="56">
        <v>2005</v>
      </c>
    </row>
    <row r="1423" spans="2:4" hidden="1" x14ac:dyDescent="0.25">
      <c r="B1423" s="56" t="s">
        <v>125</v>
      </c>
      <c r="C1423" s="57">
        <v>69.099999999999994</v>
      </c>
      <c r="D1423" s="6">
        <v>2004</v>
      </c>
    </row>
    <row r="1424" spans="2:4" hidden="1" x14ac:dyDescent="0.25">
      <c r="B1424" s="58" t="s">
        <v>125</v>
      </c>
      <c r="C1424" s="50">
        <v>73.900000000000006</v>
      </c>
      <c r="D1424" s="56">
        <v>2003</v>
      </c>
    </row>
    <row r="1425" spans="2:4" hidden="1" x14ac:dyDescent="0.25">
      <c r="B1425" s="56" t="s">
        <v>126</v>
      </c>
      <c r="C1425" s="57">
        <v>71.400000000000006</v>
      </c>
      <c r="D1425" s="6">
        <v>2014</v>
      </c>
    </row>
    <row r="1426" spans="2:4" hidden="1" x14ac:dyDescent="0.25">
      <c r="B1426" s="58" t="s">
        <v>126</v>
      </c>
      <c r="C1426" s="50">
        <v>71.2</v>
      </c>
      <c r="D1426" s="56">
        <v>2013</v>
      </c>
    </row>
    <row r="1427" spans="2:4" hidden="1" x14ac:dyDescent="0.25">
      <c r="B1427" s="56" t="s">
        <v>126</v>
      </c>
      <c r="C1427" s="57">
        <v>71.3</v>
      </c>
      <c r="D1427" s="6">
        <v>2012</v>
      </c>
    </row>
    <row r="1428" spans="2:4" hidden="1" x14ac:dyDescent="0.25">
      <c r="B1428" s="58" t="s">
        <v>126</v>
      </c>
      <c r="C1428" s="50">
        <v>76</v>
      </c>
      <c r="D1428" s="56">
        <v>2011</v>
      </c>
    </row>
    <row r="1429" spans="2:4" hidden="1" x14ac:dyDescent="0.25">
      <c r="B1429" s="56" t="s">
        <v>126</v>
      </c>
      <c r="C1429" s="57">
        <v>73</v>
      </c>
      <c r="D1429" s="6">
        <v>2010</v>
      </c>
    </row>
    <row r="1430" spans="2:4" hidden="1" x14ac:dyDescent="0.25">
      <c r="B1430" s="58" t="s">
        <v>126</v>
      </c>
      <c r="C1430" s="50">
        <v>70</v>
      </c>
      <c r="D1430" s="56">
        <v>2009</v>
      </c>
    </row>
    <row r="1431" spans="2:4" hidden="1" x14ac:dyDescent="0.25">
      <c r="B1431" s="56" t="s">
        <v>126</v>
      </c>
      <c r="C1431" s="57">
        <v>69.8</v>
      </c>
      <c r="D1431" s="6">
        <v>2008</v>
      </c>
    </row>
    <row r="1432" spans="2:4" hidden="1" x14ac:dyDescent="0.25">
      <c r="B1432" s="58" t="s">
        <v>126</v>
      </c>
      <c r="C1432" s="50">
        <v>69.5</v>
      </c>
      <c r="D1432" s="56">
        <v>2007</v>
      </c>
    </row>
    <row r="1433" spans="2:4" hidden="1" x14ac:dyDescent="0.25">
      <c r="B1433" s="56" t="s">
        <v>126</v>
      </c>
      <c r="C1433" s="57">
        <v>69.3</v>
      </c>
      <c r="D1433" s="6">
        <v>2006</v>
      </c>
    </row>
    <row r="1434" spans="2:4" hidden="1" x14ac:dyDescent="0.25">
      <c r="B1434" s="58" t="s">
        <v>126</v>
      </c>
      <c r="C1434" s="50">
        <v>68.900000000000006</v>
      </c>
      <c r="D1434" s="56">
        <v>2005</v>
      </c>
    </row>
    <row r="1435" spans="2:4" hidden="1" x14ac:dyDescent="0.25">
      <c r="B1435" s="56" t="s">
        <v>127</v>
      </c>
      <c r="C1435" s="57">
        <v>58.4</v>
      </c>
      <c r="D1435" s="6">
        <v>2014</v>
      </c>
    </row>
    <row r="1436" spans="2:4" hidden="1" x14ac:dyDescent="0.25">
      <c r="B1436" s="58" t="s">
        <v>127</v>
      </c>
      <c r="C1436" s="50">
        <v>57.6</v>
      </c>
      <c r="D1436" s="56">
        <v>2013</v>
      </c>
    </row>
    <row r="1437" spans="2:4" hidden="1" x14ac:dyDescent="0.25">
      <c r="B1437" s="56" t="s">
        <v>127</v>
      </c>
      <c r="C1437" s="57">
        <v>56.5</v>
      </c>
      <c r="D1437" s="6">
        <v>2012</v>
      </c>
    </row>
    <row r="1438" spans="2:4" hidden="1" x14ac:dyDescent="0.25">
      <c r="B1438" s="58" t="s">
        <v>127</v>
      </c>
      <c r="C1438" s="50">
        <v>55</v>
      </c>
      <c r="D1438" s="56">
        <v>2011</v>
      </c>
    </row>
    <row r="1439" spans="2:4" hidden="1" x14ac:dyDescent="0.25">
      <c r="B1439" s="56" t="s">
        <v>127</v>
      </c>
      <c r="C1439" s="57">
        <v>53.6</v>
      </c>
      <c r="D1439" s="6">
        <v>2010</v>
      </c>
    </row>
    <row r="1440" spans="2:4" hidden="1" x14ac:dyDescent="0.25">
      <c r="B1440" s="58" t="s">
        <v>127</v>
      </c>
      <c r="C1440" s="50">
        <v>52.6</v>
      </c>
      <c r="D1440" s="56">
        <v>2009</v>
      </c>
    </row>
    <row r="1441" spans="2:4" hidden="1" x14ac:dyDescent="0.25">
      <c r="B1441" s="56" t="s">
        <v>127</v>
      </c>
      <c r="C1441" s="57">
        <v>51.4</v>
      </c>
      <c r="D1441" s="6">
        <v>2008</v>
      </c>
    </row>
    <row r="1442" spans="2:4" hidden="1" x14ac:dyDescent="0.25">
      <c r="B1442" s="58" t="s">
        <v>127</v>
      </c>
      <c r="C1442" s="50">
        <v>50</v>
      </c>
      <c r="D1442" s="56">
        <v>2007</v>
      </c>
    </row>
    <row r="1443" spans="2:4" hidden="1" x14ac:dyDescent="0.25">
      <c r="B1443" s="56" t="s">
        <v>127</v>
      </c>
      <c r="C1443" s="57">
        <v>47.8</v>
      </c>
      <c r="D1443" s="6">
        <v>2006</v>
      </c>
    </row>
    <row r="1444" spans="2:4" hidden="1" x14ac:dyDescent="0.25">
      <c r="B1444" s="58" t="s">
        <v>127</v>
      </c>
      <c r="C1444" s="50">
        <v>46</v>
      </c>
      <c r="D1444" s="56">
        <v>2005</v>
      </c>
    </row>
    <row r="1445" spans="2:4" hidden="1" x14ac:dyDescent="0.25">
      <c r="B1445" s="56" t="s">
        <v>127</v>
      </c>
      <c r="C1445" s="57">
        <v>45.6</v>
      </c>
      <c r="D1445" s="6">
        <v>2004</v>
      </c>
    </row>
    <row r="1446" spans="2:4" hidden="1" x14ac:dyDescent="0.25">
      <c r="B1446" s="58" t="s">
        <v>127</v>
      </c>
      <c r="C1446" s="50">
        <v>45.9</v>
      </c>
      <c r="D1446" s="56">
        <v>2003</v>
      </c>
    </row>
    <row r="1447" spans="2:4" hidden="1" x14ac:dyDescent="0.25">
      <c r="B1447" s="56" t="s">
        <v>127</v>
      </c>
      <c r="C1447" s="57">
        <v>46.4</v>
      </c>
      <c r="D1447" s="6">
        <v>2002</v>
      </c>
    </row>
    <row r="1448" spans="2:4" hidden="1" x14ac:dyDescent="0.25">
      <c r="B1448" s="58" t="s">
        <v>127</v>
      </c>
      <c r="C1448" s="50">
        <v>47.1</v>
      </c>
      <c r="D1448" s="56">
        <v>2001</v>
      </c>
    </row>
    <row r="1449" spans="2:4" hidden="1" x14ac:dyDescent="0.25">
      <c r="B1449" s="56" t="s">
        <v>127</v>
      </c>
      <c r="C1449" s="57">
        <v>48.4</v>
      </c>
      <c r="D1449" s="6">
        <v>2000</v>
      </c>
    </row>
    <row r="1450" spans="2:4" hidden="1" x14ac:dyDescent="0.25">
      <c r="B1450" s="58" t="s">
        <v>128</v>
      </c>
      <c r="C1450" s="50">
        <v>82.3</v>
      </c>
      <c r="D1450" s="56">
        <v>2014</v>
      </c>
    </row>
    <row r="1451" spans="2:4" hidden="1" x14ac:dyDescent="0.25">
      <c r="B1451" s="56" t="s">
        <v>128</v>
      </c>
      <c r="C1451" s="57">
        <v>81.900000000000006</v>
      </c>
      <c r="D1451" s="6">
        <v>2013</v>
      </c>
    </row>
    <row r="1452" spans="2:4" hidden="1" x14ac:dyDescent="0.25">
      <c r="B1452" s="58" t="s">
        <v>128</v>
      </c>
      <c r="C1452" s="50">
        <v>81.7</v>
      </c>
      <c r="D1452" s="56">
        <v>2012</v>
      </c>
    </row>
    <row r="1453" spans="2:4" hidden="1" x14ac:dyDescent="0.25">
      <c r="B1453" s="56" t="s">
        <v>128</v>
      </c>
      <c r="C1453" s="57">
        <v>81.7</v>
      </c>
      <c r="D1453" s="6">
        <v>2011</v>
      </c>
    </row>
    <row r="1454" spans="2:4" hidden="1" x14ac:dyDescent="0.25">
      <c r="B1454" s="58" t="s">
        <v>129</v>
      </c>
      <c r="C1454" s="50">
        <v>73.8</v>
      </c>
      <c r="D1454" s="56">
        <v>2007</v>
      </c>
    </row>
    <row r="1455" spans="2:4" hidden="1" x14ac:dyDescent="0.25">
      <c r="B1455" s="56" t="s">
        <v>129</v>
      </c>
      <c r="C1455" s="57">
        <v>73.7</v>
      </c>
      <c r="D1455" s="6">
        <v>2006</v>
      </c>
    </row>
    <row r="1456" spans="2:4" hidden="1" x14ac:dyDescent="0.25">
      <c r="B1456" s="58" t="s">
        <v>129</v>
      </c>
      <c r="C1456" s="50">
        <v>73.5</v>
      </c>
      <c r="D1456" s="56">
        <v>2005</v>
      </c>
    </row>
    <row r="1457" spans="2:4" hidden="1" x14ac:dyDescent="0.25">
      <c r="B1457" s="56" t="s">
        <v>129</v>
      </c>
      <c r="C1457" s="57">
        <v>73.2</v>
      </c>
      <c r="D1457" s="6">
        <v>2004</v>
      </c>
    </row>
    <row r="1458" spans="2:4" hidden="1" x14ac:dyDescent="0.25">
      <c r="B1458" s="58" t="s">
        <v>129</v>
      </c>
      <c r="C1458" s="50">
        <v>73</v>
      </c>
      <c r="D1458" s="56">
        <v>2003</v>
      </c>
    </row>
    <row r="1459" spans="2:4" hidden="1" x14ac:dyDescent="0.25">
      <c r="B1459" s="56" t="s">
        <v>129</v>
      </c>
      <c r="C1459" s="57">
        <v>72.8</v>
      </c>
      <c r="D1459" s="6">
        <v>2002</v>
      </c>
    </row>
    <row r="1460" spans="2:4" hidden="1" x14ac:dyDescent="0.25">
      <c r="B1460" s="58" t="s">
        <v>129</v>
      </c>
      <c r="C1460" s="50">
        <v>72.7</v>
      </c>
      <c r="D1460" s="56">
        <v>2001</v>
      </c>
    </row>
    <row r="1461" spans="2:4" hidden="1" x14ac:dyDescent="0.25">
      <c r="B1461" s="56" t="s">
        <v>129</v>
      </c>
      <c r="C1461" s="57">
        <v>72.599999999999994</v>
      </c>
      <c r="D1461" s="6">
        <v>2000</v>
      </c>
    </row>
    <row r="1462" spans="2:4" hidden="1" x14ac:dyDescent="0.25">
      <c r="B1462" s="58" t="s">
        <v>130</v>
      </c>
      <c r="C1462" s="50">
        <v>69.599999999999994</v>
      </c>
      <c r="D1462" s="56">
        <v>2014</v>
      </c>
    </row>
    <row r="1463" spans="2:4" hidden="1" x14ac:dyDescent="0.25">
      <c r="B1463" s="56" t="s">
        <v>130</v>
      </c>
      <c r="C1463" s="57">
        <v>69.3</v>
      </c>
      <c r="D1463" s="6">
        <v>2013</v>
      </c>
    </row>
    <row r="1464" spans="2:4" hidden="1" x14ac:dyDescent="0.25">
      <c r="B1464" s="58" t="s">
        <v>130</v>
      </c>
      <c r="C1464" s="50">
        <v>68.8</v>
      </c>
      <c r="D1464" s="56">
        <v>2012</v>
      </c>
    </row>
    <row r="1465" spans="2:4" hidden="1" x14ac:dyDescent="0.25">
      <c r="B1465" s="56" t="s">
        <v>130</v>
      </c>
      <c r="C1465" s="57">
        <v>68.099999999999994</v>
      </c>
      <c r="D1465" s="6">
        <v>2011</v>
      </c>
    </row>
    <row r="1466" spans="2:4" hidden="1" x14ac:dyDescent="0.25">
      <c r="B1466" s="58" t="s">
        <v>130</v>
      </c>
      <c r="C1466" s="50">
        <v>67.3</v>
      </c>
      <c r="D1466" s="56">
        <v>2010</v>
      </c>
    </row>
    <row r="1467" spans="2:4" hidden="1" x14ac:dyDescent="0.25">
      <c r="B1467" s="56" t="s">
        <v>130</v>
      </c>
      <c r="C1467" s="57">
        <v>66.7</v>
      </c>
      <c r="D1467" s="6">
        <v>2009</v>
      </c>
    </row>
    <row r="1468" spans="2:4" hidden="1" x14ac:dyDescent="0.25">
      <c r="B1468" s="58" t="s">
        <v>130</v>
      </c>
      <c r="C1468" s="50">
        <v>66.400000000000006</v>
      </c>
      <c r="D1468" s="56">
        <v>2008</v>
      </c>
    </row>
    <row r="1469" spans="2:4" hidden="1" x14ac:dyDescent="0.25">
      <c r="B1469" s="56" t="s">
        <v>130</v>
      </c>
      <c r="C1469" s="57">
        <v>66.099999999999994</v>
      </c>
      <c r="D1469" s="6">
        <v>2007</v>
      </c>
    </row>
    <row r="1470" spans="2:4" hidden="1" x14ac:dyDescent="0.25">
      <c r="B1470" s="58" t="s">
        <v>130</v>
      </c>
      <c r="C1470" s="50">
        <v>65.900000000000006</v>
      </c>
      <c r="D1470" s="56">
        <v>2006</v>
      </c>
    </row>
    <row r="1471" spans="2:4" hidden="1" x14ac:dyDescent="0.25">
      <c r="B1471" s="56" t="s">
        <v>130</v>
      </c>
      <c r="C1471" s="57">
        <v>65.5</v>
      </c>
      <c r="D1471" s="6">
        <v>2005</v>
      </c>
    </row>
    <row r="1472" spans="2:4" hidden="1" x14ac:dyDescent="0.25">
      <c r="B1472" s="58" t="s">
        <v>130</v>
      </c>
      <c r="C1472" s="50">
        <v>65.900000000000006</v>
      </c>
      <c r="D1472" s="56">
        <v>2004</v>
      </c>
    </row>
    <row r="1473" spans="2:4" hidden="1" x14ac:dyDescent="0.25">
      <c r="B1473" s="56" t="s">
        <v>130</v>
      </c>
      <c r="C1473" s="57">
        <v>65.2</v>
      </c>
      <c r="D1473" s="6">
        <v>2003</v>
      </c>
    </row>
    <row r="1474" spans="2:4" hidden="1" x14ac:dyDescent="0.25">
      <c r="B1474" s="58" t="s">
        <v>130</v>
      </c>
      <c r="C1474" s="50">
        <v>64.3</v>
      </c>
      <c r="D1474" s="56">
        <v>2002</v>
      </c>
    </row>
    <row r="1475" spans="2:4" hidden="1" x14ac:dyDescent="0.25">
      <c r="B1475" s="56" t="s">
        <v>131</v>
      </c>
      <c r="C1475" s="57">
        <v>74.599999999999994</v>
      </c>
      <c r="D1475" s="6">
        <v>2014</v>
      </c>
    </row>
    <row r="1476" spans="2:4" hidden="1" x14ac:dyDescent="0.25">
      <c r="B1476" s="58" t="s">
        <v>131</v>
      </c>
      <c r="C1476" s="50">
        <v>74.5</v>
      </c>
      <c r="D1476" s="56">
        <v>2013</v>
      </c>
    </row>
    <row r="1477" spans="2:4" hidden="1" x14ac:dyDescent="0.25">
      <c r="B1477" s="56" t="s">
        <v>131</v>
      </c>
      <c r="C1477" s="57">
        <v>74.3</v>
      </c>
      <c r="D1477" s="6">
        <v>2012</v>
      </c>
    </row>
    <row r="1478" spans="2:4" hidden="1" x14ac:dyDescent="0.25">
      <c r="B1478" s="58" t="s">
        <v>131</v>
      </c>
      <c r="C1478" s="50">
        <v>74.099999999999994</v>
      </c>
      <c r="D1478" s="56">
        <v>2011</v>
      </c>
    </row>
    <row r="1479" spans="2:4" hidden="1" x14ac:dyDescent="0.25">
      <c r="B1479" s="56" t="s">
        <v>131</v>
      </c>
      <c r="C1479" s="57">
        <v>73.900000000000006</v>
      </c>
      <c r="D1479" s="6">
        <v>2010</v>
      </c>
    </row>
    <row r="1480" spans="2:4" hidden="1" x14ac:dyDescent="0.25">
      <c r="B1480" s="58" t="s">
        <v>131</v>
      </c>
      <c r="C1480" s="50">
        <v>73.7</v>
      </c>
      <c r="D1480" s="56">
        <v>2009</v>
      </c>
    </row>
    <row r="1481" spans="2:4" hidden="1" x14ac:dyDescent="0.25">
      <c r="B1481" s="56" t="s">
        <v>131</v>
      </c>
      <c r="C1481" s="57">
        <v>73.5</v>
      </c>
      <c r="D1481" s="6">
        <v>2008</v>
      </c>
    </row>
    <row r="1482" spans="2:4" hidden="1" x14ac:dyDescent="0.25">
      <c r="B1482" s="58" t="s">
        <v>131</v>
      </c>
      <c r="C1482" s="50">
        <v>73.3</v>
      </c>
      <c r="D1482" s="56">
        <v>2007</v>
      </c>
    </row>
    <row r="1483" spans="2:4" hidden="1" x14ac:dyDescent="0.25">
      <c r="B1483" s="56" t="s">
        <v>131</v>
      </c>
      <c r="C1483" s="57">
        <v>73</v>
      </c>
      <c r="D1483" s="6">
        <v>2006</v>
      </c>
    </row>
    <row r="1484" spans="2:4" hidden="1" x14ac:dyDescent="0.25">
      <c r="B1484" s="58" t="s">
        <v>131</v>
      </c>
      <c r="C1484" s="50">
        <v>72.5</v>
      </c>
      <c r="D1484" s="56">
        <v>2005</v>
      </c>
    </row>
    <row r="1485" spans="2:4" hidden="1" x14ac:dyDescent="0.25">
      <c r="B1485" s="56" t="s">
        <v>131</v>
      </c>
      <c r="C1485" s="57">
        <v>71.599999999999994</v>
      </c>
      <c r="D1485" s="6">
        <v>2004</v>
      </c>
    </row>
    <row r="1486" spans="2:4" hidden="1" x14ac:dyDescent="0.25">
      <c r="B1486" s="58" t="s">
        <v>131</v>
      </c>
      <c r="C1486" s="50">
        <v>71.7</v>
      </c>
      <c r="D1486" s="56">
        <v>2003</v>
      </c>
    </row>
    <row r="1487" spans="2:4" hidden="1" x14ac:dyDescent="0.25">
      <c r="B1487" s="56" t="s">
        <v>131</v>
      </c>
      <c r="C1487" s="57">
        <v>71.400000000000006</v>
      </c>
      <c r="D1487" s="6">
        <v>2002</v>
      </c>
    </row>
    <row r="1488" spans="2:4" hidden="1" x14ac:dyDescent="0.25">
      <c r="B1488" s="58" t="s">
        <v>131</v>
      </c>
      <c r="C1488" s="50">
        <v>71.2</v>
      </c>
      <c r="D1488" s="56">
        <v>2001</v>
      </c>
    </row>
    <row r="1489" spans="2:4" hidden="1" x14ac:dyDescent="0.25">
      <c r="B1489" s="56" t="s">
        <v>131</v>
      </c>
      <c r="C1489" s="57">
        <v>71.099999999999994</v>
      </c>
      <c r="D1489" s="6">
        <v>2000</v>
      </c>
    </row>
    <row r="1490" spans="2:4" hidden="1" x14ac:dyDescent="0.25">
      <c r="B1490" s="58" t="s">
        <v>132</v>
      </c>
      <c r="C1490" s="50">
        <v>68</v>
      </c>
      <c r="D1490" s="56">
        <v>2014</v>
      </c>
    </row>
    <row r="1491" spans="2:4" hidden="1" x14ac:dyDescent="0.25">
      <c r="B1491" s="56" t="s">
        <v>132</v>
      </c>
      <c r="C1491" s="57">
        <v>67.7</v>
      </c>
      <c r="D1491" s="6">
        <v>2013</v>
      </c>
    </row>
    <row r="1492" spans="2:4" hidden="1" x14ac:dyDescent="0.25">
      <c r="B1492" s="58" t="s">
        <v>132</v>
      </c>
      <c r="C1492" s="50">
        <v>67.400000000000006</v>
      </c>
      <c r="D1492" s="56">
        <v>2012</v>
      </c>
    </row>
    <row r="1493" spans="2:4" hidden="1" x14ac:dyDescent="0.25">
      <c r="B1493" s="56" t="s">
        <v>132</v>
      </c>
      <c r="C1493" s="57">
        <v>67.2</v>
      </c>
      <c r="D1493" s="6">
        <v>2011</v>
      </c>
    </row>
    <row r="1494" spans="2:4" hidden="1" x14ac:dyDescent="0.25">
      <c r="B1494" s="58" t="s">
        <v>132</v>
      </c>
      <c r="C1494" s="50">
        <v>66.900000000000006</v>
      </c>
      <c r="D1494" s="56">
        <v>2010</v>
      </c>
    </row>
    <row r="1495" spans="2:4" hidden="1" x14ac:dyDescent="0.25">
      <c r="B1495" s="56" t="s">
        <v>132</v>
      </c>
      <c r="C1495" s="57">
        <v>66.599999999999994</v>
      </c>
      <c r="D1495" s="6">
        <v>2009</v>
      </c>
    </row>
    <row r="1496" spans="2:4" hidden="1" x14ac:dyDescent="0.25">
      <c r="B1496" s="58" t="s">
        <v>132</v>
      </c>
      <c r="C1496" s="50">
        <v>66.2</v>
      </c>
      <c r="D1496" s="56">
        <v>2008</v>
      </c>
    </row>
    <row r="1497" spans="2:4" hidden="1" x14ac:dyDescent="0.25">
      <c r="B1497" s="56" t="s">
        <v>133</v>
      </c>
      <c r="C1497" s="57">
        <v>59.7</v>
      </c>
      <c r="D1497" s="6">
        <v>2014</v>
      </c>
    </row>
    <row r="1498" spans="2:4" hidden="1" x14ac:dyDescent="0.25">
      <c r="B1498" s="58" t="s">
        <v>133</v>
      </c>
      <c r="C1498" s="50">
        <v>59.4</v>
      </c>
      <c r="D1498" s="56">
        <v>2013</v>
      </c>
    </row>
    <row r="1499" spans="2:4" hidden="1" x14ac:dyDescent="0.25">
      <c r="B1499" s="56" t="s">
        <v>133</v>
      </c>
      <c r="C1499" s="57">
        <v>58.9</v>
      </c>
      <c r="D1499" s="6">
        <v>2012</v>
      </c>
    </row>
    <row r="1500" spans="2:4" hidden="1" x14ac:dyDescent="0.25">
      <c r="B1500" s="58" t="s">
        <v>133</v>
      </c>
      <c r="C1500" s="50">
        <v>58.3</v>
      </c>
      <c r="D1500" s="56">
        <v>2011</v>
      </c>
    </row>
    <row r="1501" spans="2:4" hidden="1" x14ac:dyDescent="0.25">
      <c r="B1501" s="56" t="s">
        <v>133</v>
      </c>
      <c r="C1501" s="57">
        <v>57.4</v>
      </c>
      <c r="D1501" s="6">
        <v>2010</v>
      </c>
    </row>
    <row r="1502" spans="2:4" hidden="1" x14ac:dyDescent="0.25">
      <c r="B1502" s="58" t="s">
        <v>133</v>
      </c>
      <c r="C1502" s="50">
        <v>56.7</v>
      </c>
      <c r="D1502" s="56">
        <v>2009</v>
      </c>
    </row>
    <row r="1503" spans="2:4" hidden="1" x14ac:dyDescent="0.25">
      <c r="B1503" s="56" t="s">
        <v>133</v>
      </c>
      <c r="C1503" s="57">
        <v>56.2</v>
      </c>
      <c r="D1503" s="6">
        <v>2008</v>
      </c>
    </row>
    <row r="1504" spans="2:4" hidden="1" x14ac:dyDescent="0.25">
      <c r="B1504" s="58" t="s">
        <v>134</v>
      </c>
      <c r="C1504" s="50">
        <v>73.3</v>
      </c>
      <c r="D1504" s="56">
        <v>2014</v>
      </c>
    </row>
    <row r="1505" spans="2:4" hidden="1" x14ac:dyDescent="0.25">
      <c r="B1505" s="56" t="s">
        <v>134</v>
      </c>
      <c r="C1505" s="57">
        <v>73.2</v>
      </c>
      <c r="D1505" s="6">
        <v>2013</v>
      </c>
    </row>
    <row r="1506" spans="2:4" hidden="1" x14ac:dyDescent="0.25">
      <c r="B1506" s="58" t="s">
        <v>134</v>
      </c>
      <c r="C1506" s="50">
        <v>73</v>
      </c>
      <c r="D1506" s="56">
        <v>2012</v>
      </c>
    </row>
    <row r="1507" spans="2:4" hidden="1" x14ac:dyDescent="0.25">
      <c r="B1507" s="56" t="s">
        <v>134</v>
      </c>
      <c r="C1507" s="57">
        <v>72.900000000000006</v>
      </c>
      <c r="D1507" s="6">
        <v>2011</v>
      </c>
    </row>
    <row r="1508" spans="2:4" hidden="1" x14ac:dyDescent="0.25">
      <c r="B1508" s="58" t="s">
        <v>134</v>
      </c>
      <c r="C1508" s="50">
        <v>72.8</v>
      </c>
      <c r="D1508" s="56">
        <v>2010</v>
      </c>
    </row>
    <row r="1509" spans="2:4" hidden="1" x14ac:dyDescent="0.25">
      <c r="B1509" s="56" t="s">
        <v>134</v>
      </c>
      <c r="C1509" s="57">
        <v>72.5</v>
      </c>
      <c r="D1509" s="6">
        <v>2009</v>
      </c>
    </row>
    <row r="1510" spans="2:4" hidden="1" x14ac:dyDescent="0.25">
      <c r="B1510" s="58" t="s">
        <v>134</v>
      </c>
      <c r="C1510" s="50">
        <v>72.599999999999994</v>
      </c>
      <c r="D1510" s="56">
        <v>2008</v>
      </c>
    </row>
    <row r="1511" spans="2:4" hidden="1" x14ac:dyDescent="0.25">
      <c r="B1511" s="56" t="s">
        <v>134</v>
      </c>
      <c r="C1511" s="57">
        <v>72.5</v>
      </c>
      <c r="D1511" s="6">
        <v>2007</v>
      </c>
    </row>
    <row r="1512" spans="2:4" hidden="1" x14ac:dyDescent="0.25">
      <c r="B1512" s="58" t="s">
        <v>134</v>
      </c>
      <c r="C1512" s="50">
        <v>72.400000000000006</v>
      </c>
      <c r="D1512" s="56">
        <v>2006</v>
      </c>
    </row>
    <row r="1513" spans="2:4" hidden="1" x14ac:dyDescent="0.25">
      <c r="B1513" s="56" t="s">
        <v>134</v>
      </c>
      <c r="C1513" s="57">
        <v>72.3</v>
      </c>
      <c r="D1513" s="6">
        <v>2005</v>
      </c>
    </row>
    <row r="1514" spans="2:4" hidden="1" x14ac:dyDescent="0.25">
      <c r="B1514" s="58" t="s">
        <v>134</v>
      </c>
      <c r="C1514" s="50">
        <v>72.2</v>
      </c>
      <c r="D1514" s="56">
        <v>2004</v>
      </c>
    </row>
    <row r="1515" spans="2:4" hidden="1" x14ac:dyDescent="0.25">
      <c r="B1515" s="56" t="s">
        <v>134</v>
      </c>
      <c r="C1515" s="57">
        <v>72</v>
      </c>
      <c r="D1515" s="6">
        <v>2003</v>
      </c>
    </row>
    <row r="1516" spans="2:4" hidden="1" x14ac:dyDescent="0.25">
      <c r="B1516" s="58" t="s">
        <v>134</v>
      </c>
      <c r="C1516" s="50">
        <v>71.900000000000006</v>
      </c>
      <c r="D1516" s="56">
        <v>2002</v>
      </c>
    </row>
    <row r="1517" spans="2:4" hidden="1" x14ac:dyDescent="0.25">
      <c r="B1517" s="56" t="s">
        <v>134</v>
      </c>
      <c r="C1517" s="57">
        <v>71.8</v>
      </c>
      <c r="D1517" s="6">
        <v>2001</v>
      </c>
    </row>
    <row r="1518" spans="2:4" hidden="1" x14ac:dyDescent="0.25">
      <c r="B1518" s="58" t="s">
        <v>134</v>
      </c>
      <c r="C1518" s="50">
        <v>71.599999999999994</v>
      </c>
      <c r="D1518" s="56">
        <v>2000</v>
      </c>
    </row>
    <row r="1519" spans="2:4" hidden="1" x14ac:dyDescent="0.25">
      <c r="B1519" s="56" t="s">
        <v>135</v>
      </c>
      <c r="C1519" s="57">
        <v>71.099999999999994</v>
      </c>
      <c r="D1519" s="6">
        <v>2014</v>
      </c>
    </row>
    <row r="1520" spans="2:4" hidden="1" x14ac:dyDescent="0.25">
      <c r="B1520" s="58" t="s">
        <v>135</v>
      </c>
      <c r="C1520" s="50">
        <v>71</v>
      </c>
      <c r="D1520" s="56">
        <v>2013</v>
      </c>
    </row>
    <row r="1521" spans="2:4" hidden="1" x14ac:dyDescent="0.25">
      <c r="B1521" s="56" t="s">
        <v>135</v>
      </c>
      <c r="C1521" s="57">
        <v>78</v>
      </c>
      <c r="D1521" s="6">
        <v>2012</v>
      </c>
    </row>
    <row r="1522" spans="2:4" hidden="1" x14ac:dyDescent="0.25">
      <c r="B1522" s="58" t="s">
        <v>135</v>
      </c>
      <c r="C1522" s="50">
        <v>76</v>
      </c>
      <c r="D1522" s="56">
        <v>2011</v>
      </c>
    </row>
    <row r="1523" spans="2:4" hidden="1" x14ac:dyDescent="0.25">
      <c r="B1523" s="56" t="s">
        <v>135</v>
      </c>
      <c r="C1523" s="57">
        <v>74</v>
      </c>
      <c r="D1523" s="6">
        <v>2010</v>
      </c>
    </row>
    <row r="1524" spans="2:4" hidden="1" x14ac:dyDescent="0.25">
      <c r="B1524" s="58" t="s">
        <v>135</v>
      </c>
      <c r="C1524" s="50">
        <v>71</v>
      </c>
      <c r="D1524" s="56">
        <v>2009</v>
      </c>
    </row>
    <row r="1525" spans="2:4" hidden="1" x14ac:dyDescent="0.25">
      <c r="B1525" s="56" t="s">
        <v>135</v>
      </c>
      <c r="C1525" s="57">
        <v>69.900000000000006</v>
      </c>
      <c r="D1525" s="6">
        <v>2008</v>
      </c>
    </row>
    <row r="1526" spans="2:4" hidden="1" x14ac:dyDescent="0.25">
      <c r="B1526" s="58" t="s">
        <v>135</v>
      </c>
      <c r="C1526" s="50">
        <v>69.7</v>
      </c>
      <c r="D1526" s="56">
        <v>2007</v>
      </c>
    </row>
    <row r="1527" spans="2:4" hidden="1" x14ac:dyDescent="0.25">
      <c r="B1527" s="56" t="s">
        <v>135</v>
      </c>
      <c r="C1527" s="57">
        <v>69.599999999999994</v>
      </c>
      <c r="D1527" s="6">
        <v>2006</v>
      </c>
    </row>
    <row r="1528" spans="2:4" hidden="1" x14ac:dyDescent="0.25">
      <c r="B1528" s="58" t="s">
        <v>135</v>
      </c>
      <c r="C1528" s="50">
        <v>69.5</v>
      </c>
      <c r="D1528" s="56">
        <v>2005</v>
      </c>
    </row>
    <row r="1529" spans="2:4" hidden="1" x14ac:dyDescent="0.25">
      <c r="B1529" s="56" t="s">
        <v>135</v>
      </c>
      <c r="C1529" s="57">
        <v>69.400000000000006</v>
      </c>
      <c r="D1529" s="6">
        <v>2004</v>
      </c>
    </row>
    <row r="1530" spans="2:4" hidden="1" x14ac:dyDescent="0.25">
      <c r="B1530" s="58" t="s">
        <v>135</v>
      </c>
      <c r="C1530" s="50">
        <v>69.3</v>
      </c>
      <c r="D1530" s="56">
        <v>2003</v>
      </c>
    </row>
    <row r="1531" spans="2:4" hidden="1" x14ac:dyDescent="0.25">
      <c r="B1531" s="56" t="s">
        <v>135</v>
      </c>
      <c r="C1531" s="57">
        <v>69.2</v>
      </c>
      <c r="D1531" s="6">
        <v>2002</v>
      </c>
    </row>
    <row r="1532" spans="2:4" hidden="1" x14ac:dyDescent="0.25">
      <c r="B1532" s="58" t="s">
        <v>136</v>
      </c>
      <c r="C1532" s="50">
        <v>75.099999999999994</v>
      </c>
      <c r="D1532" s="56">
        <v>2014</v>
      </c>
    </row>
    <row r="1533" spans="2:4" hidden="1" x14ac:dyDescent="0.25">
      <c r="B1533" s="56" t="s">
        <v>136</v>
      </c>
      <c r="C1533" s="57">
        <v>74.900000000000006</v>
      </c>
      <c r="D1533" s="6">
        <v>2013</v>
      </c>
    </row>
    <row r="1534" spans="2:4" hidden="1" x14ac:dyDescent="0.25">
      <c r="B1534" s="58" t="s">
        <v>136</v>
      </c>
      <c r="C1534" s="50">
        <v>74.900000000000006</v>
      </c>
      <c r="D1534" s="56">
        <v>2012</v>
      </c>
    </row>
    <row r="1535" spans="2:4" hidden="1" x14ac:dyDescent="0.25">
      <c r="B1535" s="56" t="s">
        <v>136</v>
      </c>
      <c r="C1535" s="57">
        <v>74.8</v>
      </c>
      <c r="D1535" s="6">
        <v>2011</v>
      </c>
    </row>
    <row r="1536" spans="2:4" hidden="1" x14ac:dyDescent="0.25">
      <c r="B1536" s="58" t="s">
        <v>136</v>
      </c>
      <c r="C1536" s="50">
        <v>74.8</v>
      </c>
      <c r="D1536" s="56">
        <v>2010</v>
      </c>
    </row>
    <row r="1537" spans="2:4" hidden="1" x14ac:dyDescent="0.25">
      <c r="B1537" s="56" t="s">
        <v>136</v>
      </c>
      <c r="C1537" s="57">
        <v>74.7</v>
      </c>
      <c r="D1537" s="6">
        <v>2009</v>
      </c>
    </row>
    <row r="1538" spans="2:4" hidden="1" x14ac:dyDescent="0.25">
      <c r="B1538" s="58" t="s">
        <v>136</v>
      </c>
      <c r="C1538" s="50">
        <v>74.7</v>
      </c>
      <c r="D1538" s="56">
        <v>2008</v>
      </c>
    </row>
    <row r="1539" spans="2:4" hidden="1" x14ac:dyDescent="0.25">
      <c r="B1539" s="56" t="s">
        <v>136</v>
      </c>
      <c r="C1539" s="57">
        <v>74.599999999999994</v>
      </c>
      <c r="D1539" s="6">
        <v>2007</v>
      </c>
    </row>
    <row r="1540" spans="2:4" hidden="1" x14ac:dyDescent="0.25">
      <c r="B1540" s="58" t="s">
        <v>136</v>
      </c>
      <c r="C1540" s="50">
        <v>74.400000000000006</v>
      </c>
      <c r="D1540" s="56">
        <v>2006</v>
      </c>
    </row>
    <row r="1541" spans="2:4" hidden="1" x14ac:dyDescent="0.25">
      <c r="B1541" s="56" t="s">
        <v>136</v>
      </c>
      <c r="C1541" s="57">
        <v>74.2</v>
      </c>
      <c r="D1541" s="6">
        <v>2005</v>
      </c>
    </row>
    <row r="1542" spans="2:4" hidden="1" x14ac:dyDescent="0.25">
      <c r="B1542" s="58" t="s">
        <v>136</v>
      </c>
      <c r="C1542" s="50">
        <v>74</v>
      </c>
      <c r="D1542" s="56">
        <v>2004</v>
      </c>
    </row>
    <row r="1543" spans="2:4" hidden="1" x14ac:dyDescent="0.25">
      <c r="B1543" s="56" t="s">
        <v>136</v>
      </c>
      <c r="C1543" s="57">
        <v>73.7</v>
      </c>
      <c r="D1543" s="6">
        <v>2003</v>
      </c>
    </row>
    <row r="1544" spans="2:4" hidden="1" x14ac:dyDescent="0.25">
      <c r="B1544" s="58" t="s">
        <v>136</v>
      </c>
      <c r="C1544" s="50">
        <v>73.5</v>
      </c>
      <c r="D1544" s="56">
        <v>2002</v>
      </c>
    </row>
    <row r="1545" spans="2:4" hidden="1" x14ac:dyDescent="0.25">
      <c r="B1545" s="56" t="s">
        <v>136</v>
      </c>
      <c r="C1545" s="57">
        <v>73.2</v>
      </c>
      <c r="D1545" s="6">
        <v>2001</v>
      </c>
    </row>
    <row r="1546" spans="2:4" hidden="1" x14ac:dyDescent="0.25">
      <c r="B1546" s="58" t="s">
        <v>136</v>
      </c>
      <c r="C1546" s="50">
        <v>72.900000000000006</v>
      </c>
      <c r="D1546" s="56">
        <v>2000</v>
      </c>
    </row>
    <row r="1547" spans="2:4" hidden="1" x14ac:dyDescent="0.25">
      <c r="B1547" s="56" t="s">
        <v>137</v>
      </c>
      <c r="C1547" s="57">
        <v>75.5</v>
      </c>
      <c r="D1547" s="6">
        <v>2014</v>
      </c>
    </row>
    <row r="1548" spans="2:4" hidden="1" x14ac:dyDescent="0.25">
      <c r="B1548" s="58" t="s">
        <v>137</v>
      </c>
      <c r="C1548" s="50">
        <v>75.2</v>
      </c>
      <c r="D1548" s="56">
        <v>2013</v>
      </c>
    </row>
    <row r="1549" spans="2:4" hidden="1" x14ac:dyDescent="0.25">
      <c r="B1549" s="56" t="s">
        <v>137</v>
      </c>
      <c r="C1549" s="57">
        <v>74.8</v>
      </c>
      <c r="D1549" s="6">
        <v>2012</v>
      </c>
    </row>
    <row r="1550" spans="2:4" hidden="1" x14ac:dyDescent="0.25">
      <c r="B1550" s="58" t="s">
        <v>137</v>
      </c>
      <c r="C1550" s="50">
        <v>74.5</v>
      </c>
      <c r="D1550" s="56">
        <v>2011</v>
      </c>
    </row>
    <row r="1551" spans="2:4" hidden="1" x14ac:dyDescent="0.25">
      <c r="B1551" s="56" t="s">
        <v>137</v>
      </c>
      <c r="C1551" s="57">
        <v>74.2</v>
      </c>
      <c r="D1551" s="6">
        <v>2010</v>
      </c>
    </row>
    <row r="1552" spans="2:4" hidden="1" x14ac:dyDescent="0.25">
      <c r="B1552" s="58" t="s">
        <v>137</v>
      </c>
      <c r="C1552" s="50">
        <v>73.900000000000006</v>
      </c>
      <c r="D1552" s="56">
        <v>2009</v>
      </c>
    </row>
    <row r="1553" spans="2:4" hidden="1" x14ac:dyDescent="0.25">
      <c r="B1553" s="56" t="s">
        <v>137</v>
      </c>
      <c r="C1553" s="57">
        <v>73.5</v>
      </c>
      <c r="D1553" s="6">
        <v>2008</v>
      </c>
    </row>
    <row r="1554" spans="2:4" hidden="1" x14ac:dyDescent="0.25">
      <c r="B1554" s="58" t="s">
        <v>137</v>
      </c>
      <c r="C1554" s="50">
        <v>73.2</v>
      </c>
      <c r="D1554" s="56">
        <v>2007</v>
      </c>
    </row>
    <row r="1555" spans="2:4" hidden="1" x14ac:dyDescent="0.25">
      <c r="B1555" s="56" t="s">
        <v>137</v>
      </c>
      <c r="C1555" s="57">
        <v>72.8</v>
      </c>
      <c r="D1555" s="6">
        <v>2006</v>
      </c>
    </row>
    <row r="1556" spans="2:4" hidden="1" x14ac:dyDescent="0.25">
      <c r="B1556" s="58" t="s">
        <v>137</v>
      </c>
      <c r="C1556" s="50">
        <v>72.400000000000006</v>
      </c>
      <c r="D1556" s="56">
        <v>2005</v>
      </c>
    </row>
    <row r="1557" spans="2:4" hidden="1" x14ac:dyDescent="0.25">
      <c r="B1557" s="56" t="s">
        <v>137</v>
      </c>
      <c r="C1557" s="57">
        <v>72</v>
      </c>
      <c r="D1557" s="6">
        <v>2004</v>
      </c>
    </row>
    <row r="1558" spans="2:4" hidden="1" x14ac:dyDescent="0.25">
      <c r="B1558" s="58" t="s">
        <v>137</v>
      </c>
      <c r="C1558" s="50">
        <v>71.599999999999994</v>
      </c>
      <c r="D1558" s="56">
        <v>2003</v>
      </c>
    </row>
    <row r="1559" spans="2:4" hidden="1" x14ac:dyDescent="0.25">
      <c r="B1559" s="56" t="s">
        <v>137</v>
      </c>
      <c r="C1559" s="57">
        <v>71.2</v>
      </c>
      <c r="D1559" s="6">
        <v>2002</v>
      </c>
    </row>
    <row r="1560" spans="2:4" hidden="1" x14ac:dyDescent="0.25">
      <c r="B1560" s="58" t="s">
        <v>137</v>
      </c>
      <c r="C1560" s="50">
        <v>78</v>
      </c>
      <c r="D1560" s="56">
        <v>2001</v>
      </c>
    </row>
    <row r="1561" spans="2:4" hidden="1" x14ac:dyDescent="0.25">
      <c r="B1561" s="56" t="s">
        <v>137</v>
      </c>
      <c r="C1561" s="57">
        <v>74</v>
      </c>
      <c r="D1561" s="6">
        <v>2000</v>
      </c>
    </row>
    <row r="1562" spans="2:4" hidden="1" x14ac:dyDescent="0.25">
      <c r="B1562" s="58" t="s">
        <v>138</v>
      </c>
      <c r="C1562" s="50">
        <v>66</v>
      </c>
      <c r="D1562" s="56">
        <v>2014</v>
      </c>
    </row>
    <row r="1563" spans="2:4" hidden="1" x14ac:dyDescent="0.25">
      <c r="B1563" s="56" t="s">
        <v>138</v>
      </c>
      <c r="C1563" s="57">
        <v>65.400000000000006</v>
      </c>
      <c r="D1563" s="6">
        <v>2013</v>
      </c>
    </row>
    <row r="1564" spans="2:4" hidden="1" x14ac:dyDescent="0.25">
      <c r="B1564" s="58" t="s">
        <v>138</v>
      </c>
      <c r="C1564" s="50">
        <v>65.599999999999994</v>
      </c>
      <c r="D1564" s="56">
        <v>2012</v>
      </c>
    </row>
    <row r="1565" spans="2:4" hidden="1" x14ac:dyDescent="0.25">
      <c r="B1565" s="56" t="s">
        <v>138</v>
      </c>
      <c r="C1565" s="57">
        <v>65.599999999999994</v>
      </c>
      <c r="D1565" s="6">
        <v>2011</v>
      </c>
    </row>
    <row r="1566" spans="2:4" hidden="1" x14ac:dyDescent="0.25">
      <c r="B1566" s="58" t="s">
        <v>138</v>
      </c>
      <c r="C1566" s="50">
        <v>65.8</v>
      </c>
      <c r="D1566" s="56">
        <v>2010</v>
      </c>
    </row>
    <row r="1567" spans="2:4" hidden="1" x14ac:dyDescent="0.25">
      <c r="B1567" s="56" t="s">
        <v>138</v>
      </c>
      <c r="C1567" s="57">
        <v>65.599999999999994</v>
      </c>
      <c r="D1567" s="6">
        <v>2009</v>
      </c>
    </row>
    <row r="1568" spans="2:4" hidden="1" x14ac:dyDescent="0.25">
      <c r="B1568" s="58" t="s">
        <v>138</v>
      </c>
      <c r="C1568" s="50">
        <v>64.5</v>
      </c>
      <c r="D1568" s="56">
        <v>2008</v>
      </c>
    </row>
    <row r="1569" spans="2:4" hidden="1" x14ac:dyDescent="0.25">
      <c r="B1569" s="56" t="s">
        <v>138</v>
      </c>
      <c r="C1569" s="57">
        <v>64.099999999999994</v>
      </c>
      <c r="D1569" s="6">
        <v>2007</v>
      </c>
    </row>
    <row r="1570" spans="2:4" hidden="1" x14ac:dyDescent="0.25">
      <c r="B1570" s="58" t="s">
        <v>138</v>
      </c>
      <c r="C1570" s="50">
        <v>63.7</v>
      </c>
      <c r="D1570" s="56">
        <v>2006</v>
      </c>
    </row>
    <row r="1571" spans="2:4" hidden="1" x14ac:dyDescent="0.25">
      <c r="B1571" s="56" t="s">
        <v>138</v>
      </c>
      <c r="C1571" s="57">
        <v>63.3</v>
      </c>
      <c r="D1571" s="6">
        <v>2005</v>
      </c>
    </row>
    <row r="1572" spans="2:4" hidden="1" x14ac:dyDescent="0.25">
      <c r="B1572" s="58" t="s">
        <v>138</v>
      </c>
      <c r="C1572" s="50">
        <v>63.5</v>
      </c>
      <c r="D1572" s="56">
        <v>2004</v>
      </c>
    </row>
    <row r="1573" spans="2:4" hidden="1" x14ac:dyDescent="0.25">
      <c r="B1573" s="56" t="s">
        <v>138</v>
      </c>
      <c r="C1573" s="57">
        <v>63.4</v>
      </c>
      <c r="D1573" s="6">
        <v>2003</v>
      </c>
    </row>
    <row r="1574" spans="2:4" hidden="1" x14ac:dyDescent="0.25">
      <c r="B1574" s="58" t="s">
        <v>138</v>
      </c>
      <c r="C1574" s="50">
        <v>63.3</v>
      </c>
      <c r="D1574" s="56">
        <v>2002</v>
      </c>
    </row>
    <row r="1575" spans="2:4" hidden="1" x14ac:dyDescent="0.25">
      <c r="B1575" s="56" t="s">
        <v>139</v>
      </c>
      <c r="C1575" s="57">
        <v>61.5</v>
      </c>
      <c r="D1575" s="6">
        <v>2014</v>
      </c>
    </row>
    <row r="1576" spans="2:4" hidden="1" x14ac:dyDescent="0.25">
      <c r="B1576" s="58" t="s">
        <v>139</v>
      </c>
      <c r="C1576" s="50">
        <v>67</v>
      </c>
      <c r="D1576" s="56">
        <v>2013</v>
      </c>
    </row>
    <row r="1577" spans="2:4" hidden="1" x14ac:dyDescent="0.25">
      <c r="B1577" s="56" t="s">
        <v>139</v>
      </c>
      <c r="C1577" s="57">
        <v>60</v>
      </c>
      <c r="D1577" s="6">
        <v>2012</v>
      </c>
    </row>
    <row r="1578" spans="2:4" hidden="1" x14ac:dyDescent="0.25">
      <c r="B1578" s="58" t="s">
        <v>139</v>
      </c>
      <c r="C1578" s="50">
        <v>59.3</v>
      </c>
      <c r="D1578" s="56">
        <v>2011</v>
      </c>
    </row>
    <row r="1579" spans="2:4" hidden="1" x14ac:dyDescent="0.25">
      <c r="B1579" s="56" t="s">
        <v>139</v>
      </c>
      <c r="C1579" s="57">
        <v>58.4</v>
      </c>
      <c r="D1579" s="6">
        <v>2010</v>
      </c>
    </row>
    <row r="1580" spans="2:4" hidden="1" x14ac:dyDescent="0.25">
      <c r="B1580" s="58" t="s">
        <v>139</v>
      </c>
      <c r="C1580" s="50">
        <v>57.5</v>
      </c>
      <c r="D1580" s="56">
        <v>2009</v>
      </c>
    </row>
    <row r="1581" spans="2:4" hidden="1" x14ac:dyDescent="0.25">
      <c r="B1581" s="56" t="s">
        <v>139</v>
      </c>
      <c r="C1581" s="57">
        <v>56.3</v>
      </c>
      <c r="D1581" s="6">
        <v>2008</v>
      </c>
    </row>
    <row r="1582" spans="2:4" hidden="1" x14ac:dyDescent="0.25">
      <c r="B1582" s="58" t="s">
        <v>139</v>
      </c>
      <c r="C1582" s="50">
        <v>55.5</v>
      </c>
      <c r="D1582" s="56">
        <v>2007</v>
      </c>
    </row>
    <row r="1583" spans="2:4" hidden="1" x14ac:dyDescent="0.25">
      <c r="B1583" s="56" t="s">
        <v>139</v>
      </c>
      <c r="C1583" s="57">
        <v>54.9</v>
      </c>
      <c r="D1583" s="6">
        <v>2006</v>
      </c>
    </row>
    <row r="1584" spans="2:4" hidden="1" x14ac:dyDescent="0.25">
      <c r="B1584" s="58" t="s">
        <v>139</v>
      </c>
      <c r="C1584" s="50">
        <v>53.2</v>
      </c>
      <c r="D1584" s="56">
        <v>2005</v>
      </c>
    </row>
    <row r="1585" spans="2:4" hidden="1" x14ac:dyDescent="0.25">
      <c r="B1585" s="56" t="s">
        <v>139</v>
      </c>
      <c r="C1585" s="57">
        <v>51.3</v>
      </c>
      <c r="D1585" s="6">
        <v>2004</v>
      </c>
    </row>
    <row r="1586" spans="2:4" hidden="1" x14ac:dyDescent="0.25">
      <c r="B1586" s="58" t="s">
        <v>139</v>
      </c>
      <c r="C1586" s="50">
        <v>51</v>
      </c>
      <c r="D1586" s="56">
        <v>2003</v>
      </c>
    </row>
    <row r="1587" spans="2:4" hidden="1" x14ac:dyDescent="0.25">
      <c r="B1587" s="56" t="s">
        <v>139</v>
      </c>
      <c r="C1587" s="57">
        <v>48.8</v>
      </c>
      <c r="D1587" s="6">
        <v>2002</v>
      </c>
    </row>
    <row r="1588" spans="2:4" hidden="1" x14ac:dyDescent="0.25">
      <c r="B1588" s="58" t="s">
        <v>140</v>
      </c>
      <c r="C1588" s="50">
        <v>78</v>
      </c>
      <c r="D1588" s="56">
        <v>2014</v>
      </c>
    </row>
    <row r="1589" spans="2:4" hidden="1" x14ac:dyDescent="0.25">
      <c r="B1589" s="56" t="s">
        <v>140</v>
      </c>
      <c r="C1589" s="57">
        <v>71</v>
      </c>
      <c r="D1589" s="6">
        <v>2013</v>
      </c>
    </row>
    <row r="1590" spans="2:4" hidden="1" x14ac:dyDescent="0.25">
      <c r="B1590" s="58" t="s">
        <v>140</v>
      </c>
      <c r="C1590" s="50">
        <v>77</v>
      </c>
      <c r="D1590" s="56">
        <v>2012</v>
      </c>
    </row>
    <row r="1591" spans="2:4" hidden="1" x14ac:dyDescent="0.25">
      <c r="B1591" s="56" t="s">
        <v>140</v>
      </c>
      <c r="C1591" s="57">
        <v>75</v>
      </c>
      <c r="D1591" s="6">
        <v>2011</v>
      </c>
    </row>
    <row r="1592" spans="2:4" hidden="1" x14ac:dyDescent="0.25">
      <c r="B1592" s="58" t="s">
        <v>140</v>
      </c>
      <c r="C1592" s="50">
        <v>69.8</v>
      </c>
      <c r="D1592" s="56">
        <v>2010</v>
      </c>
    </row>
    <row r="1593" spans="2:4" hidden="1" x14ac:dyDescent="0.25">
      <c r="B1593" s="56" t="s">
        <v>140</v>
      </c>
      <c r="C1593" s="57">
        <v>69.2</v>
      </c>
      <c r="D1593" s="6">
        <v>2009</v>
      </c>
    </row>
    <row r="1594" spans="2:4" hidden="1" x14ac:dyDescent="0.25">
      <c r="B1594" s="58" t="s">
        <v>140</v>
      </c>
      <c r="C1594" s="50">
        <v>67.7</v>
      </c>
      <c r="D1594" s="56">
        <v>2008</v>
      </c>
    </row>
    <row r="1595" spans="2:4" hidden="1" x14ac:dyDescent="0.25">
      <c r="B1595" s="56" t="s">
        <v>140</v>
      </c>
      <c r="C1595" s="57">
        <v>67.5</v>
      </c>
      <c r="D1595" s="6">
        <v>2007</v>
      </c>
    </row>
    <row r="1596" spans="2:4" hidden="1" x14ac:dyDescent="0.25">
      <c r="B1596" s="58" t="s">
        <v>140</v>
      </c>
      <c r="C1596" s="50">
        <v>67.7</v>
      </c>
      <c r="D1596" s="56">
        <v>2006</v>
      </c>
    </row>
    <row r="1597" spans="2:4" hidden="1" x14ac:dyDescent="0.25">
      <c r="B1597" s="56" t="s">
        <v>140</v>
      </c>
      <c r="C1597" s="57">
        <v>67</v>
      </c>
      <c r="D1597" s="6">
        <v>2005</v>
      </c>
    </row>
    <row r="1598" spans="2:4" hidden="1" x14ac:dyDescent="0.25">
      <c r="B1598" s="58" t="s">
        <v>140</v>
      </c>
      <c r="C1598" s="50">
        <v>67.400000000000006</v>
      </c>
      <c r="D1598" s="56">
        <v>2004</v>
      </c>
    </row>
    <row r="1599" spans="2:4" hidden="1" x14ac:dyDescent="0.25">
      <c r="B1599" s="56" t="s">
        <v>140</v>
      </c>
      <c r="C1599" s="57">
        <v>67.599999999999994</v>
      </c>
      <c r="D1599" s="6">
        <v>2003</v>
      </c>
    </row>
    <row r="1600" spans="2:4" hidden="1" x14ac:dyDescent="0.25">
      <c r="B1600" s="58" t="s">
        <v>140</v>
      </c>
      <c r="C1600" s="50">
        <v>67.599999999999994</v>
      </c>
      <c r="D1600" s="56">
        <v>2002</v>
      </c>
    </row>
    <row r="1601" spans="2:4" hidden="1" x14ac:dyDescent="0.25">
      <c r="B1601" s="56" t="s">
        <v>140</v>
      </c>
      <c r="C1601" s="57">
        <v>67.7</v>
      </c>
      <c r="D1601" s="6">
        <v>2001</v>
      </c>
    </row>
    <row r="1602" spans="2:4" hidden="1" x14ac:dyDescent="0.25">
      <c r="B1602" s="58" t="s">
        <v>140</v>
      </c>
      <c r="C1602" s="50">
        <v>67.5</v>
      </c>
      <c r="D1602" s="56">
        <v>2000</v>
      </c>
    </row>
    <row r="1603" spans="2:4" hidden="1" x14ac:dyDescent="0.25">
      <c r="B1603" s="56" t="s">
        <v>141</v>
      </c>
      <c r="C1603" s="57">
        <v>76.8</v>
      </c>
      <c r="D1603" s="6">
        <v>2014</v>
      </c>
    </row>
    <row r="1604" spans="2:4" hidden="1" x14ac:dyDescent="0.25">
      <c r="B1604" s="58" t="s">
        <v>141</v>
      </c>
      <c r="C1604" s="50">
        <v>76.8</v>
      </c>
      <c r="D1604" s="56">
        <v>2013</v>
      </c>
    </row>
    <row r="1605" spans="2:4" hidden="1" x14ac:dyDescent="0.25">
      <c r="B1605" s="56" t="s">
        <v>141</v>
      </c>
      <c r="C1605" s="57">
        <v>76.5</v>
      </c>
      <c r="D1605" s="6">
        <v>2012</v>
      </c>
    </row>
    <row r="1606" spans="2:4" hidden="1" x14ac:dyDescent="0.25">
      <c r="B1606" s="58" t="s">
        <v>141</v>
      </c>
      <c r="C1606" s="50">
        <v>77</v>
      </c>
      <c r="D1606" s="56">
        <v>2011</v>
      </c>
    </row>
    <row r="1607" spans="2:4" hidden="1" x14ac:dyDescent="0.25">
      <c r="B1607" s="56" t="s">
        <v>141</v>
      </c>
      <c r="C1607" s="57">
        <v>76.3</v>
      </c>
      <c r="D1607" s="6">
        <v>2010</v>
      </c>
    </row>
    <row r="1608" spans="2:4" hidden="1" x14ac:dyDescent="0.25">
      <c r="B1608" s="58" t="s">
        <v>141</v>
      </c>
      <c r="C1608" s="50">
        <v>76.599999999999994</v>
      </c>
      <c r="D1608" s="56">
        <v>2009</v>
      </c>
    </row>
    <row r="1609" spans="2:4" hidden="1" x14ac:dyDescent="0.25">
      <c r="B1609" s="56" t="s">
        <v>141</v>
      </c>
      <c r="C1609" s="57">
        <v>76.400000000000006</v>
      </c>
      <c r="D1609" s="6">
        <v>2008</v>
      </c>
    </row>
    <row r="1610" spans="2:4" hidden="1" x14ac:dyDescent="0.25">
      <c r="B1610" s="58" t="s">
        <v>141</v>
      </c>
      <c r="C1610" s="50">
        <v>75.400000000000006</v>
      </c>
      <c r="D1610" s="56">
        <v>2007</v>
      </c>
    </row>
    <row r="1611" spans="2:4" hidden="1" x14ac:dyDescent="0.25">
      <c r="B1611" s="56" t="s">
        <v>141</v>
      </c>
      <c r="C1611" s="57">
        <v>76.2</v>
      </c>
      <c r="D1611" s="6">
        <v>2006</v>
      </c>
    </row>
    <row r="1612" spans="2:4" hidden="1" x14ac:dyDescent="0.25">
      <c r="B1612" s="58" t="s">
        <v>141</v>
      </c>
      <c r="C1612" s="50">
        <v>75.7</v>
      </c>
      <c r="D1612" s="56">
        <v>2005</v>
      </c>
    </row>
    <row r="1613" spans="2:4" hidden="1" x14ac:dyDescent="0.25">
      <c r="B1613" s="56" t="s">
        <v>141</v>
      </c>
      <c r="C1613" s="57">
        <v>75.400000000000006</v>
      </c>
      <c r="D1613" s="6">
        <v>2004</v>
      </c>
    </row>
    <row r="1614" spans="2:4" hidden="1" x14ac:dyDescent="0.25">
      <c r="B1614" s="58" t="s">
        <v>141</v>
      </c>
      <c r="C1614" s="50">
        <v>75.400000000000006</v>
      </c>
      <c r="D1614" s="56">
        <v>2003</v>
      </c>
    </row>
    <row r="1615" spans="2:4" hidden="1" x14ac:dyDescent="0.25">
      <c r="B1615" s="56" t="s">
        <v>141</v>
      </c>
      <c r="C1615" s="57">
        <v>75.400000000000006</v>
      </c>
      <c r="D1615" s="6">
        <v>2002</v>
      </c>
    </row>
    <row r="1616" spans="2:4" hidden="1" x14ac:dyDescent="0.25">
      <c r="B1616" s="58" t="s">
        <v>141</v>
      </c>
      <c r="C1616" s="50">
        <v>75.2</v>
      </c>
      <c r="D1616" s="56">
        <v>2001</v>
      </c>
    </row>
    <row r="1617" spans="2:4" hidden="1" x14ac:dyDescent="0.25">
      <c r="B1617" s="56" t="s">
        <v>141</v>
      </c>
      <c r="C1617" s="57">
        <v>75.099999999999994</v>
      </c>
      <c r="D1617" s="6">
        <v>2000</v>
      </c>
    </row>
    <row r="1618" spans="2:4" hidden="1" x14ac:dyDescent="0.25">
      <c r="B1618" s="58" t="s">
        <v>142</v>
      </c>
      <c r="C1618" s="50">
        <v>69.2</v>
      </c>
      <c r="D1618" s="56">
        <v>2014</v>
      </c>
    </row>
    <row r="1619" spans="2:4" hidden="1" x14ac:dyDescent="0.25">
      <c r="B1619" s="56" t="s">
        <v>142</v>
      </c>
      <c r="C1619" s="57">
        <v>69.099999999999994</v>
      </c>
      <c r="D1619" s="6">
        <v>2013</v>
      </c>
    </row>
    <row r="1620" spans="2:4" hidden="1" x14ac:dyDescent="0.25">
      <c r="B1620" s="58" t="s">
        <v>142</v>
      </c>
      <c r="C1620" s="50">
        <v>68.8</v>
      </c>
      <c r="D1620" s="56">
        <v>2012</v>
      </c>
    </row>
    <row r="1621" spans="2:4" hidden="1" x14ac:dyDescent="0.25">
      <c r="B1621" s="56" t="s">
        <v>142</v>
      </c>
      <c r="C1621" s="57">
        <v>68.5</v>
      </c>
      <c r="D1621" s="6">
        <v>2011</v>
      </c>
    </row>
    <row r="1622" spans="2:4" hidden="1" x14ac:dyDescent="0.25">
      <c r="B1622" s="58" t="s">
        <v>142</v>
      </c>
      <c r="C1622" s="50">
        <v>68.3</v>
      </c>
      <c r="D1622" s="56">
        <v>2010</v>
      </c>
    </row>
    <row r="1623" spans="2:4" hidden="1" x14ac:dyDescent="0.25">
      <c r="B1623" s="56" t="s">
        <v>142</v>
      </c>
      <c r="C1623" s="57">
        <v>68</v>
      </c>
      <c r="D1623" s="6">
        <v>2009</v>
      </c>
    </row>
    <row r="1624" spans="2:4" hidden="1" x14ac:dyDescent="0.25">
      <c r="B1624" s="58" t="s">
        <v>142</v>
      </c>
      <c r="C1624" s="50">
        <v>67.900000000000006</v>
      </c>
      <c r="D1624" s="56">
        <v>2008</v>
      </c>
    </row>
    <row r="1625" spans="2:4" hidden="1" x14ac:dyDescent="0.25">
      <c r="B1625" s="56" t="s">
        <v>142</v>
      </c>
      <c r="C1625" s="57">
        <v>67.8</v>
      </c>
      <c r="D1625" s="6">
        <v>2007</v>
      </c>
    </row>
    <row r="1626" spans="2:4" hidden="1" x14ac:dyDescent="0.25">
      <c r="B1626" s="58" t="s">
        <v>142</v>
      </c>
      <c r="C1626" s="50">
        <v>67.599999999999994</v>
      </c>
      <c r="D1626" s="56">
        <v>2006</v>
      </c>
    </row>
    <row r="1627" spans="2:4" hidden="1" x14ac:dyDescent="0.25">
      <c r="B1627" s="56" t="s">
        <v>142</v>
      </c>
      <c r="C1627" s="57">
        <v>67.3</v>
      </c>
      <c r="D1627" s="6">
        <v>2005</v>
      </c>
    </row>
    <row r="1628" spans="2:4" hidden="1" x14ac:dyDescent="0.25">
      <c r="B1628" s="58" t="s">
        <v>142</v>
      </c>
      <c r="C1628" s="50">
        <v>67.8</v>
      </c>
      <c r="D1628" s="56">
        <v>2004</v>
      </c>
    </row>
    <row r="1629" spans="2:4" hidden="1" x14ac:dyDescent="0.25">
      <c r="B1629" s="56" t="s">
        <v>142</v>
      </c>
      <c r="C1629" s="57">
        <v>67.2</v>
      </c>
      <c r="D1629" s="6">
        <v>2003</v>
      </c>
    </row>
    <row r="1630" spans="2:4" hidden="1" x14ac:dyDescent="0.25">
      <c r="B1630" s="58" t="s">
        <v>142</v>
      </c>
      <c r="C1630" s="50">
        <v>67.099999999999994</v>
      </c>
      <c r="D1630" s="56">
        <v>2002</v>
      </c>
    </row>
    <row r="1631" spans="2:4" hidden="1" x14ac:dyDescent="0.25">
      <c r="B1631" s="56" t="s">
        <v>143</v>
      </c>
      <c r="C1631" s="57">
        <v>71.7</v>
      </c>
      <c r="D1631" s="6">
        <v>2014</v>
      </c>
    </row>
    <row r="1632" spans="2:4" hidden="1" x14ac:dyDescent="0.25">
      <c r="B1632" s="58" t="s">
        <v>143</v>
      </c>
      <c r="C1632" s="50">
        <v>71.599999999999994</v>
      </c>
      <c r="D1632" s="56">
        <v>2013</v>
      </c>
    </row>
    <row r="1633" spans="2:4" hidden="1" x14ac:dyDescent="0.25">
      <c r="B1633" s="56" t="s">
        <v>143</v>
      </c>
      <c r="C1633" s="57">
        <v>71.400000000000006</v>
      </c>
      <c r="D1633" s="6">
        <v>2012</v>
      </c>
    </row>
    <row r="1634" spans="2:4" hidden="1" x14ac:dyDescent="0.25">
      <c r="B1634" s="58" t="s">
        <v>143</v>
      </c>
      <c r="C1634" s="50">
        <v>71.2</v>
      </c>
      <c r="D1634" s="56">
        <v>2011</v>
      </c>
    </row>
    <row r="1635" spans="2:4" hidden="1" x14ac:dyDescent="0.25">
      <c r="B1635" s="56" t="s">
        <v>143</v>
      </c>
      <c r="C1635" s="57">
        <v>71</v>
      </c>
      <c r="D1635" s="6">
        <v>2010</v>
      </c>
    </row>
    <row r="1636" spans="2:4" hidden="1" x14ac:dyDescent="0.25">
      <c r="B1636" s="58" t="s">
        <v>143</v>
      </c>
      <c r="C1636" s="50">
        <v>78</v>
      </c>
      <c r="D1636" s="56">
        <v>2009</v>
      </c>
    </row>
    <row r="1637" spans="2:4" hidden="1" x14ac:dyDescent="0.25">
      <c r="B1637" s="56" t="s">
        <v>143</v>
      </c>
      <c r="C1637" s="57">
        <v>75</v>
      </c>
      <c r="D1637" s="6">
        <v>2008</v>
      </c>
    </row>
    <row r="1638" spans="2:4" hidden="1" x14ac:dyDescent="0.25">
      <c r="B1638" s="58" t="s">
        <v>143</v>
      </c>
      <c r="C1638" s="50">
        <v>73</v>
      </c>
      <c r="D1638" s="56">
        <v>2007</v>
      </c>
    </row>
    <row r="1639" spans="2:4" hidden="1" x14ac:dyDescent="0.25">
      <c r="B1639" s="56" t="s">
        <v>143</v>
      </c>
      <c r="C1639" s="57">
        <v>71</v>
      </c>
      <c r="D1639" s="6">
        <v>2006</v>
      </c>
    </row>
    <row r="1640" spans="2:4" hidden="1" x14ac:dyDescent="0.25">
      <c r="B1640" s="58" t="s">
        <v>143</v>
      </c>
      <c r="C1640" s="50">
        <v>69.900000000000006</v>
      </c>
      <c r="D1640" s="56">
        <v>2005</v>
      </c>
    </row>
    <row r="1641" spans="2:4" hidden="1" x14ac:dyDescent="0.25">
      <c r="B1641" s="56" t="s">
        <v>143</v>
      </c>
      <c r="C1641" s="57">
        <v>69.599999999999994</v>
      </c>
      <c r="D1641" s="6">
        <v>2004</v>
      </c>
    </row>
    <row r="1642" spans="2:4" hidden="1" x14ac:dyDescent="0.25">
      <c r="B1642" s="58" t="s">
        <v>143</v>
      </c>
      <c r="C1642" s="50">
        <v>69.400000000000006</v>
      </c>
      <c r="D1642" s="56">
        <v>2003</v>
      </c>
    </row>
    <row r="1643" spans="2:4" hidden="1" x14ac:dyDescent="0.25">
      <c r="B1643" s="56" t="s">
        <v>143</v>
      </c>
      <c r="C1643" s="57">
        <v>69.3</v>
      </c>
      <c r="D1643" s="6">
        <v>2002</v>
      </c>
    </row>
    <row r="1644" spans="2:4" hidden="1" x14ac:dyDescent="0.25">
      <c r="B1644" s="58" t="s">
        <v>143</v>
      </c>
      <c r="C1644" s="50">
        <v>69.099999999999994</v>
      </c>
      <c r="D1644" s="56">
        <v>2001</v>
      </c>
    </row>
    <row r="1645" spans="2:4" hidden="1" x14ac:dyDescent="0.25">
      <c r="B1645" s="56" t="s">
        <v>143</v>
      </c>
      <c r="C1645" s="57">
        <v>69</v>
      </c>
      <c r="D1645" s="6">
        <v>2000</v>
      </c>
    </row>
    <row r="1646" spans="2:4" hidden="1" x14ac:dyDescent="0.25">
      <c r="B1646" s="58" t="s">
        <v>144</v>
      </c>
      <c r="C1646" s="50">
        <v>61.1</v>
      </c>
      <c r="D1646" s="56">
        <v>2014</v>
      </c>
    </row>
    <row r="1647" spans="2:4" hidden="1" x14ac:dyDescent="0.25">
      <c r="B1647" s="56" t="s">
        <v>144</v>
      </c>
      <c r="C1647" s="57">
        <v>63</v>
      </c>
      <c r="D1647" s="6">
        <v>2013</v>
      </c>
    </row>
    <row r="1648" spans="2:4" hidden="1" x14ac:dyDescent="0.25">
      <c r="B1648" s="58" t="s">
        <v>144</v>
      </c>
      <c r="C1648" s="50">
        <v>59.2</v>
      </c>
      <c r="D1648" s="56">
        <v>2012</v>
      </c>
    </row>
    <row r="1649" spans="2:4" hidden="1" x14ac:dyDescent="0.25">
      <c r="B1649" s="56" t="s">
        <v>144</v>
      </c>
      <c r="C1649" s="57">
        <v>58.2</v>
      </c>
      <c r="D1649" s="6">
        <v>2011</v>
      </c>
    </row>
    <row r="1650" spans="2:4" hidden="1" x14ac:dyDescent="0.25">
      <c r="B1650" s="58" t="s">
        <v>144</v>
      </c>
      <c r="C1650" s="50">
        <v>58</v>
      </c>
      <c r="D1650" s="56">
        <v>2010</v>
      </c>
    </row>
    <row r="1651" spans="2:4" hidden="1" x14ac:dyDescent="0.25">
      <c r="B1651" s="56" t="s">
        <v>144</v>
      </c>
      <c r="C1651" s="57">
        <v>57.4</v>
      </c>
      <c r="D1651" s="6">
        <v>2009</v>
      </c>
    </row>
    <row r="1652" spans="2:4" hidden="1" x14ac:dyDescent="0.25">
      <c r="B1652" s="58" t="s">
        <v>144</v>
      </c>
      <c r="C1652" s="50">
        <v>55.7</v>
      </c>
      <c r="D1652" s="56">
        <v>2008</v>
      </c>
    </row>
    <row r="1653" spans="2:4" hidden="1" x14ac:dyDescent="0.25">
      <c r="B1653" s="56" t="s">
        <v>144</v>
      </c>
      <c r="C1653" s="57">
        <v>52.6</v>
      </c>
      <c r="D1653" s="6">
        <v>2007</v>
      </c>
    </row>
    <row r="1654" spans="2:4" hidden="1" x14ac:dyDescent="0.25">
      <c r="B1654" s="58" t="s">
        <v>144</v>
      </c>
      <c r="C1654" s="50">
        <v>58</v>
      </c>
      <c r="D1654" s="56">
        <v>2006</v>
      </c>
    </row>
    <row r="1655" spans="2:4" hidden="1" x14ac:dyDescent="0.25">
      <c r="B1655" s="56" t="s">
        <v>144</v>
      </c>
      <c r="C1655" s="57">
        <v>49.3</v>
      </c>
      <c r="D1655" s="6">
        <v>2005</v>
      </c>
    </row>
    <row r="1656" spans="2:4" hidden="1" x14ac:dyDescent="0.25">
      <c r="B1656" s="58" t="s">
        <v>145</v>
      </c>
      <c r="C1656" s="50">
        <v>59.2</v>
      </c>
      <c r="D1656" s="56">
        <v>2014</v>
      </c>
    </row>
    <row r="1657" spans="2:4" hidden="1" x14ac:dyDescent="0.25">
      <c r="B1657" s="56" t="s">
        <v>145</v>
      </c>
      <c r="C1657" s="57">
        <v>58</v>
      </c>
      <c r="D1657" s="6">
        <v>2013</v>
      </c>
    </row>
    <row r="1658" spans="2:4" hidden="1" x14ac:dyDescent="0.25">
      <c r="B1658" s="58" t="s">
        <v>145</v>
      </c>
      <c r="C1658" s="50">
        <v>56.6</v>
      </c>
      <c r="D1658" s="56">
        <v>2012</v>
      </c>
    </row>
    <row r="1659" spans="2:4" hidden="1" x14ac:dyDescent="0.25">
      <c r="B1659" s="56" t="s">
        <v>145</v>
      </c>
      <c r="C1659" s="57">
        <v>54.9</v>
      </c>
      <c r="D1659" s="6">
        <v>2011</v>
      </c>
    </row>
    <row r="1660" spans="2:4" hidden="1" x14ac:dyDescent="0.25">
      <c r="B1660" s="58" t="s">
        <v>145</v>
      </c>
      <c r="C1660" s="50">
        <v>52.4</v>
      </c>
      <c r="D1660" s="56">
        <v>2010</v>
      </c>
    </row>
    <row r="1661" spans="2:4" hidden="1" x14ac:dyDescent="0.25">
      <c r="B1661" s="56" t="s">
        <v>145</v>
      </c>
      <c r="C1661" s="57">
        <v>50</v>
      </c>
      <c r="D1661" s="6">
        <v>2009</v>
      </c>
    </row>
    <row r="1662" spans="2:4" hidden="1" x14ac:dyDescent="0.25">
      <c r="B1662" s="58" t="s">
        <v>145</v>
      </c>
      <c r="C1662" s="50">
        <v>48.2</v>
      </c>
      <c r="D1662" s="56">
        <v>2008</v>
      </c>
    </row>
    <row r="1663" spans="2:4" hidden="1" x14ac:dyDescent="0.25">
      <c r="B1663" s="56" t="s">
        <v>145</v>
      </c>
      <c r="C1663" s="57">
        <v>46.6</v>
      </c>
      <c r="D1663" s="6">
        <v>2007</v>
      </c>
    </row>
    <row r="1664" spans="2:4" hidden="1" x14ac:dyDescent="0.25">
      <c r="B1664" s="58" t="s">
        <v>145</v>
      </c>
      <c r="C1664" s="50">
        <v>45.4</v>
      </c>
      <c r="D1664" s="56">
        <v>2006</v>
      </c>
    </row>
    <row r="1665" spans="2:8" hidden="1" x14ac:dyDescent="0.25">
      <c r="B1665" s="56" t="s">
        <v>145</v>
      </c>
      <c r="C1665" s="57">
        <v>44.6</v>
      </c>
      <c r="D1665" s="6">
        <v>2005</v>
      </c>
    </row>
    <row r="1666" spans="2:8" hidden="1" x14ac:dyDescent="0.25">
      <c r="B1666" s="58" t="s">
        <v>145</v>
      </c>
      <c r="C1666" s="50">
        <v>44.3</v>
      </c>
      <c r="D1666" s="56">
        <v>2004</v>
      </c>
    </row>
    <row r="1667" spans="2:8" hidden="1" x14ac:dyDescent="0.25">
      <c r="B1667" s="56" t="s">
        <v>145</v>
      </c>
      <c r="C1667" s="57">
        <v>44.5</v>
      </c>
      <c r="D1667" s="6">
        <v>2003</v>
      </c>
    </row>
    <row r="1668" spans="2:8" hidden="1" x14ac:dyDescent="0.25">
      <c r="B1668" s="58" t="s">
        <v>145</v>
      </c>
      <c r="C1668" s="50">
        <v>44.8</v>
      </c>
      <c r="D1668" s="56">
        <v>2002</v>
      </c>
    </row>
    <row r="1669" spans="2:8" hidden="1" x14ac:dyDescent="0.25">
      <c r="B1669" s="56" t="s">
        <v>145</v>
      </c>
      <c r="C1669" s="57">
        <v>45.3</v>
      </c>
      <c r="D1669" s="6">
        <v>2001</v>
      </c>
    </row>
    <row r="1670" spans="2:8" hidden="1" x14ac:dyDescent="0.25">
      <c r="B1670" s="58" t="s">
        <v>145</v>
      </c>
      <c r="C1670" s="50">
        <v>46</v>
      </c>
      <c r="D1670" s="56">
        <v>2000</v>
      </c>
    </row>
    <row r="1672" spans="2:8" ht="15.75" thickBot="1" x14ac:dyDescent="0.3">
      <c r="B1672" s="78" t="s">
        <v>1873</v>
      </c>
      <c r="C1672" s="78"/>
      <c r="D1672" s="78"/>
    </row>
    <row r="1673" spans="2:8" ht="15.75" thickBot="1" x14ac:dyDescent="0.3">
      <c r="F1673" t="s">
        <v>1909</v>
      </c>
      <c r="G1673" s="99" t="s">
        <v>1911</v>
      </c>
      <c r="H1673" s="100"/>
    </row>
    <row r="1674" spans="2:8" x14ac:dyDescent="0.25">
      <c r="B1674" s="49" t="s">
        <v>1850</v>
      </c>
      <c r="C1674" s="49">
        <f>MIN(Perspectivas_Globales[[Life expectancy ]])</f>
        <v>44</v>
      </c>
      <c r="F1674" t="s">
        <v>1919</v>
      </c>
    </row>
    <row r="1676" spans="2:8" ht="15.75" thickBot="1" x14ac:dyDescent="0.3">
      <c r="B1676" s="51" t="s">
        <v>0</v>
      </c>
      <c r="C1676" s="53" t="s">
        <v>3</v>
      </c>
      <c r="D1676" s="52" t="s">
        <v>1</v>
      </c>
    </row>
    <row r="1677" spans="2:8" hidden="1" x14ac:dyDescent="0.25">
      <c r="B1677" s="33" t="s">
        <v>11</v>
      </c>
      <c r="C1677" s="45">
        <v>65</v>
      </c>
      <c r="D1677" s="65">
        <v>2015</v>
      </c>
    </row>
    <row r="1678" spans="2:8" hidden="1" x14ac:dyDescent="0.25">
      <c r="B1678" s="34" t="s">
        <v>11</v>
      </c>
      <c r="C1678" s="46">
        <v>59.9</v>
      </c>
      <c r="D1678" s="61">
        <v>2014</v>
      </c>
    </row>
    <row r="1679" spans="2:8" hidden="1" x14ac:dyDescent="0.25">
      <c r="B1679" s="35" t="s">
        <v>11</v>
      </c>
      <c r="C1679" s="47">
        <v>59.9</v>
      </c>
      <c r="D1679" s="59">
        <v>2013</v>
      </c>
    </row>
    <row r="1680" spans="2:8" hidden="1" x14ac:dyDescent="0.25">
      <c r="B1680" s="34" t="s">
        <v>11</v>
      </c>
      <c r="C1680" s="46">
        <v>59.5</v>
      </c>
      <c r="D1680" s="61">
        <v>2012</v>
      </c>
    </row>
    <row r="1681" spans="2:4" hidden="1" x14ac:dyDescent="0.25">
      <c r="B1681" s="35" t="s">
        <v>11</v>
      </c>
      <c r="C1681" s="47">
        <v>59.2</v>
      </c>
      <c r="D1681" s="59">
        <v>2011</v>
      </c>
    </row>
    <row r="1682" spans="2:4" hidden="1" x14ac:dyDescent="0.25">
      <c r="B1682" s="34" t="s">
        <v>11</v>
      </c>
      <c r="C1682" s="46">
        <v>58.8</v>
      </c>
      <c r="D1682" s="61">
        <v>2010</v>
      </c>
    </row>
    <row r="1683" spans="2:4" hidden="1" x14ac:dyDescent="0.25">
      <c r="B1683" s="35" t="s">
        <v>11</v>
      </c>
      <c r="C1683" s="47">
        <v>58.6</v>
      </c>
      <c r="D1683" s="59">
        <v>2009</v>
      </c>
    </row>
    <row r="1684" spans="2:4" hidden="1" x14ac:dyDescent="0.25">
      <c r="B1684" s="34" t="s">
        <v>11</v>
      </c>
      <c r="C1684" s="46">
        <v>58.1</v>
      </c>
      <c r="D1684" s="61">
        <v>2008</v>
      </c>
    </row>
    <row r="1685" spans="2:4" hidden="1" x14ac:dyDescent="0.25">
      <c r="B1685" s="35" t="s">
        <v>11</v>
      </c>
      <c r="C1685" s="47">
        <v>57.5</v>
      </c>
      <c r="D1685" s="59">
        <v>2007</v>
      </c>
    </row>
    <row r="1686" spans="2:4" hidden="1" x14ac:dyDescent="0.25">
      <c r="B1686" s="34" t="s">
        <v>11</v>
      </c>
      <c r="C1686" s="46">
        <v>57.3</v>
      </c>
      <c r="D1686" s="61">
        <v>2006</v>
      </c>
    </row>
    <row r="1687" spans="2:4" hidden="1" x14ac:dyDescent="0.25">
      <c r="B1687" s="35" t="s">
        <v>11</v>
      </c>
      <c r="C1687" s="47">
        <v>57.3</v>
      </c>
      <c r="D1687" s="59">
        <v>2005</v>
      </c>
    </row>
    <row r="1688" spans="2:4" hidden="1" x14ac:dyDescent="0.25">
      <c r="B1688" s="34" t="s">
        <v>11</v>
      </c>
      <c r="C1688" s="46">
        <v>57</v>
      </c>
      <c r="D1688" s="61">
        <v>2004</v>
      </c>
    </row>
    <row r="1689" spans="2:4" hidden="1" x14ac:dyDescent="0.25">
      <c r="B1689" s="35" t="s">
        <v>11</v>
      </c>
      <c r="C1689" s="47">
        <v>56.7</v>
      </c>
      <c r="D1689" s="59">
        <v>2003</v>
      </c>
    </row>
    <row r="1690" spans="2:4" hidden="1" x14ac:dyDescent="0.25">
      <c r="B1690" s="34" t="s">
        <v>11</v>
      </c>
      <c r="C1690" s="46">
        <v>56.2</v>
      </c>
      <c r="D1690" s="61">
        <v>2002</v>
      </c>
    </row>
    <row r="1691" spans="2:4" hidden="1" x14ac:dyDescent="0.25">
      <c r="B1691" s="35" t="s">
        <v>11</v>
      </c>
      <c r="C1691" s="47">
        <v>55.3</v>
      </c>
      <c r="D1691" s="59">
        <v>2001</v>
      </c>
    </row>
    <row r="1692" spans="2:4" hidden="1" x14ac:dyDescent="0.25">
      <c r="B1692" s="34" t="s">
        <v>11</v>
      </c>
      <c r="C1692" s="46">
        <v>54.8</v>
      </c>
      <c r="D1692" s="61">
        <v>2000</v>
      </c>
    </row>
    <row r="1693" spans="2:4" hidden="1" x14ac:dyDescent="0.25">
      <c r="B1693" s="35" t="s">
        <v>13</v>
      </c>
      <c r="C1693" s="47">
        <v>77.8</v>
      </c>
      <c r="D1693" s="59">
        <v>2015</v>
      </c>
    </row>
    <row r="1694" spans="2:4" hidden="1" x14ac:dyDescent="0.25">
      <c r="B1694" s="34" t="s">
        <v>13</v>
      </c>
      <c r="C1694" s="46">
        <v>77.5</v>
      </c>
      <c r="D1694" s="61">
        <v>2014</v>
      </c>
    </row>
    <row r="1695" spans="2:4" hidden="1" x14ac:dyDescent="0.25">
      <c r="B1695" s="35" t="s">
        <v>13</v>
      </c>
      <c r="C1695" s="47">
        <v>77.2</v>
      </c>
      <c r="D1695" s="59">
        <v>2013</v>
      </c>
    </row>
    <row r="1696" spans="2:4" hidden="1" x14ac:dyDescent="0.25">
      <c r="B1696" s="34" t="s">
        <v>13</v>
      </c>
      <c r="C1696" s="46">
        <v>76.900000000000006</v>
      </c>
      <c r="D1696" s="61">
        <v>2012</v>
      </c>
    </row>
    <row r="1697" spans="2:4" hidden="1" x14ac:dyDescent="0.25">
      <c r="B1697" s="35" t="s">
        <v>13</v>
      </c>
      <c r="C1697" s="47">
        <v>76.599999999999994</v>
      </c>
      <c r="D1697" s="59">
        <v>2011</v>
      </c>
    </row>
    <row r="1698" spans="2:4" hidden="1" x14ac:dyDescent="0.25">
      <c r="B1698" s="34" t="s">
        <v>13</v>
      </c>
      <c r="C1698" s="46">
        <v>76.2</v>
      </c>
      <c r="D1698" s="61">
        <v>2010</v>
      </c>
    </row>
    <row r="1699" spans="2:4" hidden="1" x14ac:dyDescent="0.25">
      <c r="B1699" s="35" t="s">
        <v>13</v>
      </c>
      <c r="C1699" s="47">
        <v>76.099999999999994</v>
      </c>
      <c r="D1699" s="59">
        <v>2009</v>
      </c>
    </row>
    <row r="1700" spans="2:4" hidden="1" x14ac:dyDescent="0.25">
      <c r="B1700" s="34" t="s">
        <v>13</v>
      </c>
      <c r="C1700" s="46">
        <v>75.3</v>
      </c>
      <c r="D1700" s="61">
        <v>2008</v>
      </c>
    </row>
    <row r="1701" spans="2:4" hidden="1" x14ac:dyDescent="0.25">
      <c r="B1701" s="35" t="s">
        <v>13</v>
      </c>
      <c r="C1701" s="47">
        <v>75.900000000000006</v>
      </c>
      <c r="D1701" s="59">
        <v>2007</v>
      </c>
    </row>
    <row r="1702" spans="2:4" hidden="1" x14ac:dyDescent="0.25">
      <c r="B1702" s="34" t="s">
        <v>13</v>
      </c>
      <c r="C1702" s="46">
        <v>74.2</v>
      </c>
      <c r="D1702" s="61">
        <v>2006</v>
      </c>
    </row>
    <row r="1703" spans="2:4" hidden="1" x14ac:dyDescent="0.25">
      <c r="B1703" s="35" t="s">
        <v>13</v>
      </c>
      <c r="C1703" s="47">
        <v>73.5</v>
      </c>
      <c r="D1703" s="59">
        <v>2005</v>
      </c>
    </row>
    <row r="1704" spans="2:4" hidden="1" x14ac:dyDescent="0.25">
      <c r="B1704" s="34" t="s">
        <v>13</v>
      </c>
      <c r="C1704" s="46">
        <v>73</v>
      </c>
      <c r="D1704" s="61">
        <v>2004</v>
      </c>
    </row>
    <row r="1705" spans="2:4" hidden="1" x14ac:dyDescent="0.25">
      <c r="B1705" s="35" t="s">
        <v>13</v>
      </c>
      <c r="C1705" s="47">
        <v>72.8</v>
      </c>
      <c r="D1705" s="59">
        <v>2003</v>
      </c>
    </row>
    <row r="1706" spans="2:4" hidden="1" x14ac:dyDescent="0.25">
      <c r="B1706" s="34" t="s">
        <v>13</v>
      </c>
      <c r="C1706" s="46">
        <v>73.3</v>
      </c>
      <c r="D1706" s="61">
        <v>2002</v>
      </c>
    </row>
    <row r="1707" spans="2:4" hidden="1" x14ac:dyDescent="0.25">
      <c r="B1707" s="35" t="s">
        <v>13</v>
      </c>
      <c r="C1707" s="47">
        <v>73.599999999999994</v>
      </c>
      <c r="D1707" s="59">
        <v>2001</v>
      </c>
    </row>
    <row r="1708" spans="2:4" hidden="1" x14ac:dyDescent="0.25">
      <c r="B1708" s="34" t="s">
        <v>13</v>
      </c>
      <c r="C1708" s="46">
        <v>72.599999999999994</v>
      </c>
      <c r="D1708" s="61">
        <v>2000</v>
      </c>
    </row>
    <row r="1709" spans="2:4" hidden="1" x14ac:dyDescent="0.25">
      <c r="B1709" s="35" t="s">
        <v>14</v>
      </c>
      <c r="C1709" s="47">
        <v>75.400000000000006</v>
      </c>
      <c r="D1709" s="59">
        <v>2014</v>
      </c>
    </row>
    <row r="1710" spans="2:4" hidden="1" x14ac:dyDescent="0.25">
      <c r="B1710" s="34" t="s">
        <v>14</v>
      </c>
      <c r="C1710" s="46">
        <v>75.3</v>
      </c>
      <c r="D1710" s="61">
        <v>2013</v>
      </c>
    </row>
    <row r="1711" spans="2:4" hidden="1" x14ac:dyDescent="0.25">
      <c r="B1711" s="35" t="s">
        <v>14</v>
      </c>
      <c r="C1711" s="47">
        <v>75.099999999999994</v>
      </c>
      <c r="D1711" s="59">
        <v>2012</v>
      </c>
    </row>
    <row r="1712" spans="2:4" hidden="1" x14ac:dyDescent="0.25">
      <c r="B1712" s="34" t="s">
        <v>14</v>
      </c>
      <c r="C1712" s="46">
        <v>74.900000000000006</v>
      </c>
      <c r="D1712" s="61">
        <v>2011</v>
      </c>
    </row>
    <row r="1713" spans="2:4" hidden="1" x14ac:dyDescent="0.25">
      <c r="B1713" s="35" t="s">
        <v>14</v>
      </c>
      <c r="C1713" s="47">
        <v>74.7</v>
      </c>
      <c r="D1713" s="59">
        <v>2010</v>
      </c>
    </row>
    <row r="1714" spans="2:4" hidden="1" x14ac:dyDescent="0.25">
      <c r="B1714" s="34" t="s">
        <v>14</v>
      </c>
      <c r="C1714" s="46">
        <v>74.400000000000006</v>
      </c>
      <c r="D1714" s="61">
        <v>2009</v>
      </c>
    </row>
    <row r="1715" spans="2:4" hidden="1" x14ac:dyDescent="0.25">
      <c r="B1715" s="35" t="s">
        <v>14</v>
      </c>
      <c r="C1715" s="47">
        <v>74.099999999999994</v>
      </c>
      <c r="D1715" s="59">
        <v>2008</v>
      </c>
    </row>
    <row r="1716" spans="2:4" hidden="1" x14ac:dyDescent="0.25">
      <c r="B1716" s="34" t="s">
        <v>14</v>
      </c>
      <c r="C1716" s="46">
        <v>73.8</v>
      </c>
      <c r="D1716" s="61">
        <v>2007</v>
      </c>
    </row>
    <row r="1717" spans="2:4" hidden="1" x14ac:dyDescent="0.25">
      <c r="B1717" s="35" t="s">
        <v>14</v>
      </c>
      <c r="C1717" s="47">
        <v>73.400000000000006</v>
      </c>
      <c r="D1717" s="59">
        <v>2006</v>
      </c>
    </row>
    <row r="1718" spans="2:4" hidden="1" x14ac:dyDescent="0.25">
      <c r="B1718" s="34" t="s">
        <v>14</v>
      </c>
      <c r="C1718" s="46">
        <v>72.900000000000006</v>
      </c>
      <c r="D1718" s="61">
        <v>2005</v>
      </c>
    </row>
    <row r="1719" spans="2:4" hidden="1" x14ac:dyDescent="0.25">
      <c r="B1719" s="35" t="s">
        <v>14</v>
      </c>
      <c r="C1719" s="47">
        <v>72.3</v>
      </c>
      <c r="D1719" s="59">
        <v>2004</v>
      </c>
    </row>
    <row r="1720" spans="2:4" hidden="1" x14ac:dyDescent="0.25">
      <c r="B1720" s="34" t="s">
        <v>15</v>
      </c>
      <c r="C1720" s="46">
        <v>51.7</v>
      </c>
      <c r="D1720" s="61">
        <v>2014</v>
      </c>
    </row>
    <row r="1721" spans="2:4" hidden="1" x14ac:dyDescent="0.25">
      <c r="B1721" s="35" t="s">
        <v>15</v>
      </c>
      <c r="C1721" s="47">
        <v>51.1</v>
      </c>
      <c r="D1721" s="59">
        <v>2013</v>
      </c>
    </row>
    <row r="1722" spans="2:4" hidden="1" x14ac:dyDescent="0.25">
      <c r="B1722" s="34" t="s">
        <v>15</v>
      </c>
      <c r="C1722" s="46">
        <v>56</v>
      </c>
      <c r="D1722" s="61">
        <v>2012</v>
      </c>
    </row>
    <row r="1723" spans="2:4" hidden="1" x14ac:dyDescent="0.25">
      <c r="B1723" s="35" t="s">
        <v>15</v>
      </c>
      <c r="C1723" s="47">
        <v>51</v>
      </c>
      <c r="D1723" s="59">
        <v>2011</v>
      </c>
    </row>
    <row r="1724" spans="2:4" hidden="1" x14ac:dyDescent="0.25">
      <c r="B1724" s="34" t="s">
        <v>15</v>
      </c>
      <c r="C1724" s="46">
        <v>49.6</v>
      </c>
      <c r="D1724" s="61">
        <v>2010</v>
      </c>
    </row>
    <row r="1725" spans="2:4" hidden="1" x14ac:dyDescent="0.25">
      <c r="B1725" s="35" t="s">
        <v>15</v>
      </c>
      <c r="C1725" s="47">
        <v>49.1</v>
      </c>
      <c r="D1725" s="59">
        <v>2009</v>
      </c>
    </row>
    <row r="1726" spans="2:4" hidden="1" x14ac:dyDescent="0.25">
      <c r="B1726" s="34" t="s">
        <v>15</v>
      </c>
      <c r="C1726" s="46">
        <v>48.7</v>
      </c>
      <c r="D1726" s="61">
        <v>2008</v>
      </c>
    </row>
    <row r="1727" spans="2:4" hidden="1" x14ac:dyDescent="0.25">
      <c r="B1727" s="35" t="s">
        <v>15</v>
      </c>
      <c r="C1727" s="47">
        <v>48.2</v>
      </c>
      <c r="D1727" s="59">
        <v>2007</v>
      </c>
    </row>
    <row r="1728" spans="2:4" hidden="1" x14ac:dyDescent="0.25">
      <c r="B1728" s="34" t="s">
        <v>16</v>
      </c>
      <c r="C1728" s="46">
        <v>76.2</v>
      </c>
      <c r="D1728" s="61">
        <v>2014</v>
      </c>
    </row>
    <row r="1729" spans="2:4" hidden="1" x14ac:dyDescent="0.25">
      <c r="B1729" s="35" t="s">
        <v>16</v>
      </c>
      <c r="C1729" s="47">
        <v>76</v>
      </c>
      <c r="D1729" s="59">
        <v>2013</v>
      </c>
    </row>
    <row r="1730" spans="2:4" hidden="1" x14ac:dyDescent="0.25">
      <c r="B1730" s="34" t="s">
        <v>16</v>
      </c>
      <c r="C1730" s="46">
        <v>75.900000000000006</v>
      </c>
      <c r="D1730" s="61">
        <v>2012</v>
      </c>
    </row>
    <row r="1731" spans="2:4" hidden="1" x14ac:dyDescent="0.25">
      <c r="B1731" s="35" t="s">
        <v>16</v>
      </c>
      <c r="C1731" s="47">
        <v>75.7</v>
      </c>
      <c r="D1731" s="59">
        <v>2011</v>
      </c>
    </row>
    <row r="1732" spans="2:4" hidden="1" x14ac:dyDescent="0.25">
      <c r="B1732" s="34" t="s">
        <v>16</v>
      </c>
      <c r="C1732" s="46">
        <v>75.5</v>
      </c>
      <c r="D1732" s="61">
        <v>2010</v>
      </c>
    </row>
    <row r="1733" spans="2:4" hidden="1" x14ac:dyDescent="0.25">
      <c r="B1733" s="35" t="s">
        <v>16</v>
      </c>
      <c r="C1733" s="47">
        <v>75.599999999999994</v>
      </c>
      <c r="D1733" s="59">
        <v>2009</v>
      </c>
    </row>
    <row r="1734" spans="2:4" hidden="1" x14ac:dyDescent="0.25">
      <c r="B1734" s="34" t="s">
        <v>16</v>
      </c>
      <c r="C1734" s="46">
        <v>75.400000000000006</v>
      </c>
      <c r="D1734" s="61">
        <v>2008</v>
      </c>
    </row>
    <row r="1735" spans="2:4" hidden="1" x14ac:dyDescent="0.25">
      <c r="B1735" s="35" t="s">
        <v>16</v>
      </c>
      <c r="C1735" s="47">
        <v>74.8</v>
      </c>
      <c r="D1735" s="59">
        <v>2007</v>
      </c>
    </row>
    <row r="1736" spans="2:4" hidden="1" x14ac:dyDescent="0.25">
      <c r="B1736" s="34" t="s">
        <v>16</v>
      </c>
      <c r="C1736" s="46">
        <v>75.2</v>
      </c>
      <c r="D1736" s="61">
        <v>2006</v>
      </c>
    </row>
    <row r="1737" spans="2:4" hidden="1" x14ac:dyDescent="0.25">
      <c r="B1737" s="35" t="s">
        <v>16</v>
      </c>
      <c r="C1737" s="47">
        <v>74.900000000000006</v>
      </c>
      <c r="D1737" s="59">
        <v>2005</v>
      </c>
    </row>
    <row r="1738" spans="2:4" hidden="1" x14ac:dyDescent="0.25">
      <c r="B1738" s="34" t="s">
        <v>16</v>
      </c>
      <c r="C1738" s="46">
        <v>74.7</v>
      </c>
      <c r="D1738" s="61">
        <v>2004</v>
      </c>
    </row>
    <row r="1739" spans="2:4" hidden="1" x14ac:dyDescent="0.25">
      <c r="B1739" s="35" t="s">
        <v>16</v>
      </c>
      <c r="C1739" s="47">
        <v>74.099999999999994</v>
      </c>
      <c r="D1739" s="59">
        <v>2003</v>
      </c>
    </row>
    <row r="1740" spans="2:4" hidden="1" x14ac:dyDescent="0.25">
      <c r="B1740" s="34" t="s">
        <v>16</v>
      </c>
      <c r="C1740" s="46">
        <v>74.099999999999994</v>
      </c>
      <c r="D1740" s="61">
        <v>2002</v>
      </c>
    </row>
    <row r="1741" spans="2:4" hidden="1" x14ac:dyDescent="0.25">
      <c r="B1741" s="35" t="s">
        <v>17</v>
      </c>
      <c r="C1741" s="47">
        <v>74.599999999999994</v>
      </c>
      <c r="D1741" s="59">
        <v>2014</v>
      </c>
    </row>
    <row r="1742" spans="2:4" hidden="1" x14ac:dyDescent="0.25">
      <c r="B1742" s="34" t="s">
        <v>17</v>
      </c>
      <c r="C1742" s="46">
        <v>74.400000000000006</v>
      </c>
      <c r="D1742" s="61">
        <v>2013</v>
      </c>
    </row>
    <row r="1743" spans="2:4" hidden="1" x14ac:dyDescent="0.25">
      <c r="B1743" s="35" t="s">
        <v>17</v>
      </c>
      <c r="C1743" s="47">
        <v>74.400000000000006</v>
      </c>
      <c r="D1743" s="59">
        <v>2012</v>
      </c>
    </row>
    <row r="1744" spans="2:4" hidden="1" x14ac:dyDescent="0.25">
      <c r="B1744" s="34" t="s">
        <v>17</v>
      </c>
      <c r="C1744" s="46">
        <v>73.900000000000006</v>
      </c>
      <c r="D1744" s="61">
        <v>2011</v>
      </c>
    </row>
    <row r="1745" spans="2:4" hidden="1" x14ac:dyDescent="0.25">
      <c r="B1745" s="35" t="s">
        <v>17</v>
      </c>
      <c r="C1745" s="47">
        <v>73.5</v>
      </c>
      <c r="D1745" s="59">
        <v>2010</v>
      </c>
    </row>
    <row r="1746" spans="2:4" hidden="1" x14ac:dyDescent="0.25">
      <c r="B1746" s="34" t="s">
        <v>17</v>
      </c>
      <c r="C1746" s="46">
        <v>73.3</v>
      </c>
      <c r="D1746" s="61">
        <v>2009</v>
      </c>
    </row>
    <row r="1747" spans="2:4" hidden="1" x14ac:dyDescent="0.25">
      <c r="B1747" s="35" t="s">
        <v>17</v>
      </c>
      <c r="C1747" s="47">
        <v>73.2</v>
      </c>
      <c r="D1747" s="59">
        <v>2008</v>
      </c>
    </row>
    <row r="1748" spans="2:4" hidden="1" x14ac:dyDescent="0.25">
      <c r="B1748" s="34" t="s">
        <v>17</v>
      </c>
      <c r="C1748" s="46">
        <v>73.5</v>
      </c>
      <c r="D1748" s="61">
        <v>2007</v>
      </c>
    </row>
    <row r="1749" spans="2:4" hidden="1" x14ac:dyDescent="0.25">
      <c r="B1749" s="35" t="s">
        <v>17</v>
      </c>
      <c r="C1749" s="47">
        <v>72.900000000000006</v>
      </c>
      <c r="D1749" s="59">
        <v>2006</v>
      </c>
    </row>
    <row r="1750" spans="2:4" hidden="1" x14ac:dyDescent="0.25">
      <c r="B1750" s="34" t="s">
        <v>17</v>
      </c>
      <c r="C1750" s="46">
        <v>73</v>
      </c>
      <c r="D1750" s="61">
        <v>2005</v>
      </c>
    </row>
    <row r="1751" spans="2:4" hidden="1" x14ac:dyDescent="0.25">
      <c r="B1751" s="35" t="s">
        <v>17</v>
      </c>
      <c r="C1751" s="47">
        <v>73</v>
      </c>
      <c r="D1751" s="59">
        <v>2004</v>
      </c>
    </row>
    <row r="1752" spans="2:4" hidden="1" x14ac:dyDescent="0.25">
      <c r="B1752" s="34" t="s">
        <v>17</v>
      </c>
      <c r="C1752" s="46">
        <v>72.7</v>
      </c>
      <c r="D1752" s="61">
        <v>2003</v>
      </c>
    </row>
    <row r="1753" spans="2:4" hidden="1" x14ac:dyDescent="0.25">
      <c r="B1753" s="35" t="s">
        <v>17</v>
      </c>
      <c r="C1753" s="47">
        <v>72.599999999999994</v>
      </c>
      <c r="D1753" s="59">
        <v>2002</v>
      </c>
    </row>
    <row r="1754" spans="2:4" hidden="1" x14ac:dyDescent="0.25">
      <c r="B1754" s="34" t="s">
        <v>17</v>
      </c>
      <c r="C1754" s="46">
        <v>72.599999999999994</v>
      </c>
      <c r="D1754" s="61">
        <v>2001</v>
      </c>
    </row>
    <row r="1755" spans="2:4" hidden="1" x14ac:dyDescent="0.25">
      <c r="B1755" s="35" t="s">
        <v>17</v>
      </c>
      <c r="C1755" s="47">
        <v>72</v>
      </c>
      <c r="D1755" s="59">
        <v>2000</v>
      </c>
    </row>
    <row r="1756" spans="2:4" hidden="1" x14ac:dyDescent="0.25">
      <c r="B1756" s="34" t="s">
        <v>18</v>
      </c>
      <c r="C1756" s="46">
        <v>82.7</v>
      </c>
      <c r="D1756" s="61">
        <v>2014</v>
      </c>
    </row>
    <row r="1757" spans="2:4" hidden="1" x14ac:dyDescent="0.25">
      <c r="B1757" s="35" t="s">
        <v>18</v>
      </c>
      <c r="C1757" s="47">
        <v>82.5</v>
      </c>
      <c r="D1757" s="59">
        <v>2013</v>
      </c>
    </row>
    <row r="1758" spans="2:4" hidden="1" x14ac:dyDescent="0.25">
      <c r="B1758" s="34" t="s">
        <v>18</v>
      </c>
      <c r="C1758" s="46">
        <v>82.3</v>
      </c>
      <c r="D1758" s="61">
        <v>2012</v>
      </c>
    </row>
    <row r="1759" spans="2:4" hidden="1" x14ac:dyDescent="0.25">
      <c r="B1759" s="35" t="s">
        <v>18</v>
      </c>
      <c r="C1759" s="47">
        <v>82</v>
      </c>
      <c r="D1759" s="59">
        <v>2011</v>
      </c>
    </row>
    <row r="1760" spans="2:4" hidden="1" x14ac:dyDescent="0.25">
      <c r="B1760" s="34" t="s">
        <v>18</v>
      </c>
      <c r="C1760" s="46">
        <v>81.900000000000006</v>
      </c>
      <c r="D1760" s="61">
        <v>2010</v>
      </c>
    </row>
    <row r="1761" spans="2:4" hidden="1" x14ac:dyDescent="0.25">
      <c r="B1761" s="35" t="s">
        <v>18</v>
      </c>
      <c r="C1761" s="47">
        <v>81.7</v>
      </c>
      <c r="D1761" s="59">
        <v>2009</v>
      </c>
    </row>
    <row r="1762" spans="2:4" hidden="1" x14ac:dyDescent="0.25">
      <c r="B1762" s="34" t="s">
        <v>18</v>
      </c>
      <c r="C1762" s="46">
        <v>81.3</v>
      </c>
      <c r="D1762" s="61">
        <v>2008</v>
      </c>
    </row>
    <row r="1763" spans="2:4" hidden="1" x14ac:dyDescent="0.25">
      <c r="B1763" s="35" t="s">
        <v>18</v>
      </c>
      <c r="C1763" s="47">
        <v>81.3</v>
      </c>
      <c r="D1763" s="59">
        <v>2007</v>
      </c>
    </row>
    <row r="1764" spans="2:4" hidden="1" x14ac:dyDescent="0.25">
      <c r="B1764" s="34" t="s">
        <v>18</v>
      </c>
      <c r="C1764" s="46">
        <v>81.2</v>
      </c>
      <c r="D1764" s="61">
        <v>2006</v>
      </c>
    </row>
    <row r="1765" spans="2:4" hidden="1" x14ac:dyDescent="0.25">
      <c r="B1765" s="35" t="s">
        <v>18</v>
      </c>
      <c r="C1765" s="47">
        <v>81</v>
      </c>
      <c r="D1765" s="59">
        <v>2005</v>
      </c>
    </row>
    <row r="1766" spans="2:4" hidden="1" x14ac:dyDescent="0.25">
      <c r="B1766" s="34" t="s">
        <v>18</v>
      </c>
      <c r="C1766" s="46">
        <v>86</v>
      </c>
      <c r="D1766" s="61">
        <v>2004</v>
      </c>
    </row>
    <row r="1767" spans="2:4" hidden="1" x14ac:dyDescent="0.25">
      <c r="B1767" s="35" t="s">
        <v>18</v>
      </c>
      <c r="C1767" s="47">
        <v>83</v>
      </c>
      <c r="D1767" s="59">
        <v>2003</v>
      </c>
    </row>
    <row r="1768" spans="2:4" hidden="1" x14ac:dyDescent="0.25">
      <c r="B1768" s="34" t="s">
        <v>18</v>
      </c>
      <c r="C1768" s="46">
        <v>79.900000000000006</v>
      </c>
      <c r="D1768" s="61">
        <v>2002</v>
      </c>
    </row>
    <row r="1769" spans="2:4" hidden="1" x14ac:dyDescent="0.25">
      <c r="B1769" s="35" t="s">
        <v>18</v>
      </c>
      <c r="C1769" s="47">
        <v>79.900000000000006</v>
      </c>
      <c r="D1769" s="59">
        <v>2001</v>
      </c>
    </row>
    <row r="1770" spans="2:4" hidden="1" x14ac:dyDescent="0.25">
      <c r="B1770" s="34" t="s">
        <v>20</v>
      </c>
      <c r="C1770" s="46">
        <v>81.400000000000006</v>
      </c>
      <c r="D1770" s="61">
        <v>2014</v>
      </c>
    </row>
    <row r="1771" spans="2:4" hidden="1" x14ac:dyDescent="0.25">
      <c r="B1771" s="35" t="s">
        <v>20</v>
      </c>
      <c r="C1771" s="47">
        <v>81.099999999999994</v>
      </c>
      <c r="D1771" s="59">
        <v>2013</v>
      </c>
    </row>
    <row r="1772" spans="2:4" hidden="1" x14ac:dyDescent="0.25">
      <c r="B1772" s="34" t="s">
        <v>20</v>
      </c>
      <c r="C1772" s="46">
        <v>88</v>
      </c>
      <c r="D1772" s="61">
        <v>2012</v>
      </c>
    </row>
    <row r="1773" spans="2:4" hidden="1" x14ac:dyDescent="0.25">
      <c r="B1773" s="35" t="s">
        <v>20</v>
      </c>
      <c r="C1773" s="47">
        <v>88</v>
      </c>
      <c r="D1773" s="59">
        <v>2011</v>
      </c>
    </row>
    <row r="1774" spans="2:4" hidden="1" x14ac:dyDescent="0.25">
      <c r="B1774" s="34" t="s">
        <v>20</v>
      </c>
      <c r="C1774" s="46">
        <v>84</v>
      </c>
      <c r="D1774" s="61">
        <v>2010</v>
      </c>
    </row>
    <row r="1775" spans="2:4" hidden="1" x14ac:dyDescent="0.25">
      <c r="B1775" s="35" t="s">
        <v>20</v>
      </c>
      <c r="C1775" s="47">
        <v>82</v>
      </c>
      <c r="D1775" s="59">
        <v>2009</v>
      </c>
    </row>
    <row r="1776" spans="2:4" hidden="1" x14ac:dyDescent="0.25">
      <c r="B1776" s="34" t="s">
        <v>20</v>
      </c>
      <c r="C1776" s="46">
        <v>84</v>
      </c>
      <c r="D1776" s="61">
        <v>2008</v>
      </c>
    </row>
    <row r="1777" spans="2:4" hidden="1" x14ac:dyDescent="0.25">
      <c r="B1777" s="35" t="s">
        <v>20</v>
      </c>
      <c r="C1777" s="47">
        <v>81</v>
      </c>
      <c r="D1777" s="59">
        <v>2007</v>
      </c>
    </row>
    <row r="1778" spans="2:4" hidden="1" x14ac:dyDescent="0.25">
      <c r="B1778" s="34" t="s">
        <v>20</v>
      </c>
      <c r="C1778" s="46">
        <v>79.8</v>
      </c>
      <c r="D1778" s="61">
        <v>2006</v>
      </c>
    </row>
    <row r="1779" spans="2:4" hidden="1" x14ac:dyDescent="0.25">
      <c r="B1779" s="35" t="s">
        <v>20</v>
      </c>
      <c r="C1779" s="47">
        <v>79.400000000000006</v>
      </c>
      <c r="D1779" s="59">
        <v>2005</v>
      </c>
    </row>
    <row r="1780" spans="2:4" hidden="1" x14ac:dyDescent="0.25">
      <c r="B1780" s="34" t="s">
        <v>20</v>
      </c>
      <c r="C1780" s="46">
        <v>79.3</v>
      </c>
      <c r="D1780" s="61">
        <v>2004</v>
      </c>
    </row>
    <row r="1781" spans="2:4" hidden="1" x14ac:dyDescent="0.25">
      <c r="B1781" s="35" t="s">
        <v>20</v>
      </c>
      <c r="C1781" s="47">
        <v>78.8</v>
      </c>
      <c r="D1781" s="59">
        <v>2003</v>
      </c>
    </row>
    <row r="1782" spans="2:4" hidden="1" x14ac:dyDescent="0.25">
      <c r="B1782" s="34" t="s">
        <v>20</v>
      </c>
      <c r="C1782" s="46">
        <v>78.7</v>
      </c>
      <c r="D1782" s="61">
        <v>2002</v>
      </c>
    </row>
    <row r="1783" spans="2:4" hidden="1" x14ac:dyDescent="0.25">
      <c r="B1783" s="35" t="s">
        <v>20</v>
      </c>
      <c r="C1783" s="47">
        <v>78.599999999999994</v>
      </c>
      <c r="D1783" s="59">
        <v>2001</v>
      </c>
    </row>
    <row r="1784" spans="2:4" hidden="1" x14ac:dyDescent="0.25">
      <c r="B1784" s="34" t="s">
        <v>20</v>
      </c>
      <c r="C1784" s="46">
        <v>78.099999999999994</v>
      </c>
      <c r="D1784" s="61">
        <v>2000</v>
      </c>
    </row>
    <row r="1785" spans="2:4" hidden="1" x14ac:dyDescent="0.25">
      <c r="B1785" s="35" t="s">
        <v>21</v>
      </c>
      <c r="C1785" s="47">
        <v>72.5</v>
      </c>
      <c r="D1785" s="59">
        <v>2014</v>
      </c>
    </row>
    <row r="1786" spans="2:4" hidden="1" x14ac:dyDescent="0.25">
      <c r="B1786" s="34" t="s">
        <v>21</v>
      </c>
      <c r="C1786" s="46">
        <v>72.2</v>
      </c>
      <c r="D1786" s="61">
        <v>2013</v>
      </c>
    </row>
    <row r="1787" spans="2:4" hidden="1" x14ac:dyDescent="0.25">
      <c r="B1787" s="35" t="s">
        <v>21</v>
      </c>
      <c r="C1787" s="47">
        <v>71.900000000000006</v>
      </c>
      <c r="D1787" s="59">
        <v>2012</v>
      </c>
    </row>
    <row r="1788" spans="2:4" hidden="1" x14ac:dyDescent="0.25">
      <c r="B1788" s="34" t="s">
        <v>21</v>
      </c>
      <c r="C1788" s="46">
        <v>71.599999999999994</v>
      </c>
      <c r="D1788" s="61">
        <v>2011</v>
      </c>
    </row>
    <row r="1789" spans="2:4" hidden="1" x14ac:dyDescent="0.25">
      <c r="B1789" s="35" t="s">
        <v>21</v>
      </c>
      <c r="C1789" s="47">
        <v>71.099999999999994</v>
      </c>
      <c r="D1789" s="59">
        <v>2010</v>
      </c>
    </row>
    <row r="1790" spans="2:4" hidden="1" x14ac:dyDescent="0.25">
      <c r="B1790" s="34" t="s">
        <v>21</v>
      </c>
      <c r="C1790" s="46">
        <v>78</v>
      </c>
      <c r="D1790" s="61">
        <v>2009</v>
      </c>
    </row>
    <row r="1791" spans="2:4" hidden="1" x14ac:dyDescent="0.25">
      <c r="B1791" s="35" t="s">
        <v>21</v>
      </c>
      <c r="C1791" s="47">
        <v>73</v>
      </c>
      <c r="D1791" s="59">
        <v>2008</v>
      </c>
    </row>
    <row r="1792" spans="2:4" hidden="1" x14ac:dyDescent="0.25">
      <c r="B1792" s="34" t="s">
        <v>21</v>
      </c>
      <c r="C1792" s="46">
        <v>73</v>
      </c>
      <c r="D1792" s="61">
        <v>2007</v>
      </c>
    </row>
    <row r="1793" spans="2:4" hidden="1" x14ac:dyDescent="0.25">
      <c r="B1793" s="35" t="s">
        <v>21</v>
      </c>
      <c r="C1793" s="47">
        <v>69.2</v>
      </c>
      <c r="D1793" s="59">
        <v>2006</v>
      </c>
    </row>
    <row r="1794" spans="2:4" hidden="1" x14ac:dyDescent="0.25">
      <c r="B1794" s="34" t="s">
        <v>21</v>
      </c>
      <c r="C1794" s="46">
        <v>68.400000000000006</v>
      </c>
      <c r="D1794" s="61">
        <v>2005</v>
      </c>
    </row>
    <row r="1795" spans="2:4" hidden="1" x14ac:dyDescent="0.25">
      <c r="B1795" s="35" t="s">
        <v>21</v>
      </c>
      <c r="C1795" s="47">
        <v>68.400000000000006</v>
      </c>
      <c r="D1795" s="59">
        <v>2004</v>
      </c>
    </row>
    <row r="1796" spans="2:4" hidden="1" x14ac:dyDescent="0.25">
      <c r="B1796" s="34" t="s">
        <v>21</v>
      </c>
      <c r="C1796" s="46">
        <v>67.8</v>
      </c>
      <c r="D1796" s="61">
        <v>2003</v>
      </c>
    </row>
    <row r="1797" spans="2:4" hidden="1" x14ac:dyDescent="0.25">
      <c r="B1797" s="35" t="s">
        <v>21</v>
      </c>
      <c r="C1797" s="47">
        <v>67.8</v>
      </c>
      <c r="D1797" s="59">
        <v>2002</v>
      </c>
    </row>
    <row r="1798" spans="2:4" hidden="1" x14ac:dyDescent="0.25">
      <c r="B1798" s="34" t="s">
        <v>22</v>
      </c>
      <c r="C1798" s="46">
        <v>71.400000000000006</v>
      </c>
      <c r="D1798" s="61">
        <v>2014</v>
      </c>
    </row>
    <row r="1799" spans="2:4" hidden="1" x14ac:dyDescent="0.25">
      <c r="B1799" s="35" t="s">
        <v>22</v>
      </c>
      <c r="C1799" s="47">
        <v>71</v>
      </c>
      <c r="D1799" s="59">
        <v>2013</v>
      </c>
    </row>
    <row r="1800" spans="2:4" hidden="1" x14ac:dyDescent="0.25">
      <c r="B1800" s="34" t="s">
        <v>22</v>
      </c>
      <c r="C1800" s="46">
        <v>77</v>
      </c>
      <c r="D1800" s="61">
        <v>2012</v>
      </c>
    </row>
    <row r="1801" spans="2:4" hidden="1" x14ac:dyDescent="0.25">
      <c r="B1801" s="35" t="s">
        <v>22</v>
      </c>
      <c r="C1801" s="47">
        <v>73</v>
      </c>
      <c r="D1801" s="59">
        <v>2011</v>
      </c>
    </row>
    <row r="1802" spans="2:4" hidden="1" x14ac:dyDescent="0.25">
      <c r="B1802" s="34" t="s">
        <v>22</v>
      </c>
      <c r="C1802" s="46">
        <v>69.900000000000006</v>
      </c>
      <c r="D1802" s="61">
        <v>2010</v>
      </c>
    </row>
    <row r="1803" spans="2:4" hidden="1" x14ac:dyDescent="0.25">
      <c r="B1803" s="35" t="s">
        <v>22</v>
      </c>
      <c r="C1803" s="47">
        <v>69.5</v>
      </c>
      <c r="D1803" s="59">
        <v>2009</v>
      </c>
    </row>
    <row r="1804" spans="2:4" hidden="1" x14ac:dyDescent="0.25">
      <c r="B1804" s="34" t="s">
        <v>22</v>
      </c>
      <c r="C1804" s="46">
        <v>69.099999999999994</v>
      </c>
      <c r="D1804" s="61">
        <v>2008</v>
      </c>
    </row>
    <row r="1805" spans="2:4" hidden="1" x14ac:dyDescent="0.25">
      <c r="B1805" s="35" t="s">
        <v>22</v>
      </c>
      <c r="C1805" s="47">
        <v>68.599999999999994</v>
      </c>
      <c r="D1805" s="59">
        <v>2007</v>
      </c>
    </row>
    <row r="1806" spans="2:4" hidden="1" x14ac:dyDescent="0.25">
      <c r="B1806" s="34" t="s">
        <v>22</v>
      </c>
      <c r="C1806" s="46">
        <v>68.2</v>
      </c>
      <c r="D1806" s="61">
        <v>2006</v>
      </c>
    </row>
    <row r="1807" spans="2:4" hidden="1" x14ac:dyDescent="0.25">
      <c r="B1807" s="35" t="s">
        <v>22</v>
      </c>
      <c r="C1807" s="47">
        <v>67.8</v>
      </c>
      <c r="D1807" s="59">
        <v>2005</v>
      </c>
    </row>
    <row r="1808" spans="2:4" hidden="1" x14ac:dyDescent="0.25">
      <c r="B1808" s="34" t="s">
        <v>22</v>
      </c>
      <c r="C1808" s="46">
        <v>67.3</v>
      </c>
      <c r="D1808" s="61">
        <v>2004</v>
      </c>
    </row>
    <row r="1809" spans="2:6" hidden="1" x14ac:dyDescent="0.25">
      <c r="B1809" s="35" t="s">
        <v>22</v>
      </c>
      <c r="C1809" s="47">
        <v>66.8</v>
      </c>
      <c r="D1809" s="59">
        <v>2003</v>
      </c>
    </row>
    <row r="1810" spans="2:6" hidden="1" x14ac:dyDescent="0.25">
      <c r="B1810" s="34" t="s">
        <v>23</v>
      </c>
      <c r="C1810" s="46">
        <v>72</v>
      </c>
      <c r="D1810" s="61">
        <v>2014</v>
      </c>
    </row>
    <row r="1811" spans="2:6" hidden="1" x14ac:dyDescent="0.25">
      <c r="B1811" s="35" t="s">
        <v>23</v>
      </c>
      <c r="C1811" s="47">
        <v>71.7</v>
      </c>
      <c r="D1811" s="59">
        <v>2013</v>
      </c>
    </row>
    <row r="1812" spans="2:6" hidden="1" x14ac:dyDescent="0.25">
      <c r="B1812" s="34" t="s">
        <v>23</v>
      </c>
      <c r="C1812" s="46">
        <v>71.900000000000006</v>
      </c>
      <c r="D1812" s="61">
        <v>2012</v>
      </c>
    </row>
    <row r="1813" spans="2:6" hidden="1" x14ac:dyDescent="0.25">
      <c r="B1813" s="35" t="s">
        <v>23</v>
      </c>
      <c r="C1813" s="47">
        <v>72</v>
      </c>
      <c r="D1813" s="59">
        <v>2011</v>
      </c>
    </row>
    <row r="1814" spans="2:6" hidden="1" x14ac:dyDescent="0.25">
      <c r="B1814" s="34" t="s">
        <v>23</v>
      </c>
      <c r="C1814" s="46">
        <v>73</v>
      </c>
      <c r="D1814" s="61">
        <v>2010</v>
      </c>
    </row>
    <row r="1815" spans="2:6" hidden="1" x14ac:dyDescent="0.25">
      <c r="B1815" s="35" t="s">
        <v>23</v>
      </c>
      <c r="C1815" s="47">
        <v>70</v>
      </c>
      <c r="D1815" s="59">
        <v>2009</v>
      </c>
    </row>
    <row r="1816" spans="2:6" hidden="1" x14ac:dyDescent="0.25">
      <c r="B1816" s="34" t="s">
        <v>23</v>
      </c>
      <c r="C1816" s="46">
        <v>70</v>
      </c>
      <c r="D1816" s="61">
        <v>2008</v>
      </c>
    </row>
    <row r="1817" spans="2:6" hidden="1" x14ac:dyDescent="0.25">
      <c r="B1817" s="35" t="s">
        <v>23</v>
      </c>
      <c r="C1817" s="47">
        <v>69.8</v>
      </c>
      <c r="D1817" s="59">
        <v>2007</v>
      </c>
    </row>
    <row r="1818" spans="2:6" hidden="1" x14ac:dyDescent="0.25">
      <c r="B1818" s="34" t="s">
        <v>23</v>
      </c>
      <c r="C1818" s="46">
        <v>68.900000000000006</v>
      </c>
      <c r="D1818" s="61">
        <v>2006</v>
      </c>
    </row>
    <row r="1819" spans="2:6" hidden="1" x14ac:dyDescent="0.25">
      <c r="B1819" s="35" t="s">
        <v>23</v>
      </c>
      <c r="C1819" s="47">
        <v>68.099999999999994</v>
      </c>
      <c r="D1819" s="59">
        <v>2005</v>
      </c>
    </row>
    <row r="1820" spans="2:6" hidden="1" x14ac:dyDescent="0.25">
      <c r="B1820" s="34" t="s">
        <v>23</v>
      </c>
      <c r="C1820" s="46">
        <v>68.2</v>
      </c>
      <c r="D1820" s="61">
        <v>2004</v>
      </c>
    </row>
    <row r="1821" spans="2:6" hidden="1" x14ac:dyDescent="0.25">
      <c r="B1821" s="35" t="s">
        <v>23</v>
      </c>
      <c r="C1821" s="47">
        <v>67.7</v>
      </c>
      <c r="D1821" s="59">
        <v>2003</v>
      </c>
    </row>
    <row r="1822" spans="2:6" hidden="1" x14ac:dyDescent="0.25">
      <c r="B1822" s="34" t="s">
        <v>23</v>
      </c>
      <c r="C1822" s="46">
        <v>67.2</v>
      </c>
      <c r="D1822" s="61">
        <v>2002</v>
      </c>
      <c r="F1822" t="s">
        <v>1908</v>
      </c>
    </row>
    <row r="1823" spans="2:6" hidden="1" x14ac:dyDescent="0.25">
      <c r="B1823" s="35" t="s">
        <v>23</v>
      </c>
      <c r="C1823" s="47">
        <v>67.7</v>
      </c>
      <c r="D1823" s="59">
        <v>2001</v>
      </c>
    </row>
    <row r="1824" spans="2:6" hidden="1" x14ac:dyDescent="0.25">
      <c r="B1824" s="34" t="s">
        <v>23</v>
      </c>
      <c r="C1824" s="46">
        <v>68</v>
      </c>
      <c r="D1824" s="61">
        <v>2000</v>
      </c>
    </row>
    <row r="1825" spans="2:4" hidden="1" x14ac:dyDescent="0.25">
      <c r="B1825" s="35" t="s">
        <v>24</v>
      </c>
      <c r="C1825" s="47">
        <v>89</v>
      </c>
      <c r="D1825" s="59">
        <v>2014</v>
      </c>
    </row>
    <row r="1826" spans="2:4" hidden="1" x14ac:dyDescent="0.25">
      <c r="B1826" s="34" t="s">
        <v>24</v>
      </c>
      <c r="C1826" s="46">
        <v>87</v>
      </c>
      <c r="D1826" s="61">
        <v>2013</v>
      </c>
    </row>
    <row r="1827" spans="2:4" hidden="1" x14ac:dyDescent="0.25">
      <c r="B1827" s="35" t="s">
        <v>24</v>
      </c>
      <c r="C1827" s="47">
        <v>83</v>
      </c>
      <c r="D1827" s="59">
        <v>2012</v>
      </c>
    </row>
    <row r="1828" spans="2:4" hidden="1" x14ac:dyDescent="0.25">
      <c r="B1828" s="34" t="s">
        <v>24</v>
      </c>
      <c r="C1828" s="46">
        <v>83</v>
      </c>
      <c r="D1828" s="61">
        <v>2011</v>
      </c>
    </row>
    <row r="1829" spans="2:4" hidden="1" x14ac:dyDescent="0.25">
      <c r="B1829" s="35" t="s">
        <v>24</v>
      </c>
      <c r="C1829" s="47">
        <v>80</v>
      </c>
      <c r="D1829" s="59">
        <v>2010</v>
      </c>
    </row>
    <row r="1830" spans="2:4" hidden="1" x14ac:dyDescent="0.25">
      <c r="B1830" s="34" t="s">
        <v>24</v>
      </c>
      <c r="C1830" s="46">
        <v>79.8</v>
      </c>
      <c r="D1830" s="61">
        <v>2009</v>
      </c>
    </row>
    <row r="1831" spans="2:4" hidden="1" x14ac:dyDescent="0.25">
      <c r="B1831" s="35" t="s">
        <v>24</v>
      </c>
      <c r="C1831" s="47">
        <v>79.5</v>
      </c>
      <c r="D1831" s="59">
        <v>2008</v>
      </c>
    </row>
    <row r="1832" spans="2:4" hidden="1" x14ac:dyDescent="0.25">
      <c r="B1832" s="34" t="s">
        <v>24</v>
      </c>
      <c r="C1832" s="46">
        <v>79.5</v>
      </c>
      <c r="D1832" s="61">
        <v>2007</v>
      </c>
    </row>
    <row r="1833" spans="2:4" hidden="1" x14ac:dyDescent="0.25">
      <c r="B1833" s="35" t="s">
        <v>24</v>
      </c>
      <c r="C1833" s="47">
        <v>79.400000000000006</v>
      </c>
      <c r="D1833" s="59">
        <v>2006</v>
      </c>
    </row>
    <row r="1834" spans="2:4" hidden="1" x14ac:dyDescent="0.25">
      <c r="B1834" s="34" t="s">
        <v>24</v>
      </c>
      <c r="C1834" s="46">
        <v>78.900000000000006</v>
      </c>
      <c r="D1834" s="61">
        <v>2005</v>
      </c>
    </row>
    <row r="1835" spans="2:4" hidden="1" x14ac:dyDescent="0.25">
      <c r="B1835" s="35" t="s">
        <v>24</v>
      </c>
      <c r="C1835" s="47">
        <v>78.8</v>
      </c>
      <c r="D1835" s="59">
        <v>2004</v>
      </c>
    </row>
    <row r="1836" spans="2:4" hidden="1" x14ac:dyDescent="0.25">
      <c r="B1836" s="34" t="s">
        <v>24</v>
      </c>
      <c r="C1836" s="46">
        <v>78.3</v>
      </c>
      <c r="D1836" s="61">
        <v>2003</v>
      </c>
    </row>
    <row r="1837" spans="2:4" hidden="1" x14ac:dyDescent="0.25">
      <c r="B1837" s="35" t="s">
        <v>24</v>
      </c>
      <c r="C1837" s="47">
        <v>78</v>
      </c>
      <c r="D1837" s="59">
        <v>2002</v>
      </c>
    </row>
    <row r="1838" spans="2:4" hidden="1" x14ac:dyDescent="0.25">
      <c r="B1838" s="34" t="s">
        <v>24</v>
      </c>
      <c r="C1838" s="46">
        <v>78</v>
      </c>
      <c r="D1838" s="61">
        <v>2001</v>
      </c>
    </row>
    <row r="1839" spans="2:4" hidden="1" x14ac:dyDescent="0.25">
      <c r="B1839" s="35" t="s">
        <v>24</v>
      </c>
      <c r="C1839" s="47">
        <v>77.599999999999994</v>
      </c>
      <c r="D1839" s="59">
        <v>2000</v>
      </c>
    </row>
    <row r="1840" spans="2:4" hidden="1" x14ac:dyDescent="0.25">
      <c r="B1840" s="34" t="s">
        <v>25</v>
      </c>
      <c r="C1840" s="46">
        <v>70</v>
      </c>
      <c r="D1840" s="61">
        <v>2014</v>
      </c>
    </row>
    <row r="1841" spans="2:4" hidden="1" x14ac:dyDescent="0.25">
      <c r="B1841" s="35" t="s">
        <v>25</v>
      </c>
      <c r="C1841" s="47">
        <v>69.8</v>
      </c>
      <c r="D1841" s="59">
        <v>2013</v>
      </c>
    </row>
    <row r="1842" spans="2:4" hidden="1" x14ac:dyDescent="0.25">
      <c r="B1842" s="34" t="s">
        <v>25</v>
      </c>
      <c r="C1842" s="46">
        <v>69.400000000000006</v>
      </c>
      <c r="D1842" s="61">
        <v>2012</v>
      </c>
    </row>
    <row r="1843" spans="2:4" hidden="1" x14ac:dyDescent="0.25">
      <c r="B1843" s="35" t="s">
        <v>25</v>
      </c>
      <c r="C1843" s="47">
        <v>69.400000000000006</v>
      </c>
      <c r="D1843" s="59">
        <v>2011</v>
      </c>
    </row>
    <row r="1844" spans="2:4" hidden="1" x14ac:dyDescent="0.25">
      <c r="B1844" s="34" t="s">
        <v>25</v>
      </c>
      <c r="C1844" s="46">
        <v>69.5</v>
      </c>
      <c r="D1844" s="61">
        <v>2010</v>
      </c>
    </row>
    <row r="1845" spans="2:4" hidden="1" x14ac:dyDescent="0.25">
      <c r="B1845" s="35" t="s">
        <v>25</v>
      </c>
      <c r="C1845" s="47">
        <v>69.5</v>
      </c>
      <c r="D1845" s="59">
        <v>2009</v>
      </c>
    </row>
    <row r="1846" spans="2:4" hidden="1" x14ac:dyDescent="0.25">
      <c r="B1846" s="34" t="s">
        <v>25</v>
      </c>
      <c r="C1846" s="46">
        <v>69.599999999999994</v>
      </c>
      <c r="D1846" s="61">
        <v>2008</v>
      </c>
    </row>
    <row r="1847" spans="2:4" hidden="1" x14ac:dyDescent="0.25">
      <c r="B1847" s="35" t="s">
        <v>25</v>
      </c>
      <c r="C1847" s="47">
        <v>69.599999999999994</v>
      </c>
      <c r="D1847" s="59">
        <v>2007</v>
      </c>
    </row>
    <row r="1848" spans="2:4" hidden="1" x14ac:dyDescent="0.25">
      <c r="B1848" s="34" t="s">
        <v>25</v>
      </c>
      <c r="C1848" s="46">
        <v>69.400000000000006</v>
      </c>
      <c r="D1848" s="61">
        <v>2006</v>
      </c>
    </row>
    <row r="1849" spans="2:4" hidden="1" x14ac:dyDescent="0.25">
      <c r="B1849" s="35" t="s">
        <v>25</v>
      </c>
      <c r="C1849" s="47">
        <v>69</v>
      </c>
      <c r="D1849" s="59">
        <v>2005</v>
      </c>
    </row>
    <row r="1850" spans="2:4" hidden="1" x14ac:dyDescent="0.25">
      <c r="B1850" s="34" t="s">
        <v>25</v>
      </c>
      <c r="C1850" s="46">
        <v>68.7</v>
      </c>
      <c r="D1850" s="61">
        <v>2004</v>
      </c>
    </row>
    <row r="1851" spans="2:4" hidden="1" x14ac:dyDescent="0.25">
      <c r="B1851" s="35" t="s">
        <v>25</v>
      </c>
      <c r="C1851" s="47">
        <v>68.400000000000006</v>
      </c>
      <c r="D1851" s="59">
        <v>2003</v>
      </c>
    </row>
    <row r="1852" spans="2:4" hidden="1" x14ac:dyDescent="0.25">
      <c r="B1852" s="34" t="s">
        <v>25</v>
      </c>
      <c r="C1852" s="46">
        <v>68.5</v>
      </c>
      <c r="D1852" s="61">
        <v>2002</v>
      </c>
    </row>
    <row r="1853" spans="2:4" hidden="1" x14ac:dyDescent="0.25">
      <c r="B1853" s="35" t="s">
        <v>25</v>
      </c>
      <c r="C1853" s="47">
        <v>68.2</v>
      </c>
      <c r="D1853" s="59">
        <v>2001</v>
      </c>
    </row>
    <row r="1854" spans="2:4" hidden="1" x14ac:dyDescent="0.25">
      <c r="B1854" s="34" t="s">
        <v>25</v>
      </c>
      <c r="C1854" s="46">
        <v>68.3</v>
      </c>
      <c r="D1854" s="61">
        <v>2000</v>
      </c>
    </row>
    <row r="1855" spans="2:4" hidden="1" x14ac:dyDescent="0.25">
      <c r="B1855" s="35" t="s">
        <v>26</v>
      </c>
      <c r="C1855" s="47">
        <v>59.7</v>
      </c>
      <c r="D1855" s="59">
        <v>2014</v>
      </c>
    </row>
    <row r="1856" spans="2:4" hidden="1" x14ac:dyDescent="0.25">
      <c r="B1856" s="34" t="s">
        <v>26</v>
      </c>
      <c r="C1856" s="46">
        <v>59.5</v>
      </c>
      <c r="D1856" s="61">
        <v>2013</v>
      </c>
    </row>
    <row r="1857" spans="2:4" hidden="1" x14ac:dyDescent="0.25">
      <c r="B1857" s="35" t="s">
        <v>26</v>
      </c>
      <c r="C1857" s="47">
        <v>59.3</v>
      </c>
      <c r="D1857" s="59">
        <v>2012</v>
      </c>
    </row>
    <row r="1858" spans="2:4" hidden="1" x14ac:dyDescent="0.25">
      <c r="B1858" s="34" t="s">
        <v>26</v>
      </c>
      <c r="C1858" s="46">
        <v>59.1</v>
      </c>
      <c r="D1858" s="61">
        <v>2011</v>
      </c>
    </row>
    <row r="1859" spans="2:4" hidden="1" x14ac:dyDescent="0.25">
      <c r="B1859" s="35" t="s">
        <v>26</v>
      </c>
      <c r="C1859" s="47">
        <v>58.7</v>
      </c>
      <c r="D1859" s="59">
        <v>2010</v>
      </c>
    </row>
    <row r="1860" spans="2:4" hidden="1" x14ac:dyDescent="0.25">
      <c r="B1860" s="34" t="s">
        <v>26</v>
      </c>
      <c r="C1860" s="46">
        <v>58.4</v>
      </c>
      <c r="D1860" s="61">
        <v>2009</v>
      </c>
    </row>
    <row r="1861" spans="2:4" hidden="1" x14ac:dyDescent="0.25">
      <c r="B1861" s="35" t="s">
        <v>26</v>
      </c>
      <c r="C1861" s="47">
        <v>57.6</v>
      </c>
      <c r="D1861" s="59">
        <v>2008</v>
      </c>
    </row>
    <row r="1862" spans="2:4" hidden="1" x14ac:dyDescent="0.25">
      <c r="B1862" s="34" t="s">
        <v>26</v>
      </c>
      <c r="C1862" s="46">
        <v>57.1</v>
      </c>
      <c r="D1862" s="61">
        <v>2007</v>
      </c>
    </row>
    <row r="1863" spans="2:4" hidden="1" x14ac:dyDescent="0.25">
      <c r="B1863" s="35" t="s">
        <v>26</v>
      </c>
      <c r="C1863" s="47">
        <v>56.8</v>
      </c>
      <c r="D1863" s="59">
        <v>2006</v>
      </c>
    </row>
    <row r="1864" spans="2:4" hidden="1" x14ac:dyDescent="0.25">
      <c r="B1864" s="34" t="s">
        <v>26</v>
      </c>
      <c r="C1864" s="46">
        <v>56.5</v>
      </c>
      <c r="D1864" s="61">
        <v>2005</v>
      </c>
    </row>
    <row r="1865" spans="2:4" hidden="1" x14ac:dyDescent="0.25">
      <c r="B1865" s="35" t="s">
        <v>26</v>
      </c>
      <c r="C1865" s="47">
        <v>56.1</v>
      </c>
      <c r="D1865" s="59">
        <v>2004</v>
      </c>
    </row>
    <row r="1866" spans="2:4" hidden="1" x14ac:dyDescent="0.25">
      <c r="B1866" s="34" t="s">
        <v>26</v>
      </c>
      <c r="C1866" s="46">
        <v>55.8</v>
      </c>
      <c r="D1866" s="61">
        <v>2003</v>
      </c>
    </row>
    <row r="1867" spans="2:4" hidden="1" x14ac:dyDescent="0.25">
      <c r="B1867" s="35" t="s">
        <v>26</v>
      </c>
      <c r="C1867" s="47">
        <v>55.6</v>
      </c>
      <c r="D1867" s="59">
        <v>2002</v>
      </c>
    </row>
    <row r="1868" spans="2:4" hidden="1" x14ac:dyDescent="0.25">
      <c r="B1868" s="34" t="s">
        <v>27</v>
      </c>
      <c r="C1868" s="46">
        <v>69.400000000000006</v>
      </c>
      <c r="D1868" s="61">
        <v>2014</v>
      </c>
    </row>
    <row r="1869" spans="2:4" hidden="1" x14ac:dyDescent="0.25">
      <c r="B1869" s="35" t="s">
        <v>27</v>
      </c>
      <c r="C1869" s="47">
        <v>69.099999999999994</v>
      </c>
      <c r="D1869" s="59">
        <v>2013</v>
      </c>
    </row>
    <row r="1870" spans="2:4" hidden="1" x14ac:dyDescent="0.25">
      <c r="B1870" s="34" t="s">
        <v>27</v>
      </c>
      <c r="C1870" s="46">
        <v>68.7</v>
      </c>
      <c r="D1870" s="61">
        <v>2012</v>
      </c>
    </row>
    <row r="1871" spans="2:4" hidden="1" x14ac:dyDescent="0.25">
      <c r="B1871" s="35" t="s">
        <v>27</v>
      </c>
      <c r="C1871" s="47">
        <v>68.3</v>
      </c>
      <c r="D1871" s="59">
        <v>2011</v>
      </c>
    </row>
    <row r="1872" spans="2:4" hidden="1" x14ac:dyDescent="0.25">
      <c r="B1872" s="34" t="s">
        <v>27</v>
      </c>
      <c r="C1872" s="46">
        <v>67.900000000000006</v>
      </c>
      <c r="D1872" s="61">
        <v>2010</v>
      </c>
    </row>
    <row r="1873" spans="2:4" hidden="1" x14ac:dyDescent="0.25">
      <c r="B1873" s="35" t="s">
        <v>27</v>
      </c>
      <c r="C1873" s="47">
        <v>67.400000000000006</v>
      </c>
      <c r="D1873" s="59">
        <v>2009</v>
      </c>
    </row>
    <row r="1874" spans="2:4" hidden="1" x14ac:dyDescent="0.25">
      <c r="B1874" s="34" t="s">
        <v>27</v>
      </c>
      <c r="C1874" s="46">
        <v>67</v>
      </c>
      <c r="D1874" s="61">
        <v>2008</v>
      </c>
    </row>
    <row r="1875" spans="2:4" hidden="1" x14ac:dyDescent="0.25">
      <c r="B1875" s="35" t="s">
        <v>27</v>
      </c>
      <c r="C1875" s="47">
        <v>66.5</v>
      </c>
      <c r="D1875" s="59">
        <v>2007</v>
      </c>
    </row>
    <row r="1876" spans="2:4" hidden="1" x14ac:dyDescent="0.25">
      <c r="B1876" s="34" t="s">
        <v>27</v>
      </c>
      <c r="C1876" s="46">
        <v>65.8</v>
      </c>
      <c r="D1876" s="61">
        <v>2006</v>
      </c>
    </row>
    <row r="1877" spans="2:4" hidden="1" x14ac:dyDescent="0.25">
      <c r="B1877" s="35" t="s">
        <v>27</v>
      </c>
      <c r="C1877" s="47">
        <v>65</v>
      </c>
      <c r="D1877" s="59">
        <v>2005</v>
      </c>
    </row>
    <row r="1878" spans="2:4" hidden="1" x14ac:dyDescent="0.25">
      <c r="B1878" s="34" t="s">
        <v>27</v>
      </c>
      <c r="C1878" s="46">
        <v>64.2</v>
      </c>
      <c r="D1878" s="61">
        <v>2004</v>
      </c>
    </row>
    <row r="1879" spans="2:4" hidden="1" x14ac:dyDescent="0.25">
      <c r="B1879" s="35" t="s">
        <v>27</v>
      </c>
      <c r="C1879" s="47">
        <v>63.3</v>
      </c>
      <c r="D1879" s="59">
        <v>2003</v>
      </c>
    </row>
    <row r="1880" spans="2:4" hidden="1" x14ac:dyDescent="0.25">
      <c r="B1880" s="34" t="s">
        <v>27</v>
      </c>
      <c r="C1880" s="46">
        <v>62.5</v>
      </c>
      <c r="D1880" s="61">
        <v>2002</v>
      </c>
    </row>
    <row r="1881" spans="2:4" hidden="1" x14ac:dyDescent="0.25">
      <c r="B1881" s="35" t="s">
        <v>27</v>
      </c>
      <c r="C1881" s="47">
        <v>61.7</v>
      </c>
      <c r="D1881" s="59">
        <v>2001</v>
      </c>
    </row>
    <row r="1882" spans="2:4" hidden="1" x14ac:dyDescent="0.25">
      <c r="B1882" s="34" t="s">
        <v>27</v>
      </c>
      <c r="C1882" s="46">
        <v>62</v>
      </c>
      <c r="D1882" s="61">
        <v>2000</v>
      </c>
    </row>
    <row r="1883" spans="2:4" hidden="1" x14ac:dyDescent="0.25">
      <c r="B1883" s="35" t="s">
        <v>28</v>
      </c>
      <c r="C1883" s="47">
        <v>77.2</v>
      </c>
      <c r="D1883" s="59">
        <v>2014</v>
      </c>
    </row>
    <row r="1884" spans="2:4" hidden="1" x14ac:dyDescent="0.25">
      <c r="B1884" s="34" t="s">
        <v>28</v>
      </c>
      <c r="C1884" s="46">
        <v>77</v>
      </c>
      <c r="D1884" s="61">
        <v>2013</v>
      </c>
    </row>
    <row r="1885" spans="2:4" hidden="1" x14ac:dyDescent="0.25">
      <c r="B1885" s="35" t="s">
        <v>28</v>
      </c>
      <c r="C1885" s="47">
        <v>76.8</v>
      </c>
      <c r="D1885" s="59">
        <v>2012</v>
      </c>
    </row>
    <row r="1886" spans="2:4" hidden="1" x14ac:dyDescent="0.25">
      <c r="B1886" s="34" t="s">
        <v>28</v>
      </c>
      <c r="C1886" s="46">
        <v>76.900000000000006</v>
      </c>
      <c r="D1886" s="61">
        <v>2011</v>
      </c>
    </row>
    <row r="1887" spans="2:4" hidden="1" x14ac:dyDescent="0.25">
      <c r="B1887" s="35" t="s">
        <v>28</v>
      </c>
      <c r="C1887" s="47">
        <v>76.400000000000006</v>
      </c>
      <c r="D1887" s="59">
        <v>2010</v>
      </c>
    </row>
    <row r="1888" spans="2:4" hidden="1" x14ac:dyDescent="0.25">
      <c r="B1888" s="34" t="s">
        <v>28</v>
      </c>
      <c r="C1888" s="46">
        <v>76.099999999999994</v>
      </c>
      <c r="D1888" s="61">
        <v>2009</v>
      </c>
    </row>
    <row r="1889" spans="2:4" hidden="1" x14ac:dyDescent="0.25">
      <c r="B1889" s="35" t="s">
        <v>28</v>
      </c>
      <c r="C1889" s="47">
        <v>76</v>
      </c>
      <c r="D1889" s="59">
        <v>2008</v>
      </c>
    </row>
    <row r="1890" spans="2:4" hidden="1" x14ac:dyDescent="0.25">
      <c r="B1890" s="34" t="s">
        <v>28</v>
      </c>
      <c r="C1890" s="46">
        <v>75.400000000000006</v>
      </c>
      <c r="D1890" s="61">
        <v>2007</v>
      </c>
    </row>
    <row r="1891" spans="2:4" hidden="1" x14ac:dyDescent="0.25">
      <c r="B1891" s="35" t="s">
        <v>28</v>
      </c>
      <c r="C1891" s="47">
        <v>75.7</v>
      </c>
      <c r="D1891" s="59">
        <v>2006</v>
      </c>
    </row>
    <row r="1892" spans="2:4" hidden="1" x14ac:dyDescent="0.25">
      <c r="B1892" s="34" t="s">
        <v>28</v>
      </c>
      <c r="C1892" s="46">
        <v>75</v>
      </c>
      <c r="D1892" s="61">
        <v>2005</v>
      </c>
    </row>
    <row r="1893" spans="2:4" hidden="1" x14ac:dyDescent="0.25">
      <c r="B1893" s="35" t="s">
        <v>28</v>
      </c>
      <c r="C1893" s="47">
        <v>75.5</v>
      </c>
      <c r="D1893" s="59">
        <v>2004</v>
      </c>
    </row>
    <row r="1894" spans="2:4" hidden="1" x14ac:dyDescent="0.25">
      <c r="B1894" s="34" t="s">
        <v>29</v>
      </c>
      <c r="C1894" s="46">
        <v>65.099999999999994</v>
      </c>
      <c r="D1894" s="61">
        <v>2014</v>
      </c>
    </row>
    <row r="1895" spans="2:4" hidden="1" x14ac:dyDescent="0.25">
      <c r="B1895" s="35" t="s">
        <v>29</v>
      </c>
      <c r="C1895" s="47">
        <v>64.2</v>
      </c>
      <c r="D1895" s="59">
        <v>2013</v>
      </c>
    </row>
    <row r="1896" spans="2:4" hidden="1" x14ac:dyDescent="0.25">
      <c r="B1896" s="34" t="s">
        <v>29</v>
      </c>
      <c r="C1896" s="46">
        <v>63.4</v>
      </c>
      <c r="D1896" s="61">
        <v>2012</v>
      </c>
    </row>
    <row r="1897" spans="2:4" hidden="1" x14ac:dyDescent="0.25">
      <c r="B1897" s="35" t="s">
        <v>29</v>
      </c>
      <c r="C1897" s="47">
        <v>62.2</v>
      </c>
      <c r="D1897" s="59">
        <v>2011</v>
      </c>
    </row>
    <row r="1898" spans="2:4" hidden="1" x14ac:dyDescent="0.25">
      <c r="B1898" s="34" t="s">
        <v>29</v>
      </c>
      <c r="C1898" s="46">
        <v>61.1</v>
      </c>
      <c r="D1898" s="61">
        <v>2010</v>
      </c>
    </row>
    <row r="1899" spans="2:4" hidden="1" x14ac:dyDescent="0.25">
      <c r="B1899" s="35" t="s">
        <v>29</v>
      </c>
      <c r="C1899" s="47">
        <v>59.2</v>
      </c>
      <c r="D1899" s="59">
        <v>2009</v>
      </c>
    </row>
    <row r="1900" spans="2:4" hidden="1" x14ac:dyDescent="0.25">
      <c r="B1900" s="34" t="s">
        <v>29</v>
      </c>
      <c r="C1900" s="46">
        <v>57.5</v>
      </c>
      <c r="D1900" s="61">
        <v>2008</v>
      </c>
    </row>
    <row r="1901" spans="2:4" hidden="1" x14ac:dyDescent="0.25">
      <c r="B1901" s="35" t="s">
        <v>29</v>
      </c>
      <c r="C1901" s="47">
        <v>56.9</v>
      </c>
      <c r="D1901" s="59">
        <v>2007</v>
      </c>
    </row>
    <row r="1902" spans="2:4" hidden="1" x14ac:dyDescent="0.25">
      <c r="B1902" s="34" t="s">
        <v>29</v>
      </c>
      <c r="C1902" s="46">
        <v>54.8</v>
      </c>
      <c r="D1902" s="61">
        <v>2006</v>
      </c>
    </row>
    <row r="1903" spans="2:4" hidden="1" x14ac:dyDescent="0.25">
      <c r="B1903" s="35" t="s">
        <v>29</v>
      </c>
      <c r="C1903" s="47">
        <v>51.7</v>
      </c>
      <c r="D1903" s="59">
        <v>2005</v>
      </c>
    </row>
    <row r="1904" spans="2:4" hidden="1" x14ac:dyDescent="0.25">
      <c r="B1904" s="34" t="s">
        <v>29</v>
      </c>
      <c r="C1904" s="46">
        <v>48.1</v>
      </c>
      <c r="D1904" s="61">
        <v>2004</v>
      </c>
    </row>
    <row r="1905" spans="2:4" hidden="1" x14ac:dyDescent="0.25">
      <c r="B1905" s="35" t="s">
        <v>29</v>
      </c>
      <c r="C1905" s="47">
        <v>46.4</v>
      </c>
      <c r="D1905" s="59">
        <v>2003</v>
      </c>
    </row>
    <row r="1906" spans="2:4" hidden="1" x14ac:dyDescent="0.25">
      <c r="B1906" s="34" t="s">
        <v>29</v>
      </c>
      <c r="C1906" s="46">
        <v>46</v>
      </c>
      <c r="D1906" s="61">
        <v>2002</v>
      </c>
    </row>
    <row r="1907" spans="2:4" hidden="1" x14ac:dyDescent="0.25">
      <c r="B1907" s="35" t="s">
        <v>29</v>
      </c>
      <c r="C1907" s="47">
        <v>46.7</v>
      </c>
      <c r="D1907" s="59">
        <v>2001</v>
      </c>
    </row>
    <row r="1908" spans="2:4" hidden="1" x14ac:dyDescent="0.25">
      <c r="B1908" s="34" t="s">
        <v>29</v>
      </c>
      <c r="C1908" s="46">
        <v>47.8</v>
      </c>
      <c r="D1908" s="61">
        <v>2000</v>
      </c>
    </row>
    <row r="1909" spans="2:4" hidden="1" x14ac:dyDescent="0.25">
      <c r="B1909" s="35" t="s">
        <v>30</v>
      </c>
      <c r="C1909" s="47">
        <v>74.8</v>
      </c>
      <c r="D1909" s="59">
        <v>2014</v>
      </c>
    </row>
    <row r="1910" spans="2:4" hidden="1" x14ac:dyDescent="0.25">
      <c r="B1910" s="34" t="s">
        <v>30</v>
      </c>
      <c r="C1910" s="46">
        <v>74.7</v>
      </c>
      <c r="D1910" s="61">
        <v>2013</v>
      </c>
    </row>
    <row r="1911" spans="2:4" hidden="1" x14ac:dyDescent="0.25">
      <c r="B1911" s="35" t="s">
        <v>30</v>
      </c>
      <c r="C1911" s="47">
        <v>74.5</v>
      </c>
      <c r="D1911" s="59">
        <v>2012</v>
      </c>
    </row>
    <row r="1912" spans="2:4" hidden="1" x14ac:dyDescent="0.25">
      <c r="B1912" s="34" t="s">
        <v>30</v>
      </c>
      <c r="C1912" s="46">
        <v>74.099999999999994</v>
      </c>
      <c r="D1912" s="61">
        <v>2011</v>
      </c>
    </row>
    <row r="1913" spans="2:4" hidden="1" x14ac:dyDescent="0.25">
      <c r="B1913" s="35" t="s">
        <v>30</v>
      </c>
      <c r="C1913" s="47">
        <v>73.8</v>
      </c>
      <c r="D1913" s="59">
        <v>2010</v>
      </c>
    </row>
    <row r="1914" spans="2:4" hidden="1" x14ac:dyDescent="0.25">
      <c r="B1914" s="34" t="s">
        <v>30</v>
      </c>
      <c r="C1914" s="46">
        <v>73.599999999999994</v>
      </c>
      <c r="D1914" s="61">
        <v>2009</v>
      </c>
    </row>
    <row r="1915" spans="2:4" hidden="1" x14ac:dyDescent="0.25">
      <c r="B1915" s="35" t="s">
        <v>30</v>
      </c>
      <c r="C1915" s="47">
        <v>73.400000000000006</v>
      </c>
      <c r="D1915" s="59">
        <v>2008</v>
      </c>
    </row>
    <row r="1916" spans="2:4" hidden="1" x14ac:dyDescent="0.25">
      <c r="B1916" s="34" t="s">
        <v>30</v>
      </c>
      <c r="C1916" s="46">
        <v>73.3</v>
      </c>
      <c r="D1916" s="61">
        <v>2007</v>
      </c>
    </row>
    <row r="1917" spans="2:4" hidden="1" x14ac:dyDescent="0.25">
      <c r="B1917" s="35" t="s">
        <v>30</v>
      </c>
      <c r="C1917" s="47">
        <v>73</v>
      </c>
      <c r="D1917" s="59">
        <v>2006</v>
      </c>
    </row>
    <row r="1918" spans="2:4" hidden="1" x14ac:dyDescent="0.25">
      <c r="B1918" s="34" t="s">
        <v>30</v>
      </c>
      <c r="C1918" s="46">
        <v>72.7</v>
      </c>
      <c r="D1918" s="61">
        <v>2005</v>
      </c>
    </row>
    <row r="1919" spans="2:4" hidden="1" x14ac:dyDescent="0.25">
      <c r="B1919" s="35" t="s">
        <v>30</v>
      </c>
      <c r="C1919" s="47">
        <v>72</v>
      </c>
      <c r="D1919" s="59">
        <v>2004</v>
      </c>
    </row>
    <row r="1920" spans="2:4" hidden="1" x14ac:dyDescent="0.25">
      <c r="B1920" s="34" t="s">
        <v>30</v>
      </c>
      <c r="C1920" s="46">
        <v>71.8</v>
      </c>
      <c r="D1920" s="61">
        <v>2003</v>
      </c>
    </row>
    <row r="1921" spans="2:4" hidden="1" x14ac:dyDescent="0.25">
      <c r="B1921" s="35" t="s">
        <v>30</v>
      </c>
      <c r="C1921" s="47">
        <v>71.400000000000006</v>
      </c>
      <c r="D1921" s="59">
        <v>2002</v>
      </c>
    </row>
    <row r="1922" spans="2:4" hidden="1" x14ac:dyDescent="0.25">
      <c r="B1922" s="34" t="s">
        <v>30</v>
      </c>
      <c r="C1922" s="46">
        <v>71</v>
      </c>
      <c r="D1922" s="61">
        <v>2001</v>
      </c>
    </row>
    <row r="1923" spans="2:4" hidden="1" x14ac:dyDescent="0.25">
      <c r="B1923" s="35" t="s">
        <v>30</v>
      </c>
      <c r="C1923" s="47">
        <v>75</v>
      </c>
      <c r="D1923" s="59">
        <v>2000</v>
      </c>
    </row>
    <row r="1924" spans="2:4" hidden="1" x14ac:dyDescent="0.25">
      <c r="B1924" s="34" t="s">
        <v>31</v>
      </c>
      <c r="C1924" s="46">
        <v>74.3</v>
      </c>
      <c r="D1924" s="61">
        <v>2014</v>
      </c>
    </row>
    <row r="1925" spans="2:4" hidden="1" x14ac:dyDescent="0.25">
      <c r="B1925" s="35" t="s">
        <v>31</v>
      </c>
      <c r="C1925" s="47">
        <v>74.099999999999994</v>
      </c>
      <c r="D1925" s="59">
        <v>2013</v>
      </c>
    </row>
    <row r="1926" spans="2:4" hidden="1" x14ac:dyDescent="0.25">
      <c r="B1926" s="34" t="s">
        <v>31</v>
      </c>
      <c r="C1926" s="46">
        <v>73.900000000000006</v>
      </c>
      <c r="D1926" s="61">
        <v>2012</v>
      </c>
    </row>
    <row r="1927" spans="2:4" hidden="1" x14ac:dyDescent="0.25">
      <c r="B1927" s="35" t="s">
        <v>31</v>
      </c>
      <c r="C1927" s="47">
        <v>73.7</v>
      </c>
      <c r="D1927" s="59">
        <v>2011</v>
      </c>
    </row>
    <row r="1928" spans="2:4" hidden="1" x14ac:dyDescent="0.25">
      <c r="B1928" s="34" t="s">
        <v>31</v>
      </c>
      <c r="C1928" s="46">
        <v>73.400000000000006</v>
      </c>
      <c r="D1928" s="61">
        <v>2010</v>
      </c>
    </row>
    <row r="1929" spans="2:4" hidden="1" x14ac:dyDescent="0.25">
      <c r="B1929" s="35" t="s">
        <v>31</v>
      </c>
      <c r="C1929" s="47">
        <v>73.2</v>
      </c>
      <c r="D1929" s="59">
        <v>2009</v>
      </c>
    </row>
    <row r="1930" spans="2:4" hidden="1" x14ac:dyDescent="0.25">
      <c r="B1930" s="34" t="s">
        <v>31</v>
      </c>
      <c r="C1930" s="46">
        <v>72.900000000000006</v>
      </c>
      <c r="D1930" s="61">
        <v>2008</v>
      </c>
    </row>
    <row r="1931" spans="2:4" hidden="1" x14ac:dyDescent="0.25">
      <c r="B1931" s="35" t="s">
        <v>31</v>
      </c>
      <c r="C1931" s="47">
        <v>72.599999999999994</v>
      </c>
      <c r="D1931" s="59">
        <v>2007</v>
      </c>
    </row>
    <row r="1932" spans="2:4" hidden="1" x14ac:dyDescent="0.25">
      <c r="B1932" s="34" t="s">
        <v>31</v>
      </c>
      <c r="C1932" s="46">
        <v>72.2</v>
      </c>
      <c r="D1932" s="61">
        <v>2006</v>
      </c>
    </row>
    <row r="1933" spans="2:4" hidden="1" x14ac:dyDescent="0.25">
      <c r="B1933" s="35" t="s">
        <v>31</v>
      </c>
      <c r="C1933" s="47">
        <v>72.099999999999994</v>
      </c>
      <c r="D1933" s="59">
        <v>2005</v>
      </c>
    </row>
    <row r="1934" spans="2:4" hidden="1" x14ac:dyDescent="0.25">
      <c r="B1934" s="34" t="s">
        <v>31</v>
      </c>
      <c r="C1934" s="46">
        <v>72.2</v>
      </c>
      <c r="D1934" s="61">
        <v>2004</v>
      </c>
    </row>
    <row r="1935" spans="2:4" hidden="1" x14ac:dyDescent="0.25">
      <c r="B1935" s="35" t="s">
        <v>31</v>
      </c>
      <c r="C1935" s="47">
        <v>72</v>
      </c>
      <c r="D1935" s="59">
        <v>2003</v>
      </c>
    </row>
    <row r="1936" spans="2:4" hidden="1" x14ac:dyDescent="0.25">
      <c r="B1936" s="34" t="s">
        <v>31</v>
      </c>
      <c r="C1936" s="46">
        <v>71.8</v>
      </c>
      <c r="D1936" s="61">
        <v>2002</v>
      </c>
    </row>
    <row r="1937" spans="2:4" hidden="1" x14ac:dyDescent="0.25">
      <c r="B1937" s="35" t="s">
        <v>31</v>
      </c>
      <c r="C1937" s="47">
        <v>71.599999999999994</v>
      </c>
      <c r="D1937" s="59">
        <v>2001</v>
      </c>
    </row>
    <row r="1938" spans="2:4" hidden="1" x14ac:dyDescent="0.25">
      <c r="B1938" s="34" t="s">
        <v>31</v>
      </c>
      <c r="C1938" s="46">
        <v>71.099999999999994</v>
      </c>
      <c r="D1938" s="61">
        <v>2000</v>
      </c>
    </row>
    <row r="1939" spans="2:4" hidden="1" x14ac:dyDescent="0.25">
      <c r="B1939" s="35" t="s">
        <v>32</v>
      </c>
      <c r="C1939" s="47">
        <v>59.3</v>
      </c>
      <c r="D1939" s="59">
        <v>2014</v>
      </c>
    </row>
    <row r="1940" spans="2:4" hidden="1" x14ac:dyDescent="0.25">
      <c r="B1940" s="34" t="s">
        <v>32</v>
      </c>
      <c r="C1940" s="46">
        <v>59</v>
      </c>
      <c r="D1940" s="61">
        <v>2013</v>
      </c>
    </row>
    <row r="1941" spans="2:4" hidden="1" x14ac:dyDescent="0.25">
      <c r="B1941" s="35" t="s">
        <v>32</v>
      </c>
      <c r="C1941" s="47">
        <v>58.6</v>
      </c>
      <c r="D1941" s="59">
        <v>2012</v>
      </c>
    </row>
    <row r="1942" spans="2:4" hidden="1" x14ac:dyDescent="0.25">
      <c r="B1942" s="34" t="s">
        <v>32</v>
      </c>
      <c r="C1942" s="46">
        <v>58.1</v>
      </c>
      <c r="D1942" s="61">
        <v>2011</v>
      </c>
    </row>
    <row r="1943" spans="2:4" hidden="1" x14ac:dyDescent="0.25">
      <c r="B1943" s="35" t="s">
        <v>32</v>
      </c>
      <c r="C1943" s="47">
        <v>57.5</v>
      </c>
      <c r="D1943" s="59">
        <v>2010</v>
      </c>
    </row>
    <row r="1944" spans="2:4" hidden="1" x14ac:dyDescent="0.25">
      <c r="B1944" s="34" t="s">
        <v>32</v>
      </c>
      <c r="C1944" s="46">
        <v>56.9</v>
      </c>
      <c r="D1944" s="61">
        <v>2009</v>
      </c>
    </row>
    <row r="1945" spans="2:4" hidden="1" x14ac:dyDescent="0.25">
      <c r="B1945" s="35" t="s">
        <v>32</v>
      </c>
      <c r="C1945" s="47">
        <v>56.1</v>
      </c>
      <c r="D1945" s="59">
        <v>2008</v>
      </c>
    </row>
    <row r="1946" spans="2:4" hidden="1" x14ac:dyDescent="0.25">
      <c r="B1946" s="34" t="s">
        <v>32</v>
      </c>
      <c r="C1946" s="46">
        <v>55.3</v>
      </c>
      <c r="D1946" s="61">
        <v>2007</v>
      </c>
    </row>
    <row r="1947" spans="2:4" hidden="1" x14ac:dyDescent="0.25">
      <c r="B1947" s="35" t="s">
        <v>32</v>
      </c>
      <c r="C1947" s="47">
        <v>54.3</v>
      </c>
      <c r="D1947" s="59">
        <v>2006</v>
      </c>
    </row>
    <row r="1948" spans="2:4" hidden="1" x14ac:dyDescent="0.25">
      <c r="B1948" s="34" t="s">
        <v>33</v>
      </c>
      <c r="C1948" s="46">
        <v>59.1</v>
      </c>
      <c r="D1948" s="61">
        <v>2014</v>
      </c>
    </row>
    <row r="1949" spans="2:4" hidden="1" x14ac:dyDescent="0.25">
      <c r="B1949" s="35" t="s">
        <v>33</v>
      </c>
      <c r="C1949" s="47">
        <v>58.6</v>
      </c>
      <c r="D1949" s="59">
        <v>2013</v>
      </c>
    </row>
    <row r="1950" spans="2:4" hidden="1" x14ac:dyDescent="0.25">
      <c r="B1950" s="34" t="s">
        <v>33</v>
      </c>
      <c r="C1950" s="46">
        <v>58</v>
      </c>
      <c r="D1950" s="61">
        <v>2012</v>
      </c>
    </row>
    <row r="1951" spans="2:4" hidden="1" x14ac:dyDescent="0.25">
      <c r="B1951" s="35" t="s">
        <v>33</v>
      </c>
      <c r="C1951" s="47">
        <v>57.4</v>
      </c>
      <c r="D1951" s="59">
        <v>2011</v>
      </c>
    </row>
    <row r="1952" spans="2:4" hidden="1" x14ac:dyDescent="0.25">
      <c r="B1952" s="34" t="s">
        <v>33</v>
      </c>
      <c r="C1952" s="46">
        <v>56.8</v>
      </c>
      <c r="D1952" s="61">
        <v>2010</v>
      </c>
    </row>
    <row r="1953" spans="2:4" hidden="1" x14ac:dyDescent="0.25">
      <c r="B1953" s="35" t="s">
        <v>33</v>
      </c>
      <c r="C1953" s="47">
        <v>56.2</v>
      </c>
      <c r="D1953" s="59">
        <v>2009</v>
      </c>
    </row>
    <row r="1954" spans="2:4" hidden="1" x14ac:dyDescent="0.25">
      <c r="B1954" s="34" t="s">
        <v>33</v>
      </c>
      <c r="C1954" s="46">
        <v>55.3</v>
      </c>
      <c r="D1954" s="61">
        <v>2008</v>
      </c>
    </row>
    <row r="1955" spans="2:4" hidden="1" x14ac:dyDescent="0.25">
      <c r="B1955" s="35" t="s">
        <v>33</v>
      </c>
      <c r="C1955" s="47">
        <v>54.8</v>
      </c>
      <c r="D1955" s="59">
        <v>2007</v>
      </c>
    </row>
    <row r="1956" spans="2:4" hidden="1" x14ac:dyDescent="0.25">
      <c r="B1956" s="34" t="s">
        <v>33</v>
      </c>
      <c r="C1956" s="46">
        <v>54.1</v>
      </c>
      <c r="D1956" s="61">
        <v>2006</v>
      </c>
    </row>
    <row r="1957" spans="2:4" hidden="1" x14ac:dyDescent="0.25">
      <c r="B1957" s="35" t="s">
        <v>33</v>
      </c>
      <c r="C1957" s="47">
        <v>53.4</v>
      </c>
      <c r="D1957" s="59">
        <v>2005</v>
      </c>
    </row>
    <row r="1958" spans="2:4" hidden="1" x14ac:dyDescent="0.25">
      <c r="B1958" s="34" t="s">
        <v>33</v>
      </c>
      <c r="C1958" s="46">
        <v>52.6</v>
      </c>
      <c r="D1958" s="61">
        <v>2004</v>
      </c>
    </row>
    <row r="1959" spans="2:4" hidden="1" x14ac:dyDescent="0.25">
      <c r="B1959" s="35" t="s">
        <v>34</v>
      </c>
      <c r="C1959" s="47">
        <v>73</v>
      </c>
      <c r="D1959" s="59">
        <v>2014</v>
      </c>
    </row>
    <row r="1960" spans="2:4" hidden="1" x14ac:dyDescent="0.25">
      <c r="B1960" s="34" t="s">
        <v>34</v>
      </c>
      <c r="C1960" s="46">
        <v>72.8</v>
      </c>
      <c r="D1960" s="61">
        <v>2013</v>
      </c>
    </row>
    <row r="1961" spans="2:4" hidden="1" x14ac:dyDescent="0.25">
      <c r="B1961" s="35" t="s">
        <v>34</v>
      </c>
      <c r="C1961" s="47">
        <v>72.7</v>
      </c>
      <c r="D1961" s="59">
        <v>2012</v>
      </c>
    </row>
    <row r="1962" spans="2:4" hidden="1" x14ac:dyDescent="0.25">
      <c r="B1962" s="34" t="s">
        <v>34</v>
      </c>
      <c r="C1962" s="46">
        <v>72.599999999999994</v>
      </c>
      <c r="D1962" s="61">
        <v>2011</v>
      </c>
    </row>
    <row r="1963" spans="2:4" hidden="1" x14ac:dyDescent="0.25">
      <c r="B1963" s="35" t="s">
        <v>34</v>
      </c>
      <c r="C1963" s="47">
        <v>72.5</v>
      </c>
      <c r="D1963" s="59">
        <v>2010</v>
      </c>
    </row>
    <row r="1964" spans="2:4" hidden="1" x14ac:dyDescent="0.25">
      <c r="B1964" s="34" t="s">
        <v>34</v>
      </c>
      <c r="C1964" s="46">
        <v>72.400000000000006</v>
      </c>
      <c r="D1964" s="61">
        <v>2009</v>
      </c>
    </row>
    <row r="1965" spans="2:4" hidden="1" x14ac:dyDescent="0.25">
      <c r="B1965" s="35" t="s">
        <v>34</v>
      </c>
      <c r="C1965" s="47">
        <v>72.400000000000006</v>
      </c>
      <c r="D1965" s="59">
        <v>2008</v>
      </c>
    </row>
    <row r="1966" spans="2:4" hidden="1" x14ac:dyDescent="0.25">
      <c r="B1966" s="34" t="s">
        <v>34</v>
      </c>
      <c r="C1966" s="46">
        <v>72.3</v>
      </c>
      <c r="D1966" s="61">
        <v>2007</v>
      </c>
    </row>
    <row r="1967" spans="2:4" hidden="1" x14ac:dyDescent="0.25">
      <c r="B1967" s="35" t="s">
        <v>34</v>
      </c>
      <c r="C1967" s="47">
        <v>72.099999999999994</v>
      </c>
      <c r="D1967" s="59">
        <v>2006</v>
      </c>
    </row>
    <row r="1968" spans="2:4" hidden="1" x14ac:dyDescent="0.25">
      <c r="B1968" s="34" t="s">
        <v>34</v>
      </c>
      <c r="C1968" s="46">
        <v>71.8</v>
      </c>
      <c r="D1968" s="61">
        <v>2005</v>
      </c>
    </row>
    <row r="1969" spans="2:4" hidden="1" x14ac:dyDescent="0.25">
      <c r="B1969" s="35" t="s">
        <v>34</v>
      </c>
      <c r="C1969" s="47">
        <v>71.400000000000006</v>
      </c>
      <c r="D1969" s="59">
        <v>2004</v>
      </c>
    </row>
    <row r="1970" spans="2:4" hidden="1" x14ac:dyDescent="0.25">
      <c r="B1970" s="34" t="s">
        <v>34</v>
      </c>
      <c r="C1970" s="46">
        <v>71.099999999999994</v>
      </c>
      <c r="D1970" s="61">
        <v>2003</v>
      </c>
    </row>
    <row r="1971" spans="2:4" hidden="1" x14ac:dyDescent="0.25">
      <c r="B1971" s="35" t="s">
        <v>34</v>
      </c>
      <c r="C1971" s="47">
        <v>77</v>
      </c>
      <c r="D1971" s="59">
        <v>2002</v>
      </c>
    </row>
    <row r="1972" spans="2:4" hidden="1" x14ac:dyDescent="0.25">
      <c r="B1972" s="34" t="s">
        <v>35</v>
      </c>
      <c r="C1972" s="46">
        <v>68.3</v>
      </c>
      <c r="D1972" s="61">
        <v>2014</v>
      </c>
    </row>
    <row r="1973" spans="2:4" hidden="1" x14ac:dyDescent="0.25">
      <c r="B1973" s="35" t="s">
        <v>35</v>
      </c>
      <c r="C1973" s="47">
        <v>67.8</v>
      </c>
      <c r="D1973" s="59">
        <v>2013</v>
      </c>
    </row>
    <row r="1974" spans="2:4" hidden="1" x14ac:dyDescent="0.25">
      <c r="B1974" s="34" t="s">
        <v>35</v>
      </c>
      <c r="C1974" s="46">
        <v>67.400000000000006</v>
      </c>
      <c r="D1974" s="61">
        <v>2012</v>
      </c>
    </row>
    <row r="1975" spans="2:4" hidden="1" x14ac:dyDescent="0.25">
      <c r="B1975" s="35" t="s">
        <v>35</v>
      </c>
      <c r="C1975" s="47">
        <v>67</v>
      </c>
      <c r="D1975" s="59">
        <v>2011</v>
      </c>
    </row>
    <row r="1976" spans="2:4" hidden="1" x14ac:dyDescent="0.25">
      <c r="B1976" s="34" t="s">
        <v>35</v>
      </c>
      <c r="C1976" s="46">
        <v>66.599999999999994</v>
      </c>
      <c r="D1976" s="61">
        <v>2010</v>
      </c>
    </row>
    <row r="1977" spans="2:4" hidden="1" x14ac:dyDescent="0.25">
      <c r="B1977" s="35" t="s">
        <v>35</v>
      </c>
      <c r="C1977" s="47">
        <v>66.099999999999994</v>
      </c>
      <c r="D1977" s="59">
        <v>2009</v>
      </c>
    </row>
    <row r="1978" spans="2:4" hidden="1" x14ac:dyDescent="0.25">
      <c r="B1978" s="34" t="s">
        <v>35</v>
      </c>
      <c r="C1978" s="46">
        <v>65.599999999999994</v>
      </c>
      <c r="D1978" s="61">
        <v>2008</v>
      </c>
    </row>
    <row r="1979" spans="2:4" hidden="1" x14ac:dyDescent="0.25">
      <c r="B1979" s="35" t="s">
        <v>35</v>
      </c>
      <c r="C1979" s="47">
        <v>65</v>
      </c>
      <c r="D1979" s="59">
        <v>2007</v>
      </c>
    </row>
    <row r="1980" spans="2:4" hidden="1" x14ac:dyDescent="0.25">
      <c r="B1980" s="34" t="s">
        <v>35</v>
      </c>
      <c r="C1980" s="46">
        <v>64.099999999999994</v>
      </c>
      <c r="D1980" s="61">
        <v>2006</v>
      </c>
    </row>
    <row r="1981" spans="2:4" hidden="1" x14ac:dyDescent="0.25">
      <c r="B1981" s="35" t="s">
        <v>36</v>
      </c>
      <c r="C1981" s="47">
        <v>56.7</v>
      </c>
      <c r="D1981" s="59">
        <v>2014</v>
      </c>
    </row>
    <row r="1982" spans="2:4" hidden="1" x14ac:dyDescent="0.25">
      <c r="B1982" s="34" t="s">
        <v>36</v>
      </c>
      <c r="C1982" s="46">
        <v>56.4</v>
      </c>
      <c r="D1982" s="61">
        <v>2013</v>
      </c>
    </row>
    <row r="1983" spans="2:4" hidden="1" x14ac:dyDescent="0.25">
      <c r="B1983" s="35" t="s">
        <v>36</v>
      </c>
      <c r="C1983" s="47">
        <v>55.9</v>
      </c>
      <c r="D1983" s="59">
        <v>2012</v>
      </c>
    </row>
    <row r="1984" spans="2:4" hidden="1" x14ac:dyDescent="0.25">
      <c r="B1984" s="34" t="s">
        <v>36</v>
      </c>
      <c r="C1984" s="46">
        <v>55.6</v>
      </c>
      <c r="D1984" s="61">
        <v>2011</v>
      </c>
    </row>
    <row r="1985" spans="2:4" hidden="1" x14ac:dyDescent="0.25">
      <c r="B1985" s="35" t="s">
        <v>36</v>
      </c>
      <c r="C1985" s="47">
        <v>55.3</v>
      </c>
      <c r="D1985" s="59">
        <v>2010</v>
      </c>
    </row>
    <row r="1986" spans="2:4" hidden="1" x14ac:dyDescent="0.25">
      <c r="B1986" s="34" t="s">
        <v>36</v>
      </c>
      <c r="C1986" s="46">
        <v>54.8</v>
      </c>
      <c r="D1986" s="61">
        <v>2009</v>
      </c>
    </row>
    <row r="1987" spans="2:4" hidden="1" x14ac:dyDescent="0.25">
      <c r="B1987" s="35" t="s">
        <v>36</v>
      </c>
      <c r="C1987" s="47">
        <v>54.2</v>
      </c>
      <c r="D1987" s="59">
        <v>2008</v>
      </c>
    </row>
    <row r="1988" spans="2:4" hidden="1" x14ac:dyDescent="0.25">
      <c r="B1988" s="34" t="s">
        <v>36</v>
      </c>
      <c r="C1988" s="46">
        <v>53.6</v>
      </c>
      <c r="D1988" s="61">
        <v>2007</v>
      </c>
    </row>
    <row r="1989" spans="2:4" hidden="1" x14ac:dyDescent="0.25">
      <c r="B1989" s="35" t="s">
        <v>36</v>
      </c>
      <c r="C1989" s="47">
        <v>53.3</v>
      </c>
      <c r="D1989" s="59">
        <v>2006</v>
      </c>
    </row>
    <row r="1990" spans="2:4" hidden="1" x14ac:dyDescent="0.25">
      <c r="B1990" s="34" t="s">
        <v>36</v>
      </c>
      <c r="C1990" s="46">
        <v>52.8</v>
      </c>
      <c r="D1990" s="61">
        <v>2005</v>
      </c>
    </row>
    <row r="1991" spans="2:4" hidden="1" x14ac:dyDescent="0.25">
      <c r="B1991" s="35" t="s">
        <v>37</v>
      </c>
      <c r="C1991" s="47">
        <v>82</v>
      </c>
      <c r="D1991" s="59">
        <v>2014</v>
      </c>
    </row>
    <row r="1992" spans="2:4" hidden="1" x14ac:dyDescent="0.25">
      <c r="B1992" s="34" t="s">
        <v>37</v>
      </c>
      <c r="C1992" s="46">
        <v>81.8</v>
      </c>
      <c r="D1992" s="61">
        <v>2013</v>
      </c>
    </row>
    <row r="1993" spans="2:4" hidden="1" x14ac:dyDescent="0.25">
      <c r="B1993" s="35" t="s">
        <v>37</v>
      </c>
      <c r="C1993" s="47">
        <v>81.599999999999994</v>
      </c>
      <c r="D1993" s="59">
        <v>2012</v>
      </c>
    </row>
    <row r="1994" spans="2:4" hidden="1" x14ac:dyDescent="0.25">
      <c r="B1994" s="34" t="s">
        <v>37</v>
      </c>
      <c r="C1994" s="46">
        <v>81.5</v>
      </c>
      <c r="D1994" s="61">
        <v>2011</v>
      </c>
    </row>
    <row r="1995" spans="2:4" hidden="1" x14ac:dyDescent="0.25">
      <c r="B1995" s="35" t="s">
        <v>37</v>
      </c>
      <c r="C1995" s="47">
        <v>81.2</v>
      </c>
      <c r="D1995" s="59">
        <v>2010</v>
      </c>
    </row>
    <row r="1996" spans="2:4" hidden="1" x14ac:dyDescent="0.25">
      <c r="B1996" s="34" t="s">
        <v>37</v>
      </c>
      <c r="C1996" s="46">
        <v>81</v>
      </c>
      <c r="D1996" s="61">
        <v>2009</v>
      </c>
    </row>
    <row r="1997" spans="2:4" hidden="1" x14ac:dyDescent="0.25">
      <c r="B1997" s="35" t="s">
        <v>37</v>
      </c>
      <c r="C1997" s="47">
        <v>87</v>
      </c>
      <c r="D1997" s="59">
        <v>2008</v>
      </c>
    </row>
    <row r="1998" spans="2:4" hidden="1" x14ac:dyDescent="0.25">
      <c r="B1998" s="34" t="s">
        <v>37</v>
      </c>
      <c r="C1998" s="46">
        <v>85</v>
      </c>
      <c r="D1998" s="61">
        <v>2007</v>
      </c>
    </row>
    <row r="1999" spans="2:4" hidden="1" x14ac:dyDescent="0.25">
      <c r="B1999" s="35" t="s">
        <v>37</v>
      </c>
      <c r="C1999" s="47">
        <v>85</v>
      </c>
      <c r="D1999" s="59">
        <v>2006</v>
      </c>
    </row>
    <row r="2000" spans="2:4" hidden="1" x14ac:dyDescent="0.25">
      <c r="B2000" s="34" t="s">
        <v>37</v>
      </c>
      <c r="C2000" s="46">
        <v>81</v>
      </c>
      <c r="D2000" s="61">
        <v>2005</v>
      </c>
    </row>
    <row r="2001" spans="2:4" hidden="1" x14ac:dyDescent="0.25">
      <c r="B2001" s="35" t="s">
        <v>37</v>
      </c>
      <c r="C2001" s="47">
        <v>80</v>
      </c>
      <c r="D2001" s="59">
        <v>2004</v>
      </c>
    </row>
    <row r="2002" spans="2:4" hidden="1" x14ac:dyDescent="0.25">
      <c r="B2002" s="34" t="s">
        <v>37</v>
      </c>
      <c r="C2002" s="46">
        <v>79.7</v>
      </c>
      <c r="D2002" s="61">
        <v>2003</v>
      </c>
    </row>
    <row r="2003" spans="2:4" hidden="1" x14ac:dyDescent="0.25">
      <c r="B2003" s="35" t="s">
        <v>38</v>
      </c>
      <c r="C2003" s="47">
        <v>58</v>
      </c>
      <c r="D2003" s="59">
        <v>2014</v>
      </c>
    </row>
    <row r="2004" spans="2:4" hidden="1" x14ac:dyDescent="0.25">
      <c r="B2004" s="34" t="s">
        <v>38</v>
      </c>
      <c r="C2004" s="46">
        <v>49.9</v>
      </c>
      <c r="D2004" s="61">
        <v>2013</v>
      </c>
    </row>
    <row r="2005" spans="2:4" hidden="1" x14ac:dyDescent="0.25">
      <c r="B2005" s="35" t="s">
        <v>38</v>
      </c>
      <c r="C2005" s="47">
        <v>53</v>
      </c>
      <c r="D2005" s="59">
        <v>2012</v>
      </c>
    </row>
    <row r="2006" spans="2:4" hidden="1" x14ac:dyDescent="0.25">
      <c r="B2006" s="34" t="s">
        <v>38</v>
      </c>
      <c r="C2006" s="46">
        <v>49.8</v>
      </c>
      <c r="D2006" s="61">
        <v>2011</v>
      </c>
    </row>
    <row r="2007" spans="2:4" hidden="1" x14ac:dyDescent="0.25">
      <c r="B2007" s="35" t="s">
        <v>38</v>
      </c>
      <c r="C2007" s="47">
        <v>49.2</v>
      </c>
      <c r="D2007" s="59">
        <v>2010</v>
      </c>
    </row>
    <row r="2008" spans="2:4" hidden="1" x14ac:dyDescent="0.25">
      <c r="B2008" s="34" t="s">
        <v>38</v>
      </c>
      <c r="C2008" s="46">
        <v>48.6</v>
      </c>
      <c r="D2008" s="61">
        <v>2009</v>
      </c>
    </row>
    <row r="2009" spans="2:4" hidden="1" x14ac:dyDescent="0.25">
      <c r="B2009" s="35" t="s">
        <v>39</v>
      </c>
      <c r="C2009" s="47">
        <v>52.6</v>
      </c>
      <c r="D2009" s="59">
        <v>2014</v>
      </c>
    </row>
    <row r="2010" spans="2:4" hidden="1" x14ac:dyDescent="0.25">
      <c r="B2010" s="34" t="s">
        <v>39</v>
      </c>
      <c r="C2010" s="46">
        <v>52.2</v>
      </c>
      <c r="D2010" s="61">
        <v>2013</v>
      </c>
    </row>
    <row r="2011" spans="2:4" hidden="1" x14ac:dyDescent="0.25">
      <c r="B2011" s="35" t="s">
        <v>39</v>
      </c>
      <c r="C2011" s="47">
        <v>51.8</v>
      </c>
      <c r="D2011" s="59">
        <v>2012</v>
      </c>
    </row>
    <row r="2012" spans="2:4" hidden="1" x14ac:dyDescent="0.25">
      <c r="B2012" s="34" t="s">
        <v>39</v>
      </c>
      <c r="C2012" s="46">
        <v>51.6</v>
      </c>
      <c r="D2012" s="61">
        <v>2011</v>
      </c>
    </row>
    <row r="2013" spans="2:4" hidden="1" x14ac:dyDescent="0.25">
      <c r="B2013" s="35" t="s">
        <v>39</v>
      </c>
      <c r="C2013" s="47">
        <v>51.2</v>
      </c>
      <c r="D2013" s="59">
        <v>2010</v>
      </c>
    </row>
    <row r="2014" spans="2:4" hidden="1" x14ac:dyDescent="0.25">
      <c r="B2014" s="34" t="s">
        <v>39</v>
      </c>
      <c r="C2014" s="46">
        <v>57</v>
      </c>
      <c r="D2014" s="61">
        <v>2009</v>
      </c>
    </row>
    <row r="2015" spans="2:4" hidden="1" x14ac:dyDescent="0.25">
      <c r="B2015" s="35" t="s">
        <v>39</v>
      </c>
      <c r="C2015" s="47">
        <v>49.6</v>
      </c>
      <c r="D2015" s="59">
        <v>2008</v>
      </c>
    </row>
    <row r="2016" spans="2:4" hidden="1" x14ac:dyDescent="0.25">
      <c r="B2016" s="34" t="s">
        <v>40</v>
      </c>
      <c r="C2016" s="46">
        <v>83</v>
      </c>
      <c r="D2016" s="61">
        <v>2014</v>
      </c>
    </row>
    <row r="2017" spans="2:4" hidden="1" x14ac:dyDescent="0.25">
      <c r="B2017" s="35" t="s">
        <v>40</v>
      </c>
      <c r="C2017" s="47">
        <v>81</v>
      </c>
      <c r="D2017" s="59">
        <v>2013</v>
      </c>
    </row>
    <row r="2018" spans="2:4" hidden="1" x14ac:dyDescent="0.25">
      <c r="B2018" s="34" t="s">
        <v>40</v>
      </c>
      <c r="C2018" s="46">
        <v>79.900000000000006</v>
      </c>
      <c r="D2018" s="61">
        <v>2012</v>
      </c>
    </row>
    <row r="2019" spans="2:4" hidden="1" x14ac:dyDescent="0.25">
      <c r="B2019" s="35" t="s">
        <v>40</v>
      </c>
      <c r="C2019" s="47">
        <v>79.8</v>
      </c>
      <c r="D2019" s="59">
        <v>2011</v>
      </c>
    </row>
    <row r="2020" spans="2:4" hidden="1" x14ac:dyDescent="0.25">
      <c r="B2020" s="34" t="s">
        <v>40</v>
      </c>
      <c r="C2020" s="46">
        <v>79.099999999999994</v>
      </c>
      <c r="D2020" s="61">
        <v>2010</v>
      </c>
    </row>
    <row r="2021" spans="2:4" hidden="1" x14ac:dyDescent="0.25">
      <c r="B2021" s="35" t="s">
        <v>40</v>
      </c>
      <c r="C2021" s="47">
        <v>79.3</v>
      </c>
      <c r="D2021" s="59">
        <v>2009</v>
      </c>
    </row>
    <row r="2022" spans="2:4" hidden="1" x14ac:dyDescent="0.25">
      <c r="B2022" s="34" t="s">
        <v>40</v>
      </c>
      <c r="C2022" s="46">
        <v>79.599999999999994</v>
      </c>
      <c r="D2022" s="61">
        <v>2008</v>
      </c>
    </row>
    <row r="2023" spans="2:4" hidden="1" x14ac:dyDescent="0.25">
      <c r="B2023" s="35" t="s">
        <v>40</v>
      </c>
      <c r="C2023" s="47">
        <v>78.900000000000006</v>
      </c>
      <c r="D2023" s="59">
        <v>2007</v>
      </c>
    </row>
    <row r="2024" spans="2:4" hidden="1" x14ac:dyDescent="0.25">
      <c r="B2024" s="34" t="s">
        <v>40</v>
      </c>
      <c r="C2024" s="46">
        <v>78.900000000000006</v>
      </c>
      <c r="D2024" s="61">
        <v>2006</v>
      </c>
    </row>
    <row r="2025" spans="2:4" hidden="1" x14ac:dyDescent="0.25">
      <c r="B2025" s="35" t="s">
        <v>41</v>
      </c>
      <c r="C2025" s="47">
        <v>75.8</v>
      </c>
      <c r="D2025" s="59">
        <v>2014</v>
      </c>
    </row>
    <row r="2026" spans="2:4" hidden="1" x14ac:dyDescent="0.25">
      <c r="B2026" s="34" t="s">
        <v>41</v>
      </c>
      <c r="C2026" s="46">
        <v>75.599999999999994</v>
      </c>
      <c r="D2026" s="61">
        <v>2013</v>
      </c>
    </row>
    <row r="2027" spans="2:4" hidden="1" x14ac:dyDescent="0.25">
      <c r="B2027" s="35" t="s">
        <v>41</v>
      </c>
      <c r="C2027" s="47">
        <v>75.400000000000006</v>
      </c>
      <c r="D2027" s="59">
        <v>2012</v>
      </c>
    </row>
    <row r="2028" spans="2:4" hidden="1" x14ac:dyDescent="0.25">
      <c r="B2028" s="34" t="s">
        <v>41</v>
      </c>
      <c r="C2028" s="46">
        <v>75.2</v>
      </c>
      <c r="D2028" s="61">
        <v>2011</v>
      </c>
    </row>
    <row r="2029" spans="2:4" hidden="1" x14ac:dyDescent="0.25">
      <c r="B2029" s="35" t="s">
        <v>41</v>
      </c>
      <c r="C2029" s="47">
        <v>75</v>
      </c>
      <c r="D2029" s="59">
        <v>2010</v>
      </c>
    </row>
    <row r="2030" spans="2:4" hidden="1" x14ac:dyDescent="0.25">
      <c r="B2030" s="34" t="s">
        <v>41</v>
      </c>
      <c r="C2030" s="46">
        <v>74.900000000000006</v>
      </c>
      <c r="D2030" s="61">
        <v>2009</v>
      </c>
    </row>
    <row r="2031" spans="2:4" hidden="1" x14ac:dyDescent="0.25">
      <c r="B2031" s="35" t="s">
        <v>41</v>
      </c>
      <c r="C2031" s="47">
        <v>74.5</v>
      </c>
      <c r="D2031" s="59">
        <v>2008</v>
      </c>
    </row>
    <row r="2032" spans="2:4" hidden="1" x14ac:dyDescent="0.25">
      <c r="B2032" s="34" t="s">
        <v>41</v>
      </c>
      <c r="C2032" s="46">
        <v>74.400000000000006</v>
      </c>
      <c r="D2032" s="61">
        <v>2007</v>
      </c>
    </row>
    <row r="2033" spans="2:4" hidden="1" x14ac:dyDescent="0.25">
      <c r="B2033" s="35" t="s">
        <v>41</v>
      </c>
      <c r="C2033" s="47">
        <v>74.2</v>
      </c>
      <c r="D2033" s="59">
        <v>2006</v>
      </c>
    </row>
    <row r="2034" spans="2:4" hidden="1" x14ac:dyDescent="0.25">
      <c r="B2034" s="34" t="s">
        <v>41</v>
      </c>
      <c r="C2034" s="46">
        <v>73.900000000000006</v>
      </c>
      <c r="D2034" s="61">
        <v>2005</v>
      </c>
    </row>
    <row r="2035" spans="2:4" hidden="1" x14ac:dyDescent="0.25">
      <c r="B2035" s="35" t="s">
        <v>41</v>
      </c>
      <c r="C2035" s="47">
        <v>73.5</v>
      </c>
      <c r="D2035" s="59">
        <v>2004</v>
      </c>
    </row>
    <row r="2036" spans="2:4" hidden="1" x14ac:dyDescent="0.25">
      <c r="B2036" s="34" t="s">
        <v>41</v>
      </c>
      <c r="C2036" s="46">
        <v>73.099999999999994</v>
      </c>
      <c r="D2036" s="61">
        <v>2003</v>
      </c>
    </row>
    <row r="2037" spans="2:4" hidden="1" x14ac:dyDescent="0.25">
      <c r="B2037" s="35" t="s">
        <v>41</v>
      </c>
      <c r="C2037" s="47">
        <v>72.7</v>
      </c>
      <c r="D2037" s="59">
        <v>2002</v>
      </c>
    </row>
    <row r="2038" spans="2:4" hidden="1" x14ac:dyDescent="0.25">
      <c r="B2038" s="34" t="s">
        <v>41</v>
      </c>
      <c r="C2038" s="46">
        <v>72.2</v>
      </c>
      <c r="D2038" s="61">
        <v>2001</v>
      </c>
    </row>
    <row r="2039" spans="2:4" hidden="1" x14ac:dyDescent="0.25">
      <c r="B2039" s="35" t="s">
        <v>41</v>
      </c>
      <c r="C2039" s="47">
        <v>71.7</v>
      </c>
      <c r="D2039" s="59">
        <v>2000</v>
      </c>
    </row>
    <row r="2040" spans="2:4" hidden="1" x14ac:dyDescent="0.25">
      <c r="B2040" s="34" t="s">
        <v>42</v>
      </c>
      <c r="C2040" s="46">
        <v>74.599999999999994</v>
      </c>
      <c r="D2040" s="61">
        <v>2014</v>
      </c>
    </row>
    <row r="2041" spans="2:4" hidden="1" x14ac:dyDescent="0.25">
      <c r="B2041" s="35" t="s">
        <v>42</v>
      </c>
      <c r="C2041" s="47">
        <v>74.400000000000006</v>
      </c>
      <c r="D2041" s="59">
        <v>2013</v>
      </c>
    </row>
    <row r="2042" spans="2:4" hidden="1" x14ac:dyDescent="0.25">
      <c r="B2042" s="34" t="s">
        <v>42</v>
      </c>
      <c r="C2042" s="46">
        <v>74.3</v>
      </c>
      <c r="D2042" s="61">
        <v>2012</v>
      </c>
    </row>
    <row r="2043" spans="2:4" hidden="1" x14ac:dyDescent="0.25">
      <c r="B2043" s="35" t="s">
        <v>42</v>
      </c>
      <c r="C2043" s="47">
        <v>74.2</v>
      </c>
      <c r="D2043" s="59">
        <v>2011</v>
      </c>
    </row>
    <row r="2044" spans="2:4" hidden="1" x14ac:dyDescent="0.25">
      <c r="B2044" s="34" t="s">
        <v>42</v>
      </c>
      <c r="C2044" s="46">
        <v>73.599999999999994</v>
      </c>
      <c r="D2044" s="61">
        <v>2010</v>
      </c>
    </row>
    <row r="2045" spans="2:4" hidden="1" x14ac:dyDescent="0.25">
      <c r="B2045" s="35" t="s">
        <v>42</v>
      </c>
      <c r="C2045" s="47">
        <v>73.599999999999994</v>
      </c>
      <c r="D2045" s="59">
        <v>2009</v>
      </c>
    </row>
    <row r="2046" spans="2:4" hidden="1" x14ac:dyDescent="0.25">
      <c r="B2046" s="34" t="s">
        <v>42</v>
      </c>
      <c r="C2046" s="46">
        <v>73.5</v>
      </c>
      <c r="D2046" s="61">
        <v>2008</v>
      </c>
    </row>
    <row r="2047" spans="2:4" hidden="1" x14ac:dyDescent="0.25">
      <c r="B2047" s="35" t="s">
        <v>42</v>
      </c>
      <c r="C2047" s="47">
        <v>73.5</v>
      </c>
      <c r="D2047" s="59">
        <v>2007</v>
      </c>
    </row>
    <row r="2048" spans="2:4" hidden="1" x14ac:dyDescent="0.25">
      <c r="B2048" s="34" t="s">
        <v>42</v>
      </c>
      <c r="C2048" s="46">
        <v>73.099999999999994</v>
      </c>
      <c r="D2048" s="61">
        <v>2006</v>
      </c>
    </row>
    <row r="2049" spans="2:4" hidden="1" x14ac:dyDescent="0.25">
      <c r="B2049" s="35" t="s">
        <v>42</v>
      </c>
      <c r="C2049" s="47">
        <v>73.099999999999994</v>
      </c>
      <c r="D2049" s="59">
        <v>2005</v>
      </c>
    </row>
    <row r="2050" spans="2:4" hidden="1" x14ac:dyDescent="0.25">
      <c r="B2050" s="34" t="s">
        <v>42</v>
      </c>
      <c r="C2050" s="46">
        <v>72.8</v>
      </c>
      <c r="D2050" s="61">
        <v>2004</v>
      </c>
    </row>
    <row r="2051" spans="2:4" hidden="1" x14ac:dyDescent="0.25">
      <c r="B2051" s="35" t="s">
        <v>42</v>
      </c>
      <c r="C2051" s="47">
        <v>72.400000000000006</v>
      </c>
      <c r="D2051" s="59">
        <v>2003</v>
      </c>
    </row>
    <row r="2052" spans="2:4" hidden="1" x14ac:dyDescent="0.25">
      <c r="B2052" s="34" t="s">
        <v>42</v>
      </c>
      <c r="C2052" s="46">
        <v>71.8</v>
      </c>
      <c r="D2052" s="61">
        <v>2002</v>
      </c>
    </row>
    <row r="2053" spans="2:4" hidden="1" x14ac:dyDescent="0.25">
      <c r="B2053" s="35" t="s">
        <v>42</v>
      </c>
      <c r="C2053" s="47">
        <v>71.5</v>
      </c>
      <c r="D2053" s="59">
        <v>2001</v>
      </c>
    </row>
    <row r="2054" spans="2:4" hidden="1" x14ac:dyDescent="0.25">
      <c r="B2054" s="34" t="s">
        <v>42</v>
      </c>
      <c r="C2054" s="46">
        <v>71.400000000000006</v>
      </c>
      <c r="D2054" s="61">
        <v>2000</v>
      </c>
    </row>
    <row r="2055" spans="2:4" hidden="1" x14ac:dyDescent="0.25">
      <c r="B2055" s="35" t="s">
        <v>43</v>
      </c>
      <c r="C2055" s="47">
        <v>63.2</v>
      </c>
      <c r="D2055" s="59">
        <v>2014</v>
      </c>
    </row>
    <row r="2056" spans="2:4" hidden="1" x14ac:dyDescent="0.25">
      <c r="B2056" s="34" t="s">
        <v>43</v>
      </c>
      <c r="C2056" s="46">
        <v>62.9</v>
      </c>
      <c r="D2056" s="61">
        <v>2013</v>
      </c>
    </row>
    <row r="2057" spans="2:4" hidden="1" x14ac:dyDescent="0.25">
      <c r="B2057" s="35" t="s">
        <v>43</v>
      </c>
      <c r="C2057" s="47">
        <v>62.5</v>
      </c>
      <c r="D2057" s="59">
        <v>2012</v>
      </c>
    </row>
    <row r="2058" spans="2:4" hidden="1" x14ac:dyDescent="0.25">
      <c r="B2058" s="34" t="s">
        <v>43</v>
      </c>
      <c r="C2058" s="46">
        <v>62.2</v>
      </c>
      <c r="D2058" s="61">
        <v>2011</v>
      </c>
    </row>
    <row r="2059" spans="2:4" hidden="1" x14ac:dyDescent="0.25">
      <c r="B2059" s="35" t="s">
        <v>43</v>
      </c>
      <c r="C2059" s="47">
        <v>61.8</v>
      </c>
      <c r="D2059" s="59">
        <v>2010</v>
      </c>
    </row>
    <row r="2060" spans="2:4" hidden="1" x14ac:dyDescent="0.25">
      <c r="B2060" s="34" t="s">
        <v>43</v>
      </c>
      <c r="C2060" s="46">
        <v>61.3</v>
      </c>
      <c r="D2060" s="61">
        <v>2009</v>
      </c>
    </row>
    <row r="2061" spans="2:4" hidden="1" x14ac:dyDescent="0.25">
      <c r="B2061" s="35" t="s">
        <v>43</v>
      </c>
      <c r="C2061" s="47">
        <v>61</v>
      </c>
      <c r="D2061" s="59">
        <v>2008</v>
      </c>
    </row>
    <row r="2062" spans="2:4" hidden="1" x14ac:dyDescent="0.25">
      <c r="B2062" s="34" t="s">
        <v>43</v>
      </c>
      <c r="C2062" s="46">
        <v>66</v>
      </c>
      <c r="D2062" s="61">
        <v>2007</v>
      </c>
    </row>
    <row r="2063" spans="2:4" hidden="1" x14ac:dyDescent="0.25">
      <c r="B2063" s="35" t="s">
        <v>43</v>
      </c>
      <c r="C2063" s="47">
        <v>63</v>
      </c>
      <c r="D2063" s="59">
        <v>2006</v>
      </c>
    </row>
    <row r="2064" spans="2:4" hidden="1" x14ac:dyDescent="0.25">
      <c r="B2064" s="34" t="s">
        <v>43</v>
      </c>
      <c r="C2064" s="46">
        <v>60</v>
      </c>
      <c r="D2064" s="61">
        <v>2005</v>
      </c>
    </row>
    <row r="2065" spans="2:4" hidden="1" x14ac:dyDescent="0.25">
      <c r="B2065" s="35" t="s">
        <v>43</v>
      </c>
      <c r="C2065" s="47">
        <v>59.8</v>
      </c>
      <c r="D2065" s="59">
        <v>2004</v>
      </c>
    </row>
    <row r="2066" spans="2:4" hidden="1" x14ac:dyDescent="0.25">
      <c r="B2066" s="34" t="s">
        <v>43</v>
      </c>
      <c r="C2066" s="46">
        <v>59.6</v>
      </c>
      <c r="D2066" s="61">
        <v>2003</v>
      </c>
    </row>
    <row r="2067" spans="2:4" hidden="1" x14ac:dyDescent="0.25">
      <c r="B2067" s="35" t="s">
        <v>44</v>
      </c>
      <c r="C2067" s="47">
        <v>79.5</v>
      </c>
      <c r="D2067" s="59">
        <v>2014</v>
      </c>
    </row>
    <row r="2068" spans="2:4" hidden="1" x14ac:dyDescent="0.25">
      <c r="B2068" s="34" t="s">
        <v>44</v>
      </c>
      <c r="C2068" s="46">
        <v>79.400000000000006</v>
      </c>
      <c r="D2068" s="61">
        <v>2013</v>
      </c>
    </row>
    <row r="2069" spans="2:4" hidden="1" x14ac:dyDescent="0.25">
      <c r="B2069" s="35" t="s">
        <v>44</v>
      </c>
      <c r="C2069" s="47">
        <v>79.2</v>
      </c>
      <c r="D2069" s="59">
        <v>2012</v>
      </c>
    </row>
    <row r="2070" spans="2:4" hidden="1" x14ac:dyDescent="0.25">
      <c r="B2070" s="34" t="s">
        <v>44</v>
      </c>
      <c r="C2070" s="46">
        <v>79</v>
      </c>
      <c r="D2070" s="61">
        <v>2011</v>
      </c>
    </row>
    <row r="2071" spans="2:4" hidden="1" x14ac:dyDescent="0.25">
      <c r="B2071" s="35" t="s">
        <v>44</v>
      </c>
      <c r="C2071" s="47">
        <v>78.099999999999994</v>
      </c>
      <c r="D2071" s="59">
        <v>2010</v>
      </c>
    </row>
    <row r="2072" spans="2:4" hidden="1" x14ac:dyDescent="0.25">
      <c r="B2072" s="34" t="s">
        <v>44</v>
      </c>
      <c r="C2072" s="46">
        <v>79.2</v>
      </c>
      <c r="D2072" s="61">
        <v>2009</v>
      </c>
    </row>
    <row r="2073" spans="2:4" hidden="1" x14ac:dyDescent="0.25">
      <c r="B2073" s="35" t="s">
        <v>44</v>
      </c>
      <c r="C2073" s="47">
        <v>78.900000000000006</v>
      </c>
      <c r="D2073" s="59">
        <v>2008</v>
      </c>
    </row>
    <row r="2074" spans="2:4" hidden="1" x14ac:dyDescent="0.25">
      <c r="B2074" s="34" t="s">
        <v>44</v>
      </c>
      <c r="C2074" s="46">
        <v>78.900000000000006</v>
      </c>
      <c r="D2074" s="61">
        <v>2007</v>
      </c>
    </row>
    <row r="2075" spans="2:4" hidden="1" x14ac:dyDescent="0.25">
      <c r="B2075" s="35" t="s">
        <v>44</v>
      </c>
      <c r="C2075" s="47">
        <v>78</v>
      </c>
      <c r="D2075" s="59">
        <v>2006</v>
      </c>
    </row>
    <row r="2076" spans="2:4" hidden="1" x14ac:dyDescent="0.25">
      <c r="B2076" s="34" t="s">
        <v>44</v>
      </c>
      <c r="C2076" s="46">
        <v>78.599999999999994</v>
      </c>
      <c r="D2076" s="61">
        <v>2005</v>
      </c>
    </row>
    <row r="2077" spans="2:4" hidden="1" x14ac:dyDescent="0.25">
      <c r="B2077" s="35" t="s">
        <v>44</v>
      </c>
      <c r="C2077" s="47">
        <v>77.7</v>
      </c>
      <c r="D2077" s="59">
        <v>2004</v>
      </c>
    </row>
    <row r="2078" spans="2:4" hidden="1" x14ac:dyDescent="0.25">
      <c r="B2078" s="34" t="s">
        <v>44</v>
      </c>
      <c r="C2078" s="46">
        <v>78</v>
      </c>
      <c r="D2078" s="61">
        <v>2003</v>
      </c>
    </row>
    <row r="2079" spans="2:4" hidden="1" x14ac:dyDescent="0.25">
      <c r="B2079" s="35" t="s">
        <v>44</v>
      </c>
      <c r="C2079" s="47">
        <v>78.3</v>
      </c>
      <c r="D2079" s="59">
        <v>2002</v>
      </c>
    </row>
    <row r="2080" spans="2:4" hidden="1" x14ac:dyDescent="0.25">
      <c r="B2080" s="34" t="s">
        <v>44</v>
      </c>
      <c r="C2080" s="46">
        <v>77.5</v>
      </c>
      <c r="D2080" s="61">
        <v>2001</v>
      </c>
    </row>
    <row r="2081" spans="2:4" hidden="1" x14ac:dyDescent="0.25">
      <c r="B2081" s="35" t="s">
        <v>44</v>
      </c>
      <c r="C2081" s="47">
        <v>77.599999999999994</v>
      </c>
      <c r="D2081" s="59">
        <v>2000</v>
      </c>
    </row>
    <row r="2082" spans="2:4" hidden="1" x14ac:dyDescent="0.25">
      <c r="B2082" s="34" t="s">
        <v>45</v>
      </c>
      <c r="C2082" s="46">
        <v>77.8</v>
      </c>
      <c r="D2082" s="61">
        <v>2014</v>
      </c>
    </row>
    <row r="2083" spans="2:4" hidden="1" x14ac:dyDescent="0.25">
      <c r="B2083" s="35" t="s">
        <v>45</v>
      </c>
      <c r="C2083" s="47">
        <v>77.7</v>
      </c>
      <c r="D2083" s="59">
        <v>2013</v>
      </c>
    </row>
    <row r="2084" spans="2:4" hidden="1" x14ac:dyDescent="0.25">
      <c r="B2084" s="34" t="s">
        <v>45</v>
      </c>
      <c r="C2084" s="46">
        <v>77.099999999999994</v>
      </c>
      <c r="D2084" s="61">
        <v>2012</v>
      </c>
    </row>
    <row r="2085" spans="2:4" hidden="1" x14ac:dyDescent="0.25">
      <c r="B2085" s="35" t="s">
        <v>45</v>
      </c>
      <c r="C2085" s="47">
        <v>77</v>
      </c>
      <c r="D2085" s="59">
        <v>2011</v>
      </c>
    </row>
    <row r="2086" spans="2:4" hidden="1" x14ac:dyDescent="0.25">
      <c r="B2086" s="34" t="s">
        <v>45</v>
      </c>
      <c r="C2086" s="46">
        <v>76.599999999999994</v>
      </c>
      <c r="D2086" s="61">
        <v>2010</v>
      </c>
    </row>
    <row r="2087" spans="2:4" hidden="1" x14ac:dyDescent="0.25">
      <c r="B2087" s="35" t="s">
        <v>45</v>
      </c>
      <c r="C2087" s="47">
        <v>76.3</v>
      </c>
      <c r="D2087" s="59">
        <v>2009</v>
      </c>
    </row>
    <row r="2088" spans="2:4" hidden="1" x14ac:dyDescent="0.25">
      <c r="B2088" s="34" t="s">
        <v>45</v>
      </c>
      <c r="C2088" s="46">
        <v>76</v>
      </c>
      <c r="D2088" s="61">
        <v>2008</v>
      </c>
    </row>
    <row r="2089" spans="2:4" hidden="1" x14ac:dyDescent="0.25">
      <c r="B2089" s="35" t="s">
        <v>45</v>
      </c>
      <c r="C2089" s="47">
        <v>75.8</v>
      </c>
      <c r="D2089" s="59">
        <v>2007</v>
      </c>
    </row>
    <row r="2090" spans="2:4" hidden="1" x14ac:dyDescent="0.25">
      <c r="B2090" s="34" t="s">
        <v>46</v>
      </c>
      <c r="C2090" s="46">
        <v>83</v>
      </c>
      <c r="D2090" s="61">
        <v>2014</v>
      </c>
    </row>
    <row r="2091" spans="2:4" hidden="1" x14ac:dyDescent="0.25">
      <c r="B2091" s="35" t="s">
        <v>46</v>
      </c>
      <c r="C2091" s="47">
        <v>81</v>
      </c>
      <c r="D2091" s="59">
        <v>2013</v>
      </c>
    </row>
    <row r="2092" spans="2:4" hidden="1" x14ac:dyDescent="0.25">
      <c r="B2092" s="34" t="s">
        <v>46</v>
      </c>
      <c r="C2092" s="46">
        <v>80</v>
      </c>
      <c r="D2092" s="61">
        <v>2012</v>
      </c>
    </row>
    <row r="2093" spans="2:4" hidden="1" x14ac:dyDescent="0.25">
      <c r="B2093" s="35" t="s">
        <v>46</v>
      </c>
      <c r="C2093" s="47">
        <v>79.7</v>
      </c>
      <c r="D2093" s="59">
        <v>2011</v>
      </c>
    </row>
    <row r="2094" spans="2:4" hidden="1" x14ac:dyDescent="0.25">
      <c r="B2094" s="34" t="s">
        <v>46</v>
      </c>
      <c r="C2094" s="46">
        <v>79.5</v>
      </c>
      <c r="D2094" s="61">
        <v>2010</v>
      </c>
    </row>
    <row r="2095" spans="2:4" hidden="1" x14ac:dyDescent="0.25">
      <c r="B2095" s="35" t="s">
        <v>46</v>
      </c>
      <c r="C2095" s="47">
        <v>79.3</v>
      </c>
      <c r="D2095" s="59">
        <v>2009</v>
      </c>
    </row>
    <row r="2096" spans="2:4" hidden="1" x14ac:dyDescent="0.25">
      <c r="B2096" s="34" t="s">
        <v>46</v>
      </c>
      <c r="C2096" s="46">
        <v>79.099999999999994</v>
      </c>
      <c r="D2096" s="61">
        <v>2008</v>
      </c>
    </row>
    <row r="2097" spans="2:4" hidden="1" x14ac:dyDescent="0.25">
      <c r="B2097" s="35" t="s">
        <v>46</v>
      </c>
      <c r="C2097" s="47">
        <v>78.900000000000006</v>
      </c>
      <c r="D2097" s="59">
        <v>2007</v>
      </c>
    </row>
    <row r="2098" spans="2:4" hidden="1" x14ac:dyDescent="0.25">
      <c r="B2098" s="34" t="s">
        <v>46</v>
      </c>
      <c r="C2098" s="46">
        <v>78.8</v>
      </c>
      <c r="D2098" s="61">
        <v>2006</v>
      </c>
    </row>
    <row r="2099" spans="2:4" hidden="1" x14ac:dyDescent="0.25">
      <c r="B2099" s="35" t="s">
        <v>46</v>
      </c>
      <c r="C2099" s="47">
        <v>78.7</v>
      </c>
      <c r="D2099" s="59">
        <v>2005</v>
      </c>
    </row>
    <row r="2100" spans="2:4" hidden="1" x14ac:dyDescent="0.25">
      <c r="B2100" s="34" t="s">
        <v>46</v>
      </c>
      <c r="C2100" s="46">
        <v>78.599999999999994</v>
      </c>
      <c r="D2100" s="61">
        <v>2004</v>
      </c>
    </row>
    <row r="2101" spans="2:4" hidden="1" x14ac:dyDescent="0.25">
      <c r="B2101" s="35" t="s">
        <v>46</v>
      </c>
      <c r="C2101" s="47">
        <v>78.5</v>
      </c>
      <c r="D2101" s="59">
        <v>2003</v>
      </c>
    </row>
    <row r="2102" spans="2:4" hidden="1" x14ac:dyDescent="0.25">
      <c r="B2102" s="34" t="s">
        <v>46</v>
      </c>
      <c r="C2102" s="46">
        <v>78.400000000000006</v>
      </c>
      <c r="D2102" s="61">
        <v>2002</v>
      </c>
    </row>
    <row r="2103" spans="2:4" hidden="1" x14ac:dyDescent="0.25">
      <c r="B2103" s="35" t="s">
        <v>46</v>
      </c>
      <c r="C2103" s="47">
        <v>78.2</v>
      </c>
      <c r="D2103" s="59">
        <v>2001</v>
      </c>
    </row>
    <row r="2104" spans="2:4" hidden="1" x14ac:dyDescent="0.25">
      <c r="B2104" s="34" t="s">
        <v>46</v>
      </c>
      <c r="C2104" s="46">
        <v>78.099999999999994</v>
      </c>
      <c r="D2104" s="61">
        <v>2000</v>
      </c>
    </row>
    <row r="2105" spans="2:4" hidden="1" x14ac:dyDescent="0.25">
      <c r="B2105" s="35" t="s">
        <v>47</v>
      </c>
      <c r="C2105" s="47">
        <v>63</v>
      </c>
      <c r="D2105" s="59">
        <v>2014</v>
      </c>
    </row>
    <row r="2106" spans="2:4" hidden="1" x14ac:dyDescent="0.25">
      <c r="B2106" s="34" t="s">
        <v>47</v>
      </c>
      <c r="C2106" s="46">
        <v>62.7</v>
      </c>
      <c r="D2106" s="61">
        <v>2013</v>
      </c>
    </row>
    <row r="2107" spans="2:4" hidden="1" x14ac:dyDescent="0.25">
      <c r="B2107" s="35" t="s">
        <v>47</v>
      </c>
      <c r="C2107" s="47">
        <v>62.2</v>
      </c>
      <c r="D2107" s="59">
        <v>2012</v>
      </c>
    </row>
    <row r="2108" spans="2:4" hidden="1" x14ac:dyDescent="0.25">
      <c r="B2108" s="34" t="s">
        <v>47</v>
      </c>
      <c r="C2108" s="46">
        <v>61.8</v>
      </c>
      <c r="D2108" s="61">
        <v>2011</v>
      </c>
    </row>
    <row r="2109" spans="2:4" hidden="1" x14ac:dyDescent="0.25">
      <c r="B2109" s="35" t="s">
        <v>47</v>
      </c>
      <c r="C2109" s="47">
        <v>61.3</v>
      </c>
      <c r="D2109" s="59">
        <v>2010</v>
      </c>
    </row>
    <row r="2110" spans="2:4" hidden="1" x14ac:dyDescent="0.25">
      <c r="B2110" s="34" t="s">
        <v>47</v>
      </c>
      <c r="C2110" s="46">
        <v>69</v>
      </c>
      <c r="D2110" s="61">
        <v>2009</v>
      </c>
    </row>
    <row r="2111" spans="2:4" hidden="1" x14ac:dyDescent="0.25">
      <c r="B2111" s="35" t="s">
        <v>47</v>
      </c>
      <c r="C2111" s="47">
        <v>62</v>
      </c>
      <c r="D2111" s="59">
        <v>2008</v>
      </c>
    </row>
    <row r="2112" spans="2:4" hidden="1" x14ac:dyDescent="0.25">
      <c r="B2112" s="34" t="s">
        <v>47</v>
      </c>
      <c r="C2112" s="46">
        <v>59.8</v>
      </c>
      <c r="D2112" s="61">
        <v>2007</v>
      </c>
    </row>
    <row r="2113" spans="2:4" hidden="1" x14ac:dyDescent="0.25">
      <c r="B2113" s="35" t="s">
        <v>48</v>
      </c>
      <c r="C2113" s="47">
        <v>73.599999999999994</v>
      </c>
      <c r="D2113" s="59">
        <v>2014</v>
      </c>
    </row>
    <row r="2114" spans="2:4" hidden="1" x14ac:dyDescent="0.25">
      <c r="B2114" s="34" t="s">
        <v>48</v>
      </c>
      <c r="C2114" s="46">
        <v>73.400000000000006</v>
      </c>
      <c r="D2114" s="61">
        <v>2013</v>
      </c>
    </row>
    <row r="2115" spans="2:4" hidden="1" x14ac:dyDescent="0.25">
      <c r="B2115" s="35" t="s">
        <v>48</v>
      </c>
      <c r="C2115" s="47">
        <v>72.099999999999994</v>
      </c>
      <c r="D2115" s="59">
        <v>2012</v>
      </c>
    </row>
    <row r="2116" spans="2:4" hidden="1" x14ac:dyDescent="0.25">
      <c r="B2116" s="34" t="s">
        <v>48</v>
      </c>
      <c r="C2116" s="46">
        <v>73.099999999999994</v>
      </c>
      <c r="D2116" s="61">
        <v>2011</v>
      </c>
    </row>
    <row r="2117" spans="2:4" hidden="1" x14ac:dyDescent="0.25">
      <c r="B2117" s="35" t="s">
        <v>48</v>
      </c>
      <c r="C2117" s="47">
        <v>72.7</v>
      </c>
      <c r="D2117" s="59">
        <v>2010</v>
      </c>
    </row>
    <row r="2118" spans="2:4" hidden="1" x14ac:dyDescent="0.25">
      <c r="B2118" s="34" t="s">
        <v>48</v>
      </c>
      <c r="C2118" s="46">
        <v>73.599999999999994</v>
      </c>
      <c r="D2118" s="61">
        <v>2009</v>
      </c>
    </row>
    <row r="2119" spans="2:4" hidden="1" x14ac:dyDescent="0.25">
      <c r="B2119" s="35" t="s">
        <v>48</v>
      </c>
      <c r="C2119" s="47">
        <v>73.3</v>
      </c>
      <c r="D2119" s="59">
        <v>2008</v>
      </c>
    </row>
    <row r="2120" spans="2:4" hidden="1" x14ac:dyDescent="0.25">
      <c r="B2120" s="34" t="s">
        <v>48</v>
      </c>
      <c r="C2120" s="46">
        <v>72.900000000000006</v>
      </c>
      <c r="D2120" s="61">
        <v>2007</v>
      </c>
    </row>
    <row r="2121" spans="2:4" hidden="1" x14ac:dyDescent="0.25">
      <c r="B2121" s="35" t="s">
        <v>48</v>
      </c>
      <c r="C2121" s="47">
        <v>72.3</v>
      </c>
      <c r="D2121" s="59">
        <v>2006</v>
      </c>
    </row>
    <row r="2122" spans="2:4" hidden="1" x14ac:dyDescent="0.25">
      <c r="B2122" s="34" t="s">
        <v>48</v>
      </c>
      <c r="C2122" s="46">
        <v>69.7</v>
      </c>
      <c r="D2122" s="61">
        <v>2005</v>
      </c>
    </row>
    <row r="2123" spans="2:4" hidden="1" x14ac:dyDescent="0.25">
      <c r="B2123" s="35" t="s">
        <v>48</v>
      </c>
      <c r="C2123" s="47">
        <v>69.3</v>
      </c>
      <c r="D2123" s="59">
        <v>2004</v>
      </c>
    </row>
    <row r="2124" spans="2:4" hidden="1" x14ac:dyDescent="0.25">
      <c r="B2124" s="34" t="s">
        <v>48</v>
      </c>
      <c r="C2124" s="46">
        <v>73</v>
      </c>
      <c r="D2124" s="61">
        <v>2003</v>
      </c>
    </row>
    <row r="2125" spans="2:4" hidden="1" x14ac:dyDescent="0.25">
      <c r="B2125" s="35" t="s">
        <v>48</v>
      </c>
      <c r="C2125" s="47">
        <v>71.400000000000006</v>
      </c>
      <c r="D2125" s="59">
        <v>2002</v>
      </c>
    </row>
    <row r="2126" spans="2:4" hidden="1" x14ac:dyDescent="0.25">
      <c r="B2126" s="34" t="s">
        <v>48</v>
      </c>
      <c r="C2126" s="46">
        <v>71.2</v>
      </c>
      <c r="D2126" s="61">
        <v>2001</v>
      </c>
    </row>
    <row r="2127" spans="2:4" hidden="1" x14ac:dyDescent="0.25">
      <c r="B2127" s="35" t="s">
        <v>48</v>
      </c>
      <c r="C2127" s="47">
        <v>72</v>
      </c>
      <c r="D2127" s="59">
        <v>2000</v>
      </c>
    </row>
    <row r="2128" spans="2:4" hidden="1" x14ac:dyDescent="0.25">
      <c r="B2128" s="34" t="s">
        <v>49</v>
      </c>
      <c r="C2128" s="46">
        <v>76</v>
      </c>
      <c r="D2128" s="61">
        <v>2014</v>
      </c>
    </row>
    <row r="2129" spans="2:4" hidden="1" x14ac:dyDescent="0.25">
      <c r="B2129" s="35" t="s">
        <v>49</v>
      </c>
      <c r="C2129" s="47">
        <v>76</v>
      </c>
      <c r="D2129" s="59">
        <v>2013</v>
      </c>
    </row>
    <row r="2130" spans="2:4" hidden="1" x14ac:dyDescent="0.25">
      <c r="B2130" s="34" t="s">
        <v>49</v>
      </c>
      <c r="C2130" s="46">
        <v>75.5</v>
      </c>
      <c r="D2130" s="61">
        <v>2012</v>
      </c>
    </row>
    <row r="2131" spans="2:4" hidden="1" x14ac:dyDescent="0.25">
      <c r="B2131" s="35" t="s">
        <v>49</v>
      </c>
      <c r="C2131" s="47">
        <v>75.3</v>
      </c>
      <c r="D2131" s="59">
        <v>2011</v>
      </c>
    </row>
    <row r="2132" spans="2:4" hidden="1" x14ac:dyDescent="0.25">
      <c r="B2132" s="34" t="s">
        <v>49</v>
      </c>
      <c r="C2132" s="46">
        <v>75</v>
      </c>
      <c r="D2132" s="61">
        <v>2010</v>
      </c>
    </row>
    <row r="2133" spans="2:4" hidden="1" x14ac:dyDescent="0.25">
      <c r="B2133" s="35" t="s">
        <v>49</v>
      </c>
      <c r="C2133" s="47">
        <v>75.099999999999994</v>
      </c>
      <c r="D2133" s="59">
        <v>2009</v>
      </c>
    </row>
    <row r="2134" spans="2:4" hidden="1" x14ac:dyDescent="0.25">
      <c r="B2134" s="34" t="s">
        <v>49</v>
      </c>
      <c r="C2134" s="46">
        <v>74.599999999999994</v>
      </c>
      <c r="D2134" s="61">
        <v>2008</v>
      </c>
    </row>
    <row r="2135" spans="2:4" hidden="1" x14ac:dyDescent="0.25">
      <c r="B2135" s="35" t="s">
        <v>49</v>
      </c>
      <c r="C2135" s="47">
        <v>74.7</v>
      </c>
      <c r="D2135" s="59">
        <v>2007</v>
      </c>
    </row>
    <row r="2136" spans="2:4" hidden="1" x14ac:dyDescent="0.25">
      <c r="B2136" s="34" t="s">
        <v>49</v>
      </c>
      <c r="C2136" s="46">
        <v>74.400000000000006</v>
      </c>
      <c r="D2136" s="61">
        <v>2006</v>
      </c>
    </row>
    <row r="2137" spans="2:4" hidden="1" x14ac:dyDescent="0.25">
      <c r="B2137" s="35" t="s">
        <v>49</v>
      </c>
      <c r="C2137" s="47">
        <v>74.2</v>
      </c>
      <c r="D2137" s="59">
        <v>2005</v>
      </c>
    </row>
    <row r="2138" spans="2:4" hidden="1" x14ac:dyDescent="0.25">
      <c r="B2138" s="34" t="s">
        <v>49</v>
      </c>
      <c r="C2138" s="46">
        <v>74.400000000000006</v>
      </c>
      <c r="D2138" s="61">
        <v>2004</v>
      </c>
    </row>
    <row r="2139" spans="2:4" hidden="1" x14ac:dyDescent="0.25">
      <c r="B2139" s="35" t="s">
        <v>49</v>
      </c>
      <c r="C2139" s="47">
        <v>74.400000000000006</v>
      </c>
      <c r="D2139" s="59">
        <v>2003</v>
      </c>
    </row>
    <row r="2140" spans="2:4" hidden="1" x14ac:dyDescent="0.25">
      <c r="B2140" s="34" t="s">
        <v>49</v>
      </c>
      <c r="C2140" s="46">
        <v>73.599999999999994</v>
      </c>
      <c r="D2140" s="61">
        <v>2002</v>
      </c>
    </row>
    <row r="2141" spans="2:4" hidden="1" x14ac:dyDescent="0.25">
      <c r="B2141" s="35" t="s">
        <v>49</v>
      </c>
      <c r="C2141" s="47">
        <v>73.400000000000006</v>
      </c>
      <c r="D2141" s="59">
        <v>2001</v>
      </c>
    </row>
    <row r="2142" spans="2:4" hidden="1" x14ac:dyDescent="0.25">
      <c r="B2142" s="34" t="s">
        <v>49</v>
      </c>
      <c r="C2142" s="46">
        <v>72.8</v>
      </c>
      <c r="D2142" s="61">
        <v>2000</v>
      </c>
    </row>
    <row r="2143" spans="2:4" hidden="1" x14ac:dyDescent="0.25">
      <c r="B2143" s="35" t="s">
        <v>50</v>
      </c>
      <c r="C2143" s="47">
        <v>73.3</v>
      </c>
      <c r="D2143" s="59">
        <v>2014</v>
      </c>
    </row>
    <row r="2144" spans="2:4" hidden="1" x14ac:dyDescent="0.25">
      <c r="B2144" s="34" t="s">
        <v>50</v>
      </c>
      <c r="C2144" s="46">
        <v>73</v>
      </c>
      <c r="D2144" s="61">
        <v>2013</v>
      </c>
    </row>
    <row r="2145" spans="2:4" hidden="1" x14ac:dyDescent="0.25">
      <c r="B2145" s="35" t="s">
        <v>50</v>
      </c>
      <c r="C2145" s="47">
        <v>73</v>
      </c>
      <c r="D2145" s="59">
        <v>2012</v>
      </c>
    </row>
    <row r="2146" spans="2:4" hidden="1" x14ac:dyDescent="0.25">
      <c r="B2146" s="34" t="s">
        <v>50</v>
      </c>
      <c r="C2146" s="46">
        <v>72</v>
      </c>
      <c r="D2146" s="61">
        <v>2011</v>
      </c>
    </row>
    <row r="2147" spans="2:4" hidden="1" x14ac:dyDescent="0.25">
      <c r="B2147" s="35" t="s">
        <v>50</v>
      </c>
      <c r="C2147" s="47">
        <v>72</v>
      </c>
      <c r="D2147" s="59">
        <v>2010</v>
      </c>
    </row>
    <row r="2148" spans="2:4" hidden="1" x14ac:dyDescent="0.25">
      <c r="B2148" s="34" t="s">
        <v>50</v>
      </c>
      <c r="C2148" s="46">
        <v>71.400000000000006</v>
      </c>
      <c r="D2148" s="61">
        <v>2009</v>
      </c>
    </row>
    <row r="2149" spans="2:4" hidden="1" x14ac:dyDescent="0.25">
      <c r="B2149" s="35" t="s">
        <v>50</v>
      </c>
      <c r="C2149" s="47">
        <v>71.7</v>
      </c>
      <c r="D2149" s="59">
        <v>2008</v>
      </c>
    </row>
    <row r="2150" spans="2:4" hidden="1" x14ac:dyDescent="0.25">
      <c r="B2150" s="34" t="s">
        <v>50</v>
      </c>
      <c r="C2150" s="46">
        <v>71.2</v>
      </c>
      <c r="D2150" s="61">
        <v>2007</v>
      </c>
    </row>
    <row r="2151" spans="2:4" hidden="1" x14ac:dyDescent="0.25">
      <c r="B2151" s="35" t="s">
        <v>50</v>
      </c>
      <c r="C2151" s="47">
        <v>75</v>
      </c>
      <c r="D2151" s="59">
        <v>2006</v>
      </c>
    </row>
    <row r="2152" spans="2:4" hidden="1" x14ac:dyDescent="0.25">
      <c r="B2152" s="34" t="s">
        <v>50</v>
      </c>
      <c r="C2152" s="46">
        <v>71</v>
      </c>
      <c r="D2152" s="61">
        <v>2005</v>
      </c>
    </row>
    <row r="2153" spans="2:4" hidden="1" x14ac:dyDescent="0.25">
      <c r="B2153" s="35" t="s">
        <v>50</v>
      </c>
      <c r="C2153" s="47">
        <v>70</v>
      </c>
      <c r="D2153" s="59">
        <v>2004</v>
      </c>
    </row>
    <row r="2154" spans="2:4" hidden="1" x14ac:dyDescent="0.25">
      <c r="B2154" s="34" t="s">
        <v>50</v>
      </c>
      <c r="C2154" s="46">
        <v>69.900000000000006</v>
      </c>
      <c r="D2154" s="61">
        <v>2003</v>
      </c>
    </row>
    <row r="2155" spans="2:4" hidden="1" x14ac:dyDescent="0.25">
      <c r="B2155" s="35" t="s">
        <v>50</v>
      </c>
      <c r="C2155" s="47">
        <v>73</v>
      </c>
      <c r="D2155" s="59">
        <v>2002</v>
      </c>
    </row>
    <row r="2156" spans="2:4" hidden="1" x14ac:dyDescent="0.25">
      <c r="B2156" s="34" t="s">
        <v>50</v>
      </c>
      <c r="C2156" s="46">
        <v>68.900000000000006</v>
      </c>
      <c r="D2156" s="61">
        <v>2001</v>
      </c>
    </row>
    <row r="2157" spans="2:4" hidden="1" x14ac:dyDescent="0.25">
      <c r="B2157" s="35" t="s">
        <v>50</v>
      </c>
      <c r="C2157" s="47">
        <v>69</v>
      </c>
      <c r="D2157" s="59">
        <v>2000</v>
      </c>
    </row>
    <row r="2158" spans="2:4" hidden="1" x14ac:dyDescent="0.25">
      <c r="B2158" s="34" t="s">
        <v>51</v>
      </c>
      <c r="C2158" s="46">
        <v>57.9</v>
      </c>
      <c r="D2158" s="61">
        <v>2014</v>
      </c>
    </row>
    <row r="2159" spans="2:4" hidden="1" x14ac:dyDescent="0.25">
      <c r="B2159" s="35" t="s">
        <v>52</v>
      </c>
      <c r="C2159" s="47">
        <v>62.9</v>
      </c>
      <c r="D2159" s="59">
        <v>2011</v>
      </c>
    </row>
    <row r="2160" spans="2:4" hidden="1" x14ac:dyDescent="0.25">
      <c r="B2160" s="34" t="s">
        <v>52</v>
      </c>
      <c r="C2160" s="46">
        <v>62.1</v>
      </c>
      <c r="D2160" s="61">
        <v>2010</v>
      </c>
    </row>
    <row r="2161" spans="2:4" hidden="1" x14ac:dyDescent="0.25">
      <c r="B2161" s="35" t="s">
        <v>52</v>
      </c>
      <c r="C2161" s="47">
        <v>61.4</v>
      </c>
      <c r="D2161" s="59">
        <v>2009</v>
      </c>
    </row>
    <row r="2162" spans="2:4" hidden="1" x14ac:dyDescent="0.25">
      <c r="B2162" s="34" t="s">
        <v>52</v>
      </c>
      <c r="C2162" s="46">
        <v>67</v>
      </c>
      <c r="D2162" s="61">
        <v>2008</v>
      </c>
    </row>
    <row r="2163" spans="2:4" hidden="1" x14ac:dyDescent="0.25">
      <c r="B2163" s="35" t="s">
        <v>52</v>
      </c>
      <c r="C2163" s="47">
        <v>62</v>
      </c>
      <c r="D2163" s="59">
        <v>2007</v>
      </c>
    </row>
    <row r="2164" spans="2:4" hidden="1" x14ac:dyDescent="0.25">
      <c r="B2164" s="34" t="s">
        <v>52</v>
      </c>
      <c r="C2164" s="46">
        <v>59.7</v>
      </c>
      <c r="D2164" s="61">
        <v>2006</v>
      </c>
    </row>
    <row r="2165" spans="2:4" hidden="1" x14ac:dyDescent="0.25">
      <c r="B2165" s="35" t="s">
        <v>52</v>
      </c>
      <c r="C2165" s="47">
        <v>59.4</v>
      </c>
      <c r="D2165" s="59">
        <v>2005</v>
      </c>
    </row>
    <row r="2166" spans="2:4" hidden="1" x14ac:dyDescent="0.25">
      <c r="B2166" s="34" t="s">
        <v>52</v>
      </c>
      <c r="C2166" s="46">
        <v>59.1</v>
      </c>
      <c r="D2166" s="61">
        <v>2004</v>
      </c>
    </row>
    <row r="2167" spans="2:4" hidden="1" x14ac:dyDescent="0.25">
      <c r="B2167" s="35" t="s">
        <v>52</v>
      </c>
      <c r="C2167" s="47">
        <v>58.8</v>
      </c>
      <c r="D2167" s="59">
        <v>2003</v>
      </c>
    </row>
    <row r="2168" spans="2:4" hidden="1" x14ac:dyDescent="0.25">
      <c r="B2168" s="34" t="s">
        <v>52</v>
      </c>
      <c r="C2168" s="46">
        <v>58.5</v>
      </c>
      <c r="D2168" s="61">
        <v>2002</v>
      </c>
    </row>
    <row r="2169" spans="2:4" hidden="1" x14ac:dyDescent="0.25">
      <c r="B2169" s="35" t="s">
        <v>53</v>
      </c>
      <c r="C2169" s="47">
        <v>77.3</v>
      </c>
      <c r="D2169" s="59">
        <v>2014</v>
      </c>
    </row>
    <row r="2170" spans="2:4" hidden="1" x14ac:dyDescent="0.25">
      <c r="B2170" s="34" t="s">
        <v>53</v>
      </c>
      <c r="C2170" s="46">
        <v>76.900000000000006</v>
      </c>
      <c r="D2170" s="61">
        <v>2013</v>
      </c>
    </row>
    <row r="2171" spans="2:4" hidden="1" x14ac:dyDescent="0.25">
      <c r="B2171" s="35" t="s">
        <v>53</v>
      </c>
      <c r="C2171" s="47">
        <v>76.3</v>
      </c>
      <c r="D2171" s="59">
        <v>2012</v>
      </c>
    </row>
    <row r="2172" spans="2:4" hidden="1" x14ac:dyDescent="0.25">
      <c r="B2172" s="34" t="s">
        <v>53</v>
      </c>
      <c r="C2172" s="46">
        <v>76.099999999999994</v>
      </c>
      <c r="D2172" s="61">
        <v>2011</v>
      </c>
    </row>
    <row r="2173" spans="2:4" hidden="1" x14ac:dyDescent="0.25">
      <c r="B2173" s="35" t="s">
        <v>53</v>
      </c>
      <c r="C2173" s="47">
        <v>75.599999999999994</v>
      </c>
      <c r="D2173" s="59">
        <v>2010</v>
      </c>
    </row>
    <row r="2174" spans="2:4" hidden="1" x14ac:dyDescent="0.25">
      <c r="B2174" s="34" t="s">
        <v>53</v>
      </c>
      <c r="C2174" s="46">
        <v>74.900000000000006</v>
      </c>
      <c r="D2174" s="61">
        <v>2009</v>
      </c>
    </row>
    <row r="2175" spans="2:4" hidden="1" x14ac:dyDescent="0.25">
      <c r="B2175" s="35" t="s">
        <v>53</v>
      </c>
      <c r="C2175" s="47">
        <v>74.2</v>
      </c>
      <c r="D2175" s="59">
        <v>2008</v>
      </c>
    </row>
    <row r="2176" spans="2:4" hidden="1" x14ac:dyDescent="0.25">
      <c r="B2176" s="34" t="s">
        <v>53</v>
      </c>
      <c r="C2176" s="46">
        <v>73</v>
      </c>
      <c r="D2176" s="61">
        <v>2007</v>
      </c>
    </row>
    <row r="2177" spans="2:4" hidden="1" x14ac:dyDescent="0.25">
      <c r="B2177" s="35" t="s">
        <v>53</v>
      </c>
      <c r="C2177" s="47">
        <v>73</v>
      </c>
      <c r="D2177" s="59">
        <v>2006</v>
      </c>
    </row>
    <row r="2178" spans="2:4" hidden="1" x14ac:dyDescent="0.25">
      <c r="B2178" s="34" t="s">
        <v>53</v>
      </c>
      <c r="C2178" s="46">
        <v>72.8</v>
      </c>
      <c r="D2178" s="61">
        <v>2005</v>
      </c>
    </row>
    <row r="2179" spans="2:4" hidden="1" x14ac:dyDescent="0.25">
      <c r="B2179" s="35" t="s">
        <v>53</v>
      </c>
      <c r="C2179" s="47">
        <v>72.3</v>
      </c>
      <c r="D2179" s="59">
        <v>2004</v>
      </c>
    </row>
    <row r="2180" spans="2:4" hidden="1" x14ac:dyDescent="0.25">
      <c r="B2180" s="34" t="s">
        <v>54</v>
      </c>
      <c r="C2180" s="46">
        <v>64.2</v>
      </c>
      <c r="D2180" s="61">
        <v>2014</v>
      </c>
    </row>
    <row r="2181" spans="2:4" hidden="1" x14ac:dyDescent="0.25">
      <c r="B2181" s="35" t="s">
        <v>54</v>
      </c>
      <c r="C2181" s="47">
        <v>63.7</v>
      </c>
      <c r="D2181" s="59">
        <v>2013</v>
      </c>
    </row>
    <row r="2182" spans="2:4" hidden="1" x14ac:dyDescent="0.25">
      <c r="B2182" s="34" t="s">
        <v>54</v>
      </c>
      <c r="C2182" s="46">
        <v>63.3</v>
      </c>
      <c r="D2182" s="61">
        <v>2012</v>
      </c>
    </row>
    <row r="2183" spans="2:4" hidden="1" x14ac:dyDescent="0.25">
      <c r="B2183" s="35" t="s">
        <v>54</v>
      </c>
      <c r="C2183" s="47">
        <v>62.6</v>
      </c>
      <c r="D2183" s="59">
        <v>2011</v>
      </c>
    </row>
    <row r="2184" spans="2:4" hidden="1" x14ac:dyDescent="0.25">
      <c r="B2184" s="34" t="s">
        <v>54</v>
      </c>
      <c r="C2184" s="46">
        <v>61.8</v>
      </c>
      <c r="D2184" s="61">
        <v>2010</v>
      </c>
    </row>
    <row r="2185" spans="2:4" hidden="1" x14ac:dyDescent="0.25">
      <c r="B2185" s="35" t="s">
        <v>54</v>
      </c>
      <c r="C2185" s="47">
        <v>68</v>
      </c>
      <c r="D2185" s="59">
        <v>2009</v>
      </c>
    </row>
    <row r="2186" spans="2:4" hidden="1" x14ac:dyDescent="0.25">
      <c r="B2186" s="34" t="s">
        <v>54</v>
      </c>
      <c r="C2186" s="46">
        <v>59.8</v>
      </c>
      <c r="D2186" s="61">
        <v>2008</v>
      </c>
    </row>
    <row r="2187" spans="2:4" hidden="1" x14ac:dyDescent="0.25">
      <c r="B2187" s="35" t="s">
        <v>54</v>
      </c>
      <c r="C2187" s="47">
        <v>58.5</v>
      </c>
      <c r="D2187" s="59">
        <v>2007</v>
      </c>
    </row>
    <row r="2188" spans="2:4" hidden="1" x14ac:dyDescent="0.25">
      <c r="B2188" s="34" t="s">
        <v>55</v>
      </c>
      <c r="C2188" s="46">
        <v>69.7</v>
      </c>
      <c r="D2188" s="61">
        <v>2014</v>
      </c>
    </row>
    <row r="2189" spans="2:4" hidden="1" x14ac:dyDescent="0.25">
      <c r="B2189" s="35" t="s">
        <v>55</v>
      </c>
      <c r="C2189" s="47">
        <v>69.599999999999994</v>
      </c>
      <c r="D2189" s="59">
        <v>2013</v>
      </c>
    </row>
    <row r="2190" spans="2:4" hidden="1" x14ac:dyDescent="0.25">
      <c r="B2190" s="34" t="s">
        <v>55</v>
      </c>
      <c r="C2190" s="46">
        <v>69.400000000000006</v>
      </c>
      <c r="D2190" s="61">
        <v>2012</v>
      </c>
    </row>
    <row r="2191" spans="2:4" hidden="1" x14ac:dyDescent="0.25">
      <c r="B2191" s="35" t="s">
        <v>55</v>
      </c>
      <c r="C2191" s="47">
        <v>69.2</v>
      </c>
      <c r="D2191" s="59">
        <v>2011</v>
      </c>
    </row>
    <row r="2192" spans="2:4" hidden="1" x14ac:dyDescent="0.25">
      <c r="B2192" s="34" t="s">
        <v>55</v>
      </c>
      <c r="C2192" s="46">
        <v>69.099999999999994</v>
      </c>
      <c r="D2192" s="61">
        <v>2010</v>
      </c>
    </row>
    <row r="2193" spans="2:4" hidden="1" x14ac:dyDescent="0.25">
      <c r="B2193" s="35" t="s">
        <v>55</v>
      </c>
      <c r="C2193" s="47">
        <v>68.900000000000006</v>
      </c>
      <c r="D2193" s="59">
        <v>2009</v>
      </c>
    </row>
    <row r="2194" spans="2:4" hidden="1" x14ac:dyDescent="0.25">
      <c r="B2194" s="34" t="s">
        <v>55</v>
      </c>
      <c r="C2194" s="46">
        <v>68.7</v>
      </c>
      <c r="D2194" s="61">
        <v>2008</v>
      </c>
    </row>
    <row r="2195" spans="2:4" hidden="1" x14ac:dyDescent="0.25">
      <c r="B2195" s="35" t="s">
        <v>55</v>
      </c>
      <c r="C2195" s="47">
        <v>68.599999999999994</v>
      </c>
      <c r="D2195" s="59">
        <v>2007</v>
      </c>
    </row>
    <row r="2196" spans="2:4" hidden="1" x14ac:dyDescent="0.25">
      <c r="B2196" s="34" t="s">
        <v>55</v>
      </c>
      <c r="C2196" s="46">
        <v>68.5</v>
      </c>
      <c r="D2196" s="61">
        <v>2006</v>
      </c>
    </row>
    <row r="2197" spans="2:4" hidden="1" x14ac:dyDescent="0.25">
      <c r="B2197" s="35" t="s">
        <v>55</v>
      </c>
      <c r="C2197" s="47">
        <v>68.3</v>
      </c>
      <c r="D2197" s="59">
        <v>2005</v>
      </c>
    </row>
    <row r="2198" spans="2:4" hidden="1" x14ac:dyDescent="0.25">
      <c r="B2198" s="34" t="s">
        <v>55</v>
      </c>
      <c r="C2198" s="46">
        <v>68.099999999999994</v>
      </c>
      <c r="D2198" s="61">
        <v>2004</v>
      </c>
    </row>
    <row r="2199" spans="2:4" hidden="1" x14ac:dyDescent="0.25">
      <c r="B2199" s="35" t="s">
        <v>55</v>
      </c>
      <c r="C2199" s="47">
        <v>68</v>
      </c>
      <c r="D2199" s="59">
        <v>2003</v>
      </c>
    </row>
    <row r="2200" spans="2:4" hidden="1" x14ac:dyDescent="0.25">
      <c r="B2200" s="34" t="s">
        <v>55</v>
      </c>
      <c r="C2200" s="46">
        <v>67.900000000000006</v>
      </c>
      <c r="D2200" s="61">
        <v>2002</v>
      </c>
    </row>
    <row r="2201" spans="2:4" hidden="1" x14ac:dyDescent="0.25">
      <c r="B2201" s="35" t="s">
        <v>55</v>
      </c>
      <c r="C2201" s="47">
        <v>67.8</v>
      </c>
      <c r="D2201" s="59">
        <v>2001</v>
      </c>
    </row>
    <row r="2202" spans="2:4" hidden="1" x14ac:dyDescent="0.25">
      <c r="B2202" s="34" t="s">
        <v>55</v>
      </c>
      <c r="C2202" s="46">
        <v>67.7</v>
      </c>
      <c r="D2202" s="61">
        <v>2000</v>
      </c>
    </row>
    <row r="2203" spans="2:4" hidden="1" x14ac:dyDescent="0.25">
      <c r="B2203" s="35" t="s">
        <v>56</v>
      </c>
      <c r="C2203" s="47">
        <v>82.2</v>
      </c>
      <c r="D2203" s="59">
        <v>2014</v>
      </c>
    </row>
    <row r="2204" spans="2:4" hidden="1" x14ac:dyDescent="0.25">
      <c r="B2204" s="34" t="s">
        <v>56</v>
      </c>
      <c r="C2204" s="46">
        <v>82</v>
      </c>
      <c r="D2204" s="61">
        <v>2013</v>
      </c>
    </row>
    <row r="2205" spans="2:4" hidden="1" x14ac:dyDescent="0.25">
      <c r="B2205" s="35" t="s">
        <v>56</v>
      </c>
      <c r="C2205" s="47">
        <v>81.5</v>
      </c>
      <c r="D2205" s="59">
        <v>2012</v>
      </c>
    </row>
    <row r="2206" spans="2:4" hidden="1" x14ac:dyDescent="0.25">
      <c r="B2206" s="34" t="s">
        <v>56</v>
      </c>
      <c r="C2206" s="46">
        <v>81.7</v>
      </c>
      <c r="D2206" s="61">
        <v>2011</v>
      </c>
    </row>
    <row r="2207" spans="2:4" hidden="1" x14ac:dyDescent="0.25">
      <c r="B2207" s="35" t="s">
        <v>56</v>
      </c>
      <c r="C2207" s="47">
        <v>81.3</v>
      </c>
      <c r="D2207" s="59">
        <v>2010</v>
      </c>
    </row>
    <row r="2208" spans="2:4" hidden="1" x14ac:dyDescent="0.25">
      <c r="B2208" s="34" t="s">
        <v>56</v>
      </c>
      <c r="C2208" s="46">
        <v>81.099999999999994</v>
      </c>
      <c r="D2208" s="61">
        <v>2009</v>
      </c>
    </row>
    <row r="2209" spans="2:4" hidden="1" x14ac:dyDescent="0.25">
      <c r="B2209" s="35" t="s">
        <v>56</v>
      </c>
      <c r="C2209" s="47">
        <v>89</v>
      </c>
      <c r="D2209" s="59">
        <v>2008</v>
      </c>
    </row>
    <row r="2210" spans="2:4" hidden="1" x14ac:dyDescent="0.25">
      <c r="B2210" s="34" t="s">
        <v>56</v>
      </c>
      <c r="C2210" s="46">
        <v>89</v>
      </c>
      <c r="D2210" s="61">
        <v>2007</v>
      </c>
    </row>
    <row r="2211" spans="2:4" hidden="1" x14ac:dyDescent="0.25">
      <c r="B2211" s="35" t="s">
        <v>56</v>
      </c>
      <c r="C2211" s="47">
        <v>86</v>
      </c>
      <c r="D2211" s="59">
        <v>2006</v>
      </c>
    </row>
    <row r="2212" spans="2:4" hidden="1" x14ac:dyDescent="0.25">
      <c r="B2212" s="34" t="s">
        <v>56</v>
      </c>
      <c r="C2212" s="46">
        <v>81</v>
      </c>
      <c r="D2212" s="61">
        <v>2005</v>
      </c>
    </row>
    <row r="2213" spans="2:4" hidden="1" x14ac:dyDescent="0.25">
      <c r="B2213" s="35" t="s">
        <v>56</v>
      </c>
      <c r="C2213" s="47">
        <v>82</v>
      </c>
      <c r="D2213" s="59">
        <v>2004</v>
      </c>
    </row>
    <row r="2214" spans="2:4" hidden="1" x14ac:dyDescent="0.25">
      <c r="B2214" s="34" t="s">
        <v>56</v>
      </c>
      <c r="C2214" s="46">
        <v>79.3</v>
      </c>
      <c r="D2214" s="61">
        <v>2003</v>
      </c>
    </row>
    <row r="2215" spans="2:4" hidden="1" x14ac:dyDescent="0.25">
      <c r="B2215" s="35" t="s">
        <v>56</v>
      </c>
      <c r="C2215" s="47">
        <v>79.2</v>
      </c>
      <c r="D2215" s="59">
        <v>2002</v>
      </c>
    </row>
    <row r="2216" spans="2:4" hidden="1" x14ac:dyDescent="0.25">
      <c r="B2216" s="34" t="s">
        <v>56</v>
      </c>
      <c r="C2216" s="46">
        <v>79</v>
      </c>
      <c r="D2216" s="61">
        <v>2001</v>
      </c>
    </row>
    <row r="2217" spans="2:4" hidden="1" x14ac:dyDescent="0.25">
      <c r="B2217" s="35" t="s">
        <v>56</v>
      </c>
      <c r="C2217" s="47">
        <v>78.8</v>
      </c>
      <c r="D2217" s="59">
        <v>2000</v>
      </c>
    </row>
    <row r="2218" spans="2:4" hidden="1" x14ac:dyDescent="0.25">
      <c r="B2218" s="34" t="s">
        <v>57</v>
      </c>
      <c r="C2218" s="46">
        <v>65.5</v>
      </c>
      <c r="D2218" s="61">
        <v>2014</v>
      </c>
    </row>
    <row r="2219" spans="2:4" hidden="1" x14ac:dyDescent="0.25">
      <c r="B2219" s="35" t="s">
        <v>57</v>
      </c>
      <c r="C2219" s="47">
        <v>64.599999999999994</v>
      </c>
      <c r="D2219" s="59">
        <v>2013</v>
      </c>
    </row>
    <row r="2220" spans="2:4" hidden="1" x14ac:dyDescent="0.25">
      <c r="B2220" s="34" t="s">
        <v>57</v>
      </c>
      <c r="C2220" s="46">
        <v>63.5</v>
      </c>
      <c r="D2220" s="61">
        <v>2012</v>
      </c>
    </row>
    <row r="2221" spans="2:4" hidden="1" x14ac:dyDescent="0.25">
      <c r="B2221" s="35" t="s">
        <v>57</v>
      </c>
      <c r="C2221" s="47">
        <v>62.8</v>
      </c>
      <c r="D2221" s="59">
        <v>2011</v>
      </c>
    </row>
    <row r="2222" spans="2:4" hidden="1" x14ac:dyDescent="0.25">
      <c r="B2222" s="34" t="s">
        <v>57</v>
      </c>
      <c r="C2222" s="46">
        <v>62.3</v>
      </c>
      <c r="D2222" s="61">
        <v>2010</v>
      </c>
    </row>
    <row r="2223" spans="2:4" hidden="1" x14ac:dyDescent="0.25">
      <c r="B2223" s="35" t="s">
        <v>57</v>
      </c>
      <c r="C2223" s="47">
        <v>61.7</v>
      </c>
      <c r="D2223" s="59">
        <v>2009</v>
      </c>
    </row>
    <row r="2224" spans="2:4" hidden="1" x14ac:dyDescent="0.25">
      <c r="B2224" s="34" t="s">
        <v>57</v>
      </c>
      <c r="C2224" s="46">
        <v>61.6</v>
      </c>
      <c r="D2224" s="61">
        <v>2008</v>
      </c>
    </row>
    <row r="2225" spans="2:4" hidden="1" x14ac:dyDescent="0.25">
      <c r="B2225" s="35" t="s">
        <v>57</v>
      </c>
      <c r="C2225" s="47">
        <v>61.6</v>
      </c>
      <c r="D2225" s="59">
        <v>2007</v>
      </c>
    </row>
    <row r="2226" spans="2:4" hidden="1" x14ac:dyDescent="0.25">
      <c r="B2226" s="34" t="s">
        <v>57</v>
      </c>
      <c r="C2226" s="46">
        <v>61.4</v>
      </c>
      <c r="D2226" s="61">
        <v>2006</v>
      </c>
    </row>
    <row r="2227" spans="2:4" hidden="1" x14ac:dyDescent="0.25">
      <c r="B2227" s="35" t="s">
        <v>57</v>
      </c>
      <c r="C2227" s="47">
        <v>65</v>
      </c>
      <c r="D2227" s="59">
        <v>2005</v>
      </c>
    </row>
    <row r="2228" spans="2:4" hidden="1" x14ac:dyDescent="0.25">
      <c r="B2228" s="34" t="s">
        <v>58</v>
      </c>
      <c r="C2228" s="46">
        <v>74.5</v>
      </c>
      <c r="D2228" s="61">
        <v>2014</v>
      </c>
    </row>
    <row r="2229" spans="2:4" hidden="1" x14ac:dyDescent="0.25">
      <c r="B2229" s="35" t="s">
        <v>58</v>
      </c>
      <c r="C2229" s="47">
        <v>74.5</v>
      </c>
      <c r="D2229" s="59">
        <v>2013</v>
      </c>
    </row>
    <row r="2230" spans="2:4" hidden="1" x14ac:dyDescent="0.25">
      <c r="B2230" s="34" t="s">
        <v>58</v>
      </c>
      <c r="C2230" s="46">
        <v>74.2</v>
      </c>
      <c r="D2230" s="61">
        <v>2012</v>
      </c>
    </row>
    <row r="2231" spans="2:4" hidden="1" x14ac:dyDescent="0.25">
      <c r="B2231" s="35" t="s">
        <v>58</v>
      </c>
      <c r="C2231" s="47">
        <v>73.900000000000006</v>
      </c>
      <c r="D2231" s="59">
        <v>2011</v>
      </c>
    </row>
    <row r="2232" spans="2:4" hidden="1" x14ac:dyDescent="0.25">
      <c r="B2232" s="34" t="s">
        <v>58</v>
      </c>
      <c r="C2232" s="46">
        <v>73.8</v>
      </c>
      <c r="D2232" s="61">
        <v>2010</v>
      </c>
    </row>
    <row r="2233" spans="2:4" hidden="1" x14ac:dyDescent="0.25">
      <c r="B2233" s="35" t="s">
        <v>58</v>
      </c>
      <c r="C2233" s="47">
        <v>73.2</v>
      </c>
      <c r="D2233" s="59">
        <v>2009</v>
      </c>
    </row>
    <row r="2234" spans="2:4" hidden="1" x14ac:dyDescent="0.25">
      <c r="B2234" s="34" t="s">
        <v>58</v>
      </c>
      <c r="C2234" s="46">
        <v>73.900000000000006</v>
      </c>
      <c r="D2234" s="61">
        <v>2008</v>
      </c>
    </row>
    <row r="2235" spans="2:4" hidden="1" x14ac:dyDescent="0.25">
      <c r="B2235" s="35" t="s">
        <v>58</v>
      </c>
      <c r="C2235" s="47">
        <v>74.400000000000006</v>
      </c>
      <c r="D2235" s="59">
        <v>2007</v>
      </c>
    </row>
    <row r="2236" spans="2:4" hidden="1" x14ac:dyDescent="0.25">
      <c r="B2236" s="34" t="s">
        <v>58</v>
      </c>
      <c r="C2236" s="46">
        <v>73.900000000000006</v>
      </c>
      <c r="D2236" s="61">
        <v>2006</v>
      </c>
    </row>
    <row r="2237" spans="2:4" hidden="1" x14ac:dyDescent="0.25">
      <c r="B2237" s="35" t="s">
        <v>58</v>
      </c>
      <c r="C2237" s="47">
        <v>73.900000000000006</v>
      </c>
      <c r="D2237" s="59">
        <v>2005</v>
      </c>
    </row>
    <row r="2238" spans="2:4" hidden="1" x14ac:dyDescent="0.25">
      <c r="B2238" s="34" t="s">
        <v>58</v>
      </c>
      <c r="C2238" s="46">
        <v>72.3</v>
      </c>
      <c r="D2238" s="61">
        <v>2004</v>
      </c>
    </row>
    <row r="2239" spans="2:4" hidden="1" x14ac:dyDescent="0.25">
      <c r="B2239" s="35" t="s">
        <v>58</v>
      </c>
      <c r="C2239" s="47">
        <v>72.7</v>
      </c>
      <c r="D2239" s="59">
        <v>2003</v>
      </c>
    </row>
    <row r="2240" spans="2:4" hidden="1" x14ac:dyDescent="0.25">
      <c r="B2240" s="34" t="s">
        <v>58</v>
      </c>
      <c r="C2240" s="46">
        <v>71.7</v>
      </c>
      <c r="D2240" s="61">
        <v>2002</v>
      </c>
    </row>
    <row r="2241" spans="2:4" hidden="1" x14ac:dyDescent="0.25">
      <c r="B2241" s="35" t="s">
        <v>58</v>
      </c>
      <c r="C2241" s="47">
        <v>73</v>
      </c>
      <c r="D2241" s="59">
        <v>2001</v>
      </c>
    </row>
    <row r="2242" spans="2:4" hidden="1" x14ac:dyDescent="0.25">
      <c r="B2242" s="34" t="s">
        <v>58</v>
      </c>
      <c r="C2242" s="46">
        <v>71.8</v>
      </c>
      <c r="D2242" s="61">
        <v>2000</v>
      </c>
    </row>
    <row r="2243" spans="2:4" hidden="1" x14ac:dyDescent="0.25">
      <c r="B2243" s="35" t="s">
        <v>59</v>
      </c>
      <c r="C2243" s="47">
        <v>89</v>
      </c>
      <c r="D2243" s="59">
        <v>2014</v>
      </c>
    </row>
    <row r="2244" spans="2:4" hidden="1" x14ac:dyDescent="0.25">
      <c r="B2244" s="34" t="s">
        <v>59</v>
      </c>
      <c r="C2244" s="46">
        <v>86</v>
      </c>
      <c r="D2244" s="61">
        <v>2013</v>
      </c>
    </row>
    <row r="2245" spans="2:4" hidden="1" x14ac:dyDescent="0.25">
      <c r="B2245" s="35" t="s">
        <v>59</v>
      </c>
      <c r="C2245" s="47">
        <v>86</v>
      </c>
      <c r="D2245" s="59">
        <v>2012</v>
      </c>
    </row>
    <row r="2246" spans="2:4" hidden="1" x14ac:dyDescent="0.25">
      <c r="B2246" s="34" t="s">
        <v>59</v>
      </c>
      <c r="C2246" s="46">
        <v>85</v>
      </c>
      <c r="D2246" s="61">
        <v>2011</v>
      </c>
    </row>
    <row r="2247" spans="2:4" hidden="1" x14ac:dyDescent="0.25">
      <c r="B2247" s="35" t="s">
        <v>59</v>
      </c>
      <c r="C2247" s="47">
        <v>81</v>
      </c>
      <c r="D2247" s="59">
        <v>2010</v>
      </c>
    </row>
    <row r="2248" spans="2:4" hidden="1" x14ac:dyDescent="0.25">
      <c r="B2248" s="34" t="s">
        <v>59</v>
      </c>
      <c r="C2248" s="46">
        <v>80</v>
      </c>
      <c r="D2248" s="61">
        <v>2009</v>
      </c>
    </row>
    <row r="2249" spans="2:4" hidden="1" x14ac:dyDescent="0.25">
      <c r="B2249" s="35" t="s">
        <v>59</v>
      </c>
      <c r="C2249" s="47">
        <v>79.900000000000006</v>
      </c>
      <c r="D2249" s="59">
        <v>2008</v>
      </c>
    </row>
    <row r="2250" spans="2:4" hidden="1" x14ac:dyDescent="0.25">
      <c r="B2250" s="34" t="s">
        <v>59</v>
      </c>
      <c r="C2250" s="46">
        <v>79.8</v>
      </c>
      <c r="D2250" s="61">
        <v>2007</v>
      </c>
    </row>
    <row r="2251" spans="2:4" hidden="1" x14ac:dyDescent="0.25">
      <c r="B2251" s="35" t="s">
        <v>59</v>
      </c>
      <c r="C2251" s="47">
        <v>79.599999999999994</v>
      </c>
      <c r="D2251" s="59">
        <v>2006</v>
      </c>
    </row>
    <row r="2252" spans="2:4" hidden="1" x14ac:dyDescent="0.25">
      <c r="B2252" s="34" t="s">
        <v>59</v>
      </c>
      <c r="C2252" s="46">
        <v>79.2</v>
      </c>
      <c r="D2252" s="61">
        <v>2005</v>
      </c>
    </row>
    <row r="2253" spans="2:4" hidden="1" x14ac:dyDescent="0.25">
      <c r="B2253" s="35" t="s">
        <v>59</v>
      </c>
      <c r="C2253" s="47">
        <v>79.099999999999994</v>
      </c>
      <c r="D2253" s="59">
        <v>2004</v>
      </c>
    </row>
    <row r="2254" spans="2:4" hidden="1" x14ac:dyDescent="0.25">
      <c r="B2254" s="34" t="s">
        <v>59</v>
      </c>
      <c r="C2254" s="46">
        <v>78.5</v>
      </c>
      <c r="D2254" s="61">
        <v>2003</v>
      </c>
    </row>
    <row r="2255" spans="2:4" hidden="1" x14ac:dyDescent="0.25">
      <c r="B2255" s="35" t="s">
        <v>59</v>
      </c>
      <c r="C2255" s="47">
        <v>78.400000000000006</v>
      </c>
      <c r="D2255" s="59">
        <v>2002</v>
      </c>
    </row>
    <row r="2256" spans="2:4" hidden="1" x14ac:dyDescent="0.25">
      <c r="B2256" s="34" t="s">
        <v>59</v>
      </c>
      <c r="C2256" s="46">
        <v>78.3</v>
      </c>
      <c r="D2256" s="61">
        <v>2001</v>
      </c>
    </row>
    <row r="2257" spans="2:4" hidden="1" x14ac:dyDescent="0.25">
      <c r="B2257" s="35" t="s">
        <v>59</v>
      </c>
      <c r="C2257" s="47">
        <v>78</v>
      </c>
      <c r="D2257" s="59">
        <v>2000</v>
      </c>
    </row>
    <row r="2258" spans="2:4" hidden="1" x14ac:dyDescent="0.25">
      <c r="B2258" s="34" t="s">
        <v>60</v>
      </c>
      <c r="C2258" s="46">
        <v>62.1</v>
      </c>
      <c r="D2258" s="61">
        <v>2014</v>
      </c>
    </row>
    <row r="2259" spans="2:4" hidden="1" x14ac:dyDescent="0.25">
      <c r="B2259" s="35" t="s">
        <v>60</v>
      </c>
      <c r="C2259" s="47">
        <v>61.9</v>
      </c>
      <c r="D2259" s="59">
        <v>2013</v>
      </c>
    </row>
    <row r="2260" spans="2:4" hidden="1" x14ac:dyDescent="0.25">
      <c r="B2260" s="34" t="s">
        <v>60</v>
      </c>
      <c r="C2260" s="46">
        <v>61.6</v>
      </c>
      <c r="D2260" s="61">
        <v>2012</v>
      </c>
    </row>
    <row r="2261" spans="2:4" hidden="1" x14ac:dyDescent="0.25">
      <c r="B2261" s="35" t="s">
        <v>60</v>
      </c>
      <c r="C2261" s="47">
        <v>61.2</v>
      </c>
      <c r="D2261" s="59">
        <v>2011</v>
      </c>
    </row>
    <row r="2262" spans="2:4" hidden="1" x14ac:dyDescent="0.25">
      <c r="B2262" s="34" t="s">
        <v>60</v>
      </c>
      <c r="C2262" s="46">
        <v>69</v>
      </c>
      <c r="D2262" s="61">
        <v>2010</v>
      </c>
    </row>
    <row r="2263" spans="2:4" hidden="1" x14ac:dyDescent="0.25">
      <c r="B2263" s="35" t="s">
        <v>60</v>
      </c>
      <c r="C2263" s="47">
        <v>66</v>
      </c>
      <c r="D2263" s="59">
        <v>2009</v>
      </c>
    </row>
    <row r="2264" spans="2:4" hidden="1" x14ac:dyDescent="0.25">
      <c r="B2264" s="34" t="s">
        <v>60</v>
      </c>
      <c r="C2264" s="46">
        <v>63</v>
      </c>
      <c r="D2264" s="61">
        <v>2008</v>
      </c>
    </row>
    <row r="2265" spans="2:4" hidden="1" x14ac:dyDescent="0.25">
      <c r="B2265" s="35" t="s">
        <v>60</v>
      </c>
      <c r="C2265" s="47">
        <v>59.9</v>
      </c>
      <c r="D2265" s="59">
        <v>2007</v>
      </c>
    </row>
    <row r="2266" spans="2:4" hidden="1" x14ac:dyDescent="0.25">
      <c r="B2266" s="34" t="s">
        <v>60</v>
      </c>
      <c r="C2266" s="46">
        <v>59.4</v>
      </c>
      <c r="D2266" s="61">
        <v>2006</v>
      </c>
    </row>
    <row r="2267" spans="2:4" hidden="1" x14ac:dyDescent="0.25">
      <c r="B2267" s="35" t="s">
        <v>60</v>
      </c>
      <c r="C2267" s="47">
        <v>58.9</v>
      </c>
      <c r="D2267" s="59">
        <v>2005</v>
      </c>
    </row>
    <row r="2268" spans="2:4" hidden="1" x14ac:dyDescent="0.25">
      <c r="B2268" s="34" t="s">
        <v>60</v>
      </c>
      <c r="C2268" s="46">
        <v>58.3</v>
      </c>
      <c r="D2268" s="61">
        <v>2004</v>
      </c>
    </row>
    <row r="2269" spans="2:4" hidden="1" x14ac:dyDescent="0.25">
      <c r="B2269" s="35" t="s">
        <v>60</v>
      </c>
      <c r="C2269" s="47">
        <v>57.9</v>
      </c>
      <c r="D2269" s="59">
        <v>2003</v>
      </c>
    </row>
    <row r="2270" spans="2:4" hidden="1" x14ac:dyDescent="0.25">
      <c r="B2270" s="34" t="s">
        <v>60</v>
      </c>
      <c r="C2270" s="46">
        <v>57.6</v>
      </c>
      <c r="D2270" s="61">
        <v>2002</v>
      </c>
    </row>
    <row r="2271" spans="2:4" hidden="1" x14ac:dyDescent="0.25">
      <c r="B2271" s="35" t="s">
        <v>61</v>
      </c>
      <c r="C2271" s="47">
        <v>88</v>
      </c>
      <c r="D2271" s="59">
        <v>2014</v>
      </c>
    </row>
    <row r="2272" spans="2:4" hidden="1" x14ac:dyDescent="0.25">
      <c r="B2272" s="34" t="s">
        <v>61</v>
      </c>
      <c r="C2272" s="46">
        <v>86</v>
      </c>
      <c r="D2272" s="61">
        <v>2013</v>
      </c>
    </row>
    <row r="2273" spans="2:4" hidden="1" x14ac:dyDescent="0.25">
      <c r="B2273" s="35" t="s">
        <v>61</v>
      </c>
      <c r="C2273" s="47">
        <v>84</v>
      </c>
      <c r="D2273" s="59">
        <v>2012</v>
      </c>
    </row>
    <row r="2274" spans="2:4" hidden="1" x14ac:dyDescent="0.25">
      <c r="B2274" s="34" t="s">
        <v>61</v>
      </c>
      <c r="C2274" s="46">
        <v>85</v>
      </c>
      <c r="D2274" s="61">
        <v>2011</v>
      </c>
    </row>
    <row r="2275" spans="2:4" hidden="1" x14ac:dyDescent="0.25">
      <c r="B2275" s="35" t="s">
        <v>61</v>
      </c>
      <c r="C2275" s="47">
        <v>83</v>
      </c>
      <c r="D2275" s="59">
        <v>2010</v>
      </c>
    </row>
    <row r="2276" spans="2:4" hidden="1" x14ac:dyDescent="0.25">
      <c r="B2276" s="34" t="s">
        <v>61</v>
      </c>
      <c r="C2276" s="46">
        <v>80</v>
      </c>
      <c r="D2276" s="61">
        <v>2009</v>
      </c>
    </row>
    <row r="2277" spans="2:4" hidden="1" x14ac:dyDescent="0.25">
      <c r="B2277" s="35" t="s">
        <v>61</v>
      </c>
      <c r="C2277" s="47">
        <v>79.900000000000006</v>
      </c>
      <c r="D2277" s="59">
        <v>2008</v>
      </c>
    </row>
    <row r="2278" spans="2:4" hidden="1" x14ac:dyDescent="0.25">
      <c r="B2278" s="34" t="s">
        <v>61</v>
      </c>
      <c r="C2278" s="46">
        <v>79.400000000000006</v>
      </c>
      <c r="D2278" s="61">
        <v>2007</v>
      </c>
    </row>
    <row r="2279" spans="2:4" hidden="1" x14ac:dyDescent="0.25">
      <c r="B2279" s="35" t="s">
        <v>61</v>
      </c>
      <c r="C2279" s="47">
        <v>79.7</v>
      </c>
      <c r="D2279" s="59">
        <v>2006</v>
      </c>
    </row>
    <row r="2280" spans="2:4" hidden="1" x14ac:dyDescent="0.25">
      <c r="B2280" s="34" t="s">
        <v>61</v>
      </c>
      <c r="C2280" s="46">
        <v>79.3</v>
      </c>
      <c r="D2280" s="61">
        <v>2005</v>
      </c>
    </row>
    <row r="2281" spans="2:4" hidden="1" x14ac:dyDescent="0.25">
      <c r="B2281" s="35" t="s">
        <v>61</v>
      </c>
      <c r="C2281" s="47">
        <v>79.2</v>
      </c>
      <c r="D2281" s="59">
        <v>2004</v>
      </c>
    </row>
    <row r="2282" spans="2:4" hidden="1" x14ac:dyDescent="0.25">
      <c r="B2282" s="34" t="s">
        <v>61</v>
      </c>
      <c r="C2282" s="46">
        <v>79.099999999999994</v>
      </c>
      <c r="D2282" s="61">
        <v>2003</v>
      </c>
    </row>
    <row r="2283" spans="2:4" hidden="1" x14ac:dyDescent="0.25">
      <c r="B2283" s="35" t="s">
        <v>61</v>
      </c>
      <c r="C2283" s="47">
        <v>79</v>
      </c>
      <c r="D2283" s="59">
        <v>2002</v>
      </c>
    </row>
    <row r="2284" spans="2:4" hidden="1" x14ac:dyDescent="0.25">
      <c r="B2284" s="34" t="s">
        <v>61</v>
      </c>
      <c r="C2284" s="46">
        <v>78.7</v>
      </c>
      <c r="D2284" s="61">
        <v>2001</v>
      </c>
    </row>
    <row r="2285" spans="2:4" hidden="1" x14ac:dyDescent="0.25">
      <c r="B2285" s="35" t="s">
        <v>61</v>
      </c>
      <c r="C2285" s="47">
        <v>78.2</v>
      </c>
      <c r="D2285" s="59">
        <v>2000</v>
      </c>
    </row>
    <row r="2286" spans="2:4" hidden="1" x14ac:dyDescent="0.25">
      <c r="B2286" s="34" t="s">
        <v>62</v>
      </c>
      <c r="C2286" s="46">
        <v>71.7</v>
      </c>
      <c r="D2286" s="61">
        <v>2014</v>
      </c>
    </row>
    <row r="2287" spans="2:4" hidden="1" x14ac:dyDescent="0.25">
      <c r="B2287" s="35" t="s">
        <v>62</v>
      </c>
      <c r="C2287" s="47">
        <v>71.400000000000006</v>
      </c>
      <c r="D2287" s="59">
        <v>2013</v>
      </c>
    </row>
    <row r="2288" spans="2:4" hidden="1" x14ac:dyDescent="0.25">
      <c r="B2288" s="34" t="s">
        <v>62</v>
      </c>
      <c r="C2288" s="46">
        <v>71.3</v>
      </c>
      <c r="D2288" s="61">
        <v>2012</v>
      </c>
    </row>
    <row r="2289" spans="2:4" hidden="1" x14ac:dyDescent="0.25">
      <c r="B2289" s="35" t="s">
        <v>62</v>
      </c>
      <c r="C2289" s="47">
        <v>71.099999999999994</v>
      </c>
      <c r="D2289" s="59">
        <v>2011</v>
      </c>
    </row>
    <row r="2290" spans="2:4" hidden="1" x14ac:dyDescent="0.25">
      <c r="B2290" s="34" t="s">
        <v>62</v>
      </c>
      <c r="C2290" s="46">
        <v>77</v>
      </c>
      <c r="D2290" s="61">
        <v>2010</v>
      </c>
    </row>
    <row r="2291" spans="2:4" hidden="1" x14ac:dyDescent="0.25">
      <c r="B2291" s="35" t="s">
        <v>62</v>
      </c>
      <c r="C2291" s="47">
        <v>76</v>
      </c>
      <c r="D2291" s="59">
        <v>2009</v>
      </c>
    </row>
    <row r="2292" spans="2:4" hidden="1" x14ac:dyDescent="0.25">
      <c r="B2292" s="34" t="s">
        <v>62</v>
      </c>
      <c r="C2292" s="46">
        <v>79</v>
      </c>
      <c r="D2292" s="61">
        <v>2008</v>
      </c>
    </row>
    <row r="2293" spans="2:4" hidden="1" x14ac:dyDescent="0.25">
      <c r="B2293" s="35" t="s">
        <v>62</v>
      </c>
      <c r="C2293" s="47">
        <v>75</v>
      </c>
      <c r="D2293" s="59">
        <v>2007</v>
      </c>
    </row>
    <row r="2294" spans="2:4" hidden="1" x14ac:dyDescent="0.25">
      <c r="B2294" s="34" t="s">
        <v>62</v>
      </c>
      <c r="C2294" s="46">
        <v>69.7</v>
      </c>
      <c r="D2294" s="61">
        <v>2006</v>
      </c>
    </row>
    <row r="2295" spans="2:4" hidden="1" x14ac:dyDescent="0.25">
      <c r="B2295" s="35" t="s">
        <v>62</v>
      </c>
      <c r="C2295" s="47">
        <v>69.2</v>
      </c>
      <c r="D2295" s="59">
        <v>2005</v>
      </c>
    </row>
    <row r="2296" spans="2:4" hidden="1" x14ac:dyDescent="0.25">
      <c r="B2296" s="34" t="s">
        <v>63</v>
      </c>
      <c r="C2296" s="46">
        <v>58.1</v>
      </c>
      <c r="D2296" s="61">
        <v>2014</v>
      </c>
    </row>
    <row r="2297" spans="2:4" hidden="1" x14ac:dyDescent="0.25">
      <c r="B2297" s="35" t="s">
        <v>63</v>
      </c>
      <c r="C2297" s="47">
        <v>58.8</v>
      </c>
      <c r="D2297" s="59">
        <v>2013</v>
      </c>
    </row>
    <row r="2298" spans="2:4" hidden="1" x14ac:dyDescent="0.25">
      <c r="B2298" s="34" t="s">
        <v>63</v>
      </c>
      <c r="C2298" s="46">
        <v>58.4</v>
      </c>
      <c r="D2298" s="61">
        <v>2012</v>
      </c>
    </row>
    <row r="2299" spans="2:4" hidden="1" x14ac:dyDescent="0.25">
      <c r="B2299" s="35" t="s">
        <v>63</v>
      </c>
      <c r="C2299" s="47">
        <v>58.1</v>
      </c>
      <c r="D2299" s="59">
        <v>2011</v>
      </c>
    </row>
    <row r="2300" spans="2:4" hidden="1" x14ac:dyDescent="0.25">
      <c r="B2300" s="34" t="s">
        <v>63</v>
      </c>
      <c r="C2300" s="46">
        <v>57.8</v>
      </c>
      <c r="D2300" s="61">
        <v>2010</v>
      </c>
    </row>
    <row r="2301" spans="2:4" hidden="1" x14ac:dyDescent="0.25">
      <c r="B2301" s="35" t="s">
        <v>63</v>
      </c>
      <c r="C2301" s="47">
        <v>57.3</v>
      </c>
      <c r="D2301" s="59">
        <v>2009</v>
      </c>
    </row>
    <row r="2302" spans="2:4" hidden="1" x14ac:dyDescent="0.25">
      <c r="B2302" s="34" t="s">
        <v>63</v>
      </c>
      <c r="C2302" s="46">
        <v>56.8</v>
      </c>
      <c r="D2302" s="61">
        <v>2008</v>
      </c>
    </row>
    <row r="2303" spans="2:4" hidden="1" x14ac:dyDescent="0.25">
      <c r="B2303" s="35" t="s">
        <v>63</v>
      </c>
      <c r="C2303" s="47">
        <v>56.4</v>
      </c>
      <c r="D2303" s="59">
        <v>2007</v>
      </c>
    </row>
    <row r="2304" spans="2:4" hidden="1" x14ac:dyDescent="0.25">
      <c r="B2304" s="34" t="s">
        <v>64</v>
      </c>
      <c r="C2304" s="46">
        <v>58.4</v>
      </c>
      <c r="D2304" s="61">
        <v>2014</v>
      </c>
    </row>
    <row r="2305" spans="2:4" hidden="1" x14ac:dyDescent="0.25">
      <c r="B2305" s="35" t="s">
        <v>64</v>
      </c>
      <c r="C2305" s="47">
        <v>58.1</v>
      </c>
      <c r="D2305" s="59">
        <v>2013</v>
      </c>
    </row>
    <row r="2306" spans="2:4" hidden="1" x14ac:dyDescent="0.25">
      <c r="B2306" s="34" t="s">
        <v>64</v>
      </c>
      <c r="C2306" s="46">
        <v>57.6</v>
      </c>
      <c r="D2306" s="61">
        <v>2012</v>
      </c>
    </row>
    <row r="2307" spans="2:4" hidden="1" x14ac:dyDescent="0.25">
      <c r="B2307" s="35" t="s">
        <v>64</v>
      </c>
      <c r="C2307" s="47">
        <v>57.1</v>
      </c>
      <c r="D2307" s="59">
        <v>2011</v>
      </c>
    </row>
    <row r="2308" spans="2:4" hidden="1" x14ac:dyDescent="0.25">
      <c r="B2308" s="34" t="s">
        <v>64</v>
      </c>
      <c r="C2308" s="46">
        <v>56.7</v>
      </c>
      <c r="D2308" s="61">
        <v>2010</v>
      </c>
    </row>
    <row r="2309" spans="2:4" hidden="1" x14ac:dyDescent="0.25">
      <c r="B2309" s="35" t="s">
        <v>64</v>
      </c>
      <c r="C2309" s="47">
        <v>56.3</v>
      </c>
      <c r="D2309" s="59">
        <v>2009</v>
      </c>
    </row>
    <row r="2310" spans="2:4" hidden="1" x14ac:dyDescent="0.25">
      <c r="B2310" s="34" t="s">
        <v>65</v>
      </c>
      <c r="C2310" s="46">
        <v>66</v>
      </c>
      <c r="D2310" s="61">
        <v>2014</v>
      </c>
    </row>
    <row r="2311" spans="2:4" hidden="1" x14ac:dyDescent="0.25">
      <c r="B2311" s="35" t="s">
        <v>65</v>
      </c>
      <c r="C2311" s="47">
        <v>65.900000000000006</v>
      </c>
      <c r="D2311" s="59">
        <v>2013</v>
      </c>
    </row>
    <row r="2312" spans="2:4" hidden="1" x14ac:dyDescent="0.25">
      <c r="B2312" s="34" t="s">
        <v>65</v>
      </c>
      <c r="C2312" s="46">
        <v>65.8</v>
      </c>
      <c r="D2312" s="61">
        <v>2012</v>
      </c>
    </row>
    <row r="2313" spans="2:4" hidden="1" x14ac:dyDescent="0.25">
      <c r="B2313" s="35" t="s">
        <v>65</v>
      </c>
      <c r="C2313" s="47">
        <v>65.599999999999994</v>
      </c>
      <c r="D2313" s="59">
        <v>2011</v>
      </c>
    </row>
    <row r="2314" spans="2:4" hidden="1" x14ac:dyDescent="0.25">
      <c r="B2314" s="34" t="s">
        <v>65</v>
      </c>
      <c r="C2314" s="46">
        <v>65.900000000000006</v>
      </c>
      <c r="D2314" s="61">
        <v>2010</v>
      </c>
    </row>
    <row r="2315" spans="2:4" hidden="1" x14ac:dyDescent="0.25">
      <c r="B2315" s="35" t="s">
        <v>65</v>
      </c>
      <c r="C2315" s="47">
        <v>66.099999999999994</v>
      </c>
      <c r="D2315" s="59">
        <v>2009</v>
      </c>
    </row>
    <row r="2316" spans="2:4" hidden="1" x14ac:dyDescent="0.25">
      <c r="B2316" s="34" t="s">
        <v>65</v>
      </c>
      <c r="C2316" s="46">
        <v>66.3</v>
      </c>
      <c r="D2316" s="61">
        <v>2008</v>
      </c>
    </row>
    <row r="2317" spans="2:4" hidden="1" x14ac:dyDescent="0.25">
      <c r="B2317" s="35" t="s">
        <v>65</v>
      </c>
      <c r="C2317" s="47">
        <v>65.7</v>
      </c>
      <c r="D2317" s="59">
        <v>2007</v>
      </c>
    </row>
    <row r="2318" spans="2:4" hidden="1" x14ac:dyDescent="0.25">
      <c r="B2318" s="34" t="s">
        <v>65</v>
      </c>
      <c r="C2318" s="46">
        <v>65.2</v>
      </c>
      <c r="D2318" s="61">
        <v>2006</v>
      </c>
    </row>
    <row r="2319" spans="2:4" hidden="1" x14ac:dyDescent="0.25">
      <c r="B2319" s="35" t="s">
        <v>65</v>
      </c>
      <c r="C2319" s="47">
        <v>65</v>
      </c>
      <c r="D2319" s="59">
        <v>2005</v>
      </c>
    </row>
    <row r="2320" spans="2:4" hidden="1" x14ac:dyDescent="0.25">
      <c r="B2320" s="34" t="s">
        <v>65</v>
      </c>
      <c r="C2320" s="46">
        <v>65.099999999999994</v>
      </c>
      <c r="D2320" s="61">
        <v>2004</v>
      </c>
    </row>
    <row r="2321" spans="2:4" hidden="1" x14ac:dyDescent="0.25">
      <c r="B2321" s="35" t="s">
        <v>65</v>
      </c>
      <c r="C2321" s="47">
        <v>65.3</v>
      </c>
      <c r="D2321" s="59">
        <v>2003</v>
      </c>
    </row>
    <row r="2322" spans="2:4" hidden="1" x14ac:dyDescent="0.25">
      <c r="B2322" s="34" t="s">
        <v>65</v>
      </c>
      <c r="C2322" s="46">
        <v>65.3</v>
      </c>
      <c r="D2322" s="61">
        <v>2002</v>
      </c>
    </row>
    <row r="2323" spans="2:4" hidden="1" x14ac:dyDescent="0.25">
      <c r="B2323" s="35" t="s">
        <v>65</v>
      </c>
      <c r="C2323" s="47">
        <v>65.400000000000006</v>
      </c>
      <c r="D2323" s="59">
        <v>2001</v>
      </c>
    </row>
    <row r="2324" spans="2:4" hidden="1" x14ac:dyDescent="0.25">
      <c r="B2324" s="34" t="s">
        <v>66</v>
      </c>
      <c r="C2324" s="46">
        <v>63.1</v>
      </c>
      <c r="D2324" s="61">
        <v>2014</v>
      </c>
    </row>
    <row r="2325" spans="2:4" hidden="1" x14ac:dyDescent="0.25">
      <c r="B2325" s="35" t="s">
        <v>66</v>
      </c>
      <c r="C2325" s="47">
        <v>62.7</v>
      </c>
      <c r="D2325" s="59">
        <v>2013</v>
      </c>
    </row>
    <row r="2326" spans="2:4" hidden="1" x14ac:dyDescent="0.25">
      <c r="B2326" s="34" t="s">
        <v>67</v>
      </c>
      <c r="C2326" s="46">
        <v>74.5</v>
      </c>
      <c r="D2326" s="61">
        <v>2014</v>
      </c>
    </row>
    <row r="2327" spans="2:4" hidden="1" x14ac:dyDescent="0.25">
      <c r="B2327" s="35" t="s">
        <v>67</v>
      </c>
      <c r="C2327" s="47">
        <v>74.3</v>
      </c>
      <c r="D2327" s="59">
        <v>2013</v>
      </c>
    </row>
    <row r="2328" spans="2:4" hidden="1" x14ac:dyDescent="0.25">
      <c r="B2328" s="34" t="s">
        <v>67</v>
      </c>
      <c r="C2328" s="46">
        <v>74.099999999999994</v>
      </c>
      <c r="D2328" s="61">
        <v>2012</v>
      </c>
    </row>
    <row r="2329" spans="2:4" hidden="1" x14ac:dyDescent="0.25">
      <c r="B2329" s="35" t="s">
        <v>67</v>
      </c>
      <c r="C2329" s="47">
        <v>73.900000000000006</v>
      </c>
      <c r="D2329" s="59">
        <v>2011</v>
      </c>
    </row>
    <row r="2330" spans="2:4" hidden="1" x14ac:dyDescent="0.25">
      <c r="B2330" s="34" t="s">
        <v>67</v>
      </c>
      <c r="C2330" s="46">
        <v>73.599999999999994</v>
      </c>
      <c r="D2330" s="61">
        <v>2010</v>
      </c>
    </row>
    <row r="2331" spans="2:4" hidden="1" x14ac:dyDescent="0.25">
      <c r="B2331" s="35" t="s">
        <v>67</v>
      </c>
      <c r="C2331" s="47">
        <v>73.400000000000006</v>
      </c>
      <c r="D2331" s="59">
        <v>2009</v>
      </c>
    </row>
    <row r="2332" spans="2:4" hidden="1" x14ac:dyDescent="0.25">
      <c r="B2332" s="34" t="s">
        <v>67</v>
      </c>
      <c r="C2332" s="46">
        <v>73.2</v>
      </c>
      <c r="D2332" s="61">
        <v>2008</v>
      </c>
    </row>
    <row r="2333" spans="2:4" hidden="1" x14ac:dyDescent="0.25">
      <c r="B2333" s="35" t="s">
        <v>67</v>
      </c>
      <c r="C2333" s="47">
        <v>73</v>
      </c>
      <c r="D2333" s="59">
        <v>2007</v>
      </c>
    </row>
    <row r="2334" spans="2:4" hidden="1" x14ac:dyDescent="0.25">
      <c r="B2334" s="34" t="s">
        <v>67</v>
      </c>
      <c r="C2334" s="46">
        <v>72.8</v>
      </c>
      <c r="D2334" s="61">
        <v>2006</v>
      </c>
    </row>
    <row r="2335" spans="2:4" hidden="1" x14ac:dyDescent="0.25">
      <c r="B2335" s="35" t="s">
        <v>67</v>
      </c>
      <c r="C2335" s="47">
        <v>72.5</v>
      </c>
      <c r="D2335" s="59">
        <v>2005</v>
      </c>
    </row>
    <row r="2336" spans="2:4" hidden="1" x14ac:dyDescent="0.25">
      <c r="B2336" s="34" t="s">
        <v>67</v>
      </c>
      <c r="C2336" s="46">
        <v>72.2</v>
      </c>
      <c r="D2336" s="61">
        <v>2004</v>
      </c>
    </row>
    <row r="2337" spans="2:4" hidden="1" x14ac:dyDescent="0.25">
      <c r="B2337" s="35" t="s">
        <v>67</v>
      </c>
      <c r="C2337" s="47">
        <v>71.900000000000006</v>
      </c>
      <c r="D2337" s="59">
        <v>2003</v>
      </c>
    </row>
    <row r="2338" spans="2:4" hidden="1" x14ac:dyDescent="0.25">
      <c r="B2338" s="34" t="s">
        <v>67</v>
      </c>
      <c r="C2338" s="46">
        <v>71.599999999999994</v>
      </c>
      <c r="D2338" s="61">
        <v>2002</v>
      </c>
    </row>
    <row r="2339" spans="2:4" hidden="1" x14ac:dyDescent="0.25">
      <c r="B2339" s="35" t="s">
        <v>67</v>
      </c>
      <c r="C2339" s="47">
        <v>71.3</v>
      </c>
      <c r="D2339" s="59">
        <v>2001</v>
      </c>
    </row>
    <row r="2340" spans="2:4" hidden="1" x14ac:dyDescent="0.25">
      <c r="B2340" s="34" t="s">
        <v>67</v>
      </c>
      <c r="C2340" s="46">
        <v>71</v>
      </c>
      <c r="D2340" s="61">
        <v>2000</v>
      </c>
    </row>
    <row r="2341" spans="2:4" hidden="1" x14ac:dyDescent="0.25">
      <c r="B2341" s="35" t="s">
        <v>68</v>
      </c>
      <c r="C2341" s="47">
        <v>68</v>
      </c>
      <c r="D2341" s="59">
        <v>2014</v>
      </c>
    </row>
    <row r="2342" spans="2:4" hidden="1" x14ac:dyDescent="0.25">
      <c r="B2342" s="34" t="s">
        <v>68</v>
      </c>
      <c r="C2342" s="46">
        <v>67.599999999999994</v>
      </c>
      <c r="D2342" s="61">
        <v>2013</v>
      </c>
    </row>
    <row r="2343" spans="2:4" hidden="1" x14ac:dyDescent="0.25">
      <c r="B2343" s="35" t="s">
        <v>68</v>
      </c>
      <c r="C2343" s="47">
        <v>67.3</v>
      </c>
      <c r="D2343" s="59">
        <v>2012</v>
      </c>
    </row>
    <row r="2344" spans="2:4" hidden="1" x14ac:dyDescent="0.25">
      <c r="B2344" s="34" t="s">
        <v>68</v>
      </c>
      <c r="C2344" s="46">
        <v>66.8</v>
      </c>
      <c r="D2344" s="61">
        <v>2011</v>
      </c>
    </row>
    <row r="2345" spans="2:4" hidden="1" x14ac:dyDescent="0.25">
      <c r="B2345" s="35" t="s">
        <v>68</v>
      </c>
      <c r="C2345" s="47">
        <v>66.400000000000006</v>
      </c>
      <c r="D2345" s="59">
        <v>2010</v>
      </c>
    </row>
    <row r="2346" spans="2:4" hidden="1" x14ac:dyDescent="0.25">
      <c r="B2346" s="34" t="s">
        <v>68</v>
      </c>
      <c r="C2346" s="46">
        <v>66</v>
      </c>
      <c r="D2346" s="61">
        <v>2009</v>
      </c>
    </row>
    <row r="2347" spans="2:4" hidden="1" x14ac:dyDescent="0.25">
      <c r="B2347" s="35" t="s">
        <v>68</v>
      </c>
      <c r="C2347" s="47">
        <v>65.5</v>
      </c>
      <c r="D2347" s="59">
        <v>2008</v>
      </c>
    </row>
    <row r="2348" spans="2:4" hidden="1" x14ac:dyDescent="0.25">
      <c r="B2348" s="34" t="s">
        <v>68</v>
      </c>
      <c r="C2348" s="46">
        <v>65.2</v>
      </c>
      <c r="D2348" s="61">
        <v>2007</v>
      </c>
    </row>
    <row r="2349" spans="2:4" hidden="1" x14ac:dyDescent="0.25">
      <c r="B2349" s="35" t="s">
        <v>68</v>
      </c>
      <c r="C2349" s="47">
        <v>64.8</v>
      </c>
      <c r="D2349" s="59">
        <v>2006</v>
      </c>
    </row>
    <row r="2350" spans="2:4" hidden="1" x14ac:dyDescent="0.25">
      <c r="B2350" s="34" t="s">
        <v>68</v>
      </c>
      <c r="C2350" s="46">
        <v>64.400000000000006</v>
      </c>
      <c r="D2350" s="61">
        <v>2005</v>
      </c>
    </row>
    <row r="2351" spans="2:4" hidden="1" x14ac:dyDescent="0.25">
      <c r="B2351" s="35" t="s">
        <v>68</v>
      </c>
      <c r="C2351" s="47">
        <v>64</v>
      </c>
      <c r="D2351" s="59">
        <v>2004</v>
      </c>
    </row>
    <row r="2352" spans="2:4" hidden="1" x14ac:dyDescent="0.25">
      <c r="B2352" s="34" t="s">
        <v>69</v>
      </c>
      <c r="C2352" s="46">
        <v>68.900000000000006</v>
      </c>
      <c r="D2352" s="61">
        <v>2014</v>
      </c>
    </row>
    <row r="2353" spans="2:4" hidden="1" x14ac:dyDescent="0.25">
      <c r="B2353" s="35" t="s">
        <v>69</v>
      </c>
      <c r="C2353" s="47">
        <v>68.7</v>
      </c>
      <c r="D2353" s="59">
        <v>2013</v>
      </c>
    </row>
    <row r="2354" spans="2:4" hidden="1" x14ac:dyDescent="0.25">
      <c r="B2354" s="34" t="s">
        <v>69</v>
      </c>
      <c r="C2354" s="46">
        <v>68.5</v>
      </c>
      <c r="D2354" s="61">
        <v>2012</v>
      </c>
    </row>
    <row r="2355" spans="2:4" hidden="1" x14ac:dyDescent="0.25">
      <c r="B2355" s="35" t="s">
        <v>69</v>
      </c>
      <c r="C2355" s="47">
        <v>68.3</v>
      </c>
      <c r="D2355" s="59">
        <v>2011</v>
      </c>
    </row>
    <row r="2356" spans="2:4" hidden="1" x14ac:dyDescent="0.25">
      <c r="B2356" s="34" t="s">
        <v>69</v>
      </c>
      <c r="C2356" s="46">
        <v>68.099999999999994</v>
      </c>
      <c r="D2356" s="61">
        <v>2010</v>
      </c>
    </row>
    <row r="2357" spans="2:4" hidden="1" x14ac:dyDescent="0.25">
      <c r="B2357" s="35" t="s">
        <v>69</v>
      </c>
      <c r="C2357" s="47">
        <v>67.900000000000006</v>
      </c>
      <c r="D2357" s="59">
        <v>2009</v>
      </c>
    </row>
    <row r="2358" spans="2:4" hidden="1" x14ac:dyDescent="0.25">
      <c r="B2358" s="34" t="s">
        <v>69</v>
      </c>
      <c r="C2358" s="46">
        <v>67.7</v>
      </c>
      <c r="D2358" s="61">
        <v>2008</v>
      </c>
    </row>
    <row r="2359" spans="2:4" hidden="1" x14ac:dyDescent="0.25">
      <c r="B2359" s="35" t="s">
        <v>69</v>
      </c>
      <c r="C2359" s="47">
        <v>67.5</v>
      </c>
      <c r="D2359" s="59">
        <v>2007</v>
      </c>
    </row>
    <row r="2360" spans="2:4" hidden="1" x14ac:dyDescent="0.25">
      <c r="B2360" s="34" t="s">
        <v>69</v>
      </c>
      <c r="C2360" s="46">
        <v>67.3</v>
      </c>
      <c r="D2360" s="61">
        <v>2006</v>
      </c>
    </row>
    <row r="2361" spans="2:4" hidden="1" x14ac:dyDescent="0.25">
      <c r="B2361" s="35" t="s">
        <v>69</v>
      </c>
      <c r="C2361" s="47">
        <v>67.2</v>
      </c>
      <c r="D2361" s="59">
        <v>2005</v>
      </c>
    </row>
    <row r="2362" spans="2:4" hidden="1" x14ac:dyDescent="0.25">
      <c r="B2362" s="34" t="s">
        <v>69</v>
      </c>
      <c r="C2362" s="46">
        <v>65.3</v>
      </c>
      <c r="D2362" s="61">
        <v>2004</v>
      </c>
    </row>
    <row r="2363" spans="2:4" hidden="1" x14ac:dyDescent="0.25">
      <c r="B2363" s="35" t="s">
        <v>69</v>
      </c>
      <c r="C2363" s="47">
        <v>66.900000000000006</v>
      </c>
      <c r="D2363" s="59">
        <v>2003</v>
      </c>
    </row>
    <row r="2364" spans="2:4" hidden="1" x14ac:dyDescent="0.25">
      <c r="B2364" s="34" t="s">
        <v>69</v>
      </c>
      <c r="C2364" s="46">
        <v>66.7</v>
      </c>
      <c r="D2364" s="61">
        <v>2002</v>
      </c>
    </row>
    <row r="2365" spans="2:4" hidden="1" x14ac:dyDescent="0.25">
      <c r="B2365" s="35" t="s">
        <v>69</v>
      </c>
      <c r="C2365" s="47">
        <v>66.5</v>
      </c>
      <c r="D2365" s="59">
        <v>2001</v>
      </c>
    </row>
    <row r="2366" spans="2:4" hidden="1" x14ac:dyDescent="0.25">
      <c r="B2366" s="34" t="s">
        <v>69</v>
      </c>
      <c r="C2366" s="46">
        <v>66.3</v>
      </c>
      <c r="D2366" s="61">
        <v>2000</v>
      </c>
    </row>
    <row r="2367" spans="2:4" hidden="1" x14ac:dyDescent="0.25">
      <c r="B2367" s="35" t="s">
        <v>70</v>
      </c>
      <c r="C2367" s="47">
        <v>67.900000000000006</v>
      </c>
      <c r="D2367" s="59">
        <v>2014</v>
      </c>
    </row>
    <row r="2368" spans="2:4" hidden="1" x14ac:dyDescent="0.25">
      <c r="B2368" s="34" t="s">
        <v>70</v>
      </c>
      <c r="C2368" s="46">
        <v>69.5</v>
      </c>
      <c r="D2368" s="61">
        <v>2013</v>
      </c>
    </row>
    <row r="2369" spans="2:4" hidden="1" x14ac:dyDescent="0.25">
      <c r="B2369" s="35" t="s">
        <v>70</v>
      </c>
      <c r="C2369" s="47">
        <v>76</v>
      </c>
      <c r="D2369" s="59">
        <v>2012</v>
      </c>
    </row>
    <row r="2370" spans="2:4" hidden="1" x14ac:dyDescent="0.25">
      <c r="B2370" s="34" t="s">
        <v>70</v>
      </c>
      <c r="C2370" s="46">
        <v>77</v>
      </c>
      <c r="D2370" s="61">
        <v>2011</v>
      </c>
    </row>
    <row r="2371" spans="2:4" hidden="1" x14ac:dyDescent="0.25">
      <c r="B2371" s="35" t="s">
        <v>70</v>
      </c>
      <c r="C2371" s="47">
        <v>76</v>
      </c>
      <c r="D2371" s="59">
        <v>2010</v>
      </c>
    </row>
    <row r="2372" spans="2:4" hidden="1" x14ac:dyDescent="0.25">
      <c r="B2372" s="34" t="s">
        <v>70</v>
      </c>
      <c r="C2372" s="46">
        <v>74</v>
      </c>
      <c r="D2372" s="61">
        <v>2009</v>
      </c>
    </row>
    <row r="2373" spans="2:4" hidden="1" x14ac:dyDescent="0.25">
      <c r="B2373" s="35" t="s">
        <v>70</v>
      </c>
      <c r="C2373" s="47">
        <v>69.3</v>
      </c>
      <c r="D2373" s="59">
        <v>2008</v>
      </c>
    </row>
    <row r="2374" spans="2:4" hidden="1" x14ac:dyDescent="0.25">
      <c r="B2374" s="34" t="s">
        <v>70</v>
      </c>
      <c r="C2374" s="46">
        <v>65.900000000000006</v>
      </c>
      <c r="D2374" s="61">
        <v>2007</v>
      </c>
    </row>
    <row r="2375" spans="2:4" hidden="1" x14ac:dyDescent="0.25">
      <c r="B2375" s="35" t="s">
        <v>70</v>
      </c>
      <c r="C2375" s="47">
        <v>64.7</v>
      </c>
      <c r="D2375" s="59">
        <v>2006</v>
      </c>
    </row>
    <row r="2376" spans="2:4" hidden="1" x14ac:dyDescent="0.25">
      <c r="B2376" s="34" t="s">
        <v>70</v>
      </c>
      <c r="C2376" s="46">
        <v>66.8</v>
      </c>
      <c r="D2376" s="61">
        <v>2005</v>
      </c>
    </row>
    <row r="2377" spans="2:4" hidden="1" x14ac:dyDescent="0.25">
      <c r="B2377" s="35" t="s">
        <v>70</v>
      </c>
      <c r="C2377" s="47">
        <v>67.2</v>
      </c>
      <c r="D2377" s="59">
        <v>2004</v>
      </c>
    </row>
    <row r="2378" spans="2:4" hidden="1" x14ac:dyDescent="0.25">
      <c r="B2378" s="34" t="s">
        <v>71</v>
      </c>
      <c r="C2378" s="46">
        <v>81.2</v>
      </c>
      <c r="D2378" s="61">
        <v>2014</v>
      </c>
    </row>
    <row r="2379" spans="2:4" hidden="1" x14ac:dyDescent="0.25">
      <c r="B2379" s="35" t="s">
        <v>71</v>
      </c>
      <c r="C2379" s="47">
        <v>81</v>
      </c>
      <c r="D2379" s="59">
        <v>2013</v>
      </c>
    </row>
    <row r="2380" spans="2:4" hidden="1" x14ac:dyDescent="0.25">
      <c r="B2380" s="34" t="s">
        <v>71</v>
      </c>
      <c r="C2380" s="46">
        <v>85</v>
      </c>
      <c r="D2380" s="61">
        <v>2012</v>
      </c>
    </row>
    <row r="2381" spans="2:4" hidden="1" x14ac:dyDescent="0.25">
      <c r="B2381" s="35" t="s">
        <v>71</v>
      </c>
      <c r="C2381" s="47">
        <v>84</v>
      </c>
      <c r="D2381" s="59">
        <v>2011</v>
      </c>
    </row>
    <row r="2382" spans="2:4" hidden="1" x14ac:dyDescent="0.25">
      <c r="B2382" s="34" t="s">
        <v>71</v>
      </c>
      <c r="C2382" s="46">
        <v>86</v>
      </c>
      <c r="D2382" s="61">
        <v>2010</v>
      </c>
    </row>
    <row r="2383" spans="2:4" hidden="1" x14ac:dyDescent="0.25">
      <c r="B2383" s="35" t="s">
        <v>72</v>
      </c>
      <c r="C2383" s="47">
        <v>82.2</v>
      </c>
      <c r="D2383" s="59">
        <v>2014</v>
      </c>
    </row>
    <row r="2384" spans="2:4" hidden="1" x14ac:dyDescent="0.25">
      <c r="B2384" s="34" t="s">
        <v>72</v>
      </c>
      <c r="C2384" s="46">
        <v>82.1</v>
      </c>
      <c r="D2384" s="61">
        <v>2013</v>
      </c>
    </row>
    <row r="2385" spans="2:4" hidden="1" x14ac:dyDescent="0.25">
      <c r="B2385" s="35" t="s">
        <v>72</v>
      </c>
      <c r="C2385" s="47">
        <v>81.8</v>
      </c>
      <c r="D2385" s="59">
        <v>2012</v>
      </c>
    </row>
    <row r="2386" spans="2:4" hidden="1" x14ac:dyDescent="0.25">
      <c r="B2386" s="34" t="s">
        <v>72</v>
      </c>
      <c r="C2386" s="46">
        <v>81.8</v>
      </c>
      <c r="D2386" s="61">
        <v>2011</v>
      </c>
    </row>
    <row r="2387" spans="2:4" hidden="1" x14ac:dyDescent="0.25">
      <c r="B2387" s="35" t="s">
        <v>72</v>
      </c>
      <c r="C2387" s="47">
        <v>81.7</v>
      </c>
      <c r="D2387" s="59">
        <v>2010</v>
      </c>
    </row>
    <row r="2388" spans="2:4" hidden="1" x14ac:dyDescent="0.25">
      <c r="B2388" s="34" t="s">
        <v>72</v>
      </c>
      <c r="C2388" s="46">
        <v>81.5</v>
      </c>
      <c r="D2388" s="61">
        <v>2009</v>
      </c>
    </row>
    <row r="2389" spans="2:4" hidden="1" x14ac:dyDescent="0.25">
      <c r="B2389" s="35" t="s">
        <v>72</v>
      </c>
      <c r="C2389" s="47">
        <v>81</v>
      </c>
      <c r="D2389" s="59">
        <v>2008</v>
      </c>
    </row>
    <row r="2390" spans="2:4" hidden="1" x14ac:dyDescent="0.25">
      <c r="B2390" s="34" t="s">
        <v>72</v>
      </c>
      <c r="C2390" s="46">
        <v>84</v>
      </c>
      <c r="D2390" s="61">
        <v>2007</v>
      </c>
    </row>
    <row r="2391" spans="2:4" hidden="1" x14ac:dyDescent="0.25">
      <c r="B2391" s="35" t="s">
        <v>72</v>
      </c>
      <c r="C2391" s="47">
        <v>84</v>
      </c>
      <c r="D2391" s="59">
        <v>2006</v>
      </c>
    </row>
    <row r="2392" spans="2:4" hidden="1" x14ac:dyDescent="0.25">
      <c r="B2392" s="34" t="s">
        <v>72</v>
      </c>
      <c r="C2392" s="46">
        <v>80</v>
      </c>
      <c r="D2392" s="61">
        <v>2005</v>
      </c>
    </row>
    <row r="2393" spans="2:4" hidden="1" x14ac:dyDescent="0.25">
      <c r="B2393" s="35" t="s">
        <v>72</v>
      </c>
      <c r="C2393" s="47">
        <v>81</v>
      </c>
      <c r="D2393" s="59">
        <v>2004</v>
      </c>
    </row>
    <row r="2394" spans="2:4" hidden="1" x14ac:dyDescent="0.25">
      <c r="B2394" s="34" t="s">
        <v>72</v>
      </c>
      <c r="C2394" s="46">
        <v>79.7</v>
      </c>
      <c r="D2394" s="61">
        <v>2003</v>
      </c>
    </row>
    <row r="2395" spans="2:4" hidden="1" x14ac:dyDescent="0.25">
      <c r="B2395" s="35" t="s">
        <v>72</v>
      </c>
      <c r="C2395" s="47">
        <v>79.3</v>
      </c>
      <c r="D2395" s="59">
        <v>2002</v>
      </c>
    </row>
    <row r="2396" spans="2:4" hidden="1" x14ac:dyDescent="0.25">
      <c r="B2396" s="34" t="s">
        <v>72</v>
      </c>
      <c r="C2396" s="46">
        <v>79.3</v>
      </c>
      <c r="D2396" s="61">
        <v>2001</v>
      </c>
    </row>
    <row r="2397" spans="2:4" hidden="1" x14ac:dyDescent="0.25">
      <c r="B2397" s="35" t="s">
        <v>72</v>
      </c>
      <c r="C2397" s="47">
        <v>78.900000000000006</v>
      </c>
      <c r="D2397" s="59">
        <v>2000</v>
      </c>
    </row>
    <row r="2398" spans="2:4" hidden="1" x14ac:dyDescent="0.25">
      <c r="B2398" s="34" t="s">
        <v>73</v>
      </c>
      <c r="C2398" s="46">
        <v>82.5</v>
      </c>
      <c r="D2398" s="61">
        <v>2014</v>
      </c>
    </row>
    <row r="2399" spans="2:4" hidden="1" x14ac:dyDescent="0.25">
      <c r="B2399" s="35" t="s">
        <v>73</v>
      </c>
      <c r="C2399" s="47">
        <v>82.3</v>
      </c>
      <c r="D2399" s="59">
        <v>2013</v>
      </c>
    </row>
    <row r="2400" spans="2:4" hidden="1" x14ac:dyDescent="0.25">
      <c r="B2400" s="34" t="s">
        <v>73</v>
      </c>
      <c r="C2400" s="46">
        <v>82</v>
      </c>
      <c r="D2400" s="61">
        <v>2012</v>
      </c>
    </row>
    <row r="2401" spans="2:4" hidden="1" x14ac:dyDescent="0.25">
      <c r="B2401" s="35" t="s">
        <v>73</v>
      </c>
      <c r="C2401" s="47">
        <v>82</v>
      </c>
      <c r="D2401" s="59">
        <v>2011</v>
      </c>
    </row>
    <row r="2402" spans="2:4" hidden="1" x14ac:dyDescent="0.25">
      <c r="B2402" s="34" t="s">
        <v>73</v>
      </c>
      <c r="C2402" s="46">
        <v>81.8</v>
      </c>
      <c r="D2402" s="61">
        <v>2010</v>
      </c>
    </row>
    <row r="2403" spans="2:4" hidden="1" x14ac:dyDescent="0.25">
      <c r="B2403" s="35" t="s">
        <v>73</v>
      </c>
      <c r="C2403" s="47">
        <v>81.599999999999994</v>
      </c>
      <c r="D2403" s="59">
        <v>2009</v>
      </c>
    </row>
    <row r="2404" spans="2:4" hidden="1" x14ac:dyDescent="0.25">
      <c r="B2404" s="34" t="s">
        <v>73</v>
      </c>
      <c r="C2404" s="46">
        <v>81.5</v>
      </c>
      <c r="D2404" s="61">
        <v>2008</v>
      </c>
    </row>
    <row r="2405" spans="2:4" hidden="1" x14ac:dyDescent="0.25">
      <c r="B2405" s="35" t="s">
        <v>73</v>
      </c>
      <c r="C2405" s="47">
        <v>81.3</v>
      </c>
      <c r="D2405" s="59">
        <v>2007</v>
      </c>
    </row>
    <row r="2406" spans="2:4" hidden="1" x14ac:dyDescent="0.25">
      <c r="B2406" s="34" t="s">
        <v>73</v>
      </c>
      <c r="C2406" s="46">
        <v>81.2</v>
      </c>
      <c r="D2406" s="61">
        <v>2006</v>
      </c>
    </row>
    <row r="2407" spans="2:4" hidden="1" x14ac:dyDescent="0.25">
      <c r="B2407" s="35" t="s">
        <v>73</v>
      </c>
      <c r="C2407" s="47">
        <v>88</v>
      </c>
      <c r="D2407" s="59">
        <v>2005</v>
      </c>
    </row>
    <row r="2408" spans="2:4" hidden="1" x14ac:dyDescent="0.25">
      <c r="B2408" s="34" t="s">
        <v>73</v>
      </c>
      <c r="C2408" s="46">
        <v>89</v>
      </c>
      <c r="D2408" s="61">
        <v>2004</v>
      </c>
    </row>
    <row r="2409" spans="2:4" hidden="1" x14ac:dyDescent="0.25">
      <c r="B2409" s="35" t="s">
        <v>73</v>
      </c>
      <c r="C2409" s="47">
        <v>79.900000000000006</v>
      </c>
      <c r="D2409" s="59">
        <v>2003</v>
      </c>
    </row>
    <row r="2410" spans="2:4" hidden="1" x14ac:dyDescent="0.25">
      <c r="B2410" s="34" t="s">
        <v>73</v>
      </c>
      <c r="C2410" s="46">
        <v>80</v>
      </c>
      <c r="D2410" s="61">
        <v>2002</v>
      </c>
    </row>
    <row r="2411" spans="2:4" hidden="1" x14ac:dyDescent="0.25">
      <c r="B2411" s="35" t="s">
        <v>73</v>
      </c>
      <c r="C2411" s="47">
        <v>79.8</v>
      </c>
      <c r="D2411" s="59">
        <v>2001</v>
      </c>
    </row>
    <row r="2412" spans="2:4" hidden="1" x14ac:dyDescent="0.25">
      <c r="B2412" s="34" t="s">
        <v>73</v>
      </c>
      <c r="C2412" s="46">
        <v>79.400000000000006</v>
      </c>
      <c r="D2412" s="61">
        <v>2000</v>
      </c>
    </row>
    <row r="2413" spans="2:4" hidden="1" x14ac:dyDescent="0.25">
      <c r="B2413" s="35" t="s">
        <v>74</v>
      </c>
      <c r="C2413" s="47">
        <v>75.8</v>
      </c>
      <c r="D2413" s="59">
        <v>2014</v>
      </c>
    </row>
    <row r="2414" spans="2:4" hidden="1" x14ac:dyDescent="0.25">
      <c r="B2414" s="34" t="s">
        <v>74</v>
      </c>
      <c r="C2414" s="46">
        <v>75.599999999999994</v>
      </c>
      <c r="D2414" s="61">
        <v>2013</v>
      </c>
    </row>
    <row r="2415" spans="2:4" hidden="1" x14ac:dyDescent="0.25">
      <c r="B2415" s="35" t="s">
        <v>74</v>
      </c>
      <c r="C2415" s="47">
        <v>75.3</v>
      </c>
      <c r="D2415" s="59">
        <v>2012</v>
      </c>
    </row>
    <row r="2416" spans="2:4" hidden="1" x14ac:dyDescent="0.25">
      <c r="B2416" s="34" t="s">
        <v>74</v>
      </c>
      <c r="C2416" s="46">
        <v>75.2</v>
      </c>
      <c r="D2416" s="61">
        <v>2011</v>
      </c>
    </row>
    <row r="2417" spans="2:4" hidden="1" x14ac:dyDescent="0.25">
      <c r="B2417" s="35" t="s">
        <v>74</v>
      </c>
      <c r="C2417" s="47">
        <v>75</v>
      </c>
      <c r="D2417" s="59">
        <v>2010</v>
      </c>
    </row>
    <row r="2418" spans="2:4" hidden="1" x14ac:dyDescent="0.25">
      <c r="B2418" s="34" t="s">
        <v>74</v>
      </c>
      <c r="C2418" s="46">
        <v>74.7</v>
      </c>
      <c r="D2418" s="61">
        <v>2009</v>
      </c>
    </row>
    <row r="2419" spans="2:4" hidden="1" x14ac:dyDescent="0.25">
      <c r="B2419" s="35" t="s">
        <v>74</v>
      </c>
      <c r="C2419" s="47">
        <v>74.5</v>
      </c>
      <c r="D2419" s="59">
        <v>2008</v>
      </c>
    </row>
    <row r="2420" spans="2:4" hidden="1" x14ac:dyDescent="0.25">
      <c r="B2420" s="34" t="s">
        <v>74</v>
      </c>
      <c r="C2420" s="46">
        <v>74.2</v>
      </c>
      <c r="D2420" s="61">
        <v>2007</v>
      </c>
    </row>
    <row r="2421" spans="2:4" hidden="1" x14ac:dyDescent="0.25">
      <c r="B2421" s="35" t="s">
        <v>74</v>
      </c>
      <c r="C2421" s="47">
        <v>74</v>
      </c>
      <c r="D2421" s="59">
        <v>2006</v>
      </c>
    </row>
    <row r="2422" spans="2:4" hidden="1" x14ac:dyDescent="0.25">
      <c r="B2422" s="34" t="s">
        <v>74</v>
      </c>
      <c r="C2422" s="46">
        <v>73.5</v>
      </c>
      <c r="D2422" s="61">
        <v>2005</v>
      </c>
    </row>
    <row r="2423" spans="2:4" hidden="1" x14ac:dyDescent="0.25">
      <c r="B2423" s="35" t="s">
        <v>74</v>
      </c>
      <c r="C2423" s="47">
        <v>73.3</v>
      </c>
      <c r="D2423" s="59">
        <v>2004</v>
      </c>
    </row>
    <row r="2424" spans="2:4" hidden="1" x14ac:dyDescent="0.25">
      <c r="B2424" s="34" t="s">
        <v>74</v>
      </c>
      <c r="C2424" s="46">
        <v>73.099999999999994</v>
      </c>
      <c r="D2424" s="61">
        <v>2003</v>
      </c>
    </row>
    <row r="2425" spans="2:4" hidden="1" x14ac:dyDescent="0.25">
      <c r="B2425" s="35" t="s">
        <v>75</v>
      </c>
      <c r="C2425" s="47">
        <v>74</v>
      </c>
      <c r="D2425" s="59">
        <v>2014</v>
      </c>
    </row>
    <row r="2426" spans="2:4" hidden="1" x14ac:dyDescent="0.25">
      <c r="B2426" s="34" t="s">
        <v>75</v>
      </c>
      <c r="C2426" s="46">
        <v>73.900000000000006</v>
      </c>
      <c r="D2426" s="61">
        <v>2013</v>
      </c>
    </row>
    <row r="2427" spans="2:4" hidden="1" x14ac:dyDescent="0.25">
      <c r="B2427" s="35" t="s">
        <v>75</v>
      </c>
      <c r="C2427" s="47">
        <v>73.7</v>
      </c>
      <c r="D2427" s="59">
        <v>2012</v>
      </c>
    </row>
    <row r="2428" spans="2:4" hidden="1" x14ac:dyDescent="0.25">
      <c r="B2428" s="34" t="s">
        <v>75</v>
      </c>
      <c r="C2428" s="46">
        <v>73.599999999999994</v>
      </c>
      <c r="D2428" s="61">
        <v>2011</v>
      </c>
    </row>
    <row r="2429" spans="2:4" hidden="1" x14ac:dyDescent="0.25">
      <c r="B2429" s="35" t="s">
        <v>75</v>
      </c>
      <c r="C2429" s="47">
        <v>73.400000000000006</v>
      </c>
      <c r="D2429" s="59">
        <v>2010</v>
      </c>
    </row>
    <row r="2430" spans="2:4" hidden="1" x14ac:dyDescent="0.25">
      <c r="B2430" s="34" t="s">
        <v>75</v>
      </c>
      <c r="C2430" s="46">
        <v>73.3</v>
      </c>
      <c r="D2430" s="61">
        <v>2009</v>
      </c>
    </row>
    <row r="2431" spans="2:4" hidden="1" x14ac:dyDescent="0.25">
      <c r="B2431" s="35" t="s">
        <v>75</v>
      </c>
      <c r="C2431" s="47">
        <v>73.099999999999994</v>
      </c>
      <c r="D2431" s="59">
        <v>2008</v>
      </c>
    </row>
    <row r="2432" spans="2:4" hidden="1" x14ac:dyDescent="0.25">
      <c r="B2432" s="34" t="s">
        <v>75</v>
      </c>
      <c r="C2432" s="46">
        <v>73</v>
      </c>
      <c r="D2432" s="61">
        <v>2007</v>
      </c>
    </row>
    <row r="2433" spans="2:4" hidden="1" x14ac:dyDescent="0.25">
      <c r="B2433" s="35" t="s">
        <v>75</v>
      </c>
      <c r="C2433" s="47">
        <v>72.8</v>
      </c>
      <c r="D2433" s="59">
        <v>2006</v>
      </c>
    </row>
    <row r="2434" spans="2:4" hidden="1" x14ac:dyDescent="0.25">
      <c r="B2434" s="34" t="s">
        <v>75</v>
      </c>
      <c r="C2434" s="46">
        <v>72.400000000000006</v>
      </c>
      <c r="D2434" s="61">
        <v>2005</v>
      </c>
    </row>
    <row r="2435" spans="2:4" hidden="1" x14ac:dyDescent="0.25">
      <c r="B2435" s="35" t="s">
        <v>75</v>
      </c>
      <c r="C2435" s="47">
        <v>72.5</v>
      </c>
      <c r="D2435" s="59">
        <v>2004</v>
      </c>
    </row>
    <row r="2436" spans="2:4" hidden="1" x14ac:dyDescent="0.25">
      <c r="B2436" s="34" t="s">
        <v>75</v>
      </c>
      <c r="C2436" s="46">
        <v>72.3</v>
      </c>
      <c r="D2436" s="61">
        <v>2003</v>
      </c>
    </row>
    <row r="2437" spans="2:4" hidden="1" x14ac:dyDescent="0.25">
      <c r="B2437" s="35" t="s">
        <v>75</v>
      </c>
      <c r="C2437" s="47">
        <v>72.099999999999994</v>
      </c>
      <c r="D2437" s="59">
        <v>2002</v>
      </c>
    </row>
    <row r="2438" spans="2:4" hidden="1" x14ac:dyDescent="0.25">
      <c r="B2438" s="34" t="s">
        <v>75</v>
      </c>
      <c r="C2438" s="46">
        <v>71.900000000000006</v>
      </c>
      <c r="D2438" s="61">
        <v>2001</v>
      </c>
    </row>
    <row r="2439" spans="2:4" hidden="1" x14ac:dyDescent="0.25">
      <c r="B2439" s="35" t="s">
        <v>75</v>
      </c>
      <c r="C2439" s="47">
        <v>71.7</v>
      </c>
      <c r="D2439" s="59">
        <v>2000</v>
      </c>
    </row>
    <row r="2440" spans="2:4" hidden="1" x14ac:dyDescent="0.25">
      <c r="B2440" s="34" t="s">
        <v>76</v>
      </c>
      <c r="C2440" s="46">
        <v>69.900000000000006</v>
      </c>
      <c r="D2440" s="61">
        <v>2014</v>
      </c>
    </row>
    <row r="2441" spans="2:4" hidden="1" x14ac:dyDescent="0.25">
      <c r="B2441" s="35" t="s">
        <v>76</v>
      </c>
      <c r="C2441" s="47">
        <v>69.5</v>
      </c>
      <c r="D2441" s="59">
        <v>2013</v>
      </c>
    </row>
    <row r="2442" spans="2:4" hidden="1" x14ac:dyDescent="0.25">
      <c r="B2442" s="34" t="s">
        <v>76</v>
      </c>
      <c r="C2442" s="46">
        <v>69.099999999999994</v>
      </c>
      <c r="D2442" s="61">
        <v>2012</v>
      </c>
    </row>
    <row r="2443" spans="2:4" hidden="1" x14ac:dyDescent="0.25">
      <c r="B2443" s="35" t="s">
        <v>76</v>
      </c>
      <c r="C2443" s="47">
        <v>68.5</v>
      </c>
      <c r="D2443" s="59">
        <v>2011</v>
      </c>
    </row>
    <row r="2444" spans="2:4" hidden="1" x14ac:dyDescent="0.25">
      <c r="B2444" s="34" t="s">
        <v>76</v>
      </c>
      <c r="C2444" s="46">
        <v>67.8</v>
      </c>
      <c r="D2444" s="61">
        <v>2010</v>
      </c>
    </row>
    <row r="2445" spans="2:4" hidden="1" x14ac:dyDescent="0.25">
      <c r="B2445" s="35" t="s">
        <v>76</v>
      </c>
      <c r="C2445" s="47">
        <v>67.8</v>
      </c>
      <c r="D2445" s="59">
        <v>2009</v>
      </c>
    </row>
    <row r="2446" spans="2:4" hidden="1" x14ac:dyDescent="0.25">
      <c r="B2446" s="34" t="s">
        <v>76</v>
      </c>
      <c r="C2446" s="46">
        <v>66.599999999999994</v>
      </c>
      <c r="D2446" s="61">
        <v>2008</v>
      </c>
    </row>
    <row r="2447" spans="2:4" hidden="1" x14ac:dyDescent="0.25">
      <c r="B2447" s="35" t="s">
        <v>76</v>
      </c>
      <c r="C2447" s="47">
        <v>65.3</v>
      </c>
      <c r="D2447" s="59">
        <v>2007</v>
      </c>
    </row>
    <row r="2448" spans="2:4" hidden="1" x14ac:dyDescent="0.25">
      <c r="B2448" s="34" t="s">
        <v>76</v>
      </c>
      <c r="C2448" s="46">
        <v>65</v>
      </c>
      <c r="D2448" s="61">
        <v>2006</v>
      </c>
    </row>
    <row r="2449" spans="2:4" hidden="1" x14ac:dyDescent="0.25">
      <c r="B2449" s="35" t="s">
        <v>76</v>
      </c>
      <c r="C2449" s="47">
        <v>64.599999999999994</v>
      </c>
      <c r="D2449" s="59">
        <v>2005</v>
      </c>
    </row>
    <row r="2450" spans="2:4" hidden="1" x14ac:dyDescent="0.25">
      <c r="B2450" s="34" t="s">
        <v>76</v>
      </c>
      <c r="C2450" s="46">
        <v>64.7</v>
      </c>
      <c r="D2450" s="61">
        <v>2004</v>
      </c>
    </row>
    <row r="2451" spans="2:4" hidden="1" x14ac:dyDescent="0.25">
      <c r="B2451" s="35" t="s">
        <v>76</v>
      </c>
      <c r="C2451" s="47">
        <v>64.400000000000006</v>
      </c>
      <c r="D2451" s="59">
        <v>2003</v>
      </c>
    </row>
    <row r="2452" spans="2:4" hidden="1" x14ac:dyDescent="0.25">
      <c r="B2452" s="34" t="s">
        <v>76</v>
      </c>
      <c r="C2452" s="46">
        <v>64.7</v>
      </c>
      <c r="D2452" s="61">
        <v>2002</v>
      </c>
    </row>
    <row r="2453" spans="2:4" hidden="1" x14ac:dyDescent="0.25">
      <c r="B2453" s="35" t="s">
        <v>76</v>
      </c>
      <c r="C2453" s="47">
        <v>64.400000000000006</v>
      </c>
      <c r="D2453" s="59">
        <v>2001</v>
      </c>
    </row>
    <row r="2454" spans="2:4" hidden="1" x14ac:dyDescent="0.25">
      <c r="B2454" s="34" t="s">
        <v>76</v>
      </c>
      <c r="C2454" s="46">
        <v>63.9</v>
      </c>
      <c r="D2454" s="61">
        <v>2000</v>
      </c>
    </row>
    <row r="2455" spans="2:4" hidden="1" x14ac:dyDescent="0.25">
      <c r="B2455" s="35" t="s">
        <v>77</v>
      </c>
      <c r="C2455" s="47">
        <v>62.9</v>
      </c>
      <c r="D2455" s="59">
        <v>2014</v>
      </c>
    </row>
    <row r="2456" spans="2:4" hidden="1" x14ac:dyDescent="0.25">
      <c r="B2456" s="34" t="s">
        <v>77</v>
      </c>
      <c r="C2456" s="46">
        <v>62.6</v>
      </c>
      <c r="D2456" s="61">
        <v>2013</v>
      </c>
    </row>
    <row r="2457" spans="2:4" hidden="1" x14ac:dyDescent="0.25">
      <c r="B2457" s="35" t="s">
        <v>77</v>
      </c>
      <c r="C2457" s="47">
        <v>62.1</v>
      </c>
      <c r="D2457" s="59">
        <v>2012</v>
      </c>
    </row>
    <row r="2458" spans="2:4" hidden="1" x14ac:dyDescent="0.25">
      <c r="B2458" s="34" t="s">
        <v>77</v>
      </c>
      <c r="C2458" s="46">
        <v>61.2</v>
      </c>
      <c r="D2458" s="61">
        <v>2011</v>
      </c>
    </row>
    <row r="2459" spans="2:4" hidden="1" x14ac:dyDescent="0.25">
      <c r="B2459" s="35" t="s">
        <v>77</v>
      </c>
      <c r="C2459" s="47">
        <v>63</v>
      </c>
      <c r="D2459" s="59">
        <v>2010</v>
      </c>
    </row>
    <row r="2460" spans="2:4" hidden="1" x14ac:dyDescent="0.25">
      <c r="B2460" s="34" t="s">
        <v>77</v>
      </c>
      <c r="C2460" s="46">
        <v>59.1</v>
      </c>
      <c r="D2460" s="61">
        <v>2009</v>
      </c>
    </row>
    <row r="2461" spans="2:4" hidden="1" x14ac:dyDescent="0.25">
      <c r="B2461" s="35" t="s">
        <v>77</v>
      </c>
      <c r="C2461" s="47">
        <v>57.9</v>
      </c>
      <c r="D2461" s="59">
        <v>2008</v>
      </c>
    </row>
    <row r="2462" spans="2:4" hidden="1" x14ac:dyDescent="0.25">
      <c r="B2462" s="34" t="s">
        <v>77</v>
      </c>
      <c r="C2462" s="46">
        <v>56.8</v>
      </c>
      <c r="D2462" s="61">
        <v>2007</v>
      </c>
    </row>
    <row r="2463" spans="2:4" hidden="1" x14ac:dyDescent="0.25">
      <c r="B2463" s="35" t="s">
        <v>77</v>
      </c>
      <c r="C2463" s="47">
        <v>55.3</v>
      </c>
      <c r="D2463" s="59">
        <v>2006</v>
      </c>
    </row>
    <row r="2464" spans="2:4" hidden="1" x14ac:dyDescent="0.25">
      <c r="B2464" s="34" t="s">
        <v>77</v>
      </c>
      <c r="C2464" s="46">
        <v>54.1</v>
      </c>
      <c r="D2464" s="61">
        <v>2005</v>
      </c>
    </row>
    <row r="2465" spans="2:4" hidden="1" x14ac:dyDescent="0.25">
      <c r="B2465" s="35" t="s">
        <v>77</v>
      </c>
      <c r="C2465" s="47">
        <v>53</v>
      </c>
      <c r="D2465" s="59">
        <v>2004</v>
      </c>
    </row>
    <row r="2466" spans="2:4" hidden="1" x14ac:dyDescent="0.25">
      <c r="B2466" s="34" t="s">
        <v>77</v>
      </c>
      <c r="C2466" s="46">
        <v>52.4</v>
      </c>
      <c r="D2466" s="61">
        <v>2003</v>
      </c>
    </row>
    <row r="2467" spans="2:4" hidden="1" x14ac:dyDescent="0.25">
      <c r="B2467" s="35" t="s">
        <v>77</v>
      </c>
      <c r="C2467" s="47">
        <v>52.1</v>
      </c>
      <c r="D2467" s="59">
        <v>2002</v>
      </c>
    </row>
    <row r="2468" spans="2:4" hidden="1" x14ac:dyDescent="0.25">
      <c r="B2468" s="34" t="s">
        <v>78</v>
      </c>
      <c r="C2468" s="46">
        <v>66.099999999999994</v>
      </c>
      <c r="D2468" s="61">
        <v>2014</v>
      </c>
    </row>
    <row r="2469" spans="2:4" hidden="1" x14ac:dyDescent="0.25">
      <c r="B2469" s="35" t="s">
        <v>78</v>
      </c>
      <c r="C2469" s="47">
        <v>65.8</v>
      </c>
      <c r="D2469" s="59">
        <v>2013</v>
      </c>
    </row>
    <row r="2470" spans="2:4" hidden="1" x14ac:dyDescent="0.25">
      <c r="B2470" s="34" t="s">
        <v>78</v>
      </c>
      <c r="C2470" s="46">
        <v>65.7</v>
      </c>
      <c r="D2470" s="61">
        <v>2012</v>
      </c>
    </row>
    <row r="2471" spans="2:4" hidden="1" x14ac:dyDescent="0.25">
      <c r="B2471" s="35" t="s">
        <v>78</v>
      </c>
      <c r="C2471" s="47">
        <v>65.5</v>
      </c>
      <c r="D2471" s="59">
        <v>2011</v>
      </c>
    </row>
    <row r="2472" spans="2:4" hidden="1" x14ac:dyDescent="0.25">
      <c r="B2472" s="34" t="s">
        <v>78</v>
      </c>
      <c r="C2472" s="46">
        <v>65.3</v>
      </c>
      <c r="D2472" s="61">
        <v>2010</v>
      </c>
    </row>
    <row r="2473" spans="2:4" hidden="1" x14ac:dyDescent="0.25">
      <c r="B2473" s="35" t="s">
        <v>78</v>
      </c>
      <c r="C2473" s="47">
        <v>65.2</v>
      </c>
      <c r="D2473" s="59">
        <v>2009</v>
      </c>
    </row>
    <row r="2474" spans="2:4" hidden="1" x14ac:dyDescent="0.25">
      <c r="B2474" s="34" t="s">
        <v>78</v>
      </c>
      <c r="C2474" s="46">
        <v>65.099999999999994</v>
      </c>
      <c r="D2474" s="61">
        <v>2008</v>
      </c>
    </row>
    <row r="2475" spans="2:4" hidden="1" x14ac:dyDescent="0.25">
      <c r="B2475" s="35" t="s">
        <v>78</v>
      </c>
      <c r="C2475" s="47">
        <v>65</v>
      </c>
      <c r="D2475" s="59">
        <v>2007</v>
      </c>
    </row>
    <row r="2476" spans="2:4" hidden="1" x14ac:dyDescent="0.25">
      <c r="B2476" s="34" t="s">
        <v>78</v>
      </c>
      <c r="C2476" s="46">
        <v>65</v>
      </c>
      <c r="D2476" s="61">
        <v>2006</v>
      </c>
    </row>
    <row r="2477" spans="2:4" hidden="1" x14ac:dyDescent="0.25">
      <c r="B2477" s="35" t="s">
        <v>78</v>
      </c>
      <c r="C2477" s="47">
        <v>64.900000000000006</v>
      </c>
      <c r="D2477" s="59">
        <v>2005</v>
      </c>
    </row>
    <row r="2478" spans="2:4" hidden="1" x14ac:dyDescent="0.25">
      <c r="B2478" s="34" t="s">
        <v>78</v>
      </c>
      <c r="C2478" s="46">
        <v>64.8</v>
      </c>
      <c r="D2478" s="61">
        <v>2004</v>
      </c>
    </row>
    <row r="2479" spans="2:4" hidden="1" x14ac:dyDescent="0.25">
      <c r="B2479" s="35" t="s">
        <v>78</v>
      </c>
      <c r="C2479" s="47">
        <v>64.7</v>
      </c>
      <c r="D2479" s="59">
        <v>2003</v>
      </c>
    </row>
    <row r="2480" spans="2:4" hidden="1" x14ac:dyDescent="0.25">
      <c r="B2480" s="34" t="s">
        <v>78</v>
      </c>
      <c r="C2480" s="46">
        <v>64.599999999999994</v>
      </c>
      <c r="D2480" s="61">
        <v>2002</v>
      </c>
    </row>
    <row r="2481" spans="2:4" hidden="1" x14ac:dyDescent="0.25">
      <c r="B2481" s="35" t="s">
        <v>78</v>
      </c>
      <c r="C2481" s="47">
        <v>64.3</v>
      </c>
      <c r="D2481" s="59">
        <v>2001</v>
      </c>
    </row>
    <row r="2482" spans="2:4" hidden="1" x14ac:dyDescent="0.25">
      <c r="B2482" s="34" t="s">
        <v>78</v>
      </c>
      <c r="C2482" s="46">
        <v>64.099999999999994</v>
      </c>
      <c r="D2482" s="61">
        <v>2000</v>
      </c>
    </row>
    <row r="2483" spans="2:4" hidden="1" x14ac:dyDescent="0.25">
      <c r="B2483" s="35" t="s">
        <v>79</v>
      </c>
      <c r="C2483" s="47">
        <v>74.400000000000006</v>
      </c>
      <c r="D2483" s="59">
        <v>2014</v>
      </c>
    </row>
    <row r="2484" spans="2:4" hidden="1" x14ac:dyDescent="0.25">
      <c r="B2484" s="34" t="s">
        <v>79</v>
      </c>
      <c r="C2484" s="46">
        <v>74.099999999999994</v>
      </c>
      <c r="D2484" s="61">
        <v>2013</v>
      </c>
    </row>
    <row r="2485" spans="2:4" hidden="1" x14ac:dyDescent="0.25">
      <c r="B2485" s="35" t="s">
        <v>79</v>
      </c>
      <c r="C2485" s="47">
        <v>73.8</v>
      </c>
      <c r="D2485" s="59">
        <v>2012</v>
      </c>
    </row>
    <row r="2486" spans="2:4" hidden="1" x14ac:dyDescent="0.25">
      <c r="B2486" s="34" t="s">
        <v>79</v>
      </c>
      <c r="C2486" s="46">
        <v>73.599999999999994</v>
      </c>
      <c r="D2486" s="61">
        <v>2011</v>
      </c>
    </row>
    <row r="2487" spans="2:4" hidden="1" x14ac:dyDescent="0.25">
      <c r="B2487" s="35" t="s">
        <v>79</v>
      </c>
      <c r="C2487" s="47">
        <v>72.8</v>
      </c>
      <c r="D2487" s="59">
        <v>2010</v>
      </c>
    </row>
    <row r="2488" spans="2:4" hidden="1" x14ac:dyDescent="0.25">
      <c r="B2488" s="34" t="s">
        <v>79</v>
      </c>
      <c r="C2488" s="46">
        <v>72.599999999999994</v>
      </c>
      <c r="D2488" s="61">
        <v>2009</v>
      </c>
    </row>
    <row r="2489" spans="2:4" hidden="1" x14ac:dyDescent="0.25">
      <c r="B2489" s="35" t="s">
        <v>79</v>
      </c>
      <c r="C2489" s="47">
        <v>71.900000000000006</v>
      </c>
      <c r="D2489" s="59">
        <v>2008</v>
      </c>
    </row>
    <row r="2490" spans="2:4" hidden="1" x14ac:dyDescent="0.25">
      <c r="B2490" s="34" t="s">
        <v>79</v>
      </c>
      <c r="C2490" s="46">
        <v>78</v>
      </c>
      <c r="D2490" s="61">
        <v>2007</v>
      </c>
    </row>
    <row r="2491" spans="2:4" hidden="1" x14ac:dyDescent="0.25">
      <c r="B2491" s="35" t="s">
        <v>79</v>
      </c>
      <c r="C2491" s="47">
        <v>75</v>
      </c>
      <c r="D2491" s="59">
        <v>2006</v>
      </c>
    </row>
    <row r="2492" spans="2:4" hidden="1" x14ac:dyDescent="0.25">
      <c r="B2492" s="34" t="s">
        <v>79</v>
      </c>
      <c r="C2492" s="46">
        <v>76</v>
      </c>
      <c r="D2492" s="61">
        <v>2005</v>
      </c>
    </row>
    <row r="2493" spans="2:4" hidden="1" x14ac:dyDescent="0.25">
      <c r="B2493" s="35" t="s">
        <v>79</v>
      </c>
      <c r="C2493" s="47">
        <v>71</v>
      </c>
      <c r="D2493" s="59">
        <v>2004</v>
      </c>
    </row>
    <row r="2494" spans="2:4" hidden="1" x14ac:dyDescent="0.25">
      <c r="B2494" s="34" t="s">
        <v>79</v>
      </c>
      <c r="C2494" s="46">
        <v>78</v>
      </c>
      <c r="D2494" s="61">
        <v>2003</v>
      </c>
    </row>
    <row r="2495" spans="2:4" hidden="1" x14ac:dyDescent="0.25">
      <c r="B2495" s="35" t="s">
        <v>79</v>
      </c>
      <c r="C2495" s="47">
        <v>73</v>
      </c>
      <c r="D2495" s="59">
        <v>2002</v>
      </c>
    </row>
    <row r="2496" spans="2:4" hidden="1" x14ac:dyDescent="0.25">
      <c r="B2496" s="34" t="s">
        <v>79</v>
      </c>
      <c r="C2496" s="46">
        <v>69.900000000000006</v>
      </c>
      <c r="D2496" s="61">
        <v>2001</v>
      </c>
    </row>
    <row r="2497" spans="2:4" hidden="1" x14ac:dyDescent="0.25">
      <c r="B2497" s="35" t="s">
        <v>79</v>
      </c>
      <c r="C2497" s="47">
        <v>71</v>
      </c>
      <c r="D2497" s="59">
        <v>2000</v>
      </c>
    </row>
    <row r="2498" spans="2:4" hidden="1" x14ac:dyDescent="0.25">
      <c r="B2498" s="34" t="s">
        <v>80</v>
      </c>
      <c r="C2498" s="46">
        <v>74.8</v>
      </c>
      <c r="D2498" s="61">
        <v>2014</v>
      </c>
    </row>
    <row r="2499" spans="2:4" hidden="1" x14ac:dyDescent="0.25">
      <c r="B2499" s="35" t="s">
        <v>80</v>
      </c>
      <c r="C2499" s="47">
        <v>74.900000000000006</v>
      </c>
      <c r="D2499" s="59">
        <v>2013</v>
      </c>
    </row>
    <row r="2500" spans="2:4" hidden="1" x14ac:dyDescent="0.25">
      <c r="B2500" s="34" t="s">
        <v>80</v>
      </c>
      <c r="C2500" s="46">
        <v>75</v>
      </c>
      <c r="D2500" s="61">
        <v>2012</v>
      </c>
    </row>
    <row r="2501" spans="2:4" hidden="1" x14ac:dyDescent="0.25">
      <c r="B2501" s="35" t="s">
        <v>80</v>
      </c>
      <c r="C2501" s="47">
        <v>75</v>
      </c>
      <c r="D2501" s="59">
        <v>2011</v>
      </c>
    </row>
    <row r="2502" spans="2:4" hidden="1" x14ac:dyDescent="0.25">
      <c r="B2502" s="34" t="s">
        <v>80</v>
      </c>
      <c r="C2502" s="46">
        <v>74.900000000000006</v>
      </c>
      <c r="D2502" s="61">
        <v>2010</v>
      </c>
    </row>
    <row r="2503" spans="2:4" hidden="1" x14ac:dyDescent="0.25">
      <c r="B2503" s="35" t="s">
        <v>80</v>
      </c>
      <c r="C2503" s="47">
        <v>74.7</v>
      </c>
      <c r="D2503" s="59">
        <v>2009</v>
      </c>
    </row>
    <row r="2504" spans="2:4" hidden="1" x14ac:dyDescent="0.25">
      <c r="B2504" s="34" t="s">
        <v>80</v>
      </c>
      <c r="C2504" s="46">
        <v>74.5</v>
      </c>
      <c r="D2504" s="61">
        <v>2008</v>
      </c>
    </row>
    <row r="2505" spans="2:4" hidden="1" x14ac:dyDescent="0.25">
      <c r="B2505" s="35" t="s">
        <v>80</v>
      </c>
      <c r="C2505" s="47">
        <v>74.400000000000006</v>
      </c>
      <c r="D2505" s="59">
        <v>2007</v>
      </c>
    </row>
    <row r="2506" spans="2:4" hidden="1" x14ac:dyDescent="0.25">
      <c r="B2506" s="34" t="s">
        <v>80</v>
      </c>
      <c r="C2506" s="46">
        <v>74.099999999999994</v>
      </c>
      <c r="D2506" s="61">
        <v>2006</v>
      </c>
    </row>
    <row r="2507" spans="2:4" hidden="1" x14ac:dyDescent="0.25">
      <c r="B2507" s="35" t="s">
        <v>80</v>
      </c>
      <c r="C2507" s="47">
        <v>73.900000000000006</v>
      </c>
      <c r="D2507" s="59">
        <v>2005</v>
      </c>
    </row>
    <row r="2508" spans="2:4" hidden="1" x14ac:dyDescent="0.25">
      <c r="B2508" s="34" t="s">
        <v>80</v>
      </c>
      <c r="C2508" s="46">
        <v>73.7</v>
      </c>
      <c r="D2508" s="61">
        <v>2004</v>
      </c>
    </row>
    <row r="2509" spans="2:4" hidden="1" x14ac:dyDescent="0.25">
      <c r="B2509" s="35" t="s">
        <v>80</v>
      </c>
      <c r="C2509" s="47">
        <v>73.5</v>
      </c>
      <c r="D2509" s="59">
        <v>2003</v>
      </c>
    </row>
    <row r="2510" spans="2:4" hidden="1" x14ac:dyDescent="0.25">
      <c r="B2510" s="34" t="s">
        <v>80</v>
      </c>
      <c r="C2510" s="46">
        <v>73.2</v>
      </c>
      <c r="D2510" s="61">
        <v>2002</v>
      </c>
    </row>
    <row r="2511" spans="2:4" hidden="1" x14ac:dyDescent="0.25">
      <c r="B2511" s="35" t="s">
        <v>80</v>
      </c>
      <c r="C2511" s="47">
        <v>73</v>
      </c>
      <c r="D2511" s="59">
        <v>2001</v>
      </c>
    </row>
    <row r="2512" spans="2:4" hidden="1" x14ac:dyDescent="0.25">
      <c r="B2512" s="34" t="s">
        <v>80</v>
      </c>
      <c r="C2512" s="46">
        <v>72.7</v>
      </c>
      <c r="D2512" s="61">
        <v>2000</v>
      </c>
    </row>
    <row r="2513" spans="2:4" hidden="1" x14ac:dyDescent="0.25">
      <c r="B2513" s="35" t="s">
        <v>81</v>
      </c>
      <c r="C2513" s="47">
        <v>52.1</v>
      </c>
      <c r="D2513" s="59">
        <v>2014</v>
      </c>
    </row>
    <row r="2514" spans="2:4" hidden="1" x14ac:dyDescent="0.25">
      <c r="B2514" s="34" t="s">
        <v>81</v>
      </c>
      <c r="C2514" s="46">
        <v>52.1</v>
      </c>
      <c r="D2514" s="61">
        <v>2013</v>
      </c>
    </row>
    <row r="2515" spans="2:4" hidden="1" x14ac:dyDescent="0.25">
      <c r="B2515" s="35" t="s">
        <v>81</v>
      </c>
      <c r="C2515" s="47">
        <v>52.2</v>
      </c>
      <c r="D2515" s="59">
        <v>2012</v>
      </c>
    </row>
    <row r="2516" spans="2:4" hidden="1" x14ac:dyDescent="0.25">
      <c r="B2516" s="34" t="s">
        <v>81</v>
      </c>
      <c r="C2516" s="46">
        <v>52.3</v>
      </c>
      <c r="D2516" s="61">
        <v>2011</v>
      </c>
    </row>
    <row r="2517" spans="2:4" hidden="1" x14ac:dyDescent="0.25">
      <c r="B2517" s="35" t="s">
        <v>81</v>
      </c>
      <c r="C2517" s="47">
        <v>51.1</v>
      </c>
      <c r="D2517" s="59">
        <v>2010</v>
      </c>
    </row>
    <row r="2518" spans="2:4" hidden="1" x14ac:dyDescent="0.25">
      <c r="B2518" s="34" t="s">
        <v>81</v>
      </c>
      <c r="C2518" s="46">
        <v>49.4</v>
      </c>
      <c r="D2518" s="61">
        <v>2009</v>
      </c>
    </row>
    <row r="2519" spans="2:4" hidden="1" x14ac:dyDescent="0.25">
      <c r="B2519" s="35" t="s">
        <v>81</v>
      </c>
      <c r="C2519" s="47">
        <v>47.8</v>
      </c>
      <c r="D2519" s="59">
        <v>2008</v>
      </c>
    </row>
    <row r="2520" spans="2:4" hidden="1" x14ac:dyDescent="0.25">
      <c r="B2520" s="34" t="s">
        <v>81</v>
      </c>
      <c r="C2520" s="46">
        <v>46.2</v>
      </c>
      <c r="D2520" s="61">
        <v>2007</v>
      </c>
    </row>
    <row r="2521" spans="2:4" hidden="1" x14ac:dyDescent="0.25">
      <c r="B2521" s="35" t="s">
        <v>81</v>
      </c>
      <c r="C2521" s="47">
        <v>45.3</v>
      </c>
      <c r="D2521" s="59">
        <v>2006</v>
      </c>
    </row>
    <row r="2522" spans="2:4" hidden="1" x14ac:dyDescent="0.25">
      <c r="B2522" s="34" t="s">
        <v>81</v>
      </c>
      <c r="C2522" s="46">
        <v>44.5</v>
      </c>
      <c r="D2522" s="61">
        <v>2005</v>
      </c>
    </row>
    <row r="2523" spans="2:4" hidden="1" x14ac:dyDescent="0.25">
      <c r="B2523" s="35" t="s">
        <v>81</v>
      </c>
      <c r="C2523" s="47">
        <v>44.8</v>
      </c>
      <c r="D2523" s="59">
        <v>2004</v>
      </c>
    </row>
    <row r="2524" spans="2:4" hidden="1" x14ac:dyDescent="0.25">
      <c r="B2524" s="34" t="s">
        <v>81</v>
      </c>
      <c r="C2524" s="46">
        <v>45.5</v>
      </c>
      <c r="D2524" s="61">
        <v>2003</v>
      </c>
    </row>
    <row r="2525" spans="2:4" hidden="1" x14ac:dyDescent="0.25">
      <c r="B2525" s="35" t="s">
        <v>82</v>
      </c>
      <c r="C2525" s="47">
        <v>58.1</v>
      </c>
      <c r="D2525" s="59">
        <v>2014</v>
      </c>
    </row>
    <row r="2526" spans="2:4" hidden="1" x14ac:dyDescent="0.25">
      <c r="B2526" s="34" t="s">
        <v>82</v>
      </c>
      <c r="C2526" s="46">
        <v>61.1</v>
      </c>
      <c r="D2526" s="61">
        <v>2013</v>
      </c>
    </row>
    <row r="2527" spans="2:4" hidden="1" x14ac:dyDescent="0.25">
      <c r="B2527" s="35" t="s">
        <v>82</v>
      </c>
      <c r="C2527" s="47">
        <v>67</v>
      </c>
      <c r="D2527" s="59">
        <v>2012</v>
      </c>
    </row>
    <row r="2528" spans="2:4" hidden="1" x14ac:dyDescent="0.25">
      <c r="B2528" s="34" t="s">
        <v>82</v>
      </c>
      <c r="C2528" s="46">
        <v>62</v>
      </c>
      <c r="D2528" s="61">
        <v>2011</v>
      </c>
    </row>
    <row r="2529" spans="2:4" hidden="1" x14ac:dyDescent="0.25">
      <c r="B2529" s="35" t="s">
        <v>82</v>
      </c>
      <c r="C2529" s="47">
        <v>59.7</v>
      </c>
      <c r="D2529" s="59">
        <v>2010</v>
      </c>
    </row>
    <row r="2530" spans="2:4" hidden="1" x14ac:dyDescent="0.25">
      <c r="B2530" s="34" t="s">
        <v>82</v>
      </c>
      <c r="C2530" s="46">
        <v>59.2</v>
      </c>
      <c r="D2530" s="61">
        <v>2009</v>
      </c>
    </row>
    <row r="2531" spans="2:4" hidden="1" x14ac:dyDescent="0.25">
      <c r="B2531" s="35" t="s">
        <v>82</v>
      </c>
      <c r="C2531" s="47">
        <v>58.6</v>
      </c>
      <c r="D2531" s="59">
        <v>2008</v>
      </c>
    </row>
    <row r="2532" spans="2:4" hidden="1" x14ac:dyDescent="0.25">
      <c r="B2532" s="34" t="s">
        <v>83</v>
      </c>
      <c r="C2532" s="46">
        <v>73.400000000000006</v>
      </c>
      <c r="D2532" s="61">
        <v>2014</v>
      </c>
    </row>
    <row r="2533" spans="2:4" hidden="1" x14ac:dyDescent="0.25">
      <c r="B2533" s="35" t="s">
        <v>83</v>
      </c>
      <c r="C2533" s="47">
        <v>73</v>
      </c>
      <c r="D2533" s="59">
        <v>2013</v>
      </c>
    </row>
    <row r="2534" spans="2:4" hidden="1" x14ac:dyDescent="0.25">
      <c r="B2534" s="34" t="s">
        <v>83</v>
      </c>
      <c r="C2534" s="46">
        <v>73</v>
      </c>
      <c r="D2534" s="61">
        <v>2012</v>
      </c>
    </row>
    <row r="2535" spans="2:4" hidden="1" x14ac:dyDescent="0.25">
      <c r="B2535" s="35" t="s">
        <v>83</v>
      </c>
      <c r="C2535" s="47">
        <v>72.8</v>
      </c>
      <c r="D2535" s="59">
        <v>2011</v>
      </c>
    </row>
    <row r="2536" spans="2:4" hidden="1" x14ac:dyDescent="0.25">
      <c r="B2536" s="34" t="s">
        <v>83</v>
      </c>
      <c r="C2536" s="46">
        <v>72.400000000000006</v>
      </c>
      <c r="D2536" s="61">
        <v>2010</v>
      </c>
    </row>
    <row r="2537" spans="2:4" hidden="1" x14ac:dyDescent="0.25">
      <c r="B2537" s="35" t="s">
        <v>83</v>
      </c>
      <c r="C2537" s="47">
        <v>72.2</v>
      </c>
      <c r="D2537" s="59">
        <v>2009</v>
      </c>
    </row>
    <row r="2538" spans="2:4" hidden="1" x14ac:dyDescent="0.25">
      <c r="B2538" s="34" t="s">
        <v>83</v>
      </c>
      <c r="C2538" s="46">
        <v>71.099999999999994</v>
      </c>
      <c r="D2538" s="61">
        <v>2008</v>
      </c>
    </row>
    <row r="2539" spans="2:4" hidden="1" x14ac:dyDescent="0.25">
      <c r="B2539" s="35" t="s">
        <v>83</v>
      </c>
      <c r="C2539" s="47">
        <v>72</v>
      </c>
      <c r="D2539" s="59">
        <v>2007</v>
      </c>
    </row>
    <row r="2540" spans="2:4" hidden="1" x14ac:dyDescent="0.25">
      <c r="B2540" s="34" t="s">
        <v>83</v>
      </c>
      <c r="C2540" s="46">
        <v>76</v>
      </c>
      <c r="D2540" s="61">
        <v>2006</v>
      </c>
    </row>
    <row r="2541" spans="2:4" hidden="1" x14ac:dyDescent="0.25">
      <c r="B2541" s="35" t="s">
        <v>83</v>
      </c>
      <c r="C2541" s="47">
        <v>78</v>
      </c>
      <c r="D2541" s="59">
        <v>2005</v>
      </c>
    </row>
    <row r="2542" spans="2:4" hidden="1" x14ac:dyDescent="0.25">
      <c r="B2542" s="34" t="s">
        <v>83</v>
      </c>
      <c r="C2542" s="46">
        <v>71.599999999999994</v>
      </c>
      <c r="D2542" s="61">
        <v>2004</v>
      </c>
    </row>
    <row r="2543" spans="2:4" hidden="1" x14ac:dyDescent="0.25">
      <c r="B2543" s="35" t="s">
        <v>83</v>
      </c>
      <c r="C2543" s="47">
        <v>71.599999999999994</v>
      </c>
      <c r="D2543" s="59">
        <v>2003</v>
      </c>
    </row>
    <row r="2544" spans="2:4" hidden="1" x14ac:dyDescent="0.25">
      <c r="B2544" s="34" t="s">
        <v>83</v>
      </c>
      <c r="C2544" s="46">
        <v>71.400000000000006</v>
      </c>
      <c r="D2544" s="61">
        <v>2002</v>
      </c>
    </row>
    <row r="2545" spans="2:4" hidden="1" x14ac:dyDescent="0.25">
      <c r="B2545" s="35" t="s">
        <v>83</v>
      </c>
      <c r="C2545" s="47">
        <v>71.2</v>
      </c>
      <c r="D2545" s="59">
        <v>2001</v>
      </c>
    </row>
    <row r="2546" spans="2:4" hidden="1" x14ac:dyDescent="0.25">
      <c r="B2546" s="34" t="s">
        <v>83</v>
      </c>
      <c r="C2546" s="46">
        <v>71.599999999999994</v>
      </c>
      <c r="D2546" s="61">
        <v>2000</v>
      </c>
    </row>
    <row r="2547" spans="2:4" hidden="1" x14ac:dyDescent="0.25">
      <c r="B2547" s="35" t="s">
        <v>84</v>
      </c>
      <c r="C2547" s="47">
        <v>81.7</v>
      </c>
      <c r="D2547" s="59">
        <v>2014</v>
      </c>
    </row>
    <row r="2548" spans="2:4" hidden="1" x14ac:dyDescent="0.25">
      <c r="B2548" s="34" t="s">
        <v>84</v>
      </c>
      <c r="C2548" s="46">
        <v>81.400000000000006</v>
      </c>
      <c r="D2548" s="61">
        <v>2013</v>
      </c>
    </row>
    <row r="2549" spans="2:4" hidden="1" x14ac:dyDescent="0.25">
      <c r="B2549" s="35" t="s">
        <v>84</v>
      </c>
      <c r="C2549" s="47">
        <v>81.099999999999994</v>
      </c>
      <c r="D2549" s="59">
        <v>2012</v>
      </c>
    </row>
    <row r="2550" spans="2:4" hidden="1" x14ac:dyDescent="0.25">
      <c r="B2550" s="34" t="s">
        <v>84</v>
      </c>
      <c r="C2550" s="46">
        <v>88</v>
      </c>
      <c r="D2550" s="61">
        <v>2011</v>
      </c>
    </row>
    <row r="2551" spans="2:4" hidden="1" x14ac:dyDescent="0.25">
      <c r="B2551" s="35" t="s">
        <v>84</v>
      </c>
      <c r="C2551" s="47">
        <v>86</v>
      </c>
      <c r="D2551" s="59">
        <v>2010</v>
      </c>
    </row>
    <row r="2552" spans="2:4" hidden="1" x14ac:dyDescent="0.25">
      <c r="B2552" s="34" t="s">
        <v>84</v>
      </c>
      <c r="C2552" s="46">
        <v>83</v>
      </c>
      <c r="D2552" s="61">
        <v>2009</v>
      </c>
    </row>
    <row r="2553" spans="2:4" hidden="1" x14ac:dyDescent="0.25">
      <c r="B2553" s="35" t="s">
        <v>84</v>
      </c>
      <c r="C2553" s="47">
        <v>80</v>
      </c>
      <c r="D2553" s="59">
        <v>2008</v>
      </c>
    </row>
    <row r="2554" spans="2:4" hidden="1" x14ac:dyDescent="0.25">
      <c r="B2554" s="34" t="s">
        <v>84</v>
      </c>
      <c r="C2554" s="46">
        <v>79.7</v>
      </c>
      <c r="D2554" s="61">
        <v>2007</v>
      </c>
    </row>
    <row r="2555" spans="2:4" hidden="1" x14ac:dyDescent="0.25">
      <c r="B2555" s="35" t="s">
        <v>84</v>
      </c>
      <c r="C2555" s="47">
        <v>79.400000000000006</v>
      </c>
      <c r="D2555" s="59">
        <v>2006</v>
      </c>
    </row>
    <row r="2556" spans="2:4" hidden="1" x14ac:dyDescent="0.25">
      <c r="B2556" s="34" t="s">
        <v>84</v>
      </c>
      <c r="C2556" s="46">
        <v>78.8</v>
      </c>
      <c r="D2556" s="61">
        <v>2005</v>
      </c>
    </row>
    <row r="2557" spans="2:4" hidden="1" x14ac:dyDescent="0.25">
      <c r="B2557" s="35" t="s">
        <v>84</v>
      </c>
      <c r="C2557" s="47">
        <v>78.7</v>
      </c>
      <c r="D2557" s="59">
        <v>2004</v>
      </c>
    </row>
    <row r="2558" spans="2:4" hidden="1" x14ac:dyDescent="0.25">
      <c r="B2558" s="34" t="s">
        <v>84</v>
      </c>
      <c r="C2558" s="46">
        <v>78.599999999999994</v>
      </c>
      <c r="D2558" s="61">
        <v>2003</v>
      </c>
    </row>
    <row r="2559" spans="2:4" hidden="1" x14ac:dyDescent="0.25">
      <c r="B2559" s="35" t="s">
        <v>84</v>
      </c>
      <c r="C2559" s="47">
        <v>78.3</v>
      </c>
      <c r="D2559" s="59">
        <v>2002</v>
      </c>
    </row>
    <row r="2560" spans="2:4" hidden="1" x14ac:dyDescent="0.25">
      <c r="B2560" s="34" t="s">
        <v>84</v>
      </c>
      <c r="C2560" s="46">
        <v>78</v>
      </c>
      <c r="D2560" s="61">
        <v>2001</v>
      </c>
    </row>
    <row r="2561" spans="2:4" hidden="1" x14ac:dyDescent="0.25">
      <c r="B2561" s="35" t="s">
        <v>84</v>
      </c>
      <c r="C2561" s="47">
        <v>77.8</v>
      </c>
      <c r="D2561" s="59">
        <v>2000</v>
      </c>
    </row>
    <row r="2562" spans="2:4" hidden="1" x14ac:dyDescent="0.25">
      <c r="B2562" s="34" t="s">
        <v>85</v>
      </c>
      <c r="C2562" s="46">
        <v>65.099999999999994</v>
      </c>
      <c r="D2562" s="61">
        <v>2014</v>
      </c>
    </row>
    <row r="2563" spans="2:4" hidden="1" x14ac:dyDescent="0.25">
      <c r="B2563" s="35" t="s">
        <v>85</v>
      </c>
      <c r="C2563" s="47">
        <v>64.7</v>
      </c>
      <c r="D2563" s="59">
        <v>2013</v>
      </c>
    </row>
    <row r="2564" spans="2:4" hidden="1" x14ac:dyDescent="0.25">
      <c r="B2564" s="34" t="s">
        <v>85</v>
      </c>
      <c r="C2564" s="46">
        <v>64.3</v>
      </c>
      <c r="D2564" s="61">
        <v>2012</v>
      </c>
    </row>
    <row r="2565" spans="2:4" hidden="1" x14ac:dyDescent="0.25">
      <c r="B2565" s="35" t="s">
        <v>85</v>
      </c>
      <c r="C2565" s="47">
        <v>63.8</v>
      </c>
      <c r="D2565" s="59">
        <v>2011</v>
      </c>
    </row>
    <row r="2566" spans="2:4" hidden="1" x14ac:dyDescent="0.25">
      <c r="B2566" s="34" t="s">
        <v>85</v>
      </c>
      <c r="C2566" s="46">
        <v>63.3</v>
      </c>
      <c r="D2566" s="61">
        <v>2010</v>
      </c>
    </row>
    <row r="2567" spans="2:4" hidden="1" x14ac:dyDescent="0.25">
      <c r="B2567" s="35" t="s">
        <v>85</v>
      </c>
      <c r="C2567" s="47">
        <v>62.8</v>
      </c>
      <c r="D2567" s="59">
        <v>2009</v>
      </c>
    </row>
    <row r="2568" spans="2:4" hidden="1" x14ac:dyDescent="0.25">
      <c r="B2568" s="34" t="s">
        <v>85</v>
      </c>
      <c r="C2568" s="46">
        <v>62.3</v>
      </c>
      <c r="D2568" s="61">
        <v>2008</v>
      </c>
    </row>
    <row r="2569" spans="2:4" hidden="1" x14ac:dyDescent="0.25">
      <c r="B2569" s="35" t="s">
        <v>85</v>
      </c>
      <c r="C2569" s="47">
        <v>61.9</v>
      </c>
      <c r="D2569" s="59">
        <v>2007</v>
      </c>
    </row>
    <row r="2570" spans="2:4" hidden="1" x14ac:dyDescent="0.25">
      <c r="B2570" s="34" t="s">
        <v>85</v>
      </c>
      <c r="C2570" s="46">
        <v>61.4</v>
      </c>
      <c r="D2570" s="61">
        <v>2006</v>
      </c>
    </row>
    <row r="2571" spans="2:4" hidden="1" x14ac:dyDescent="0.25">
      <c r="B2571" s="35" t="s">
        <v>85</v>
      </c>
      <c r="C2571" s="47">
        <v>69</v>
      </c>
      <c r="D2571" s="59">
        <v>2005</v>
      </c>
    </row>
    <row r="2572" spans="2:4" hidden="1" x14ac:dyDescent="0.25">
      <c r="B2572" s="34" t="s">
        <v>85</v>
      </c>
      <c r="C2572" s="46">
        <v>64</v>
      </c>
      <c r="D2572" s="61">
        <v>2004</v>
      </c>
    </row>
    <row r="2573" spans="2:4" hidden="1" x14ac:dyDescent="0.25">
      <c r="B2573" s="35" t="s">
        <v>85</v>
      </c>
      <c r="C2573" s="47">
        <v>59.9</v>
      </c>
      <c r="D2573" s="59">
        <v>2003</v>
      </c>
    </row>
    <row r="2574" spans="2:4" hidden="1" x14ac:dyDescent="0.25">
      <c r="B2574" s="34" t="s">
        <v>85</v>
      </c>
      <c r="C2574" s="46">
        <v>59.3</v>
      </c>
      <c r="D2574" s="61">
        <v>2002</v>
      </c>
    </row>
    <row r="2575" spans="2:4" hidden="1" x14ac:dyDescent="0.25">
      <c r="B2575" s="35" t="s">
        <v>86</v>
      </c>
      <c r="C2575" s="47">
        <v>57.6</v>
      </c>
      <c r="D2575" s="59">
        <v>2014</v>
      </c>
    </row>
    <row r="2576" spans="2:4" hidden="1" x14ac:dyDescent="0.25">
      <c r="B2576" s="34" t="s">
        <v>86</v>
      </c>
      <c r="C2576" s="46">
        <v>56.7</v>
      </c>
      <c r="D2576" s="61">
        <v>2013</v>
      </c>
    </row>
    <row r="2577" spans="2:59" hidden="1" x14ac:dyDescent="0.25">
      <c r="B2577" s="35" t="s">
        <v>86</v>
      </c>
      <c r="C2577" s="47">
        <v>55.3</v>
      </c>
      <c r="D2577" s="59">
        <v>2012</v>
      </c>
    </row>
    <row r="2578" spans="2:59" hidden="1" x14ac:dyDescent="0.25">
      <c r="B2578" s="34" t="s">
        <v>86</v>
      </c>
      <c r="C2578" s="46">
        <v>54.1</v>
      </c>
      <c r="D2578" s="61">
        <v>2011</v>
      </c>
    </row>
    <row r="2579" spans="2:59" hidden="1" x14ac:dyDescent="0.25">
      <c r="B2579" s="35" t="s">
        <v>86</v>
      </c>
      <c r="C2579" s="47">
        <v>52.9</v>
      </c>
      <c r="D2579" s="59">
        <v>2010</v>
      </c>
    </row>
    <row r="2580" spans="2:59" hidden="1" x14ac:dyDescent="0.25">
      <c r="B2580" s="34" t="s">
        <v>86</v>
      </c>
      <c r="C2580" s="46">
        <v>51.5</v>
      </c>
      <c r="D2580" s="61">
        <v>2009</v>
      </c>
    </row>
    <row r="2581" spans="2:59" hidden="1" x14ac:dyDescent="0.25">
      <c r="B2581" s="35" t="s">
        <v>86</v>
      </c>
      <c r="C2581" s="47">
        <v>50</v>
      </c>
      <c r="D2581" s="59">
        <v>2008</v>
      </c>
    </row>
    <row r="2582" spans="2:59" hidden="1" x14ac:dyDescent="0.25">
      <c r="B2582" s="34" t="s">
        <v>86</v>
      </c>
      <c r="C2582" s="46">
        <v>48.5</v>
      </c>
      <c r="D2582" s="61">
        <v>2007</v>
      </c>
    </row>
    <row r="2583" spans="2:59" hidden="1" x14ac:dyDescent="0.25">
      <c r="B2583" s="35" t="s">
        <v>86</v>
      </c>
      <c r="C2583" s="47">
        <v>47.1</v>
      </c>
      <c r="D2583" s="59">
        <v>2006</v>
      </c>
    </row>
    <row r="2584" spans="2:59" hidden="1" x14ac:dyDescent="0.25">
      <c r="B2584" s="34" t="s">
        <v>86</v>
      </c>
      <c r="C2584" s="46">
        <v>46</v>
      </c>
      <c r="D2584" s="61">
        <v>2005</v>
      </c>
    </row>
    <row r="2585" spans="2:59" hidden="1" x14ac:dyDescent="0.25">
      <c r="B2585" s="35" t="s">
        <v>86</v>
      </c>
      <c r="C2585" s="47">
        <v>45.1</v>
      </c>
      <c r="D2585" s="59">
        <v>2004</v>
      </c>
    </row>
    <row r="2586" spans="2:59" hidden="1" x14ac:dyDescent="0.25">
      <c r="B2586" s="34" t="s">
        <v>86</v>
      </c>
      <c r="C2586" s="46">
        <v>44.6</v>
      </c>
      <c r="D2586" s="61">
        <v>2003</v>
      </c>
    </row>
    <row r="2587" spans="2:59" x14ac:dyDescent="0.25">
      <c r="B2587" s="70" t="s">
        <v>86</v>
      </c>
      <c r="C2587" s="71">
        <v>44</v>
      </c>
      <c r="D2587" s="72">
        <v>2002</v>
      </c>
    </row>
    <row r="2588" spans="2:59" ht="15.75" hidden="1" thickBot="1" x14ac:dyDescent="0.3">
      <c r="B2588" s="34" t="s">
        <v>87</v>
      </c>
      <c r="C2588" s="46">
        <v>74.8</v>
      </c>
      <c r="D2588" s="61">
        <v>2014</v>
      </c>
      <c r="BG2588" s="8" t="s">
        <v>1840</v>
      </c>
    </row>
    <row r="2589" spans="2:59" ht="15.75" hidden="1" thickBot="1" x14ac:dyDescent="0.3">
      <c r="B2589" s="35" t="s">
        <v>87</v>
      </c>
      <c r="C2589" s="47">
        <v>74.599999999999994</v>
      </c>
      <c r="D2589" s="59">
        <v>2013</v>
      </c>
      <c r="BG2589" s="1" t="s">
        <v>1842</v>
      </c>
    </row>
    <row r="2590" spans="2:59" ht="15.75" hidden="1" thickBot="1" x14ac:dyDescent="0.3">
      <c r="B2590" s="34" t="s">
        <v>87</v>
      </c>
      <c r="C2590" s="46">
        <v>74.5</v>
      </c>
      <c r="D2590" s="61">
        <v>2012</v>
      </c>
      <c r="BG2590" s="1" t="s">
        <v>1843</v>
      </c>
    </row>
    <row r="2591" spans="2:59" ht="15.75" hidden="1" thickBot="1" x14ac:dyDescent="0.3">
      <c r="B2591" s="35" t="s">
        <v>87</v>
      </c>
      <c r="C2591" s="47">
        <v>74.3</v>
      </c>
      <c r="D2591" s="59">
        <v>2011</v>
      </c>
      <c r="BG2591" s="1" t="s">
        <v>1846</v>
      </c>
    </row>
    <row r="2592" spans="2:59" ht="15.75" hidden="1" thickBot="1" x14ac:dyDescent="0.3">
      <c r="B2592" s="34" t="s">
        <v>87</v>
      </c>
      <c r="C2592" s="46">
        <v>74.099999999999994</v>
      </c>
      <c r="D2592" s="61">
        <v>2010</v>
      </c>
      <c r="BG2592" s="1" t="s">
        <v>1841</v>
      </c>
    </row>
    <row r="2593" spans="2:59" ht="15.75" hidden="1" thickBot="1" x14ac:dyDescent="0.3">
      <c r="B2593" s="35" t="s">
        <v>87</v>
      </c>
      <c r="C2593" s="47">
        <v>74</v>
      </c>
      <c r="D2593" s="59">
        <v>2009</v>
      </c>
      <c r="BG2593" s="1" t="s">
        <v>1845</v>
      </c>
    </row>
    <row r="2594" spans="2:59" ht="15.75" hidden="1" thickBot="1" x14ac:dyDescent="0.3">
      <c r="B2594" s="34" t="s">
        <v>87</v>
      </c>
      <c r="C2594" s="46">
        <v>73.8</v>
      </c>
      <c r="D2594" s="61">
        <v>2008</v>
      </c>
      <c r="BG2594" s="1" t="s">
        <v>1847</v>
      </c>
    </row>
    <row r="2595" spans="2:59" ht="15.75" hidden="1" thickBot="1" x14ac:dyDescent="0.3">
      <c r="B2595" s="35" t="s">
        <v>87</v>
      </c>
      <c r="C2595" s="47">
        <v>73.7</v>
      </c>
      <c r="D2595" s="59">
        <v>2007</v>
      </c>
      <c r="BG2595" s="1" t="s">
        <v>1844</v>
      </c>
    </row>
    <row r="2596" spans="2:59" hidden="1" x14ac:dyDescent="0.25">
      <c r="B2596" s="34" t="s">
        <v>87</v>
      </c>
      <c r="C2596" s="46">
        <v>73.599999999999994</v>
      </c>
      <c r="D2596" s="61">
        <v>2006</v>
      </c>
    </row>
    <row r="2597" spans="2:59" hidden="1" x14ac:dyDescent="0.25">
      <c r="B2597" s="35" t="s">
        <v>87</v>
      </c>
      <c r="C2597" s="47">
        <v>73.400000000000006</v>
      </c>
      <c r="D2597" s="59">
        <v>2005</v>
      </c>
    </row>
    <row r="2598" spans="2:59" hidden="1" x14ac:dyDescent="0.25">
      <c r="B2598" s="34" t="s">
        <v>87</v>
      </c>
      <c r="C2598" s="46">
        <v>73.2</v>
      </c>
      <c r="D2598" s="61">
        <v>2004</v>
      </c>
    </row>
    <row r="2599" spans="2:59" hidden="1" x14ac:dyDescent="0.25">
      <c r="B2599" s="35" t="s">
        <v>87</v>
      </c>
      <c r="C2599" s="47">
        <v>73.099999999999994</v>
      </c>
      <c r="D2599" s="59">
        <v>2003</v>
      </c>
    </row>
    <row r="2600" spans="2:59" hidden="1" x14ac:dyDescent="0.25">
      <c r="B2600" s="34" t="s">
        <v>87</v>
      </c>
      <c r="C2600" s="46">
        <v>72.900000000000006</v>
      </c>
      <c r="D2600" s="61">
        <v>2002</v>
      </c>
    </row>
    <row r="2601" spans="2:59" hidden="1" x14ac:dyDescent="0.25">
      <c r="B2601" s="35" t="s">
        <v>87</v>
      </c>
      <c r="C2601" s="47">
        <v>72.7</v>
      </c>
      <c r="D2601" s="59">
        <v>2001</v>
      </c>
    </row>
    <row r="2602" spans="2:59" hidden="1" x14ac:dyDescent="0.25">
      <c r="B2602" s="34" t="s">
        <v>87</v>
      </c>
      <c r="C2602" s="46">
        <v>72.400000000000006</v>
      </c>
      <c r="D2602" s="61">
        <v>2000</v>
      </c>
    </row>
    <row r="2603" spans="2:59" hidden="1" x14ac:dyDescent="0.25">
      <c r="B2603" s="35" t="s">
        <v>88</v>
      </c>
      <c r="C2603" s="47">
        <v>78.2</v>
      </c>
      <c r="D2603" s="59">
        <v>2014</v>
      </c>
    </row>
    <row r="2604" spans="2:59" hidden="1" x14ac:dyDescent="0.25">
      <c r="B2604" s="34" t="s">
        <v>88</v>
      </c>
      <c r="C2604" s="46">
        <v>77.900000000000006</v>
      </c>
      <c r="D2604" s="61">
        <v>2013</v>
      </c>
    </row>
    <row r="2605" spans="2:59" hidden="1" x14ac:dyDescent="0.25">
      <c r="B2605" s="35" t="s">
        <v>88</v>
      </c>
      <c r="C2605" s="47">
        <v>77.599999999999994</v>
      </c>
      <c r="D2605" s="59">
        <v>2012</v>
      </c>
    </row>
    <row r="2606" spans="2:59" hidden="1" x14ac:dyDescent="0.25">
      <c r="B2606" s="34" t="s">
        <v>88</v>
      </c>
      <c r="C2606" s="46">
        <v>77.3</v>
      </c>
      <c r="D2606" s="61">
        <v>2011</v>
      </c>
    </row>
    <row r="2607" spans="2:59" hidden="1" x14ac:dyDescent="0.25">
      <c r="B2607" s="35" t="s">
        <v>88</v>
      </c>
      <c r="C2607" s="47">
        <v>76.7</v>
      </c>
      <c r="D2607" s="59">
        <v>2010</v>
      </c>
    </row>
    <row r="2608" spans="2:59" hidden="1" x14ac:dyDescent="0.25">
      <c r="B2608" s="34" t="s">
        <v>88</v>
      </c>
      <c r="C2608" s="46">
        <v>76.3</v>
      </c>
      <c r="D2608" s="61">
        <v>2009</v>
      </c>
    </row>
    <row r="2609" spans="2:4" hidden="1" x14ac:dyDescent="0.25">
      <c r="B2609" s="35" t="s">
        <v>88</v>
      </c>
      <c r="C2609" s="47">
        <v>75.900000000000006</v>
      </c>
      <c r="D2609" s="59">
        <v>2008</v>
      </c>
    </row>
    <row r="2610" spans="2:4" hidden="1" x14ac:dyDescent="0.25">
      <c r="B2610" s="34" t="s">
        <v>88</v>
      </c>
      <c r="C2610" s="46">
        <v>75.400000000000006</v>
      </c>
      <c r="D2610" s="61">
        <v>2007</v>
      </c>
    </row>
    <row r="2611" spans="2:4" hidden="1" x14ac:dyDescent="0.25">
      <c r="B2611" s="35" t="s">
        <v>88</v>
      </c>
      <c r="C2611" s="47">
        <v>75</v>
      </c>
      <c r="D2611" s="59">
        <v>2006</v>
      </c>
    </row>
    <row r="2612" spans="2:4" hidden="1" x14ac:dyDescent="0.25">
      <c r="B2612" s="34" t="s">
        <v>88</v>
      </c>
      <c r="C2612" s="46">
        <v>74.3</v>
      </c>
      <c r="D2612" s="61">
        <v>2005</v>
      </c>
    </row>
    <row r="2613" spans="2:4" hidden="1" x14ac:dyDescent="0.25">
      <c r="B2613" s="35" t="s">
        <v>88</v>
      </c>
      <c r="C2613" s="47">
        <v>73.400000000000006</v>
      </c>
      <c r="D2613" s="59">
        <v>2004</v>
      </c>
    </row>
    <row r="2614" spans="2:4" hidden="1" x14ac:dyDescent="0.25">
      <c r="B2614" s="34" t="s">
        <v>88</v>
      </c>
      <c r="C2614" s="46">
        <v>72.7</v>
      </c>
      <c r="D2614" s="61">
        <v>2003</v>
      </c>
    </row>
    <row r="2615" spans="2:4" hidden="1" x14ac:dyDescent="0.25">
      <c r="B2615" s="35" t="s">
        <v>88</v>
      </c>
      <c r="C2615" s="47">
        <v>71.8</v>
      </c>
      <c r="D2615" s="59">
        <v>2002</v>
      </c>
    </row>
    <row r="2616" spans="2:4" hidden="1" x14ac:dyDescent="0.25">
      <c r="B2616" s="34" t="s">
        <v>88</v>
      </c>
      <c r="C2616" s="46">
        <v>78</v>
      </c>
      <c r="D2616" s="61">
        <v>2001</v>
      </c>
    </row>
    <row r="2617" spans="2:4" hidden="1" x14ac:dyDescent="0.25">
      <c r="B2617" s="35" t="s">
        <v>88</v>
      </c>
      <c r="C2617" s="47">
        <v>69.599999999999994</v>
      </c>
      <c r="D2617" s="59">
        <v>2000</v>
      </c>
    </row>
    <row r="2618" spans="2:4" hidden="1" x14ac:dyDescent="0.25">
      <c r="B2618" s="34" t="s">
        <v>89</v>
      </c>
      <c r="C2618" s="46">
        <v>57.8</v>
      </c>
      <c r="D2618" s="61">
        <v>2014</v>
      </c>
    </row>
    <row r="2619" spans="2:4" hidden="1" x14ac:dyDescent="0.25">
      <c r="B2619" s="35" t="s">
        <v>89</v>
      </c>
      <c r="C2619" s="47">
        <v>57.3</v>
      </c>
      <c r="D2619" s="59">
        <v>2013</v>
      </c>
    </row>
    <row r="2620" spans="2:4" hidden="1" x14ac:dyDescent="0.25">
      <c r="B2620" s="34" t="s">
        <v>89</v>
      </c>
      <c r="C2620" s="46">
        <v>57.2</v>
      </c>
      <c r="D2620" s="61">
        <v>2012</v>
      </c>
    </row>
    <row r="2621" spans="2:4" hidden="1" x14ac:dyDescent="0.25">
      <c r="B2621" s="35" t="s">
        <v>89</v>
      </c>
      <c r="C2621" s="47">
        <v>56.8</v>
      </c>
      <c r="D2621" s="59">
        <v>2011</v>
      </c>
    </row>
    <row r="2622" spans="2:4" hidden="1" x14ac:dyDescent="0.25">
      <c r="B2622" s="34" t="s">
        <v>89</v>
      </c>
      <c r="C2622" s="46">
        <v>56.5</v>
      </c>
      <c r="D2622" s="61">
        <v>2010</v>
      </c>
    </row>
    <row r="2623" spans="2:4" hidden="1" x14ac:dyDescent="0.25">
      <c r="B2623" s="35" t="s">
        <v>89</v>
      </c>
      <c r="C2623" s="47">
        <v>56</v>
      </c>
      <c r="D2623" s="59">
        <v>2009</v>
      </c>
    </row>
    <row r="2624" spans="2:4" hidden="1" x14ac:dyDescent="0.25">
      <c r="B2624" s="34" t="s">
        <v>89</v>
      </c>
      <c r="C2624" s="46">
        <v>55.5</v>
      </c>
      <c r="D2624" s="61">
        <v>2008</v>
      </c>
    </row>
    <row r="2625" spans="2:4" hidden="1" x14ac:dyDescent="0.25">
      <c r="B2625" s="35" t="s">
        <v>89</v>
      </c>
      <c r="C2625" s="47">
        <v>55</v>
      </c>
      <c r="D2625" s="59">
        <v>2007</v>
      </c>
    </row>
    <row r="2626" spans="2:4" hidden="1" x14ac:dyDescent="0.25">
      <c r="B2626" s="34" t="s">
        <v>89</v>
      </c>
      <c r="C2626" s="46">
        <v>54.3</v>
      </c>
      <c r="D2626" s="61">
        <v>2006</v>
      </c>
    </row>
    <row r="2627" spans="2:4" hidden="1" x14ac:dyDescent="0.25">
      <c r="B2627" s="35" t="s">
        <v>89</v>
      </c>
      <c r="C2627" s="47">
        <v>53.6</v>
      </c>
      <c r="D2627" s="59">
        <v>2005</v>
      </c>
    </row>
    <row r="2628" spans="2:4" hidden="1" x14ac:dyDescent="0.25">
      <c r="B2628" s="34" t="s">
        <v>89</v>
      </c>
      <c r="C2628" s="46">
        <v>52.8</v>
      </c>
      <c r="D2628" s="61">
        <v>2004</v>
      </c>
    </row>
    <row r="2629" spans="2:4" hidden="1" x14ac:dyDescent="0.25">
      <c r="B2629" s="35" t="s">
        <v>89</v>
      </c>
      <c r="C2629" s="47">
        <v>52</v>
      </c>
      <c r="D2629" s="59">
        <v>2003</v>
      </c>
    </row>
    <row r="2630" spans="2:4" hidden="1" x14ac:dyDescent="0.25">
      <c r="B2630" s="34" t="s">
        <v>90</v>
      </c>
      <c r="C2630" s="46">
        <v>81.400000000000006</v>
      </c>
      <c r="D2630" s="61">
        <v>2014</v>
      </c>
    </row>
    <row r="2631" spans="2:4" hidden="1" x14ac:dyDescent="0.25">
      <c r="B2631" s="35" t="s">
        <v>90</v>
      </c>
      <c r="C2631" s="47">
        <v>81.099999999999994</v>
      </c>
      <c r="D2631" s="59">
        <v>2013</v>
      </c>
    </row>
    <row r="2632" spans="2:4" hidden="1" x14ac:dyDescent="0.25">
      <c r="B2632" s="34" t="s">
        <v>90</v>
      </c>
      <c r="C2632" s="46">
        <v>81</v>
      </c>
      <c r="D2632" s="61">
        <v>2012</v>
      </c>
    </row>
    <row r="2633" spans="2:4" hidden="1" x14ac:dyDescent="0.25">
      <c r="B2633" s="35" t="s">
        <v>90</v>
      </c>
      <c r="C2633" s="47">
        <v>87</v>
      </c>
      <c r="D2633" s="59">
        <v>2011</v>
      </c>
    </row>
    <row r="2634" spans="2:4" hidden="1" x14ac:dyDescent="0.25">
      <c r="B2634" s="34" t="s">
        <v>90</v>
      </c>
      <c r="C2634" s="46">
        <v>83</v>
      </c>
      <c r="D2634" s="61">
        <v>2010</v>
      </c>
    </row>
    <row r="2635" spans="2:4" hidden="1" x14ac:dyDescent="0.25">
      <c r="B2635" s="35" t="s">
        <v>90</v>
      </c>
      <c r="C2635" s="47">
        <v>82</v>
      </c>
      <c r="D2635" s="59">
        <v>2009</v>
      </c>
    </row>
    <row r="2636" spans="2:4" hidden="1" x14ac:dyDescent="0.25">
      <c r="B2636" s="34" t="s">
        <v>90</v>
      </c>
      <c r="C2636" s="46">
        <v>80</v>
      </c>
      <c r="D2636" s="61">
        <v>2008</v>
      </c>
    </row>
    <row r="2637" spans="2:4" hidden="1" x14ac:dyDescent="0.25">
      <c r="B2637" s="35" t="s">
        <v>90</v>
      </c>
      <c r="C2637" s="47">
        <v>79.599999999999994</v>
      </c>
      <c r="D2637" s="59">
        <v>2007</v>
      </c>
    </row>
    <row r="2638" spans="2:4" hidden="1" x14ac:dyDescent="0.25">
      <c r="B2638" s="34" t="s">
        <v>90</v>
      </c>
      <c r="C2638" s="46">
        <v>79.3</v>
      </c>
      <c r="D2638" s="61">
        <v>2006</v>
      </c>
    </row>
    <row r="2639" spans="2:4" hidden="1" x14ac:dyDescent="0.25">
      <c r="B2639" s="35" t="s">
        <v>90</v>
      </c>
      <c r="C2639" s="47">
        <v>79</v>
      </c>
      <c r="D2639" s="59">
        <v>2005</v>
      </c>
    </row>
    <row r="2640" spans="2:4" hidden="1" x14ac:dyDescent="0.25">
      <c r="B2640" s="34" t="s">
        <v>90</v>
      </c>
      <c r="C2640" s="46">
        <v>78.7</v>
      </c>
      <c r="D2640" s="61">
        <v>2004</v>
      </c>
    </row>
    <row r="2641" spans="2:4" hidden="1" x14ac:dyDescent="0.25">
      <c r="B2641" s="35" t="s">
        <v>90</v>
      </c>
      <c r="C2641" s="47">
        <v>78.5</v>
      </c>
      <c r="D2641" s="59">
        <v>2003</v>
      </c>
    </row>
    <row r="2642" spans="2:4" hidden="1" x14ac:dyDescent="0.25">
      <c r="B2642" s="34" t="s">
        <v>91</v>
      </c>
      <c r="C2642" s="46">
        <v>63</v>
      </c>
      <c r="D2642" s="61">
        <v>2014</v>
      </c>
    </row>
    <row r="2643" spans="2:4" hidden="1" x14ac:dyDescent="0.25">
      <c r="B2643" s="35" t="s">
        <v>91</v>
      </c>
      <c r="C2643" s="47">
        <v>62.7</v>
      </c>
      <c r="D2643" s="59">
        <v>2013</v>
      </c>
    </row>
    <row r="2644" spans="2:4" hidden="1" x14ac:dyDescent="0.25">
      <c r="B2644" s="34" t="s">
        <v>91</v>
      </c>
      <c r="C2644" s="46">
        <v>62.5</v>
      </c>
      <c r="D2644" s="61">
        <v>2012</v>
      </c>
    </row>
    <row r="2645" spans="2:4" hidden="1" x14ac:dyDescent="0.25">
      <c r="B2645" s="35" t="s">
        <v>91</v>
      </c>
      <c r="C2645" s="47">
        <v>62.2</v>
      </c>
      <c r="D2645" s="59">
        <v>2011</v>
      </c>
    </row>
    <row r="2646" spans="2:4" hidden="1" x14ac:dyDescent="0.25">
      <c r="B2646" s="34" t="s">
        <v>91</v>
      </c>
      <c r="C2646" s="46">
        <v>62</v>
      </c>
      <c r="D2646" s="61">
        <v>2010</v>
      </c>
    </row>
    <row r="2647" spans="2:4" hidden="1" x14ac:dyDescent="0.25">
      <c r="B2647" s="35" t="s">
        <v>91</v>
      </c>
      <c r="C2647" s="47">
        <v>61.7</v>
      </c>
      <c r="D2647" s="59">
        <v>2009</v>
      </c>
    </row>
    <row r="2648" spans="2:4" hidden="1" x14ac:dyDescent="0.25">
      <c r="B2648" s="34" t="s">
        <v>91</v>
      </c>
      <c r="C2648" s="46">
        <v>61.4</v>
      </c>
      <c r="D2648" s="61">
        <v>2008</v>
      </c>
    </row>
    <row r="2649" spans="2:4" hidden="1" x14ac:dyDescent="0.25">
      <c r="B2649" s="35" t="s">
        <v>91</v>
      </c>
      <c r="C2649" s="47">
        <v>61.2</v>
      </c>
      <c r="D2649" s="59">
        <v>2007</v>
      </c>
    </row>
    <row r="2650" spans="2:4" hidden="1" x14ac:dyDescent="0.25">
      <c r="B2650" s="34" t="s">
        <v>91</v>
      </c>
      <c r="C2650" s="46">
        <v>69</v>
      </c>
      <c r="D2650" s="61">
        <v>2006</v>
      </c>
    </row>
    <row r="2651" spans="2:4" hidden="1" x14ac:dyDescent="0.25">
      <c r="B2651" s="35" t="s">
        <v>91</v>
      </c>
      <c r="C2651" s="47">
        <v>66</v>
      </c>
      <c r="D2651" s="59">
        <v>2005</v>
      </c>
    </row>
    <row r="2652" spans="2:4" hidden="1" x14ac:dyDescent="0.25">
      <c r="B2652" s="34" t="s">
        <v>92</v>
      </c>
      <c r="C2652" s="46">
        <v>74.2</v>
      </c>
      <c r="D2652" s="61">
        <v>2014</v>
      </c>
    </row>
    <row r="2653" spans="2:4" hidden="1" x14ac:dyDescent="0.25">
      <c r="B2653" s="35" t="s">
        <v>92</v>
      </c>
      <c r="C2653" s="47">
        <v>74.099999999999994</v>
      </c>
      <c r="D2653" s="59">
        <v>2013</v>
      </c>
    </row>
    <row r="2654" spans="2:4" hidden="1" x14ac:dyDescent="0.25">
      <c r="B2654" s="34" t="s">
        <v>92</v>
      </c>
      <c r="C2654" s="46">
        <v>73.900000000000006</v>
      </c>
      <c r="D2654" s="61">
        <v>2012</v>
      </c>
    </row>
    <row r="2655" spans="2:4" hidden="1" x14ac:dyDescent="0.25">
      <c r="B2655" s="35" t="s">
        <v>92</v>
      </c>
      <c r="C2655" s="47">
        <v>73.599999999999994</v>
      </c>
      <c r="D2655" s="59">
        <v>2011</v>
      </c>
    </row>
    <row r="2656" spans="2:4" hidden="1" x14ac:dyDescent="0.25">
      <c r="B2656" s="34" t="s">
        <v>92</v>
      </c>
      <c r="C2656" s="46">
        <v>73.3</v>
      </c>
      <c r="D2656" s="61">
        <v>2010</v>
      </c>
    </row>
    <row r="2657" spans="2:4" hidden="1" x14ac:dyDescent="0.25">
      <c r="B2657" s="35" t="s">
        <v>92</v>
      </c>
      <c r="C2657" s="47">
        <v>72.8</v>
      </c>
      <c r="D2657" s="59">
        <v>2009</v>
      </c>
    </row>
    <row r="2658" spans="2:4" hidden="1" x14ac:dyDescent="0.25">
      <c r="B2658" s="34" t="s">
        <v>92</v>
      </c>
      <c r="C2658" s="46">
        <v>72.7</v>
      </c>
      <c r="D2658" s="61">
        <v>2008</v>
      </c>
    </row>
    <row r="2659" spans="2:4" hidden="1" x14ac:dyDescent="0.25">
      <c r="B2659" s="35" t="s">
        <v>92</v>
      </c>
      <c r="C2659" s="47">
        <v>72.900000000000006</v>
      </c>
      <c r="D2659" s="59">
        <v>2007</v>
      </c>
    </row>
    <row r="2660" spans="2:4" hidden="1" x14ac:dyDescent="0.25">
      <c r="B2660" s="34" t="s">
        <v>92</v>
      </c>
      <c r="C2660" s="46">
        <v>71.8</v>
      </c>
      <c r="D2660" s="61">
        <v>2006</v>
      </c>
    </row>
    <row r="2661" spans="2:4" hidden="1" x14ac:dyDescent="0.25">
      <c r="B2661" s="35" t="s">
        <v>92</v>
      </c>
      <c r="C2661" s="47">
        <v>72.099999999999994</v>
      </c>
      <c r="D2661" s="59">
        <v>2005</v>
      </c>
    </row>
    <row r="2662" spans="2:4" hidden="1" x14ac:dyDescent="0.25">
      <c r="B2662" s="34" t="s">
        <v>92</v>
      </c>
      <c r="C2662" s="46">
        <v>71.900000000000006</v>
      </c>
      <c r="D2662" s="61">
        <v>2004</v>
      </c>
    </row>
    <row r="2663" spans="2:4" hidden="1" x14ac:dyDescent="0.25">
      <c r="B2663" s="35" t="s">
        <v>92</v>
      </c>
      <c r="C2663" s="47">
        <v>71.5</v>
      </c>
      <c r="D2663" s="59">
        <v>2003</v>
      </c>
    </row>
    <row r="2664" spans="2:4" hidden="1" x14ac:dyDescent="0.25">
      <c r="B2664" s="34" t="s">
        <v>92</v>
      </c>
      <c r="C2664" s="46">
        <v>71.5</v>
      </c>
      <c r="D2664" s="61">
        <v>2002</v>
      </c>
    </row>
    <row r="2665" spans="2:4" hidden="1" x14ac:dyDescent="0.25">
      <c r="B2665" s="35" t="s">
        <v>92</v>
      </c>
      <c r="C2665" s="47">
        <v>71.5</v>
      </c>
      <c r="D2665" s="59">
        <v>2001</v>
      </c>
    </row>
    <row r="2666" spans="2:4" hidden="1" x14ac:dyDescent="0.25">
      <c r="B2666" s="34" t="s">
        <v>92</v>
      </c>
      <c r="C2666" s="46">
        <v>71</v>
      </c>
      <c r="D2666" s="61">
        <v>2000</v>
      </c>
    </row>
    <row r="2667" spans="2:4" hidden="1" x14ac:dyDescent="0.25">
      <c r="B2667" s="35" t="s">
        <v>93</v>
      </c>
      <c r="C2667" s="47">
        <v>76.599999999999994</v>
      </c>
      <c r="D2667" s="59">
        <v>2014</v>
      </c>
    </row>
    <row r="2668" spans="2:4" hidden="1" x14ac:dyDescent="0.25">
      <c r="B2668" s="34" t="s">
        <v>93</v>
      </c>
      <c r="C2668" s="46">
        <v>76.599999999999994</v>
      </c>
      <c r="D2668" s="61">
        <v>2013</v>
      </c>
    </row>
    <row r="2669" spans="2:4" hidden="1" x14ac:dyDescent="0.25">
      <c r="B2669" s="35" t="s">
        <v>93</v>
      </c>
      <c r="C2669" s="47">
        <v>76.3</v>
      </c>
      <c r="D2669" s="59">
        <v>2012</v>
      </c>
    </row>
    <row r="2670" spans="2:4" hidden="1" x14ac:dyDescent="0.25">
      <c r="B2670" s="34" t="s">
        <v>93</v>
      </c>
      <c r="C2670" s="46">
        <v>76.099999999999994</v>
      </c>
      <c r="D2670" s="61">
        <v>2011</v>
      </c>
    </row>
    <row r="2671" spans="2:4" hidden="1" x14ac:dyDescent="0.25">
      <c r="B2671" s="35" t="s">
        <v>93</v>
      </c>
      <c r="C2671" s="47">
        <v>75.599999999999994</v>
      </c>
      <c r="D2671" s="59">
        <v>2010</v>
      </c>
    </row>
    <row r="2672" spans="2:4" hidden="1" x14ac:dyDescent="0.25">
      <c r="B2672" s="34" t="s">
        <v>93</v>
      </c>
      <c r="C2672" s="46">
        <v>75.7</v>
      </c>
      <c r="D2672" s="61">
        <v>2009</v>
      </c>
    </row>
    <row r="2673" spans="2:4" hidden="1" x14ac:dyDescent="0.25">
      <c r="B2673" s="35" t="s">
        <v>93</v>
      </c>
      <c r="C2673" s="47">
        <v>75.599999999999994</v>
      </c>
      <c r="D2673" s="59">
        <v>2008</v>
      </c>
    </row>
    <row r="2674" spans="2:4" hidden="1" x14ac:dyDescent="0.25">
      <c r="B2674" s="34" t="s">
        <v>93</v>
      </c>
      <c r="C2674" s="46">
        <v>76</v>
      </c>
      <c r="D2674" s="61">
        <v>2007</v>
      </c>
    </row>
    <row r="2675" spans="2:4" hidden="1" x14ac:dyDescent="0.25">
      <c r="B2675" s="35" t="s">
        <v>93</v>
      </c>
      <c r="C2675" s="47">
        <v>75.8</v>
      </c>
      <c r="D2675" s="59">
        <v>2006</v>
      </c>
    </row>
    <row r="2676" spans="2:4" hidden="1" x14ac:dyDescent="0.25">
      <c r="B2676" s="34" t="s">
        <v>93</v>
      </c>
      <c r="C2676" s="46">
        <v>75.3</v>
      </c>
      <c r="D2676" s="61">
        <v>2005</v>
      </c>
    </row>
    <row r="2677" spans="2:4" hidden="1" x14ac:dyDescent="0.25">
      <c r="B2677" s="35" t="s">
        <v>93</v>
      </c>
      <c r="C2677" s="47">
        <v>75.400000000000006</v>
      </c>
      <c r="D2677" s="59">
        <v>2004</v>
      </c>
    </row>
    <row r="2678" spans="2:4" hidden="1" x14ac:dyDescent="0.25">
      <c r="B2678" s="34" t="s">
        <v>93</v>
      </c>
      <c r="C2678" s="46">
        <v>75</v>
      </c>
      <c r="D2678" s="61">
        <v>2003</v>
      </c>
    </row>
    <row r="2679" spans="2:4" hidden="1" x14ac:dyDescent="0.25">
      <c r="B2679" s="35" t="s">
        <v>93</v>
      </c>
      <c r="C2679" s="47">
        <v>75</v>
      </c>
      <c r="D2679" s="59">
        <v>2002</v>
      </c>
    </row>
    <row r="2680" spans="2:4" hidden="1" x14ac:dyDescent="0.25">
      <c r="B2680" s="34" t="s">
        <v>93</v>
      </c>
      <c r="C2680" s="46">
        <v>75</v>
      </c>
      <c r="D2680" s="61">
        <v>2001</v>
      </c>
    </row>
    <row r="2681" spans="2:4" hidden="1" x14ac:dyDescent="0.25">
      <c r="B2681" s="35" t="s">
        <v>93</v>
      </c>
      <c r="C2681" s="47">
        <v>74.8</v>
      </c>
      <c r="D2681" s="59">
        <v>2000</v>
      </c>
    </row>
    <row r="2682" spans="2:4" hidden="1" x14ac:dyDescent="0.25">
      <c r="B2682" s="34" t="s">
        <v>94</v>
      </c>
      <c r="C2682" s="46">
        <v>68.400000000000006</v>
      </c>
      <c r="D2682" s="61">
        <v>2014</v>
      </c>
    </row>
    <row r="2683" spans="2:4" hidden="1" x14ac:dyDescent="0.25">
      <c r="B2683" s="35" t="s">
        <v>94</v>
      </c>
      <c r="C2683" s="47">
        <v>68.099999999999994</v>
      </c>
      <c r="D2683" s="59">
        <v>2013</v>
      </c>
    </row>
    <row r="2684" spans="2:4" hidden="1" x14ac:dyDescent="0.25">
      <c r="B2684" s="34" t="s">
        <v>94</v>
      </c>
      <c r="C2684" s="46">
        <v>67.8</v>
      </c>
      <c r="D2684" s="61">
        <v>2012</v>
      </c>
    </row>
    <row r="2685" spans="2:4" hidden="1" x14ac:dyDescent="0.25">
      <c r="B2685" s="35" t="s">
        <v>94</v>
      </c>
      <c r="C2685" s="47">
        <v>67.3</v>
      </c>
      <c r="D2685" s="59">
        <v>2011</v>
      </c>
    </row>
    <row r="2686" spans="2:4" hidden="1" x14ac:dyDescent="0.25">
      <c r="B2686" s="34" t="s">
        <v>94</v>
      </c>
      <c r="C2686" s="46">
        <v>66.3</v>
      </c>
      <c r="D2686" s="61">
        <v>2010</v>
      </c>
    </row>
    <row r="2687" spans="2:4" hidden="1" x14ac:dyDescent="0.25">
      <c r="B2687" s="35" t="s">
        <v>94</v>
      </c>
      <c r="C2687" s="47">
        <v>66.900000000000006</v>
      </c>
      <c r="D2687" s="59">
        <v>2009</v>
      </c>
    </row>
    <row r="2688" spans="2:4" hidden="1" x14ac:dyDescent="0.25">
      <c r="B2688" s="34" t="s">
        <v>94</v>
      </c>
      <c r="C2688" s="46">
        <v>67.400000000000006</v>
      </c>
      <c r="D2688" s="61">
        <v>2008</v>
      </c>
    </row>
    <row r="2689" spans="2:4" hidden="1" x14ac:dyDescent="0.25">
      <c r="B2689" s="35" t="s">
        <v>94</v>
      </c>
      <c r="C2689" s="47">
        <v>65.900000000000006</v>
      </c>
      <c r="D2689" s="59">
        <v>2007</v>
      </c>
    </row>
    <row r="2690" spans="2:4" hidden="1" x14ac:dyDescent="0.25">
      <c r="B2690" s="34" t="s">
        <v>94</v>
      </c>
      <c r="C2690" s="46">
        <v>65</v>
      </c>
      <c r="D2690" s="61">
        <v>2006</v>
      </c>
    </row>
    <row r="2691" spans="2:4" hidden="1" x14ac:dyDescent="0.25">
      <c r="B2691" s="35" t="s">
        <v>94</v>
      </c>
      <c r="C2691" s="47">
        <v>64.5</v>
      </c>
      <c r="D2691" s="59">
        <v>2005</v>
      </c>
    </row>
    <row r="2692" spans="2:4" hidden="1" x14ac:dyDescent="0.25">
      <c r="B2692" s="34" t="s">
        <v>94</v>
      </c>
      <c r="C2692" s="46">
        <v>64</v>
      </c>
      <c r="D2692" s="61">
        <v>2004</v>
      </c>
    </row>
    <row r="2693" spans="2:4" hidden="1" x14ac:dyDescent="0.25">
      <c r="B2693" s="35" t="s">
        <v>94</v>
      </c>
      <c r="C2693" s="47">
        <v>64</v>
      </c>
      <c r="D2693" s="59">
        <v>2003</v>
      </c>
    </row>
    <row r="2694" spans="2:4" hidden="1" x14ac:dyDescent="0.25">
      <c r="B2694" s="34" t="s">
        <v>94</v>
      </c>
      <c r="C2694" s="46">
        <v>63.8</v>
      </c>
      <c r="D2694" s="61">
        <v>2002</v>
      </c>
    </row>
    <row r="2695" spans="2:4" hidden="1" x14ac:dyDescent="0.25">
      <c r="B2695" s="35" t="s">
        <v>94</v>
      </c>
      <c r="C2695" s="47">
        <v>63.2</v>
      </c>
      <c r="D2695" s="59">
        <v>2001</v>
      </c>
    </row>
    <row r="2696" spans="2:4" hidden="1" x14ac:dyDescent="0.25">
      <c r="B2696" s="34" t="s">
        <v>94</v>
      </c>
      <c r="C2696" s="46">
        <v>62.8</v>
      </c>
      <c r="D2696" s="61">
        <v>2000</v>
      </c>
    </row>
    <row r="2697" spans="2:4" hidden="1" x14ac:dyDescent="0.25">
      <c r="B2697" s="35" t="s">
        <v>95</v>
      </c>
      <c r="C2697" s="47">
        <v>75.900000000000006</v>
      </c>
      <c r="D2697" s="59">
        <v>2014</v>
      </c>
    </row>
    <row r="2698" spans="2:4" hidden="1" x14ac:dyDescent="0.25">
      <c r="B2698" s="34" t="s">
        <v>95</v>
      </c>
      <c r="C2698" s="46">
        <v>75.8</v>
      </c>
      <c r="D2698" s="61">
        <v>2013</v>
      </c>
    </row>
    <row r="2699" spans="2:4" hidden="1" x14ac:dyDescent="0.25">
      <c r="B2699" s="35" t="s">
        <v>95</v>
      </c>
      <c r="C2699" s="47">
        <v>75.599999999999994</v>
      </c>
      <c r="D2699" s="59">
        <v>2012</v>
      </c>
    </row>
    <row r="2700" spans="2:4" hidden="1" x14ac:dyDescent="0.25">
      <c r="B2700" s="34" t="s">
        <v>95</v>
      </c>
      <c r="C2700" s="46">
        <v>75.400000000000006</v>
      </c>
      <c r="D2700" s="61">
        <v>2011</v>
      </c>
    </row>
    <row r="2701" spans="2:4" hidden="1" x14ac:dyDescent="0.25">
      <c r="B2701" s="35" t="s">
        <v>95</v>
      </c>
      <c r="C2701" s="47">
        <v>75.3</v>
      </c>
      <c r="D2701" s="59">
        <v>2010</v>
      </c>
    </row>
    <row r="2702" spans="2:4" hidden="1" x14ac:dyDescent="0.25">
      <c r="B2702" s="34" t="s">
        <v>95</v>
      </c>
      <c r="C2702" s="46">
        <v>75</v>
      </c>
      <c r="D2702" s="61">
        <v>2009</v>
      </c>
    </row>
    <row r="2703" spans="2:4" hidden="1" x14ac:dyDescent="0.25">
      <c r="B2703" s="35" t="s">
        <v>95</v>
      </c>
      <c r="C2703" s="47">
        <v>74.599999999999994</v>
      </c>
      <c r="D2703" s="59">
        <v>2008</v>
      </c>
    </row>
    <row r="2704" spans="2:4" hidden="1" x14ac:dyDescent="0.25">
      <c r="B2704" s="34" t="s">
        <v>95</v>
      </c>
      <c r="C2704" s="46">
        <v>74.2</v>
      </c>
      <c r="D2704" s="61">
        <v>2007</v>
      </c>
    </row>
    <row r="2705" spans="2:4" hidden="1" x14ac:dyDescent="0.25">
      <c r="B2705" s="35" t="s">
        <v>95</v>
      </c>
      <c r="C2705" s="47">
        <v>73.8</v>
      </c>
      <c r="D2705" s="59">
        <v>2006</v>
      </c>
    </row>
    <row r="2706" spans="2:4" hidden="1" x14ac:dyDescent="0.25">
      <c r="B2706" s="34" t="s">
        <v>96</v>
      </c>
      <c r="C2706" s="46">
        <v>74.099999999999994</v>
      </c>
      <c r="D2706" s="61">
        <v>2014</v>
      </c>
    </row>
    <row r="2707" spans="2:4" hidden="1" x14ac:dyDescent="0.25">
      <c r="B2707" s="35" t="s">
        <v>96</v>
      </c>
      <c r="C2707" s="47">
        <v>73.900000000000006</v>
      </c>
      <c r="D2707" s="59">
        <v>2013</v>
      </c>
    </row>
    <row r="2708" spans="2:4" hidden="1" x14ac:dyDescent="0.25">
      <c r="B2708" s="34" t="s">
        <v>96</v>
      </c>
      <c r="C2708" s="46">
        <v>73.599999999999994</v>
      </c>
      <c r="D2708" s="61">
        <v>2012</v>
      </c>
    </row>
    <row r="2709" spans="2:4" hidden="1" x14ac:dyDescent="0.25">
      <c r="B2709" s="35" t="s">
        <v>96</v>
      </c>
      <c r="C2709" s="47">
        <v>73.3</v>
      </c>
      <c r="D2709" s="59">
        <v>2011</v>
      </c>
    </row>
    <row r="2710" spans="2:4" hidden="1" x14ac:dyDescent="0.25">
      <c r="B2710" s="34" t="s">
        <v>96</v>
      </c>
      <c r="C2710" s="46">
        <v>72.8</v>
      </c>
      <c r="D2710" s="61">
        <v>2010</v>
      </c>
    </row>
    <row r="2711" spans="2:4" hidden="1" x14ac:dyDescent="0.25">
      <c r="B2711" s="35" t="s">
        <v>96</v>
      </c>
      <c r="C2711" s="47">
        <v>72.3</v>
      </c>
      <c r="D2711" s="59">
        <v>2009</v>
      </c>
    </row>
    <row r="2712" spans="2:4" hidden="1" x14ac:dyDescent="0.25">
      <c r="B2712" s="34" t="s">
        <v>96</v>
      </c>
      <c r="C2712" s="46">
        <v>71.8</v>
      </c>
      <c r="D2712" s="61">
        <v>2008</v>
      </c>
    </row>
    <row r="2713" spans="2:4" hidden="1" x14ac:dyDescent="0.25">
      <c r="B2713" s="35" t="s">
        <v>96</v>
      </c>
      <c r="C2713" s="47">
        <v>71.400000000000006</v>
      </c>
      <c r="D2713" s="59">
        <v>2007</v>
      </c>
    </row>
    <row r="2714" spans="2:4" hidden="1" x14ac:dyDescent="0.25">
      <c r="B2714" s="34" t="s">
        <v>96</v>
      </c>
      <c r="C2714" s="46">
        <v>71</v>
      </c>
      <c r="D2714" s="61">
        <v>2006</v>
      </c>
    </row>
    <row r="2715" spans="2:4" hidden="1" x14ac:dyDescent="0.25">
      <c r="B2715" s="35" t="s">
        <v>96</v>
      </c>
      <c r="C2715" s="47">
        <v>77</v>
      </c>
      <c r="D2715" s="59">
        <v>2005</v>
      </c>
    </row>
    <row r="2716" spans="2:4" hidden="1" x14ac:dyDescent="0.25">
      <c r="B2716" s="34" t="s">
        <v>96</v>
      </c>
      <c r="C2716" s="46">
        <v>72</v>
      </c>
      <c r="D2716" s="61">
        <v>2004</v>
      </c>
    </row>
    <row r="2717" spans="2:4" hidden="1" x14ac:dyDescent="0.25">
      <c r="B2717" s="35" t="s">
        <v>96</v>
      </c>
      <c r="C2717" s="47">
        <v>69.900000000000006</v>
      </c>
      <c r="D2717" s="59">
        <v>2003</v>
      </c>
    </row>
    <row r="2718" spans="2:4" hidden="1" x14ac:dyDescent="0.25">
      <c r="B2718" s="34" t="s">
        <v>96</v>
      </c>
      <c r="C2718" s="46">
        <v>69.5</v>
      </c>
      <c r="D2718" s="61">
        <v>2002</v>
      </c>
    </row>
    <row r="2719" spans="2:4" hidden="1" x14ac:dyDescent="0.25">
      <c r="B2719" s="35" t="s">
        <v>96</v>
      </c>
      <c r="C2719" s="47">
        <v>69</v>
      </c>
      <c r="D2719" s="59">
        <v>2001</v>
      </c>
    </row>
    <row r="2720" spans="2:4" hidden="1" x14ac:dyDescent="0.25">
      <c r="B2720" s="34" t="s">
        <v>96</v>
      </c>
      <c r="C2720" s="46">
        <v>68.599999999999994</v>
      </c>
      <c r="D2720" s="61">
        <v>2000</v>
      </c>
    </row>
    <row r="2721" spans="2:4" hidden="1" x14ac:dyDescent="0.25">
      <c r="B2721" s="35" t="s">
        <v>97</v>
      </c>
      <c r="C2721" s="47">
        <v>56.7</v>
      </c>
      <c r="D2721" s="59">
        <v>2014</v>
      </c>
    </row>
    <row r="2722" spans="2:4" hidden="1" x14ac:dyDescent="0.25">
      <c r="B2722" s="34" t="s">
        <v>97</v>
      </c>
      <c r="C2722" s="46">
        <v>55.3</v>
      </c>
      <c r="D2722" s="61">
        <v>2013</v>
      </c>
    </row>
    <row r="2723" spans="2:4" hidden="1" x14ac:dyDescent="0.25">
      <c r="B2723" s="35" t="s">
        <v>97</v>
      </c>
      <c r="C2723" s="47">
        <v>54.8</v>
      </c>
      <c r="D2723" s="59">
        <v>2012</v>
      </c>
    </row>
    <row r="2724" spans="2:4" hidden="1" x14ac:dyDescent="0.25">
      <c r="B2724" s="34" t="s">
        <v>97</v>
      </c>
      <c r="C2724" s="46">
        <v>54.3</v>
      </c>
      <c r="D2724" s="61">
        <v>2011</v>
      </c>
    </row>
    <row r="2725" spans="2:4" hidden="1" x14ac:dyDescent="0.25">
      <c r="B2725" s="35" t="s">
        <v>97</v>
      </c>
      <c r="C2725" s="47">
        <v>54</v>
      </c>
      <c r="D2725" s="59">
        <v>2010</v>
      </c>
    </row>
    <row r="2726" spans="2:4" hidden="1" x14ac:dyDescent="0.25">
      <c r="B2726" s="34" t="s">
        <v>97</v>
      </c>
      <c r="C2726" s="46">
        <v>53.8</v>
      </c>
      <c r="D2726" s="61">
        <v>2009</v>
      </c>
    </row>
    <row r="2727" spans="2:4" hidden="1" x14ac:dyDescent="0.25">
      <c r="B2727" s="35" t="s">
        <v>97</v>
      </c>
      <c r="C2727" s="47">
        <v>53.2</v>
      </c>
      <c r="D2727" s="59">
        <v>2008</v>
      </c>
    </row>
    <row r="2728" spans="2:4" hidden="1" x14ac:dyDescent="0.25">
      <c r="B2728" s="34" t="s">
        <v>97</v>
      </c>
      <c r="C2728" s="46">
        <v>52.1</v>
      </c>
      <c r="D2728" s="61">
        <v>2007</v>
      </c>
    </row>
    <row r="2729" spans="2:4" hidden="1" x14ac:dyDescent="0.25">
      <c r="B2729" s="35" t="s">
        <v>97</v>
      </c>
      <c r="C2729" s="47">
        <v>51.2</v>
      </c>
      <c r="D2729" s="59">
        <v>2006</v>
      </c>
    </row>
    <row r="2730" spans="2:4" hidden="1" x14ac:dyDescent="0.25">
      <c r="B2730" s="34" t="s">
        <v>97</v>
      </c>
      <c r="C2730" s="46">
        <v>58</v>
      </c>
      <c r="D2730" s="61">
        <v>2005</v>
      </c>
    </row>
    <row r="2731" spans="2:4" hidden="1" x14ac:dyDescent="0.25">
      <c r="B2731" s="35" t="s">
        <v>97</v>
      </c>
      <c r="C2731" s="47">
        <v>54</v>
      </c>
      <c r="D2731" s="59">
        <v>2004</v>
      </c>
    </row>
    <row r="2732" spans="2:4" hidden="1" x14ac:dyDescent="0.25">
      <c r="B2732" s="34" t="s">
        <v>97</v>
      </c>
      <c r="C2732" s="46">
        <v>51</v>
      </c>
      <c r="D2732" s="61">
        <v>2003</v>
      </c>
    </row>
    <row r="2733" spans="2:4" hidden="1" x14ac:dyDescent="0.25">
      <c r="B2733" s="35" t="s">
        <v>97</v>
      </c>
      <c r="C2733" s="47">
        <v>49.8</v>
      </c>
      <c r="D2733" s="59">
        <v>2002</v>
      </c>
    </row>
    <row r="2734" spans="2:4" hidden="1" x14ac:dyDescent="0.25">
      <c r="B2734" s="34" t="s">
        <v>97</v>
      </c>
      <c r="C2734" s="46">
        <v>49.5</v>
      </c>
      <c r="D2734" s="61">
        <v>2001</v>
      </c>
    </row>
    <row r="2735" spans="2:4" hidden="1" x14ac:dyDescent="0.25">
      <c r="B2735" s="35" t="s">
        <v>98</v>
      </c>
      <c r="C2735" s="47">
        <v>66.400000000000006</v>
      </c>
      <c r="D2735" s="59">
        <v>2014</v>
      </c>
    </row>
    <row r="2736" spans="2:4" hidden="1" x14ac:dyDescent="0.25">
      <c r="B2736" s="34" t="s">
        <v>98</v>
      </c>
      <c r="C2736" s="46">
        <v>66.2</v>
      </c>
      <c r="D2736" s="61">
        <v>2013</v>
      </c>
    </row>
    <row r="2737" spans="2:4" hidden="1" x14ac:dyDescent="0.25">
      <c r="B2737" s="35" t="s">
        <v>98</v>
      </c>
      <c r="C2737" s="47">
        <v>65.900000000000006</v>
      </c>
      <c r="D2737" s="59">
        <v>2012</v>
      </c>
    </row>
    <row r="2738" spans="2:4" hidden="1" x14ac:dyDescent="0.25">
      <c r="B2738" s="34" t="s">
        <v>98</v>
      </c>
      <c r="C2738" s="46">
        <v>65.599999999999994</v>
      </c>
      <c r="D2738" s="61">
        <v>2011</v>
      </c>
    </row>
    <row r="2739" spans="2:4" hidden="1" x14ac:dyDescent="0.25">
      <c r="B2739" s="35" t="s">
        <v>98</v>
      </c>
      <c r="C2739" s="47">
        <v>65.400000000000006</v>
      </c>
      <c r="D2739" s="59">
        <v>2010</v>
      </c>
    </row>
    <row r="2740" spans="2:4" hidden="1" x14ac:dyDescent="0.25">
      <c r="B2740" s="34" t="s">
        <v>98</v>
      </c>
      <c r="C2740" s="46">
        <v>65.2</v>
      </c>
      <c r="D2740" s="61">
        <v>2009</v>
      </c>
    </row>
    <row r="2741" spans="2:4" hidden="1" x14ac:dyDescent="0.25">
      <c r="B2741" s="35" t="s">
        <v>98</v>
      </c>
      <c r="C2741" s="47">
        <v>59.2</v>
      </c>
      <c r="D2741" s="59">
        <v>2008</v>
      </c>
    </row>
    <row r="2742" spans="2:4" hidden="1" x14ac:dyDescent="0.25">
      <c r="B2742" s="34" t="s">
        <v>98</v>
      </c>
      <c r="C2742" s="46">
        <v>64.5</v>
      </c>
      <c r="D2742" s="61">
        <v>2007</v>
      </c>
    </row>
    <row r="2743" spans="2:4" hidden="1" x14ac:dyDescent="0.25">
      <c r="B2743" s="35" t="s">
        <v>98</v>
      </c>
      <c r="C2743" s="47">
        <v>64.2</v>
      </c>
      <c r="D2743" s="59">
        <v>2006</v>
      </c>
    </row>
    <row r="2744" spans="2:4" hidden="1" x14ac:dyDescent="0.25">
      <c r="B2744" s="34" t="s">
        <v>98</v>
      </c>
      <c r="C2744" s="46">
        <v>63.9</v>
      </c>
      <c r="D2744" s="61">
        <v>2005</v>
      </c>
    </row>
    <row r="2745" spans="2:4" hidden="1" x14ac:dyDescent="0.25">
      <c r="B2745" s="35" t="s">
        <v>98</v>
      </c>
      <c r="C2745" s="47">
        <v>63.5</v>
      </c>
      <c r="D2745" s="59">
        <v>2004</v>
      </c>
    </row>
    <row r="2746" spans="2:4" hidden="1" x14ac:dyDescent="0.25">
      <c r="B2746" s="34" t="s">
        <v>98</v>
      </c>
      <c r="C2746" s="46">
        <v>63.2</v>
      </c>
      <c r="D2746" s="61">
        <v>2003</v>
      </c>
    </row>
    <row r="2747" spans="2:4" hidden="1" x14ac:dyDescent="0.25">
      <c r="B2747" s="35" t="s">
        <v>99</v>
      </c>
      <c r="C2747" s="47">
        <v>65.900000000000006</v>
      </c>
      <c r="D2747" s="59">
        <v>2014</v>
      </c>
    </row>
    <row r="2748" spans="2:4" hidden="1" x14ac:dyDescent="0.25">
      <c r="B2748" s="34" t="s">
        <v>99</v>
      </c>
      <c r="C2748" s="46">
        <v>66.099999999999994</v>
      </c>
      <c r="D2748" s="61">
        <v>2013</v>
      </c>
    </row>
    <row r="2749" spans="2:4" hidden="1" x14ac:dyDescent="0.25">
      <c r="B2749" s="35" t="s">
        <v>99</v>
      </c>
      <c r="C2749" s="47">
        <v>65.8</v>
      </c>
      <c r="D2749" s="59">
        <v>2012</v>
      </c>
    </row>
    <row r="2750" spans="2:4" hidden="1" x14ac:dyDescent="0.25">
      <c r="B2750" s="34" t="s">
        <v>99</v>
      </c>
      <c r="C2750" s="46">
        <v>64.3</v>
      </c>
      <c r="D2750" s="61">
        <v>2011</v>
      </c>
    </row>
    <row r="2751" spans="2:4" hidden="1" x14ac:dyDescent="0.25">
      <c r="B2751" s="35" t="s">
        <v>99</v>
      </c>
      <c r="C2751" s="47">
        <v>63</v>
      </c>
      <c r="D2751" s="59">
        <v>2010</v>
      </c>
    </row>
    <row r="2752" spans="2:4" hidden="1" x14ac:dyDescent="0.25">
      <c r="B2752" s="34" t="s">
        <v>100</v>
      </c>
      <c r="C2752" s="46">
        <v>69.599999999999994</v>
      </c>
      <c r="D2752" s="61">
        <v>2014</v>
      </c>
    </row>
    <row r="2753" spans="2:4" hidden="1" x14ac:dyDescent="0.25">
      <c r="B2753" s="35" t="s">
        <v>100</v>
      </c>
      <c r="C2753" s="47">
        <v>69.3</v>
      </c>
      <c r="D2753" s="59">
        <v>2013</v>
      </c>
    </row>
    <row r="2754" spans="2:4" hidden="1" x14ac:dyDescent="0.25">
      <c r="B2754" s="34" t="s">
        <v>100</v>
      </c>
      <c r="C2754" s="46">
        <v>68.900000000000006</v>
      </c>
      <c r="D2754" s="61">
        <v>2012</v>
      </c>
    </row>
    <row r="2755" spans="2:4" hidden="1" x14ac:dyDescent="0.25">
      <c r="B2755" s="35" t="s">
        <v>100</v>
      </c>
      <c r="C2755" s="47">
        <v>68.400000000000006</v>
      </c>
      <c r="D2755" s="59">
        <v>2011</v>
      </c>
    </row>
    <row r="2756" spans="2:4" hidden="1" x14ac:dyDescent="0.25">
      <c r="B2756" s="34" t="s">
        <v>100</v>
      </c>
      <c r="C2756" s="46">
        <v>68</v>
      </c>
      <c r="D2756" s="61">
        <v>2010</v>
      </c>
    </row>
    <row r="2757" spans="2:4" hidden="1" x14ac:dyDescent="0.25">
      <c r="B2757" s="35" t="s">
        <v>100</v>
      </c>
      <c r="C2757" s="47">
        <v>67.5</v>
      </c>
      <c r="D2757" s="59">
        <v>2009</v>
      </c>
    </row>
    <row r="2758" spans="2:4" hidden="1" x14ac:dyDescent="0.25">
      <c r="B2758" s="34" t="s">
        <v>100</v>
      </c>
      <c r="C2758" s="46">
        <v>67</v>
      </c>
      <c r="D2758" s="61">
        <v>2008</v>
      </c>
    </row>
    <row r="2759" spans="2:4" hidden="1" x14ac:dyDescent="0.25">
      <c r="B2759" s="35" t="s">
        <v>100</v>
      </c>
      <c r="C2759" s="47">
        <v>66.599999999999994</v>
      </c>
      <c r="D2759" s="59">
        <v>2007</v>
      </c>
    </row>
    <row r="2760" spans="2:4" hidden="1" x14ac:dyDescent="0.25">
      <c r="B2760" s="34" t="s">
        <v>100</v>
      </c>
      <c r="C2760" s="46">
        <v>66</v>
      </c>
      <c r="D2760" s="61">
        <v>2006</v>
      </c>
    </row>
    <row r="2761" spans="2:4" hidden="1" x14ac:dyDescent="0.25">
      <c r="B2761" s="35" t="s">
        <v>100</v>
      </c>
      <c r="C2761" s="47">
        <v>65.400000000000006</v>
      </c>
      <c r="D2761" s="59">
        <v>2005</v>
      </c>
    </row>
    <row r="2762" spans="2:4" hidden="1" x14ac:dyDescent="0.25">
      <c r="B2762" s="34" t="s">
        <v>100</v>
      </c>
      <c r="C2762" s="46">
        <v>64.7</v>
      </c>
      <c r="D2762" s="61">
        <v>2004</v>
      </c>
    </row>
    <row r="2763" spans="2:4" hidden="1" x14ac:dyDescent="0.25">
      <c r="B2763" s="35" t="s">
        <v>100</v>
      </c>
      <c r="C2763" s="47">
        <v>64.3</v>
      </c>
      <c r="D2763" s="59">
        <v>2003</v>
      </c>
    </row>
    <row r="2764" spans="2:4" hidden="1" x14ac:dyDescent="0.25">
      <c r="B2764" s="34" t="s">
        <v>101</v>
      </c>
      <c r="C2764" s="46">
        <v>81.7</v>
      </c>
      <c r="D2764" s="61">
        <v>2014</v>
      </c>
    </row>
    <row r="2765" spans="2:4" hidden="1" x14ac:dyDescent="0.25">
      <c r="B2765" s="35" t="s">
        <v>101</v>
      </c>
      <c r="C2765" s="47">
        <v>81.400000000000006</v>
      </c>
      <c r="D2765" s="59">
        <v>2013</v>
      </c>
    </row>
    <row r="2766" spans="2:4" hidden="1" x14ac:dyDescent="0.25">
      <c r="B2766" s="34" t="s">
        <v>101</v>
      </c>
      <c r="C2766" s="46">
        <v>81.099999999999994</v>
      </c>
      <c r="D2766" s="61">
        <v>2012</v>
      </c>
    </row>
    <row r="2767" spans="2:4" hidden="1" x14ac:dyDescent="0.25">
      <c r="B2767" s="35" t="s">
        <v>101</v>
      </c>
      <c r="C2767" s="47">
        <v>81.099999999999994</v>
      </c>
      <c r="D2767" s="59">
        <v>2011</v>
      </c>
    </row>
    <row r="2768" spans="2:4" hidden="1" x14ac:dyDescent="0.25">
      <c r="B2768" s="34" t="s">
        <v>102</v>
      </c>
      <c r="C2768" s="46">
        <v>74.5</v>
      </c>
      <c r="D2768" s="61">
        <v>2014</v>
      </c>
    </row>
    <row r="2769" spans="2:4" hidden="1" x14ac:dyDescent="0.25">
      <c r="B2769" s="35" t="s">
        <v>102</v>
      </c>
      <c r="C2769" s="47">
        <v>73.900000000000006</v>
      </c>
      <c r="D2769" s="59">
        <v>2013</v>
      </c>
    </row>
    <row r="2770" spans="2:4" hidden="1" x14ac:dyDescent="0.25">
      <c r="B2770" s="34" t="s">
        <v>102</v>
      </c>
      <c r="C2770" s="46">
        <v>73.900000000000006</v>
      </c>
      <c r="D2770" s="61">
        <v>2012</v>
      </c>
    </row>
    <row r="2771" spans="2:4" hidden="1" x14ac:dyDescent="0.25">
      <c r="B2771" s="35" t="s">
        <v>102</v>
      </c>
      <c r="C2771" s="47">
        <v>74.5</v>
      </c>
      <c r="D2771" s="59">
        <v>2011</v>
      </c>
    </row>
    <row r="2772" spans="2:4" hidden="1" x14ac:dyDescent="0.25">
      <c r="B2772" s="34" t="s">
        <v>102</v>
      </c>
      <c r="C2772" s="46">
        <v>73.2</v>
      </c>
      <c r="D2772" s="61">
        <v>2010</v>
      </c>
    </row>
    <row r="2773" spans="2:4" hidden="1" x14ac:dyDescent="0.25">
      <c r="B2773" s="35" t="s">
        <v>102</v>
      </c>
      <c r="C2773" s="47">
        <v>73.2</v>
      </c>
      <c r="D2773" s="59">
        <v>2009</v>
      </c>
    </row>
    <row r="2774" spans="2:4" hidden="1" x14ac:dyDescent="0.25">
      <c r="B2774" s="34" t="s">
        <v>102</v>
      </c>
      <c r="C2774" s="46">
        <v>72.5</v>
      </c>
      <c r="D2774" s="61">
        <v>2008</v>
      </c>
    </row>
    <row r="2775" spans="2:4" hidden="1" x14ac:dyDescent="0.25">
      <c r="B2775" s="35" t="s">
        <v>102</v>
      </c>
      <c r="C2775" s="47">
        <v>72.5</v>
      </c>
      <c r="D2775" s="59">
        <v>2007</v>
      </c>
    </row>
    <row r="2776" spans="2:4" hidden="1" x14ac:dyDescent="0.25">
      <c r="B2776" s="34" t="s">
        <v>102</v>
      </c>
      <c r="C2776" s="46">
        <v>73</v>
      </c>
      <c r="D2776" s="61">
        <v>2006</v>
      </c>
    </row>
    <row r="2777" spans="2:4" hidden="1" x14ac:dyDescent="0.25">
      <c r="B2777" s="35" t="s">
        <v>102</v>
      </c>
      <c r="C2777" s="47">
        <v>71.2</v>
      </c>
      <c r="D2777" s="59">
        <v>2005</v>
      </c>
    </row>
    <row r="2778" spans="2:4" hidden="1" x14ac:dyDescent="0.25">
      <c r="B2778" s="34" t="s">
        <v>102</v>
      </c>
      <c r="C2778" s="46">
        <v>71</v>
      </c>
      <c r="D2778" s="61">
        <v>2004</v>
      </c>
    </row>
    <row r="2779" spans="2:4" hidden="1" x14ac:dyDescent="0.25">
      <c r="B2779" s="35" t="s">
        <v>102</v>
      </c>
      <c r="C2779" s="47">
        <v>76</v>
      </c>
      <c r="D2779" s="59">
        <v>2003</v>
      </c>
    </row>
    <row r="2780" spans="2:4" hidden="1" x14ac:dyDescent="0.25">
      <c r="B2780" s="34" t="s">
        <v>102</v>
      </c>
      <c r="C2780" s="46">
        <v>75</v>
      </c>
      <c r="D2780" s="61">
        <v>2002</v>
      </c>
    </row>
    <row r="2781" spans="2:4" hidden="1" x14ac:dyDescent="0.25">
      <c r="B2781" s="35" t="s">
        <v>102</v>
      </c>
      <c r="C2781" s="47">
        <v>73</v>
      </c>
      <c r="D2781" s="59">
        <v>2001</v>
      </c>
    </row>
    <row r="2782" spans="2:4" hidden="1" x14ac:dyDescent="0.25">
      <c r="B2782" s="34" t="s">
        <v>102</v>
      </c>
      <c r="C2782" s="46">
        <v>73</v>
      </c>
      <c r="D2782" s="61">
        <v>2000</v>
      </c>
    </row>
    <row r="2783" spans="2:4" hidden="1" x14ac:dyDescent="0.25">
      <c r="B2783" s="35" t="s">
        <v>103</v>
      </c>
      <c r="C2783" s="47">
        <v>61.4</v>
      </c>
      <c r="D2783" s="59">
        <v>2014</v>
      </c>
    </row>
    <row r="2784" spans="2:4" hidden="1" x14ac:dyDescent="0.25">
      <c r="B2784" s="34" t="s">
        <v>103</v>
      </c>
      <c r="C2784" s="46">
        <v>69</v>
      </c>
      <c r="D2784" s="61">
        <v>2013</v>
      </c>
    </row>
    <row r="2785" spans="2:4" hidden="1" x14ac:dyDescent="0.25">
      <c r="B2785" s="35" t="s">
        <v>103</v>
      </c>
      <c r="C2785" s="47">
        <v>63</v>
      </c>
      <c r="D2785" s="59">
        <v>2012</v>
      </c>
    </row>
    <row r="2786" spans="2:4" hidden="1" x14ac:dyDescent="0.25">
      <c r="B2786" s="34" t="s">
        <v>103</v>
      </c>
      <c r="C2786" s="46">
        <v>59.4</v>
      </c>
      <c r="D2786" s="61">
        <v>2011</v>
      </c>
    </row>
    <row r="2787" spans="2:4" hidden="1" x14ac:dyDescent="0.25">
      <c r="B2787" s="35" t="s">
        <v>103</v>
      </c>
      <c r="C2787" s="47">
        <v>58.2</v>
      </c>
      <c r="D2787" s="59">
        <v>2010</v>
      </c>
    </row>
    <row r="2788" spans="2:4" hidden="1" x14ac:dyDescent="0.25">
      <c r="B2788" s="34" t="s">
        <v>103</v>
      </c>
      <c r="C2788" s="46">
        <v>57.1</v>
      </c>
      <c r="D2788" s="61">
        <v>2009</v>
      </c>
    </row>
    <row r="2789" spans="2:4" hidden="1" x14ac:dyDescent="0.25">
      <c r="B2789" s="35" t="s">
        <v>104</v>
      </c>
      <c r="C2789" s="47">
        <v>53.6</v>
      </c>
      <c r="D2789" s="59">
        <v>2014</v>
      </c>
    </row>
    <row r="2790" spans="2:4" hidden="1" x14ac:dyDescent="0.25">
      <c r="B2790" s="34" t="s">
        <v>104</v>
      </c>
      <c r="C2790" s="46">
        <v>53.2</v>
      </c>
      <c r="D2790" s="61">
        <v>2013</v>
      </c>
    </row>
    <row r="2791" spans="2:4" hidden="1" x14ac:dyDescent="0.25">
      <c r="B2791" s="35" t="s">
        <v>104</v>
      </c>
      <c r="C2791" s="47">
        <v>52.7</v>
      </c>
      <c r="D2791" s="59">
        <v>2012</v>
      </c>
    </row>
    <row r="2792" spans="2:4" hidden="1" x14ac:dyDescent="0.25">
      <c r="B2792" s="34" t="s">
        <v>104</v>
      </c>
      <c r="C2792" s="46">
        <v>52.3</v>
      </c>
      <c r="D2792" s="61">
        <v>2011</v>
      </c>
    </row>
    <row r="2793" spans="2:4" hidden="1" x14ac:dyDescent="0.25">
      <c r="B2793" s="35" t="s">
        <v>104</v>
      </c>
      <c r="C2793" s="47">
        <v>52</v>
      </c>
      <c r="D2793" s="59">
        <v>2010</v>
      </c>
    </row>
    <row r="2794" spans="2:4" hidden="1" x14ac:dyDescent="0.25">
      <c r="B2794" s="34" t="s">
        <v>104</v>
      </c>
      <c r="C2794" s="46">
        <v>51.6</v>
      </c>
      <c r="D2794" s="61">
        <v>2009</v>
      </c>
    </row>
    <row r="2795" spans="2:4" hidden="1" x14ac:dyDescent="0.25">
      <c r="B2795" s="35" t="s">
        <v>104</v>
      </c>
      <c r="C2795" s="47">
        <v>59</v>
      </c>
      <c r="D2795" s="59">
        <v>2008</v>
      </c>
    </row>
    <row r="2796" spans="2:4" hidden="1" x14ac:dyDescent="0.25">
      <c r="B2796" s="34" t="s">
        <v>104</v>
      </c>
      <c r="C2796" s="46">
        <v>55</v>
      </c>
      <c r="D2796" s="61">
        <v>2007</v>
      </c>
    </row>
    <row r="2797" spans="2:4" hidden="1" x14ac:dyDescent="0.25">
      <c r="B2797" s="35" t="s">
        <v>104</v>
      </c>
      <c r="C2797" s="47">
        <v>49.8</v>
      </c>
      <c r="D2797" s="59">
        <v>2006</v>
      </c>
    </row>
    <row r="2798" spans="2:4" hidden="1" x14ac:dyDescent="0.25">
      <c r="B2798" s="34" t="s">
        <v>104</v>
      </c>
      <c r="C2798" s="46">
        <v>49.2</v>
      </c>
      <c r="D2798" s="61">
        <v>2005</v>
      </c>
    </row>
    <row r="2799" spans="2:4" hidden="1" x14ac:dyDescent="0.25">
      <c r="B2799" s="35" t="s">
        <v>105</v>
      </c>
      <c r="C2799" s="47">
        <v>66.2</v>
      </c>
      <c r="D2799" s="59">
        <v>2014</v>
      </c>
    </row>
    <row r="2800" spans="2:4" hidden="1" x14ac:dyDescent="0.25">
      <c r="B2800" s="34" t="s">
        <v>105</v>
      </c>
      <c r="C2800" s="46">
        <v>66</v>
      </c>
      <c r="D2800" s="61">
        <v>2013</v>
      </c>
    </row>
    <row r="2801" spans="2:4" hidden="1" x14ac:dyDescent="0.25">
      <c r="B2801" s="35" t="s">
        <v>105</v>
      </c>
      <c r="C2801" s="47">
        <v>65.7</v>
      </c>
      <c r="D2801" s="59">
        <v>2012</v>
      </c>
    </row>
    <row r="2802" spans="2:4" hidden="1" x14ac:dyDescent="0.25">
      <c r="B2802" s="34" t="s">
        <v>105</v>
      </c>
      <c r="C2802" s="46">
        <v>65.5</v>
      </c>
      <c r="D2802" s="61">
        <v>2011</v>
      </c>
    </row>
    <row r="2803" spans="2:4" hidden="1" x14ac:dyDescent="0.25">
      <c r="B2803" s="35" t="s">
        <v>105</v>
      </c>
      <c r="C2803" s="47">
        <v>65.099999999999994</v>
      </c>
      <c r="D2803" s="59">
        <v>2010</v>
      </c>
    </row>
    <row r="2804" spans="2:4" hidden="1" x14ac:dyDescent="0.25">
      <c r="B2804" s="34" t="s">
        <v>105</v>
      </c>
      <c r="C2804" s="46">
        <v>64.8</v>
      </c>
      <c r="D2804" s="61">
        <v>2009</v>
      </c>
    </row>
    <row r="2805" spans="2:4" hidden="1" x14ac:dyDescent="0.25">
      <c r="B2805" s="35" t="s">
        <v>105</v>
      </c>
      <c r="C2805" s="47">
        <v>64.599999999999994</v>
      </c>
      <c r="D2805" s="59">
        <v>2008</v>
      </c>
    </row>
    <row r="2806" spans="2:4" hidden="1" x14ac:dyDescent="0.25">
      <c r="B2806" s="34" t="s">
        <v>105</v>
      </c>
      <c r="C2806" s="46">
        <v>64.400000000000006</v>
      </c>
      <c r="D2806" s="61">
        <v>2007</v>
      </c>
    </row>
    <row r="2807" spans="2:4" hidden="1" x14ac:dyDescent="0.25">
      <c r="B2807" s="35" t="s">
        <v>105</v>
      </c>
      <c r="C2807" s="47">
        <v>64.2</v>
      </c>
      <c r="D2807" s="59">
        <v>2006</v>
      </c>
    </row>
    <row r="2808" spans="2:4" hidden="1" x14ac:dyDescent="0.25">
      <c r="B2808" s="34" t="s">
        <v>105</v>
      </c>
      <c r="C2808" s="46">
        <v>62.9</v>
      </c>
      <c r="D2808" s="61">
        <v>2005</v>
      </c>
    </row>
    <row r="2809" spans="2:4" hidden="1" x14ac:dyDescent="0.25">
      <c r="B2809" s="35" t="s">
        <v>105</v>
      </c>
      <c r="C2809" s="47">
        <v>63.7</v>
      </c>
      <c r="D2809" s="59">
        <v>2004</v>
      </c>
    </row>
    <row r="2810" spans="2:4" hidden="1" x14ac:dyDescent="0.25">
      <c r="B2810" s="34" t="s">
        <v>105</v>
      </c>
      <c r="C2810" s="46">
        <v>63.5</v>
      </c>
      <c r="D2810" s="61">
        <v>2003</v>
      </c>
    </row>
    <row r="2811" spans="2:4" hidden="1" x14ac:dyDescent="0.25">
      <c r="B2811" s="35" t="s">
        <v>106</v>
      </c>
      <c r="C2811" s="47">
        <v>77.599999999999994</v>
      </c>
      <c r="D2811" s="59">
        <v>2014</v>
      </c>
    </row>
    <row r="2812" spans="2:4" hidden="1" x14ac:dyDescent="0.25">
      <c r="B2812" s="34" t="s">
        <v>106</v>
      </c>
      <c r="C2812" s="46">
        <v>77.5</v>
      </c>
      <c r="D2812" s="61">
        <v>2013</v>
      </c>
    </row>
    <row r="2813" spans="2:4" hidden="1" x14ac:dyDescent="0.25">
      <c r="B2813" s="35" t="s">
        <v>106</v>
      </c>
      <c r="C2813" s="47">
        <v>77.2</v>
      </c>
      <c r="D2813" s="59">
        <v>2012</v>
      </c>
    </row>
    <row r="2814" spans="2:4" hidden="1" x14ac:dyDescent="0.25">
      <c r="B2814" s="34" t="s">
        <v>106</v>
      </c>
      <c r="C2814" s="46">
        <v>77.3</v>
      </c>
      <c r="D2814" s="61">
        <v>2011</v>
      </c>
    </row>
    <row r="2815" spans="2:4" hidden="1" x14ac:dyDescent="0.25">
      <c r="B2815" s="35" t="s">
        <v>106</v>
      </c>
      <c r="C2815" s="47">
        <v>76.5</v>
      </c>
      <c r="D2815" s="59">
        <v>2010</v>
      </c>
    </row>
    <row r="2816" spans="2:4" hidden="1" x14ac:dyDescent="0.25">
      <c r="B2816" s="34" t="s">
        <v>106</v>
      </c>
      <c r="C2816" s="46">
        <v>76.8</v>
      </c>
      <c r="D2816" s="61">
        <v>2009</v>
      </c>
    </row>
    <row r="2817" spans="2:4" hidden="1" x14ac:dyDescent="0.25">
      <c r="B2817" s="35" t="s">
        <v>106</v>
      </c>
      <c r="C2817" s="47">
        <v>76.5</v>
      </c>
      <c r="D2817" s="59">
        <v>2008</v>
      </c>
    </row>
    <row r="2818" spans="2:4" hidden="1" x14ac:dyDescent="0.25">
      <c r="B2818" s="34" t="s">
        <v>106</v>
      </c>
      <c r="C2818" s="46">
        <v>76.400000000000006</v>
      </c>
      <c r="D2818" s="61">
        <v>2007</v>
      </c>
    </row>
    <row r="2819" spans="2:4" hidden="1" x14ac:dyDescent="0.25">
      <c r="B2819" s="35" t="s">
        <v>106</v>
      </c>
      <c r="C2819" s="47">
        <v>76.2</v>
      </c>
      <c r="D2819" s="59">
        <v>2006</v>
      </c>
    </row>
    <row r="2820" spans="2:4" hidden="1" x14ac:dyDescent="0.25">
      <c r="B2820" s="34" t="s">
        <v>106</v>
      </c>
      <c r="C2820" s="46">
        <v>75.8</v>
      </c>
      <c r="D2820" s="61">
        <v>2005</v>
      </c>
    </row>
    <row r="2821" spans="2:4" hidden="1" x14ac:dyDescent="0.25">
      <c r="B2821" s="35" t="s">
        <v>106</v>
      </c>
      <c r="C2821" s="47">
        <v>75.8</v>
      </c>
      <c r="D2821" s="59">
        <v>2004</v>
      </c>
    </row>
    <row r="2822" spans="2:4" hidden="1" x14ac:dyDescent="0.25">
      <c r="B2822" s="34" t="s">
        <v>106</v>
      </c>
      <c r="C2822" s="46">
        <v>75.5</v>
      </c>
      <c r="D2822" s="61">
        <v>2003</v>
      </c>
    </row>
    <row r="2823" spans="2:4" hidden="1" x14ac:dyDescent="0.25">
      <c r="B2823" s="35" t="s">
        <v>106</v>
      </c>
      <c r="C2823" s="47">
        <v>75.7</v>
      </c>
      <c r="D2823" s="59">
        <v>2002</v>
      </c>
    </row>
    <row r="2824" spans="2:4" hidden="1" x14ac:dyDescent="0.25">
      <c r="B2824" s="34" t="s">
        <v>106</v>
      </c>
      <c r="C2824" s="46">
        <v>75.5</v>
      </c>
      <c r="D2824" s="61">
        <v>2001</v>
      </c>
    </row>
    <row r="2825" spans="2:4" hidden="1" x14ac:dyDescent="0.25">
      <c r="B2825" s="35" t="s">
        <v>107</v>
      </c>
      <c r="C2825" s="47">
        <v>62.7</v>
      </c>
      <c r="D2825" s="59">
        <v>2014</v>
      </c>
    </row>
    <row r="2826" spans="2:4" hidden="1" x14ac:dyDescent="0.25">
      <c r="B2826" s="34" t="s">
        <v>107</v>
      </c>
      <c r="C2826" s="46">
        <v>62.4</v>
      </c>
      <c r="D2826" s="61">
        <v>2013</v>
      </c>
    </row>
    <row r="2827" spans="2:4" hidden="1" x14ac:dyDescent="0.25">
      <c r="B2827" s="35" t="s">
        <v>107</v>
      </c>
      <c r="C2827" s="47">
        <v>62.2</v>
      </c>
      <c r="D2827" s="59">
        <v>2012</v>
      </c>
    </row>
    <row r="2828" spans="2:4" hidden="1" x14ac:dyDescent="0.25">
      <c r="B2828" s="34" t="s">
        <v>107</v>
      </c>
      <c r="C2828" s="46">
        <v>62</v>
      </c>
      <c r="D2828" s="61">
        <v>2011</v>
      </c>
    </row>
    <row r="2829" spans="2:4" hidden="1" x14ac:dyDescent="0.25">
      <c r="B2829" s="35" t="s">
        <v>107</v>
      </c>
      <c r="C2829" s="47">
        <v>61.8</v>
      </c>
      <c r="D2829" s="59">
        <v>2010</v>
      </c>
    </row>
    <row r="2830" spans="2:4" hidden="1" x14ac:dyDescent="0.25">
      <c r="B2830" s="34" t="s">
        <v>107</v>
      </c>
      <c r="C2830" s="46">
        <v>61.6</v>
      </c>
      <c r="D2830" s="61">
        <v>2009</v>
      </c>
    </row>
    <row r="2831" spans="2:4" hidden="1" x14ac:dyDescent="0.25">
      <c r="B2831" s="35" t="s">
        <v>107</v>
      </c>
      <c r="C2831" s="47">
        <v>61.4</v>
      </c>
      <c r="D2831" s="59">
        <v>2008</v>
      </c>
    </row>
    <row r="2832" spans="2:4" hidden="1" x14ac:dyDescent="0.25">
      <c r="B2832" s="34" t="s">
        <v>107</v>
      </c>
      <c r="C2832" s="46">
        <v>61.1</v>
      </c>
      <c r="D2832" s="61">
        <v>2007</v>
      </c>
    </row>
    <row r="2833" spans="2:4" hidden="1" x14ac:dyDescent="0.25">
      <c r="B2833" s="35" t="s">
        <v>107</v>
      </c>
      <c r="C2833" s="47">
        <v>68</v>
      </c>
      <c r="D2833" s="59">
        <v>2006</v>
      </c>
    </row>
    <row r="2834" spans="2:4" hidden="1" x14ac:dyDescent="0.25">
      <c r="B2834" s="34" t="s">
        <v>107</v>
      </c>
      <c r="C2834" s="46">
        <v>64</v>
      </c>
      <c r="D2834" s="61">
        <v>2005</v>
      </c>
    </row>
    <row r="2835" spans="2:4" hidden="1" x14ac:dyDescent="0.25">
      <c r="B2835" s="35" t="s">
        <v>107</v>
      </c>
      <c r="C2835" s="47">
        <v>59.9</v>
      </c>
      <c r="D2835" s="59">
        <v>2004</v>
      </c>
    </row>
    <row r="2836" spans="2:4" hidden="1" x14ac:dyDescent="0.25">
      <c r="B2836" s="34" t="s">
        <v>107</v>
      </c>
      <c r="C2836" s="46">
        <v>59.6</v>
      </c>
      <c r="D2836" s="61">
        <v>2003</v>
      </c>
    </row>
    <row r="2837" spans="2:4" hidden="1" x14ac:dyDescent="0.25">
      <c r="B2837" s="35" t="s">
        <v>107</v>
      </c>
      <c r="C2837" s="47">
        <v>59.3</v>
      </c>
      <c r="D2837" s="59">
        <v>2002</v>
      </c>
    </row>
    <row r="2838" spans="2:4" hidden="1" x14ac:dyDescent="0.25">
      <c r="B2838" s="34" t="s">
        <v>107</v>
      </c>
      <c r="C2838" s="46">
        <v>59.1</v>
      </c>
      <c r="D2838" s="61">
        <v>2001</v>
      </c>
    </row>
    <row r="2839" spans="2:4" hidden="1" x14ac:dyDescent="0.25">
      <c r="B2839" s="35" t="s">
        <v>107</v>
      </c>
      <c r="C2839" s="47">
        <v>58.9</v>
      </c>
      <c r="D2839" s="59">
        <v>2000</v>
      </c>
    </row>
    <row r="2840" spans="2:4" hidden="1" x14ac:dyDescent="0.25">
      <c r="B2840" s="34" t="s">
        <v>108</v>
      </c>
      <c r="C2840" s="46">
        <v>73.900000000000006</v>
      </c>
      <c r="D2840" s="61">
        <v>2014</v>
      </c>
    </row>
    <row r="2841" spans="2:4" hidden="1" x14ac:dyDescent="0.25">
      <c r="B2841" s="35" t="s">
        <v>108</v>
      </c>
      <c r="C2841" s="47">
        <v>73.8</v>
      </c>
      <c r="D2841" s="59">
        <v>2013</v>
      </c>
    </row>
    <row r="2842" spans="2:4" hidden="1" x14ac:dyDescent="0.25">
      <c r="B2842" s="34" t="s">
        <v>108</v>
      </c>
      <c r="C2842" s="46">
        <v>73.599999999999994</v>
      </c>
      <c r="D2842" s="61">
        <v>2012</v>
      </c>
    </row>
    <row r="2843" spans="2:4" hidden="1" x14ac:dyDescent="0.25">
      <c r="B2843" s="35" t="s">
        <v>108</v>
      </c>
      <c r="C2843" s="47">
        <v>73.400000000000006</v>
      </c>
      <c r="D2843" s="59">
        <v>2011</v>
      </c>
    </row>
    <row r="2844" spans="2:4" hidden="1" x14ac:dyDescent="0.25">
      <c r="B2844" s="34" t="s">
        <v>108</v>
      </c>
      <c r="C2844" s="46">
        <v>73.2</v>
      </c>
      <c r="D2844" s="61">
        <v>2010</v>
      </c>
    </row>
    <row r="2845" spans="2:4" hidden="1" x14ac:dyDescent="0.25">
      <c r="B2845" s="35" t="s">
        <v>108</v>
      </c>
      <c r="C2845" s="47">
        <v>73</v>
      </c>
      <c r="D2845" s="59">
        <v>2009</v>
      </c>
    </row>
    <row r="2846" spans="2:4" hidden="1" x14ac:dyDescent="0.25">
      <c r="B2846" s="34" t="s">
        <v>108</v>
      </c>
      <c r="C2846" s="46">
        <v>72.7</v>
      </c>
      <c r="D2846" s="61">
        <v>2008</v>
      </c>
    </row>
    <row r="2847" spans="2:4" hidden="1" x14ac:dyDescent="0.25">
      <c r="B2847" s="35" t="s">
        <v>108</v>
      </c>
      <c r="C2847" s="47">
        <v>72.5</v>
      </c>
      <c r="D2847" s="59">
        <v>2007</v>
      </c>
    </row>
    <row r="2848" spans="2:4" hidden="1" x14ac:dyDescent="0.25">
      <c r="B2848" s="34" t="s">
        <v>108</v>
      </c>
      <c r="C2848" s="46">
        <v>72.3</v>
      </c>
      <c r="D2848" s="61">
        <v>2006</v>
      </c>
    </row>
    <row r="2849" spans="2:4" hidden="1" x14ac:dyDescent="0.25">
      <c r="B2849" s="35" t="s">
        <v>108</v>
      </c>
      <c r="C2849" s="47">
        <v>72.099999999999994</v>
      </c>
      <c r="D2849" s="59">
        <v>2005</v>
      </c>
    </row>
    <row r="2850" spans="2:4" hidden="1" x14ac:dyDescent="0.25">
      <c r="B2850" s="34" t="s">
        <v>108</v>
      </c>
      <c r="C2850" s="46">
        <v>71.900000000000006</v>
      </c>
      <c r="D2850" s="61">
        <v>2004</v>
      </c>
    </row>
    <row r="2851" spans="2:4" hidden="1" x14ac:dyDescent="0.25">
      <c r="B2851" s="35" t="s">
        <v>108</v>
      </c>
      <c r="C2851" s="47">
        <v>71.7</v>
      </c>
      <c r="D2851" s="59">
        <v>2003</v>
      </c>
    </row>
    <row r="2852" spans="2:4" hidden="1" x14ac:dyDescent="0.25">
      <c r="B2852" s="34" t="s">
        <v>109</v>
      </c>
      <c r="C2852" s="46">
        <v>75.3</v>
      </c>
      <c r="D2852" s="61">
        <v>2014</v>
      </c>
    </row>
    <row r="2853" spans="2:4" hidden="1" x14ac:dyDescent="0.25">
      <c r="B2853" s="35" t="s">
        <v>109</v>
      </c>
      <c r="C2853" s="47">
        <v>75.3</v>
      </c>
      <c r="D2853" s="59">
        <v>2013</v>
      </c>
    </row>
    <row r="2854" spans="2:4" hidden="1" x14ac:dyDescent="0.25">
      <c r="B2854" s="34" t="s">
        <v>109</v>
      </c>
      <c r="C2854" s="46">
        <v>74.900000000000006</v>
      </c>
      <c r="D2854" s="61">
        <v>2012</v>
      </c>
    </row>
    <row r="2855" spans="2:4" hidden="1" x14ac:dyDescent="0.25">
      <c r="B2855" s="35" t="s">
        <v>109</v>
      </c>
      <c r="C2855" s="47">
        <v>74.5</v>
      </c>
      <c r="D2855" s="59">
        <v>2011</v>
      </c>
    </row>
    <row r="2856" spans="2:4" hidden="1" x14ac:dyDescent="0.25">
      <c r="B2856" s="34" t="s">
        <v>109</v>
      </c>
      <c r="C2856" s="46">
        <v>73.7</v>
      </c>
      <c r="D2856" s="61">
        <v>2010</v>
      </c>
    </row>
    <row r="2857" spans="2:4" hidden="1" x14ac:dyDescent="0.25">
      <c r="B2857" s="35" t="s">
        <v>109</v>
      </c>
      <c r="C2857" s="47">
        <v>73.8</v>
      </c>
      <c r="D2857" s="59">
        <v>2009</v>
      </c>
    </row>
    <row r="2858" spans="2:4" hidden="1" x14ac:dyDescent="0.25">
      <c r="B2858" s="34" t="s">
        <v>109</v>
      </c>
      <c r="C2858" s="46">
        <v>73.900000000000006</v>
      </c>
      <c r="D2858" s="61">
        <v>2008</v>
      </c>
    </row>
    <row r="2859" spans="2:4" hidden="1" x14ac:dyDescent="0.25">
      <c r="B2859" s="35" t="s">
        <v>109</v>
      </c>
      <c r="C2859" s="47">
        <v>74</v>
      </c>
      <c r="D2859" s="59">
        <v>2007</v>
      </c>
    </row>
    <row r="2860" spans="2:4" hidden="1" x14ac:dyDescent="0.25">
      <c r="B2860" s="34" t="s">
        <v>109</v>
      </c>
      <c r="C2860" s="46">
        <v>74.2</v>
      </c>
      <c r="D2860" s="61">
        <v>2006</v>
      </c>
    </row>
    <row r="2861" spans="2:4" hidden="1" x14ac:dyDescent="0.25">
      <c r="B2861" s="35" t="s">
        <v>109</v>
      </c>
      <c r="C2861" s="47">
        <v>72.8</v>
      </c>
      <c r="D2861" s="59">
        <v>2005</v>
      </c>
    </row>
    <row r="2862" spans="2:4" hidden="1" x14ac:dyDescent="0.25">
      <c r="B2862" s="34" t="s">
        <v>109</v>
      </c>
      <c r="C2862" s="46">
        <v>72.2</v>
      </c>
      <c r="D2862" s="61">
        <v>2004</v>
      </c>
    </row>
    <row r="2863" spans="2:4" hidden="1" x14ac:dyDescent="0.25">
      <c r="B2863" s="35" t="s">
        <v>109</v>
      </c>
      <c r="C2863" s="47">
        <v>72.099999999999994</v>
      </c>
      <c r="D2863" s="59">
        <v>2003</v>
      </c>
    </row>
    <row r="2864" spans="2:4" hidden="1" x14ac:dyDescent="0.25">
      <c r="B2864" s="34" t="s">
        <v>110</v>
      </c>
      <c r="C2864" s="46">
        <v>68.400000000000006</v>
      </c>
      <c r="D2864" s="61">
        <v>2014</v>
      </c>
    </row>
    <row r="2865" spans="2:4" hidden="1" x14ac:dyDescent="0.25">
      <c r="B2865" s="35" t="s">
        <v>110</v>
      </c>
      <c r="C2865" s="47">
        <v>68.099999999999994</v>
      </c>
      <c r="D2865" s="59">
        <v>2013</v>
      </c>
    </row>
    <row r="2866" spans="2:4" hidden="1" x14ac:dyDescent="0.25">
      <c r="B2866" s="34" t="s">
        <v>110</v>
      </c>
      <c r="C2866" s="46">
        <v>68.099999999999994</v>
      </c>
      <c r="D2866" s="61">
        <v>2012</v>
      </c>
    </row>
    <row r="2867" spans="2:4" hidden="1" x14ac:dyDescent="0.25">
      <c r="B2867" s="35" t="s">
        <v>110</v>
      </c>
      <c r="C2867" s="47">
        <v>68</v>
      </c>
      <c r="D2867" s="59">
        <v>2011</v>
      </c>
    </row>
    <row r="2868" spans="2:4" hidden="1" x14ac:dyDescent="0.25">
      <c r="B2868" s="34" t="s">
        <v>110</v>
      </c>
      <c r="C2868" s="46">
        <v>67.900000000000006</v>
      </c>
      <c r="D2868" s="61">
        <v>2010</v>
      </c>
    </row>
    <row r="2869" spans="2:4" hidden="1" x14ac:dyDescent="0.25">
      <c r="B2869" s="35" t="s">
        <v>110</v>
      </c>
      <c r="C2869" s="47">
        <v>68</v>
      </c>
      <c r="D2869" s="59">
        <v>2009</v>
      </c>
    </row>
    <row r="2870" spans="2:4" hidden="1" x14ac:dyDescent="0.25">
      <c r="B2870" s="34" t="s">
        <v>110</v>
      </c>
      <c r="C2870" s="46">
        <v>67.5</v>
      </c>
      <c r="D2870" s="61">
        <v>2008</v>
      </c>
    </row>
    <row r="2871" spans="2:4" hidden="1" x14ac:dyDescent="0.25">
      <c r="B2871" s="35" t="s">
        <v>110</v>
      </c>
      <c r="C2871" s="47">
        <v>67.5</v>
      </c>
      <c r="D2871" s="59">
        <v>2007</v>
      </c>
    </row>
    <row r="2872" spans="2:4" hidden="1" x14ac:dyDescent="0.25">
      <c r="B2872" s="34" t="s">
        <v>110</v>
      </c>
      <c r="C2872" s="46">
        <v>67.3</v>
      </c>
      <c r="D2872" s="61">
        <v>2006</v>
      </c>
    </row>
    <row r="2873" spans="2:4" hidden="1" x14ac:dyDescent="0.25">
      <c r="B2873" s="35" t="s">
        <v>110</v>
      </c>
      <c r="C2873" s="47">
        <v>67</v>
      </c>
      <c r="D2873" s="59">
        <v>2005</v>
      </c>
    </row>
    <row r="2874" spans="2:4" hidden="1" x14ac:dyDescent="0.25">
      <c r="B2874" s="34" t="s">
        <v>110</v>
      </c>
      <c r="C2874" s="46">
        <v>67.3</v>
      </c>
      <c r="D2874" s="61">
        <v>2004</v>
      </c>
    </row>
    <row r="2875" spans="2:4" hidden="1" x14ac:dyDescent="0.25">
      <c r="B2875" s="35" t="s">
        <v>110</v>
      </c>
      <c r="C2875" s="47">
        <v>67.2</v>
      </c>
      <c r="D2875" s="59">
        <v>2003</v>
      </c>
    </row>
    <row r="2876" spans="2:4" hidden="1" x14ac:dyDescent="0.25">
      <c r="B2876" s="34" t="s">
        <v>110</v>
      </c>
      <c r="C2876" s="46">
        <v>66.8</v>
      </c>
      <c r="D2876" s="61">
        <v>2002</v>
      </c>
    </row>
    <row r="2877" spans="2:4" hidden="1" x14ac:dyDescent="0.25">
      <c r="B2877" s="35" t="s">
        <v>110</v>
      </c>
      <c r="C2877" s="47">
        <v>66.8</v>
      </c>
      <c r="D2877" s="59">
        <v>2001</v>
      </c>
    </row>
    <row r="2878" spans="2:4" hidden="1" x14ac:dyDescent="0.25">
      <c r="B2878" s="34" t="s">
        <v>110</v>
      </c>
      <c r="C2878" s="46">
        <v>66.8</v>
      </c>
      <c r="D2878" s="61">
        <v>2000</v>
      </c>
    </row>
    <row r="2879" spans="2:4" hidden="1" x14ac:dyDescent="0.25">
      <c r="B2879" s="35" t="s">
        <v>111</v>
      </c>
      <c r="C2879" s="47">
        <v>77.3</v>
      </c>
      <c r="D2879" s="59">
        <v>2014</v>
      </c>
    </row>
    <row r="2880" spans="2:4" hidden="1" x14ac:dyDescent="0.25">
      <c r="B2880" s="34" t="s">
        <v>111</v>
      </c>
      <c r="C2880" s="46">
        <v>77.099999999999994</v>
      </c>
      <c r="D2880" s="61">
        <v>2013</v>
      </c>
    </row>
    <row r="2881" spans="2:4" hidden="1" x14ac:dyDescent="0.25">
      <c r="B2881" s="35" t="s">
        <v>111</v>
      </c>
      <c r="C2881" s="47">
        <v>76.8</v>
      </c>
      <c r="D2881" s="59">
        <v>2012</v>
      </c>
    </row>
    <row r="2882" spans="2:4" hidden="1" x14ac:dyDescent="0.25">
      <c r="B2882" s="34" t="s">
        <v>111</v>
      </c>
      <c r="C2882" s="46">
        <v>76.7</v>
      </c>
      <c r="D2882" s="61">
        <v>2011</v>
      </c>
    </row>
    <row r="2883" spans="2:4" hidden="1" x14ac:dyDescent="0.25">
      <c r="B2883" s="35" t="s">
        <v>111</v>
      </c>
      <c r="C2883" s="47">
        <v>76.3</v>
      </c>
      <c r="D2883" s="59">
        <v>2010</v>
      </c>
    </row>
    <row r="2884" spans="2:4" hidden="1" x14ac:dyDescent="0.25">
      <c r="B2884" s="34" t="s">
        <v>111</v>
      </c>
      <c r="C2884" s="46">
        <v>75.7</v>
      </c>
      <c r="D2884" s="61">
        <v>2009</v>
      </c>
    </row>
    <row r="2885" spans="2:4" hidden="1" x14ac:dyDescent="0.25">
      <c r="B2885" s="35" t="s">
        <v>111</v>
      </c>
      <c r="C2885" s="47">
        <v>75.5</v>
      </c>
      <c r="D2885" s="59">
        <v>2008</v>
      </c>
    </row>
    <row r="2886" spans="2:4" hidden="1" x14ac:dyDescent="0.25">
      <c r="B2886" s="34" t="s">
        <v>111</v>
      </c>
      <c r="C2886" s="46">
        <v>75.3</v>
      </c>
      <c r="D2886" s="61">
        <v>2007</v>
      </c>
    </row>
    <row r="2887" spans="2:4" hidden="1" x14ac:dyDescent="0.25">
      <c r="B2887" s="35" t="s">
        <v>111</v>
      </c>
      <c r="C2887" s="47">
        <v>75.2</v>
      </c>
      <c r="D2887" s="59">
        <v>2006</v>
      </c>
    </row>
    <row r="2888" spans="2:4" hidden="1" x14ac:dyDescent="0.25">
      <c r="B2888" s="34" t="s">
        <v>111</v>
      </c>
      <c r="C2888" s="46">
        <v>75</v>
      </c>
      <c r="D2888" s="61">
        <v>2005</v>
      </c>
    </row>
    <row r="2889" spans="2:4" hidden="1" x14ac:dyDescent="0.25">
      <c r="B2889" s="35" t="s">
        <v>111</v>
      </c>
      <c r="C2889" s="47">
        <v>74.900000000000006</v>
      </c>
      <c r="D2889" s="59">
        <v>2004</v>
      </c>
    </row>
    <row r="2890" spans="2:4" hidden="1" x14ac:dyDescent="0.25">
      <c r="B2890" s="34" t="s">
        <v>111</v>
      </c>
      <c r="C2890" s="46">
        <v>74.7</v>
      </c>
      <c r="D2890" s="61">
        <v>2003</v>
      </c>
    </row>
    <row r="2891" spans="2:4" hidden="1" x14ac:dyDescent="0.25">
      <c r="B2891" s="35" t="s">
        <v>111</v>
      </c>
      <c r="C2891" s="47">
        <v>74.5</v>
      </c>
      <c r="D2891" s="59">
        <v>2002</v>
      </c>
    </row>
    <row r="2892" spans="2:4" hidden="1" x14ac:dyDescent="0.25">
      <c r="B2892" s="34" t="s">
        <v>111</v>
      </c>
      <c r="C2892" s="46">
        <v>74.2</v>
      </c>
      <c r="D2892" s="61">
        <v>2001</v>
      </c>
    </row>
    <row r="2893" spans="2:4" hidden="1" x14ac:dyDescent="0.25">
      <c r="B2893" s="35" t="s">
        <v>111</v>
      </c>
      <c r="C2893" s="47">
        <v>73.7</v>
      </c>
      <c r="D2893" s="59">
        <v>2000</v>
      </c>
    </row>
    <row r="2894" spans="2:4" hidden="1" x14ac:dyDescent="0.25">
      <c r="B2894" s="34" t="s">
        <v>112</v>
      </c>
      <c r="C2894" s="46">
        <v>89</v>
      </c>
      <c r="D2894" s="61">
        <v>2014</v>
      </c>
    </row>
    <row r="2895" spans="2:4" hidden="1" x14ac:dyDescent="0.25">
      <c r="B2895" s="35" t="s">
        <v>112</v>
      </c>
      <c r="C2895" s="47">
        <v>86</v>
      </c>
      <c r="D2895" s="59">
        <v>2013</v>
      </c>
    </row>
    <row r="2896" spans="2:4" hidden="1" x14ac:dyDescent="0.25">
      <c r="B2896" s="34" t="s">
        <v>112</v>
      </c>
      <c r="C2896" s="46">
        <v>83</v>
      </c>
      <c r="D2896" s="61">
        <v>2012</v>
      </c>
    </row>
    <row r="2897" spans="2:4" hidden="1" x14ac:dyDescent="0.25">
      <c r="B2897" s="35" t="s">
        <v>112</v>
      </c>
      <c r="C2897" s="47">
        <v>82</v>
      </c>
      <c r="D2897" s="59">
        <v>2011</v>
      </c>
    </row>
    <row r="2898" spans="2:4" hidden="1" x14ac:dyDescent="0.25">
      <c r="B2898" s="34" t="s">
        <v>112</v>
      </c>
      <c r="C2898" s="46">
        <v>79.599999999999994</v>
      </c>
      <c r="D2898" s="61">
        <v>2010</v>
      </c>
    </row>
    <row r="2899" spans="2:4" hidden="1" x14ac:dyDescent="0.25">
      <c r="B2899" s="35" t="s">
        <v>112</v>
      </c>
      <c r="C2899" s="47">
        <v>79.3</v>
      </c>
      <c r="D2899" s="59">
        <v>2009</v>
      </c>
    </row>
    <row r="2900" spans="2:4" hidden="1" x14ac:dyDescent="0.25">
      <c r="B2900" s="34" t="s">
        <v>112</v>
      </c>
      <c r="C2900" s="46">
        <v>79</v>
      </c>
      <c r="D2900" s="61">
        <v>2008</v>
      </c>
    </row>
    <row r="2901" spans="2:4" hidden="1" x14ac:dyDescent="0.25">
      <c r="B2901" s="35" t="s">
        <v>112</v>
      </c>
      <c r="C2901" s="47">
        <v>78.7</v>
      </c>
      <c r="D2901" s="59">
        <v>2007</v>
      </c>
    </row>
    <row r="2902" spans="2:4" hidden="1" x14ac:dyDescent="0.25">
      <c r="B2902" s="34" t="s">
        <v>112</v>
      </c>
      <c r="C2902" s="46">
        <v>78.5</v>
      </c>
      <c r="D2902" s="61">
        <v>2006</v>
      </c>
    </row>
    <row r="2903" spans="2:4" hidden="1" x14ac:dyDescent="0.25">
      <c r="B2903" s="35" t="s">
        <v>112</v>
      </c>
      <c r="C2903" s="47">
        <v>77.7</v>
      </c>
      <c r="D2903" s="59">
        <v>2005</v>
      </c>
    </row>
    <row r="2904" spans="2:4" hidden="1" x14ac:dyDescent="0.25">
      <c r="B2904" s="34" t="s">
        <v>112</v>
      </c>
      <c r="C2904" s="46">
        <v>78</v>
      </c>
      <c r="D2904" s="61">
        <v>2004</v>
      </c>
    </row>
    <row r="2905" spans="2:4" hidden="1" x14ac:dyDescent="0.25">
      <c r="B2905" s="35" t="s">
        <v>112</v>
      </c>
      <c r="C2905" s="47">
        <v>77.3</v>
      </c>
      <c r="D2905" s="59">
        <v>2003</v>
      </c>
    </row>
    <row r="2906" spans="2:4" hidden="1" x14ac:dyDescent="0.25">
      <c r="B2906" s="34" t="s">
        <v>112</v>
      </c>
      <c r="C2906" s="46">
        <v>77.2</v>
      </c>
      <c r="D2906" s="61">
        <v>2002</v>
      </c>
    </row>
    <row r="2907" spans="2:4" hidden="1" x14ac:dyDescent="0.25">
      <c r="B2907" s="35" t="s">
        <v>112</v>
      </c>
      <c r="C2907" s="47">
        <v>76.900000000000006</v>
      </c>
      <c r="D2907" s="59">
        <v>2001</v>
      </c>
    </row>
    <row r="2908" spans="2:4" hidden="1" x14ac:dyDescent="0.25">
      <c r="B2908" s="34" t="s">
        <v>112</v>
      </c>
      <c r="C2908" s="46">
        <v>76.599999999999994</v>
      </c>
      <c r="D2908" s="61">
        <v>2000</v>
      </c>
    </row>
    <row r="2909" spans="2:4" hidden="1" x14ac:dyDescent="0.25">
      <c r="B2909" s="35" t="s">
        <v>113</v>
      </c>
      <c r="C2909" s="47">
        <v>74.8</v>
      </c>
      <c r="D2909" s="59">
        <v>2014</v>
      </c>
    </row>
    <row r="2910" spans="2:4" hidden="1" x14ac:dyDescent="0.25">
      <c r="B2910" s="34" t="s">
        <v>113</v>
      </c>
      <c r="C2910" s="46">
        <v>74.599999999999994</v>
      </c>
      <c r="D2910" s="61">
        <v>2013</v>
      </c>
    </row>
    <row r="2911" spans="2:4" hidden="1" x14ac:dyDescent="0.25">
      <c r="B2911" s="35" t="s">
        <v>113</v>
      </c>
      <c r="C2911" s="47">
        <v>74.400000000000006</v>
      </c>
      <c r="D2911" s="59">
        <v>2012</v>
      </c>
    </row>
    <row r="2912" spans="2:4" hidden="1" x14ac:dyDescent="0.25">
      <c r="B2912" s="34" t="s">
        <v>113</v>
      </c>
      <c r="C2912" s="46">
        <v>74.3</v>
      </c>
      <c r="D2912" s="61">
        <v>2011</v>
      </c>
    </row>
    <row r="2913" spans="2:4" hidden="1" x14ac:dyDescent="0.25">
      <c r="B2913" s="35" t="s">
        <v>113</v>
      </c>
      <c r="C2913" s="47">
        <v>73.400000000000006</v>
      </c>
      <c r="D2913" s="59">
        <v>2010</v>
      </c>
    </row>
    <row r="2914" spans="2:4" hidden="1" x14ac:dyDescent="0.25">
      <c r="B2914" s="34" t="s">
        <v>113</v>
      </c>
      <c r="C2914" s="46">
        <v>73.099999999999994</v>
      </c>
      <c r="D2914" s="61">
        <v>2009</v>
      </c>
    </row>
    <row r="2915" spans="2:4" hidden="1" x14ac:dyDescent="0.25">
      <c r="B2915" s="35" t="s">
        <v>113</v>
      </c>
      <c r="C2915" s="47">
        <v>73.099999999999994</v>
      </c>
      <c r="D2915" s="59">
        <v>2008</v>
      </c>
    </row>
    <row r="2916" spans="2:4" hidden="1" x14ac:dyDescent="0.25">
      <c r="B2916" s="34" t="s">
        <v>113</v>
      </c>
      <c r="C2916" s="46">
        <v>72.900000000000006</v>
      </c>
      <c r="D2916" s="61">
        <v>2007</v>
      </c>
    </row>
    <row r="2917" spans="2:4" hidden="1" x14ac:dyDescent="0.25">
      <c r="B2917" s="35" t="s">
        <v>113</v>
      </c>
      <c r="C2917" s="47">
        <v>72.5</v>
      </c>
      <c r="D2917" s="59">
        <v>2006</v>
      </c>
    </row>
    <row r="2918" spans="2:4" hidden="1" x14ac:dyDescent="0.25">
      <c r="B2918" s="34" t="s">
        <v>113</v>
      </c>
      <c r="C2918" s="46">
        <v>71.900000000000006</v>
      </c>
      <c r="D2918" s="61">
        <v>2005</v>
      </c>
    </row>
    <row r="2919" spans="2:4" hidden="1" x14ac:dyDescent="0.25">
      <c r="B2919" s="35" t="s">
        <v>113</v>
      </c>
      <c r="C2919" s="47">
        <v>71.7</v>
      </c>
      <c r="D2919" s="59">
        <v>2004</v>
      </c>
    </row>
    <row r="2920" spans="2:4" hidden="1" x14ac:dyDescent="0.25">
      <c r="B2920" s="34" t="s">
        <v>113</v>
      </c>
      <c r="C2920" s="46">
        <v>71.099999999999994</v>
      </c>
      <c r="D2920" s="61">
        <v>2003</v>
      </c>
    </row>
    <row r="2921" spans="2:4" hidden="1" x14ac:dyDescent="0.25">
      <c r="B2921" s="35" t="s">
        <v>113</v>
      </c>
      <c r="C2921" s="47">
        <v>77</v>
      </c>
      <c r="D2921" s="59">
        <v>2002</v>
      </c>
    </row>
    <row r="2922" spans="2:4" hidden="1" x14ac:dyDescent="0.25">
      <c r="B2922" s="34" t="s">
        <v>113</v>
      </c>
      <c r="C2922" s="46">
        <v>78</v>
      </c>
      <c r="D2922" s="61">
        <v>2001</v>
      </c>
    </row>
    <row r="2923" spans="2:4" hidden="1" x14ac:dyDescent="0.25">
      <c r="B2923" s="35" t="s">
        <v>113</v>
      </c>
      <c r="C2923" s="47">
        <v>77</v>
      </c>
      <c r="D2923" s="59">
        <v>2000</v>
      </c>
    </row>
    <row r="2924" spans="2:4" hidden="1" x14ac:dyDescent="0.25">
      <c r="B2924" s="34" t="s">
        <v>114</v>
      </c>
      <c r="C2924" s="46">
        <v>73</v>
      </c>
      <c r="D2924" s="61">
        <v>2014</v>
      </c>
    </row>
    <row r="2925" spans="2:4" hidden="1" x14ac:dyDescent="0.25">
      <c r="B2925" s="35" t="s">
        <v>114</v>
      </c>
      <c r="C2925" s="47">
        <v>70</v>
      </c>
      <c r="D2925" s="59">
        <v>2013</v>
      </c>
    </row>
    <row r="2926" spans="2:4" hidden="1" x14ac:dyDescent="0.25">
      <c r="B2926" s="34" t="s">
        <v>114</v>
      </c>
      <c r="C2926" s="46">
        <v>69.599999999999994</v>
      </c>
      <c r="D2926" s="61">
        <v>2012</v>
      </c>
    </row>
    <row r="2927" spans="2:4" hidden="1" x14ac:dyDescent="0.25">
      <c r="B2927" s="35" t="s">
        <v>114</v>
      </c>
      <c r="C2927" s="47">
        <v>69.400000000000006</v>
      </c>
      <c r="D2927" s="59">
        <v>2011</v>
      </c>
    </row>
    <row r="2928" spans="2:4" hidden="1" x14ac:dyDescent="0.25">
      <c r="B2928" s="34" t="s">
        <v>114</v>
      </c>
      <c r="C2928" s="46">
        <v>68.400000000000006</v>
      </c>
      <c r="D2928" s="61">
        <v>2010</v>
      </c>
    </row>
    <row r="2929" spans="2:4" hidden="1" x14ac:dyDescent="0.25">
      <c r="B2929" s="35" t="s">
        <v>114</v>
      </c>
      <c r="C2929" s="47">
        <v>68.2</v>
      </c>
      <c r="D2929" s="59">
        <v>2009</v>
      </c>
    </row>
    <row r="2930" spans="2:4" hidden="1" x14ac:dyDescent="0.25">
      <c r="B2930" s="34" t="s">
        <v>114</v>
      </c>
      <c r="C2930" s="46">
        <v>67.5</v>
      </c>
      <c r="D2930" s="61">
        <v>2008</v>
      </c>
    </row>
    <row r="2931" spans="2:4" hidden="1" x14ac:dyDescent="0.25">
      <c r="B2931" s="35" t="s">
        <v>114</v>
      </c>
      <c r="C2931" s="47">
        <v>67.3</v>
      </c>
      <c r="D2931" s="59">
        <v>2007</v>
      </c>
    </row>
    <row r="2932" spans="2:4" hidden="1" x14ac:dyDescent="0.25">
      <c r="B2932" s="34" t="s">
        <v>114</v>
      </c>
      <c r="C2932" s="46">
        <v>66.400000000000006</v>
      </c>
      <c r="D2932" s="61">
        <v>2006</v>
      </c>
    </row>
    <row r="2933" spans="2:4" hidden="1" x14ac:dyDescent="0.25">
      <c r="B2933" s="35" t="s">
        <v>114</v>
      </c>
      <c r="C2933" s="47">
        <v>65</v>
      </c>
      <c r="D2933" s="59">
        <v>2005</v>
      </c>
    </row>
    <row r="2934" spans="2:4" hidden="1" x14ac:dyDescent="0.25">
      <c r="B2934" s="34" t="s">
        <v>114</v>
      </c>
      <c r="C2934" s="46">
        <v>64.900000000000006</v>
      </c>
      <c r="D2934" s="61">
        <v>2004</v>
      </c>
    </row>
    <row r="2935" spans="2:4" hidden="1" x14ac:dyDescent="0.25">
      <c r="B2935" s="35" t="s">
        <v>114</v>
      </c>
      <c r="C2935" s="47">
        <v>64.599999999999994</v>
      </c>
      <c r="D2935" s="59">
        <v>2003</v>
      </c>
    </row>
    <row r="2936" spans="2:4" hidden="1" x14ac:dyDescent="0.25">
      <c r="B2936" s="34" t="s">
        <v>114</v>
      </c>
      <c r="C2936" s="46">
        <v>64.8</v>
      </c>
      <c r="D2936" s="61">
        <v>2002</v>
      </c>
    </row>
    <row r="2937" spans="2:4" hidden="1" x14ac:dyDescent="0.25">
      <c r="B2937" s="35" t="s">
        <v>114</v>
      </c>
      <c r="C2937" s="47">
        <v>65.099999999999994</v>
      </c>
      <c r="D2937" s="59">
        <v>2001</v>
      </c>
    </row>
    <row r="2938" spans="2:4" hidden="1" x14ac:dyDescent="0.25">
      <c r="B2938" s="34" t="s">
        <v>115</v>
      </c>
      <c r="C2938" s="46">
        <v>65.7</v>
      </c>
      <c r="D2938" s="61">
        <v>2014</v>
      </c>
    </row>
    <row r="2939" spans="2:4" hidden="1" x14ac:dyDescent="0.25">
      <c r="B2939" s="35" t="s">
        <v>115</v>
      </c>
      <c r="C2939" s="47">
        <v>65.2</v>
      </c>
      <c r="D2939" s="59">
        <v>2013</v>
      </c>
    </row>
    <row r="2940" spans="2:4" hidden="1" x14ac:dyDescent="0.25">
      <c r="B2940" s="34" t="s">
        <v>115</v>
      </c>
      <c r="C2940" s="46">
        <v>64.599999999999994</v>
      </c>
      <c r="D2940" s="61">
        <v>2012</v>
      </c>
    </row>
    <row r="2941" spans="2:4" hidden="1" x14ac:dyDescent="0.25">
      <c r="B2941" s="35" t="s">
        <v>115</v>
      </c>
      <c r="C2941" s="47">
        <v>63.8</v>
      </c>
      <c r="D2941" s="59">
        <v>2011</v>
      </c>
    </row>
    <row r="2942" spans="2:4" hidden="1" x14ac:dyDescent="0.25">
      <c r="B2942" s="34" t="s">
        <v>115</v>
      </c>
      <c r="C2942" s="46">
        <v>62.8</v>
      </c>
      <c r="D2942" s="61">
        <v>2010</v>
      </c>
    </row>
    <row r="2943" spans="2:4" hidden="1" x14ac:dyDescent="0.25">
      <c r="B2943" s="35" t="s">
        <v>115</v>
      </c>
      <c r="C2943" s="47">
        <v>61</v>
      </c>
      <c r="D2943" s="59">
        <v>2009</v>
      </c>
    </row>
    <row r="2944" spans="2:4" hidden="1" x14ac:dyDescent="0.25">
      <c r="B2944" s="34" t="s">
        <v>115</v>
      </c>
      <c r="C2944" s="46">
        <v>68</v>
      </c>
      <c r="D2944" s="61">
        <v>2008</v>
      </c>
    </row>
    <row r="2945" spans="2:4" hidden="1" x14ac:dyDescent="0.25">
      <c r="B2945" s="35" t="s">
        <v>115</v>
      </c>
      <c r="C2945" s="47">
        <v>59.6</v>
      </c>
      <c r="D2945" s="59">
        <v>2007</v>
      </c>
    </row>
    <row r="2946" spans="2:4" hidden="1" x14ac:dyDescent="0.25">
      <c r="B2946" s="34" t="s">
        <v>115</v>
      </c>
      <c r="C2946" s="46">
        <v>57.6</v>
      </c>
      <c r="D2946" s="61">
        <v>2006</v>
      </c>
    </row>
    <row r="2947" spans="2:4" hidden="1" x14ac:dyDescent="0.25">
      <c r="B2947" s="35" t="s">
        <v>115</v>
      </c>
      <c r="C2947" s="47">
        <v>55.3</v>
      </c>
      <c r="D2947" s="59">
        <v>2005</v>
      </c>
    </row>
    <row r="2948" spans="2:4" hidden="1" x14ac:dyDescent="0.25">
      <c r="B2948" s="34" t="s">
        <v>115</v>
      </c>
      <c r="C2948" s="46">
        <v>53.4</v>
      </c>
      <c r="D2948" s="61">
        <v>2004</v>
      </c>
    </row>
    <row r="2949" spans="2:4" hidden="1" x14ac:dyDescent="0.25">
      <c r="B2949" s="35" t="s">
        <v>115</v>
      </c>
      <c r="C2949" s="47">
        <v>52</v>
      </c>
      <c r="D2949" s="59">
        <v>2003</v>
      </c>
    </row>
    <row r="2950" spans="2:4" hidden="1" x14ac:dyDescent="0.25">
      <c r="B2950" s="34" t="s">
        <v>115</v>
      </c>
      <c r="C2950" s="46">
        <v>57</v>
      </c>
      <c r="D2950" s="61">
        <v>2002</v>
      </c>
    </row>
    <row r="2951" spans="2:4" hidden="1" x14ac:dyDescent="0.25">
      <c r="B2951" s="35" t="s">
        <v>116</v>
      </c>
      <c r="C2951" s="47">
        <v>73.8</v>
      </c>
      <c r="D2951" s="59">
        <v>2014</v>
      </c>
    </row>
    <row r="2952" spans="2:4" hidden="1" x14ac:dyDescent="0.25">
      <c r="B2952" s="34" t="s">
        <v>116</v>
      </c>
      <c r="C2952" s="46">
        <v>73.599999999999994</v>
      </c>
      <c r="D2952" s="61">
        <v>2013</v>
      </c>
    </row>
    <row r="2953" spans="2:4" hidden="1" x14ac:dyDescent="0.25">
      <c r="B2953" s="35" t="s">
        <v>116</v>
      </c>
      <c r="C2953" s="47">
        <v>73.2</v>
      </c>
      <c r="D2953" s="59">
        <v>2012</v>
      </c>
    </row>
    <row r="2954" spans="2:4" hidden="1" x14ac:dyDescent="0.25">
      <c r="B2954" s="34" t="s">
        <v>116</v>
      </c>
      <c r="C2954" s="46">
        <v>73</v>
      </c>
      <c r="D2954" s="61">
        <v>2011</v>
      </c>
    </row>
    <row r="2955" spans="2:4" hidden="1" x14ac:dyDescent="0.25">
      <c r="B2955" s="35" t="s">
        <v>116</v>
      </c>
      <c r="C2955" s="47">
        <v>72.599999999999994</v>
      </c>
      <c r="D2955" s="59">
        <v>2010</v>
      </c>
    </row>
    <row r="2956" spans="2:4" hidden="1" x14ac:dyDescent="0.25">
      <c r="B2956" s="34" t="s">
        <v>116</v>
      </c>
      <c r="C2956" s="46">
        <v>76</v>
      </c>
      <c r="D2956" s="61">
        <v>2009</v>
      </c>
    </row>
    <row r="2957" spans="2:4" hidden="1" x14ac:dyDescent="0.25">
      <c r="B2957" s="35" t="s">
        <v>116</v>
      </c>
      <c r="C2957" s="47">
        <v>72.5</v>
      </c>
      <c r="D2957" s="59">
        <v>2008</v>
      </c>
    </row>
    <row r="2958" spans="2:4" hidden="1" x14ac:dyDescent="0.25">
      <c r="B2958" s="34" t="s">
        <v>116</v>
      </c>
      <c r="C2958" s="46">
        <v>72.2</v>
      </c>
      <c r="D2958" s="61">
        <v>2007</v>
      </c>
    </row>
    <row r="2959" spans="2:4" hidden="1" x14ac:dyDescent="0.25">
      <c r="B2959" s="35" t="s">
        <v>116</v>
      </c>
      <c r="C2959" s="47">
        <v>72</v>
      </c>
      <c r="D2959" s="59">
        <v>2006</v>
      </c>
    </row>
    <row r="2960" spans="2:4" hidden="1" x14ac:dyDescent="0.25">
      <c r="B2960" s="34" t="s">
        <v>116</v>
      </c>
      <c r="C2960" s="46">
        <v>71.599999999999994</v>
      </c>
      <c r="D2960" s="61">
        <v>2005</v>
      </c>
    </row>
    <row r="2961" spans="2:4" hidden="1" x14ac:dyDescent="0.25">
      <c r="B2961" s="35" t="s">
        <v>116</v>
      </c>
      <c r="C2961" s="47">
        <v>71.400000000000006</v>
      </c>
      <c r="D2961" s="59">
        <v>2004</v>
      </c>
    </row>
    <row r="2962" spans="2:4" hidden="1" x14ac:dyDescent="0.25">
      <c r="B2962" s="34" t="s">
        <v>116</v>
      </c>
      <c r="C2962" s="46">
        <v>79</v>
      </c>
      <c r="D2962" s="61">
        <v>2003</v>
      </c>
    </row>
    <row r="2963" spans="2:4" hidden="1" x14ac:dyDescent="0.25">
      <c r="B2963" s="35" t="s">
        <v>116</v>
      </c>
      <c r="C2963" s="47">
        <v>76</v>
      </c>
      <c r="D2963" s="59">
        <v>2002</v>
      </c>
    </row>
    <row r="2964" spans="2:4" hidden="1" x14ac:dyDescent="0.25">
      <c r="B2964" s="34" t="s">
        <v>116</v>
      </c>
      <c r="C2964" s="46">
        <v>75</v>
      </c>
      <c r="D2964" s="61">
        <v>2001</v>
      </c>
    </row>
    <row r="2965" spans="2:4" hidden="1" x14ac:dyDescent="0.25">
      <c r="B2965" s="35" t="s">
        <v>116</v>
      </c>
      <c r="C2965" s="47">
        <v>72</v>
      </c>
      <c r="D2965" s="59">
        <v>2000</v>
      </c>
    </row>
    <row r="2966" spans="2:4" hidden="1" x14ac:dyDescent="0.25">
      <c r="B2966" s="34" t="s">
        <v>117</v>
      </c>
      <c r="C2966" s="46">
        <v>67.3</v>
      </c>
      <c r="D2966" s="61">
        <v>2014</v>
      </c>
    </row>
    <row r="2967" spans="2:4" hidden="1" x14ac:dyDescent="0.25">
      <c r="B2967" s="35" t="s">
        <v>117</v>
      </c>
      <c r="C2967" s="47">
        <v>67.099999999999994</v>
      </c>
      <c r="D2967" s="59">
        <v>2013</v>
      </c>
    </row>
    <row r="2968" spans="2:4" hidden="1" x14ac:dyDescent="0.25">
      <c r="B2968" s="34" t="s">
        <v>117</v>
      </c>
      <c r="C2968" s="46">
        <v>66.900000000000006</v>
      </c>
      <c r="D2968" s="61">
        <v>2012</v>
      </c>
    </row>
    <row r="2969" spans="2:4" hidden="1" x14ac:dyDescent="0.25">
      <c r="B2969" s="35" t="s">
        <v>117</v>
      </c>
      <c r="C2969" s="47">
        <v>66.599999999999994</v>
      </c>
      <c r="D2969" s="59">
        <v>2011</v>
      </c>
    </row>
    <row r="2970" spans="2:4" hidden="1" x14ac:dyDescent="0.25">
      <c r="B2970" s="34" t="s">
        <v>117</v>
      </c>
      <c r="C2970" s="46">
        <v>66.2</v>
      </c>
      <c r="D2970" s="61">
        <v>2010</v>
      </c>
    </row>
    <row r="2971" spans="2:4" hidden="1" x14ac:dyDescent="0.25">
      <c r="B2971" s="35" t="s">
        <v>117</v>
      </c>
      <c r="C2971" s="47">
        <v>65.8</v>
      </c>
      <c r="D2971" s="59">
        <v>2009</v>
      </c>
    </row>
    <row r="2972" spans="2:4" hidden="1" x14ac:dyDescent="0.25">
      <c r="B2972" s="34" t="s">
        <v>117</v>
      </c>
      <c r="C2972" s="46">
        <v>65.400000000000006</v>
      </c>
      <c r="D2972" s="61">
        <v>2008</v>
      </c>
    </row>
    <row r="2973" spans="2:4" hidden="1" x14ac:dyDescent="0.25">
      <c r="B2973" s="35" t="s">
        <v>117</v>
      </c>
      <c r="C2973" s="47">
        <v>65.099999999999994</v>
      </c>
      <c r="D2973" s="59">
        <v>2007</v>
      </c>
    </row>
    <row r="2974" spans="2:4" hidden="1" x14ac:dyDescent="0.25">
      <c r="B2974" s="34" t="s">
        <v>117</v>
      </c>
      <c r="C2974" s="46">
        <v>64.7</v>
      </c>
      <c r="D2974" s="61">
        <v>2006</v>
      </c>
    </row>
    <row r="2975" spans="2:4" hidden="1" x14ac:dyDescent="0.25">
      <c r="B2975" s="35" t="s">
        <v>117</v>
      </c>
      <c r="C2975" s="47">
        <v>64.3</v>
      </c>
      <c r="D2975" s="59">
        <v>2005</v>
      </c>
    </row>
    <row r="2976" spans="2:4" hidden="1" x14ac:dyDescent="0.25">
      <c r="B2976" s="34" t="s">
        <v>117</v>
      </c>
      <c r="C2976" s="46">
        <v>63.8</v>
      </c>
      <c r="D2976" s="61">
        <v>2004</v>
      </c>
    </row>
    <row r="2977" spans="2:4" hidden="1" x14ac:dyDescent="0.25">
      <c r="B2977" s="35" t="s">
        <v>117</v>
      </c>
      <c r="C2977" s="47">
        <v>63.4</v>
      </c>
      <c r="D2977" s="59">
        <v>2003</v>
      </c>
    </row>
    <row r="2978" spans="2:4" hidden="1" x14ac:dyDescent="0.25">
      <c r="B2978" s="34" t="s">
        <v>118</v>
      </c>
      <c r="C2978" s="46">
        <v>66.400000000000006</v>
      </c>
      <c r="D2978" s="61">
        <v>2014</v>
      </c>
    </row>
    <row r="2979" spans="2:4" hidden="1" x14ac:dyDescent="0.25">
      <c r="B2979" s="35" t="s">
        <v>118</v>
      </c>
      <c r="C2979" s="47">
        <v>66</v>
      </c>
      <c r="D2979" s="59">
        <v>2013</v>
      </c>
    </row>
    <row r="2980" spans="2:4" hidden="1" x14ac:dyDescent="0.25">
      <c r="B2980" s="34" t="s">
        <v>118</v>
      </c>
      <c r="C2980" s="46">
        <v>65.599999999999994</v>
      </c>
      <c r="D2980" s="61">
        <v>2012</v>
      </c>
    </row>
    <row r="2981" spans="2:4" hidden="1" x14ac:dyDescent="0.25">
      <c r="B2981" s="35" t="s">
        <v>118</v>
      </c>
      <c r="C2981" s="47">
        <v>64.900000000000006</v>
      </c>
      <c r="D2981" s="59">
        <v>2011</v>
      </c>
    </row>
    <row r="2982" spans="2:4" hidden="1" x14ac:dyDescent="0.25">
      <c r="B2982" s="34" t="s">
        <v>118</v>
      </c>
      <c r="C2982" s="46">
        <v>64.3</v>
      </c>
      <c r="D2982" s="61">
        <v>2010</v>
      </c>
    </row>
    <row r="2983" spans="2:4" hidden="1" x14ac:dyDescent="0.25">
      <c r="B2983" s="35" t="s">
        <v>118</v>
      </c>
      <c r="C2983" s="47">
        <v>63.5</v>
      </c>
      <c r="D2983" s="59">
        <v>2009</v>
      </c>
    </row>
    <row r="2984" spans="2:4" hidden="1" x14ac:dyDescent="0.25">
      <c r="B2984" s="34" t="s">
        <v>118</v>
      </c>
      <c r="C2984" s="46">
        <v>62.8</v>
      </c>
      <c r="D2984" s="61">
        <v>2008</v>
      </c>
    </row>
    <row r="2985" spans="2:4" hidden="1" x14ac:dyDescent="0.25">
      <c r="B2985" s="35" t="s">
        <v>118</v>
      </c>
      <c r="C2985" s="47">
        <v>62.1</v>
      </c>
      <c r="D2985" s="59">
        <v>2007</v>
      </c>
    </row>
    <row r="2986" spans="2:4" hidden="1" x14ac:dyDescent="0.25">
      <c r="B2986" s="34" t="s">
        <v>118</v>
      </c>
      <c r="C2986" s="46">
        <v>61.3</v>
      </c>
      <c r="D2986" s="61">
        <v>2006</v>
      </c>
    </row>
    <row r="2987" spans="2:4" hidden="1" x14ac:dyDescent="0.25">
      <c r="B2987" s="35" t="s">
        <v>118</v>
      </c>
      <c r="C2987" s="47">
        <v>65</v>
      </c>
      <c r="D2987" s="59">
        <v>2005</v>
      </c>
    </row>
    <row r="2988" spans="2:4" hidden="1" x14ac:dyDescent="0.25">
      <c r="B2988" s="34" t="s">
        <v>118</v>
      </c>
      <c r="C2988" s="46">
        <v>59.7</v>
      </c>
      <c r="D2988" s="61">
        <v>2004</v>
      </c>
    </row>
    <row r="2989" spans="2:4" hidden="1" x14ac:dyDescent="0.25">
      <c r="B2989" s="35" t="s">
        <v>119</v>
      </c>
      <c r="C2989" s="47">
        <v>75.400000000000006</v>
      </c>
      <c r="D2989" s="59">
        <v>2014</v>
      </c>
    </row>
    <row r="2990" spans="2:4" hidden="1" x14ac:dyDescent="0.25">
      <c r="B2990" s="34" t="s">
        <v>119</v>
      </c>
      <c r="C2990" s="46">
        <v>75.3</v>
      </c>
      <c r="D2990" s="61">
        <v>2013</v>
      </c>
    </row>
    <row r="2991" spans="2:4" hidden="1" x14ac:dyDescent="0.25">
      <c r="B2991" s="35" t="s">
        <v>119</v>
      </c>
      <c r="C2991" s="47">
        <v>74.900000000000006</v>
      </c>
      <c r="D2991" s="59">
        <v>2012</v>
      </c>
    </row>
    <row r="2992" spans="2:4" hidden="1" x14ac:dyDescent="0.25">
      <c r="B2992" s="34" t="s">
        <v>119</v>
      </c>
      <c r="C2992" s="46">
        <v>74.599999999999994</v>
      </c>
      <c r="D2992" s="61">
        <v>2011</v>
      </c>
    </row>
    <row r="2993" spans="2:4" hidden="1" x14ac:dyDescent="0.25">
      <c r="B2993" s="35" t="s">
        <v>119</v>
      </c>
      <c r="C2993" s="47">
        <v>74.400000000000006</v>
      </c>
      <c r="D2993" s="59">
        <v>2010</v>
      </c>
    </row>
    <row r="2994" spans="2:4" hidden="1" x14ac:dyDescent="0.25">
      <c r="B2994" s="34" t="s">
        <v>119</v>
      </c>
      <c r="C2994" s="46">
        <v>74.099999999999994</v>
      </c>
      <c r="D2994" s="61">
        <v>2009</v>
      </c>
    </row>
    <row r="2995" spans="2:4" hidden="1" x14ac:dyDescent="0.25">
      <c r="B2995" s="35" t="s">
        <v>119</v>
      </c>
      <c r="C2995" s="47">
        <v>74</v>
      </c>
      <c r="D2995" s="59">
        <v>2008</v>
      </c>
    </row>
    <row r="2996" spans="2:4" hidden="1" x14ac:dyDescent="0.25">
      <c r="B2996" s="34" t="s">
        <v>119</v>
      </c>
      <c r="C2996" s="46">
        <v>73.8</v>
      </c>
      <c r="D2996" s="61">
        <v>2007</v>
      </c>
    </row>
    <row r="2997" spans="2:4" hidden="1" x14ac:dyDescent="0.25">
      <c r="B2997" s="35" t="s">
        <v>119</v>
      </c>
      <c r="C2997" s="47">
        <v>73.599999999999994</v>
      </c>
      <c r="D2997" s="59">
        <v>2006</v>
      </c>
    </row>
    <row r="2998" spans="2:4" hidden="1" x14ac:dyDescent="0.25">
      <c r="B2998" s="34" t="s">
        <v>119</v>
      </c>
      <c r="C2998" s="46">
        <v>73</v>
      </c>
      <c r="D2998" s="61">
        <v>2005</v>
      </c>
    </row>
    <row r="2999" spans="2:4" hidden="1" x14ac:dyDescent="0.25">
      <c r="B2999" s="35" t="s">
        <v>119</v>
      </c>
      <c r="C2999" s="47">
        <v>73</v>
      </c>
      <c r="D2999" s="59">
        <v>2004</v>
      </c>
    </row>
    <row r="3000" spans="2:4" hidden="1" x14ac:dyDescent="0.25">
      <c r="B3000" s="34" t="s">
        <v>120</v>
      </c>
      <c r="C3000" s="46">
        <v>73</v>
      </c>
      <c r="D3000" s="61">
        <v>2014</v>
      </c>
    </row>
    <row r="3001" spans="2:4" hidden="1" x14ac:dyDescent="0.25">
      <c r="B3001" s="35" t="s">
        <v>120</v>
      </c>
      <c r="C3001" s="47">
        <v>72.900000000000006</v>
      </c>
      <c r="D3001" s="59">
        <v>2013</v>
      </c>
    </row>
    <row r="3002" spans="2:4" hidden="1" x14ac:dyDescent="0.25">
      <c r="B3002" s="34" t="s">
        <v>120</v>
      </c>
      <c r="C3002" s="46">
        <v>72.7</v>
      </c>
      <c r="D3002" s="61">
        <v>2012</v>
      </c>
    </row>
    <row r="3003" spans="2:4" hidden="1" x14ac:dyDescent="0.25">
      <c r="B3003" s="35" t="s">
        <v>120</v>
      </c>
      <c r="C3003" s="47">
        <v>72.599999999999994</v>
      </c>
      <c r="D3003" s="59">
        <v>2011</v>
      </c>
    </row>
    <row r="3004" spans="2:4" hidden="1" x14ac:dyDescent="0.25">
      <c r="B3004" s="34" t="s">
        <v>120</v>
      </c>
      <c r="C3004" s="46">
        <v>72.400000000000006</v>
      </c>
      <c r="D3004" s="61">
        <v>2010</v>
      </c>
    </row>
    <row r="3005" spans="2:4" hidden="1" x14ac:dyDescent="0.25">
      <c r="B3005" s="35" t="s">
        <v>120</v>
      </c>
      <c r="C3005" s="47">
        <v>72.3</v>
      </c>
      <c r="D3005" s="59">
        <v>2009</v>
      </c>
    </row>
    <row r="3006" spans="2:4" hidden="1" x14ac:dyDescent="0.25">
      <c r="B3006" s="34" t="s">
        <v>120</v>
      </c>
      <c r="C3006" s="46">
        <v>72.2</v>
      </c>
      <c r="D3006" s="61">
        <v>2008</v>
      </c>
    </row>
    <row r="3007" spans="2:4" hidden="1" x14ac:dyDescent="0.25">
      <c r="B3007" s="35" t="s">
        <v>120</v>
      </c>
      <c r="C3007" s="47">
        <v>72.2</v>
      </c>
      <c r="D3007" s="59">
        <v>2007</v>
      </c>
    </row>
    <row r="3008" spans="2:4" hidden="1" x14ac:dyDescent="0.25">
      <c r="B3008" s="34" t="s">
        <v>120</v>
      </c>
      <c r="C3008" s="46">
        <v>72.2</v>
      </c>
      <c r="D3008" s="61">
        <v>2006</v>
      </c>
    </row>
    <row r="3009" spans="2:4" hidden="1" x14ac:dyDescent="0.25">
      <c r="B3009" s="35" t="s">
        <v>120</v>
      </c>
      <c r="C3009" s="47">
        <v>72.2</v>
      </c>
      <c r="D3009" s="59">
        <v>2005</v>
      </c>
    </row>
    <row r="3010" spans="2:4" hidden="1" x14ac:dyDescent="0.25">
      <c r="B3010" s="34" t="s">
        <v>120</v>
      </c>
      <c r="C3010" s="46">
        <v>72.099999999999994</v>
      </c>
      <c r="D3010" s="61">
        <v>2004</v>
      </c>
    </row>
    <row r="3011" spans="2:4" hidden="1" x14ac:dyDescent="0.25">
      <c r="B3011" s="35" t="s">
        <v>120</v>
      </c>
      <c r="C3011" s="47">
        <v>72.099999999999994</v>
      </c>
      <c r="D3011" s="59">
        <v>2003</v>
      </c>
    </row>
    <row r="3012" spans="2:4" hidden="1" x14ac:dyDescent="0.25">
      <c r="B3012" s="34" t="s">
        <v>120</v>
      </c>
      <c r="C3012" s="46">
        <v>72.099999999999994</v>
      </c>
      <c r="D3012" s="61">
        <v>2002</v>
      </c>
    </row>
    <row r="3013" spans="2:4" hidden="1" x14ac:dyDescent="0.25">
      <c r="B3013" s="35" t="s">
        <v>120</v>
      </c>
      <c r="C3013" s="47">
        <v>72</v>
      </c>
      <c r="D3013" s="59">
        <v>2001</v>
      </c>
    </row>
    <row r="3014" spans="2:4" hidden="1" x14ac:dyDescent="0.25">
      <c r="B3014" s="34" t="s">
        <v>120</v>
      </c>
      <c r="C3014" s="46">
        <v>71.8</v>
      </c>
      <c r="D3014" s="61">
        <v>2000</v>
      </c>
    </row>
    <row r="3015" spans="2:4" hidden="1" x14ac:dyDescent="0.25">
      <c r="B3015" s="35" t="s">
        <v>121</v>
      </c>
      <c r="C3015" s="47">
        <v>48.1</v>
      </c>
      <c r="D3015" s="59">
        <v>2014</v>
      </c>
    </row>
    <row r="3016" spans="2:4" hidden="1" x14ac:dyDescent="0.25">
      <c r="B3016" s="34" t="s">
        <v>121</v>
      </c>
      <c r="C3016" s="46">
        <v>54</v>
      </c>
      <c r="D3016" s="61">
        <v>2013</v>
      </c>
    </row>
    <row r="3017" spans="2:4" hidden="1" x14ac:dyDescent="0.25">
      <c r="B3017" s="35" t="s">
        <v>121</v>
      </c>
      <c r="C3017" s="47">
        <v>49.7</v>
      </c>
      <c r="D3017" s="59">
        <v>2012</v>
      </c>
    </row>
    <row r="3018" spans="2:4" hidden="1" x14ac:dyDescent="0.25">
      <c r="B3018" s="34" t="s">
        <v>121</v>
      </c>
      <c r="C3018" s="46">
        <v>48.9</v>
      </c>
      <c r="D3018" s="61">
        <v>2011</v>
      </c>
    </row>
    <row r="3019" spans="2:4" hidden="1" x14ac:dyDescent="0.25">
      <c r="B3019" s="35" t="s">
        <v>121</v>
      </c>
      <c r="C3019" s="47">
        <v>48.1</v>
      </c>
      <c r="D3019" s="59">
        <v>2010</v>
      </c>
    </row>
    <row r="3020" spans="2:4" hidden="1" x14ac:dyDescent="0.25">
      <c r="B3020" s="34" t="s">
        <v>121</v>
      </c>
      <c r="C3020" s="46">
        <v>47.1</v>
      </c>
      <c r="D3020" s="61">
        <v>2009</v>
      </c>
    </row>
    <row r="3021" spans="2:4" hidden="1" x14ac:dyDescent="0.25">
      <c r="B3021" s="35" t="s">
        <v>121</v>
      </c>
      <c r="C3021" s="47">
        <v>46.2</v>
      </c>
      <c r="D3021" s="59">
        <v>2008</v>
      </c>
    </row>
    <row r="3022" spans="2:4" hidden="1" x14ac:dyDescent="0.25">
      <c r="B3022" s="34" t="s">
        <v>121</v>
      </c>
      <c r="C3022" s="46">
        <v>45.3</v>
      </c>
      <c r="D3022" s="61">
        <v>2007</v>
      </c>
    </row>
    <row r="3023" spans="2:4" hidden="1" x14ac:dyDescent="0.25">
      <c r="B3023" s="35" t="s">
        <v>122</v>
      </c>
      <c r="C3023" s="47">
        <v>68.8</v>
      </c>
      <c r="D3023" s="59">
        <v>2014</v>
      </c>
    </row>
    <row r="3024" spans="2:4" hidden="1" x14ac:dyDescent="0.25">
      <c r="B3024" s="34" t="s">
        <v>122</v>
      </c>
      <c r="C3024" s="46">
        <v>68.8</v>
      </c>
      <c r="D3024" s="61">
        <v>2013</v>
      </c>
    </row>
    <row r="3025" spans="2:4" hidden="1" x14ac:dyDescent="0.25">
      <c r="B3025" s="35" t="s">
        <v>122</v>
      </c>
      <c r="C3025" s="47">
        <v>68.7</v>
      </c>
      <c r="D3025" s="59">
        <v>2012</v>
      </c>
    </row>
    <row r="3026" spans="2:4" hidden="1" x14ac:dyDescent="0.25">
      <c r="B3026" s="34" t="s">
        <v>122</v>
      </c>
      <c r="C3026" s="46">
        <v>68.5</v>
      </c>
      <c r="D3026" s="61">
        <v>2011</v>
      </c>
    </row>
    <row r="3027" spans="2:4" hidden="1" x14ac:dyDescent="0.25">
      <c r="B3027" s="35" t="s">
        <v>122</v>
      </c>
      <c r="C3027" s="47">
        <v>68.3</v>
      </c>
      <c r="D3027" s="59">
        <v>2010</v>
      </c>
    </row>
    <row r="3028" spans="2:4" hidden="1" x14ac:dyDescent="0.25">
      <c r="B3028" s="34" t="s">
        <v>122</v>
      </c>
      <c r="C3028" s="46">
        <v>68.099999999999994</v>
      </c>
      <c r="D3028" s="61">
        <v>2009</v>
      </c>
    </row>
    <row r="3029" spans="2:4" hidden="1" x14ac:dyDescent="0.25">
      <c r="B3029" s="35" t="s">
        <v>122</v>
      </c>
      <c r="C3029" s="47">
        <v>68</v>
      </c>
      <c r="D3029" s="59">
        <v>2008</v>
      </c>
    </row>
    <row r="3030" spans="2:4" hidden="1" x14ac:dyDescent="0.25">
      <c r="B3030" s="34" t="s">
        <v>122</v>
      </c>
      <c r="C3030" s="46">
        <v>67.599999999999994</v>
      </c>
      <c r="D3030" s="61">
        <v>2007</v>
      </c>
    </row>
    <row r="3031" spans="2:4" hidden="1" x14ac:dyDescent="0.25">
      <c r="B3031" s="35" t="s">
        <v>122</v>
      </c>
      <c r="C3031" s="47">
        <v>67.599999999999994</v>
      </c>
      <c r="D3031" s="59">
        <v>2006</v>
      </c>
    </row>
    <row r="3032" spans="2:4" hidden="1" x14ac:dyDescent="0.25">
      <c r="B3032" s="34" t="s">
        <v>122</v>
      </c>
      <c r="C3032" s="46">
        <v>67.400000000000006</v>
      </c>
      <c r="D3032" s="61">
        <v>2005</v>
      </c>
    </row>
    <row r="3033" spans="2:4" hidden="1" x14ac:dyDescent="0.25">
      <c r="B3033" s="35" t="s">
        <v>122</v>
      </c>
      <c r="C3033" s="47">
        <v>67.099999999999994</v>
      </c>
      <c r="D3033" s="59">
        <v>2004</v>
      </c>
    </row>
    <row r="3034" spans="2:4" hidden="1" x14ac:dyDescent="0.25">
      <c r="B3034" s="34" t="s">
        <v>122</v>
      </c>
      <c r="C3034" s="46">
        <v>66.8</v>
      </c>
      <c r="D3034" s="61">
        <v>2003</v>
      </c>
    </row>
    <row r="3035" spans="2:4" hidden="1" x14ac:dyDescent="0.25">
      <c r="B3035" s="35" t="s">
        <v>122</v>
      </c>
      <c r="C3035" s="47">
        <v>66.5</v>
      </c>
      <c r="D3035" s="59">
        <v>2002</v>
      </c>
    </row>
    <row r="3036" spans="2:4" hidden="1" x14ac:dyDescent="0.25">
      <c r="B3036" s="34" t="s">
        <v>122</v>
      </c>
      <c r="C3036" s="46">
        <v>66.2</v>
      </c>
      <c r="D3036" s="61">
        <v>2001</v>
      </c>
    </row>
    <row r="3037" spans="2:4" hidden="1" x14ac:dyDescent="0.25">
      <c r="B3037" s="35" t="s">
        <v>122</v>
      </c>
      <c r="C3037" s="47">
        <v>65.8</v>
      </c>
      <c r="D3037" s="59">
        <v>2000</v>
      </c>
    </row>
    <row r="3038" spans="2:4" hidden="1" x14ac:dyDescent="0.25">
      <c r="B3038" s="34" t="s">
        <v>123</v>
      </c>
      <c r="C3038" s="46">
        <v>62</v>
      </c>
      <c r="D3038" s="61">
        <v>2014</v>
      </c>
    </row>
    <row r="3039" spans="2:4" hidden="1" x14ac:dyDescent="0.25">
      <c r="B3039" s="35" t="s">
        <v>123</v>
      </c>
      <c r="C3039" s="47">
        <v>69</v>
      </c>
      <c r="D3039" s="59">
        <v>2013</v>
      </c>
    </row>
    <row r="3040" spans="2:4" hidden="1" x14ac:dyDescent="0.25">
      <c r="B3040" s="34" t="s">
        <v>123</v>
      </c>
      <c r="C3040" s="46">
        <v>59.2</v>
      </c>
      <c r="D3040" s="61">
        <v>2012</v>
      </c>
    </row>
    <row r="3041" spans="2:4" hidden="1" x14ac:dyDescent="0.25">
      <c r="B3041" s="35" t="s">
        <v>123</v>
      </c>
      <c r="C3041" s="47">
        <v>58.9</v>
      </c>
      <c r="D3041" s="59">
        <v>2011</v>
      </c>
    </row>
    <row r="3042" spans="2:4" hidden="1" x14ac:dyDescent="0.25">
      <c r="B3042" s="34" t="s">
        <v>123</v>
      </c>
      <c r="C3042" s="46">
        <v>58</v>
      </c>
      <c r="D3042" s="61">
        <v>2010</v>
      </c>
    </row>
    <row r="3043" spans="2:4" hidden="1" x14ac:dyDescent="0.25">
      <c r="B3043" s="35" t="s">
        <v>123</v>
      </c>
      <c r="C3043" s="47">
        <v>56.5</v>
      </c>
      <c r="D3043" s="59">
        <v>2009</v>
      </c>
    </row>
    <row r="3044" spans="2:4" hidden="1" x14ac:dyDescent="0.25">
      <c r="B3044" s="34" t="s">
        <v>123</v>
      </c>
      <c r="C3044" s="46">
        <v>55.3</v>
      </c>
      <c r="D3044" s="61">
        <v>2008</v>
      </c>
    </row>
    <row r="3045" spans="2:4" hidden="1" x14ac:dyDescent="0.25">
      <c r="B3045" s="35" t="s">
        <v>123</v>
      </c>
      <c r="C3045" s="47">
        <v>54.5</v>
      </c>
      <c r="D3045" s="59">
        <v>2007</v>
      </c>
    </row>
    <row r="3046" spans="2:4" hidden="1" x14ac:dyDescent="0.25">
      <c r="B3046" s="34" t="s">
        <v>123</v>
      </c>
      <c r="C3046" s="46">
        <v>54</v>
      </c>
      <c r="D3046" s="61">
        <v>2006</v>
      </c>
    </row>
    <row r="3047" spans="2:4" hidden="1" x14ac:dyDescent="0.25">
      <c r="B3047" s="35" t="s">
        <v>123</v>
      </c>
      <c r="C3047" s="47">
        <v>53.8</v>
      </c>
      <c r="D3047" s="59">
        <v>2005</v>
      </c>
    </row>
    <row r="3048" spans="2:4" hidden="1" x14ac:dyDescent="0.25">
      <c r="B3048" s="34" t="s">
        <v>123</v>
      </c>
      <c r="C3048" s="46">
        <v>53.7</v>
      </c>
      <c r="D3048" s="61">
        <v>2004</v>
      </c>
    </row>
    <row r="3049" spans="2:4" hidden="1" x14ac:dyDescent="0.25">
      <c r="B3049" s="35" t="s">
        <v>123</v>
      </c>
      <c r="C3049" s="47">
        <v>54</v>
      </c>
      <c r="D3049" s="59">
        <v>2003</v>
      </c>
    </row>
    <row r="3050" spans="2:4" hidden="1" x14ac:dyDescent="0.25">
      <c r="B3050" s="34" t="s">
        <v>123</v>
      </c>
      <c r="C3050" s="46">
        <v>54.9</v>
      </c>
      <c r="D3050" s="61">
        <v>2002</v>
      </c>
    </row>
    <row r="3051" spans="2:4" hidden="1" x14ac:dyDescent="0.25">
      <c r="B3051" s="35" t="s">
        <v>123</v>
      </c>
      <c r="C3051" s="47">
        <v>56</v>
      </c>
      <c r="D3051" s="59">
        <v>2001</v>
      </c>
    </row>
    <row r="3052" spans="2:4" hidden="1" x14ac:dyDescent="0.25">
      <c r="B3052" s="34" t="s">
        <v>123</v>
      </c>
      <c r="C3052" s="46">
        <v>57.3</v>
      </c>
      <c r="D3052" s="61">
        <v>2000</v>
      </c>
    </row>
    <row r="3053" spans="2:4" hidden="1" x14ac:dyDescent="0.25">
      <c r="B3053" s="35" t="s">
        <v>124</v>
      </c>
      <c r="C3053" s="47">
        <v>82.6</v>
      </c>
      <c r="D3053" s="59">
        <v>2014</v>
      </c>
    </row>
    <row r="3054" spans="2:4" hidden="1" x14ac:dyDescent="0.25">
      <c r="B3054" s="34" t="s">
        <v>124</v>
      </c>
      <c r="C3054" s="46">
        <v>82.4</v>
      </c>
      <c r="D3054" s="61">
        <v>2013</v>
      </c>
    </row>
    <row r="3055" spans="2:4" hidden="1" x14ac:dyDescent="0.25">
      <c r="B3055" s="35" t="s">
        <v>124</v>
      </c>
      <c r="C3055" s="47">
        <v>82</v>
      </c>
      <c r="D3055" s="59">
        <v>2012</v>
      </c>
    </row>
    <row r="3056" spans="2:4" hidden="1" x14ac:dyDescent="0.25">
      <c r="B3056" s="34" t="s">
        <v>124</v>
      </c>
      <c r="C3056" s="46">
        <v>82.1</v>
      </c>
      <c r="D3056" s="61">
        <v>2011</v>
      </c>
    </row>
    <row r="3057" spans="2:4" hidden="1" x14ac:dyDescent="0.25">
      <c r="B3057" s="35" t="s">
        <v>124</v>
      </c>
      <c r="C3057" s="47">
        <v>81.900000000000006</v>
      </c>
      <c r="D3057" s="59">
        <v>2010</v>
      </c>
    </row>
    <row r="3058" spans="2:4" hidden="1" x14ac:dyDescent="0.25">
      <c r="B3058" s="34" t="s">
        <v>124</v>
      </c>
      <c r="C3058" s="46">
        <v>81.599999999999994</v>
      </c>
      <c r="D3058" s="61">
        <v>2009</v>
      </c>
    </row>
    <row r="3059" spans="2:4" hidden="1" x14ac:dyDescent="0.25">
      <c r="B3059" s="35" t="s">
        <v>124</v>
      </c>
      <c r="C3059" s="47">
        <v>81.3</v>
      </c>
      <c r="D3059" s="59">
        <v>2008</v>
      </c>
    </row>
    <row r="3060" spans="2:4" hidden="1" x14ac:dyDescent="0.25">
      <c r="B3060" s="34" t="s">
        <v>124</v>
      </c>
      <c r="C3060" s="46">
        <v>89</v>
      </c>
      <c r="D3060" s="61">
        <v>2007</v>
      </c>
    </row>
    <row r="3061" spans="2:4" hidden="1" x14ac:dyDescent="0.25">
      <c r="B3061" s="35" t="s">
        <v>124</v>
      </c>
      <c r="C3061" s="47">
        <v>88</v>
      </c>
      <c r="D3061" s="59">
        <v>2006</v>
      </c>
    </row>
    <row r="3062" spans="2:4" hidden="1" x14ac:dyDescent="0.25">
      <c r="B3062" s="34" t="s">
        <v>124</v>
      </c>
      <c r="C3062" s="46">
        <v>81</v>
      </c>
      <c r="D3062" s="61">
        <v>2005</v>
      </c>
    </row>
    <row r="3063" spans="2:4" hidden="1" x14ac:dyDescent="0.25">
      <c r="B3063" s="35" t="s">
        <v>124</v>
      </c>
      <c r="C3063" s="47">
        <v>81</v>
      </c>
      <c r="D3063" s="59">
        <v>2004</v>
      </c>
    </row>
    <row r="3064" spans="2:4" hidden="1" x14ac:dyDescent="0.25">
      <c r="B3064" s="34" t="s">
        <v>124</v>
      </c>
      <c r="C3064" s="46">
        <v>79.400000000000006</v>
      </c>
      <c r="D3064" s="61">
        <v>2003</v>
      </c>
    </row>
    <row r="3065" spans="2:4" hidden="1" x14ac:dyDescent="0.25">
      <c r="B3065" s="35" t="s">
        <v>124</v>
      </c>
      <c r="C3065" s="47">
        <v>79.5</v>
      </c>
      <c r="D3065" s="59">
        <v>2002</v>
      </c>
    </row>
    <row r="3066" spans="2:4" hidden="1" x14ac:dyDescent="0.25">
      <c r="B3066" s="34" t="s">
        <v>124</v>
      </c>
      <c r="C3066" s="46">
        <v>79.400000000000006</v>
      </c>
      <c r="D3066" s="61">
        <v>2001</v>
      </c>
    </row>
    <row r="3067" spans="2:4" hidden="1" x14ac:dyDescent="0.25">
      <c r="B3067" s="35" t="s">
        <v>124</v>
      </c>
      <c r="C3067" s="47">
        <v>79.099999999999994</v>
      </c>
      <c r="D3067" s="59">
        <v>2000</v>
      </c>
    </row>
    <row r="3068" spans="2:4" hidden="1" x14ac:dyDescent="0.25">
      <c r="B3068" s="34" t="s">
        <v>125</v>
      </c>
      <c r="C3068" s="46">
        <v>74.7</v>
      </c>
      <c r="D3068" s="61">
        <v>2014</v>
      </c>
    </row>
    <row r="3069" spans="2:4" hidden="1" x14ac:dyDescent="0.25">
      <c r="B3069" s="35" t="s">
        <v>125</v>
      </c>
      <c r="C3069" s="47">
        <v>74.599999999999994</v>
      </c>
      <c r="D3069" s="59">
        <v>2013</v>
      </c>
    </row>
    <row r="3070" spans="2:4" hidden="1" x14ac:dyDescent="0.25">
      <c r="B3070" s="34" t="s">
        <v>125</v>
      </c>
      <c r="C3070" s="46">
        <v>74.5</v>
      </c>
      <c r="D3070" s="61">
        <v>2012</v>
      </c>
    </row>
    <row r="3071" spans="2:4" hidden="1" x14ac:dyDescent="0.25">
      <c r="B3071" s="35" t="s">
        <v>125</v>
      </c>
      <c r="C3071" s="47">
        <v>74.5</v>
      </c>
      <c r="D3071" s="59">
        <v>2011</v>
      </c>
    </row>
    <row r="3072" spans="2:4" hidden="1" x14ac:dyDescent="0.25">
      <c r="B3072" s="34" t="s">
        <v>125</v>
      </c>
      <c r="C3072" s="46">
        <v>74.5</v>
      </c>
      <c r="D3072" s="61">
        <v>2010</v>
      </c>
    </row>
    <row r="3073" spans="2:4" hidden="1" x14ac:dyDescent="0.25">
      <c r="B3073" s="35" t="s">
        <v>125</v>
      </c>
      <c r="C3073" s="47">
        <v>71.8</v>
      </c>
      <c r="D3073" s="59">
        <v>2009</v>
      </c>
    </row>
    <row r="3074" spans="2:4" hidden="1" x14ac:dyDescent="0.25">
      <c r="B3074" s="34" t="s">
        <v>125</v>
      </c>
      <c r="C3074" s="46">
        <v>72.3</v>
      </c>
      <c r="D3074" s="61">
        <v>2008</v>
      </c>
    </row>
    <row r="3075" spans="2:4" hidden="1" x14ac:dyDescent="0.25">
      <c r="B3075" s="35" t="s">
        <v>125</v>
      </c>
      <c r="C3075" s="47">
        <v>73.7</v>
      </c>
      <c r="D3075" s="59">
        <v>2007</v>
      </c>
    </row>
    <row r="3076" spans="2:4" hidden="1" x14ac:dyDescent="0.25">
      <c r="B3076" s="34" t="s">
        <v>125</v>
      </c>
      <c r="C3076" s="46">
        <v>73.8</v>
      </c>
      <c r="D3076" s="61">
        <v>2006</v>
      </c>
    </row>
    <row r="3077" spans="2:4" hidden="1" x14ac:dyDescent="0.25">
      <c r="B3077" s="35" t="s">
        <v>125</v>
      </c>
      <c r="C3077" s="47">
        <v>74.2</v>
      </c>
      <c r="D3077" s="59">
        <v>2005</v>
      </c>
    </row>
    <row r="3078" spans="2:4" hidden="1" x14ac:dyDescent="0.25">
      <c r="B3078" s="34" t="s">
        <v>125</v>
      </c>
      <c r="C3078" s="46">
        <v>69.099999999999994</v>
      </c>
      <c r="D3078" s="61">
        <v>2004</v>
      </c>
    </row>
    <row r="3079" spans="2:4" hidden="1" x14ac:dyDescent="0.25">
      <c r="B3079" s="35" t="s">
        <v>125</v>
      </c>
      <c r="C3079" s="47">
        <v>73.900000000000006</v>
      </c>
      <c r="D3079" s="59">
        <v>2003</v>
      </c>
    </row>
    <row r="3080" spans="2:4" hidden="1" x14ac:dyDescent="0.25">
      <c r="B3080" s="34" t="s">
        <v>126</v>
      </c>
      <c r="C3080" s="46">
        <v>71.400000000000006</v>
      </c>
      <c r="D3080" s="61">
        <v>2014</v>
      </c>
    </row>
    <row r="3081" spans="2:4" hidden="1" x14ac:dyDescent="0.25">
      <c r="B3081" s="35" t="s">
        <v>126</v>
      </c>
      <c r="C3081" s="47">
        <v>71.2</v>
      </c>
      <c r="D3081" s="59">
        <v>2013</v>
      </c>
    </row>
    <row r="3082" spans="2:4" hidden="1" x14ac:dyDescent="0.25">
      <c r="B3082" s="34" t="s">
        <v>126</v>
      </c>
      <c r="C3082" s="46">
        <v>71.3</v>
      </c>
      <c r="D3082" s="61">
        <v>2012</v>
      </c>
    </row>
    <row r="3083" spans="2:4" hidden="1" x14ac:dyDescent="0.25">
      <c r="B3083" s="35" t="s">
        <v>126</v>
      </c>
      <c r="C3083" s="47">
        <v>76</v>
      </c>
      <c r="D3083" s="59">
        <v>2011</v>
      </c>
    </row>
    <row r="3084" spans="2:4" hidden="1" x14ac:dyDescent="0.25">
      <c r="B3084" s="34" t="s">
        <v>126</v>
      </c>
      <c r="C3084" s="46">
        <v>73</v>
      </c>
      <c r="D3084" s="61">
        <v>2010</v>
      </c>
    </row>
    <row r="3085" spans="2:4" hidden="1" x14ac:dyDescent="0.25">
      <c r="B3085" s="35" t="s">
        <v>126</v>
      </c>
      <c r="C3085" s="47">
        <v>70</v>
      </c>
      <c r="D3085" s="59">
        <v>2009</v>
      </c>
    </row>
    <row r="3086" spans="2:4" hidden="1" x14ac:dyDescent="0.25">
      <c r="B3086" s="34" t="s">
        <v>126</v>
      </c>
      <c r="C3086" s="46">
        <v>69.8</v>
      </c>
      <c r="D3086" s="61">
        <v>2008</v>
      </c>
    </row>
    <row r="3087" spans="2:4" hidden="1" x14ac:dyDescent="0.25">
      <c r="B3087" s="35" t="s">
        <v>126</v>
      </c>
      <c r="C3087" s="47">
        <v>69.5</v>
      </c>
      <c r="D3087" s="59">
        <v>2007</v>
      </c>
    </row>
    <row r="3088" spans="2:4" hidden="1" x14ac:dyDescent="0.25">
      <c r="B3088" s="34" t="s">
        <v>126</v>
      </c>
      <c r="C3088" s="46">
        <v>69.3</v>
      </c>
      <c r="D3088" s="61">
        <v>2006</v>
      </c>
    </row>
    <row r="3089" spans="2:4" hidden="1" x14ac:dyDescent="0.25">
      <c r="B3089" s="35" t="s">
        <v>126</v>
      </c>
      <c r="C3089" s="47">
        <v>68.900000000000006</v>
      </c>
      <c r="D3089" s="59">
        <v>2005</v>
      </c>
    </row>
    <row r="3090" spans="2:4" hidden="1" x14ac:dyDescent="0.25">
      <c r="B3090" s="34" t="s">
        <v>127</v>
      </c>
      <c r="C3090" s="46">
        <v>58.4</v>
      </c>
      <c r="D3090" s="61">
        <v>2014</v>
      </c>
    </row>
    <row r="3091" spans="2:4" hidden="1" x14ac:dyDescent="0.25">
      <c r="B3091" s="35" t="s">
        <v>127</v>
      </c>
      <c r="C3091" s="47">
        <v>57.6</v>
      </c>
      <c r="D3091" s="59">
        <v>2013</v>
      </c>
    </row>
    <row r="3092" spans="2:4" hidden="1" x14ac:dyDescent="0.25">
      <c r="B3092" s="34" t="s">
        <v>127</v>
      </c>
      <c r="C3092" s="46">
        <v>56.5</v>
      </c>
      <c r="D3092" s="61">
        <v>2012</v>
      </c>
    </row>
    <row r="3093" spans="2:4" hidden="1" x14ac:dyDescent="0.25">
      <c r="B3093" s="35" t="s">
        <v>127</v>
      </c>
      <c r="C3093" s="47">
        <v>55</v>
      </c>
      <c r="D3093" s="59">
        <v>2011</v>
      </c>
    </row>
    <row r="3094" spans="2:4" hidden="1" x14ac:dyDescent="0.25">
      <c r="B3094" s="34" t="s">
        <v>127</v>
      </c>
      <c r="C3094" s="46">
        <v>53.6</v>
      </c>
      <c r="D3094" s="61">
        <v>2010</v>
      </c>
    </row>
    <row r="3095" spans="2:4" hidden="1" x14ac:dyDescent="0.25">
      <c r="B3095" s="35" t="s">
        <v>127</v>
      </c>
      <c r="C3095" s="47">
        <v>52.6</v>
      </c>
      <c r="D3095" s="59">
        <v>2009</v>
      </c>
    </row>
    <row r="3096" spans="2:4" hidden="1" x14ac:dyDescent="0.25">
      <c r="B3096" s="34" t="s">
        <v>127</v>
      </c>
      <c r="C3096" s="46">
        <v>51.4</v>
      </c>
      <c r="D3096" s="61">
        <v>2008</v>
      </c>
    </row>
    <row r="3097" spans="2:4" hidden="1" x14ac:dyDescent="0.25">
      <c r="B3097" s="35" t="s">
        <v>127</v>
      </c>
      <c r="C3097" s="47">
        <v>50</v>
      </c>
      <c r="D3097" s="59">
        <v>2007</v>
      </c>
    </row>
    <row r="3098" spans="2:4" hidden="1" x14ac:dyDescent="0.25">
      <c r="B3098" s="34" t="s">
        <v>127</v>
      </c>
      <c r="C3098" s="46">
        <v>47.8</v>
      </c>
      <c r="D3098" s="61">
        <v>2006</v>
      </c>
    </row>
    <row r="3099" spans="2:4" hidden="1" x14ac:dyDescent="0.25">
      <c r="B3099" s="35" t="s">
        <v>127</v>
      </c>
      <c r="C3099" s="47">
        <v>46</v>
      </c>
      <c r="D3099" s="59">
        <v>2005</v>
      </c>
    </row>
    <row r="3100" spans="2:4" hidden="1" x14ac:dyDescent="0.25">
      <c r="B3100" s="34" t="s">
        <v>127</v>
      </c>
      <c r="C3100" s="46">
        <v>45.6</v>
      </c>
      <c r="D3100" s="61">
        <v>2004</v>
      </c>
    </row>
    <row r="3101" spans="2:4" hidden="1" x14ac:dyDescent="0.25">
      <c r="B3101" s="35" t="s">
        <v>127</v>
      </c>
      <c r="C3101" s="47">
        <v>45.9</v>
      </c>
      <c r="D3101" s="59">
        <v>2003</v>
      </c>
    </row>
    <row r="3102" spans="2:4" hidden="1" x14ac:dyDescent="0.25">
      <c r="B3102" s="34" t="s">
        <v>127</v>
      </c>
      <c r="C3102" s="46">
        <v>46.4</v>
      </c>
      <c r="D3102" s="61">
        <v>2002</v>
      </c>
    </row>
    <row r="3103" spans="2:4" hidden="1" x14ac:dyDescent="0.25">
      <c r="B3103" s="35" t="s">
        <v>127</v>
      </c>
      <c r="C3103" s="47">
        <v>47.1</v>
      </c>
      <c r="D3103" s="59">
        <v>2001</v>
      </c>
    </row>
    <row r="3104" spans="2:4" hidden="1" x14ac:dyDescent="0.25">
      <c r="B3104" s="34" t="s">
        <v>127</v>
      </c>
      <c r="C3104" s="46">
        <v>48.4</v>
      </c>
      <c r="D3104" s="61">
        <v>2000</v>
      </c>
    </row>
    <row r="3105" spans="2:4" hidden="1" x14ac:dyDescent="0.25">
      <c r="B3105" s="35" t="s">
        <v>128</v>
      </c>
      <c r="C3105" s="47">
        <v>82.3</v>
      </c>
      <c r="D3105" s="59">
        <v>2014</v>
      </c>
    </row>
    <row r="3106" spans="2:4" hidden="1" x14ac:dyDescent="0.25">
      <c r="B3106" s="34" t="s">
        <v>128</v>
      </c>
      <c r="C3106" s="46">
        <v>81.900000000000006</v>
      </c>
      <c r="D3106" s="61">
        <v>2013</v>
      </c>
    </row>
    <row r="3107" spans="2:4" hidden="1" x14ac:dyDescent="0.25">
      <c r="B3107" s="35" t="s">
        <v>128</v>
      </c>
      <c r="C3107" s="47">
        <v>81.7</v>
      </c>
      <c r="D3107" s="59">
        <v>2012</v>
      </c>
    </row>
    <row r="3108" spans="2:4" hidden="1" x14ac:dyDescent="0.25">
      <c r="B3108" s="34" t="s">
        <v>128</v>
      </c>
      <c r="C3108" s="46">
        <v>81.7</v>
      </c>
      <c r="D3108" s="61">
        <v>2011</v>
      </c>
    </row>
    <row r="3109" spans="2:4" hidden="1" x14ac:dyDescent="0.25">
      <c r="B3109" s="35" t="s">
        <v>129</v>
      </c>
      <c r="C3109" s="47">
        <v>73.8</v>
      </c>
      <c r="D3109" s="59">
        <v>2007</v>
      </c>
    </row>
    <row r="3110" spans="2:4" hidden="1" x14ac:dyDescent="0.25">
      <c r="B3110" s="34" t="s">
        <v>129</v>
      </c>
      <c r="C3110" s="46">
        <v>73.7</v>
      </c>
      <c r="D3110" s="61">
        <v>2006</v>
      </c>
    </row>
    <row r="3111" spans="2:4" hidden="1" x14ac:dyDescent="0.25">
      <c r="B3111" s="35" t="s">
        <v>129</v>
      </c>
      <c r="C3111" s="47">
        <v>73.5</v>
      </c>
      <c r="D3111" s="59">
        <v>2005</v>
      </c>
    </row>
    <row r="3112" spans="2:4" hidden="1" x14ac:dyDescent="0.25">
      <c r="B3112" s="34" t="s">
        <v>129</v>
      </c>
      <c r="C3112" s="46">
        <v>73.2</v>
      </c>
      <c r="D3112" s="61">
        <v>2004</v>
      </c>
    </row>
    <row r="3113" spans="2:4" hidden="1" x14ac:dyDescent="0.25">
      <c r="B3113" s="35" t="s">
        <v>129</v>
      </c>
      <c r="C3113" s="47">
        <v>73</v>
      </c>
      <c r="D3113" s="59">
        <v>2003</v>
      </c>
    </row>
    <row r="3114" spans="2:4" hidden="1" x14ac:dyDescent="0.25">
      <c r="B3114" s="34" t="s">
        <v>129</v>
      </c>
      <c r="C3114" s="46">
        <v>72.8</v>
      </c>
      <c r="D3114" s="61">
        <v>2002</v>
      </c>
    </row>
    <row r="3115" spans="2:4" hidden="1" x14ac:dyDescent="0.25">
      <c r="B3115" s="35" t="s">
        <v>129</v>
      </c>
      <c r="C3115" s="47">
        <v>72.7</v>
      </c>
      <c r="D3115" s="59">
        <v>2001</v>
      </c>
    </row>
    <row r="3116" spans="2:4" hidden="1" x14ac:dyDescent="0.25">
      <c r="B3116" s="34" t="s">
        <v>129</v>
      </c>
      <c r="C3116" s="46">
        <v>72.599999999999994</v>
      </c>
      <c r="D3116" s="61">
        <v>2000</v>
      </c>
    </row>
    <row r="3117" spans="2:4" hidden="1" x14ac:dyDescent="0.25">
      <c r="B3117" s="35" t="s">
        <v>130</v>
      </c>
      <c r="C3117" s="47">
        <v>69.599999999999994</v>
      </c>
      <c r="D3117" s="59">
        <v>2014</v>
      </c>
    </row>
    <row r="3118" spans="2:4" hidden="1" x14ac:dyDescent="0.25">
      <c r="B3118" s="34" t="s">
        <v>130</v>
      </c>
      <c r="C3118" s="46">
        <v>69.3</v>
      </c>
      <c r="D3118" s="61">
        <v>2013</v>
      </c>
    </row>
    <row r="3119" spans="2:4" hidden="1" x14ac:dyDescent="0.25">
      <c r="B3119" s="35" t="s">
        <v>130</v>
      </c>
      <c r="C3119" s="47">
        <v>68.8</v>
      </c>
      <c r="D3119" s="59">
        <v>2012</v>
      </c>
    </row>
    <row r="3120" spans="2:4" hidden="1" x14ac:dyDescent="0.25">
      <c r="B3120" s="34" t="s">
        <v>130</v>
      </c>
      <c r="C3120" s="46">
        <v>68.099999999999994</v>
      </c>
      <c r="D3120" s="61">
        <v>2011</v>
      </c>
    </row>
    <row r="3121" spans="2:4" hidden="1" x14ac:dyDescent="0.25">
      <c r="B3121" s="35" t="s">
        <v>130</v>
      </c>
      <c r="C3121" s="47">
        <v>67.3</v>
      </c>
      <c r="D3121" s="59">
        <v>2010</v>
      </c>
    </row>
    <row r="3122" spans="2:4" hidden="1" x14ac:dyDescent="0.25">
      <c r="B3122" s="34" t="s">
        <v>130</v>
      </c>
      <c r="C3122" s="46">
        <v>66.7</v>
      </c>
      <c r="D3122" s="61">
        <v>2009</v>
      </c>
    </row>
    <row r="3123" spans="2:4" hidden="1" x14ac:dyDescent="0.25">
      <c r="B3123" s="35" t="s">
        <v>130</v>
      </c>
      <c r="C3123" s="47">
        <v>66.400000000000006</v>
      </c>
      <c r="D3123" s="59">
        <v>2008</v>
      </c>
    </row>
    <row r="3124" spans="2:4" hidden="1" x14ac:dyDescent="0.25">
      <c r="B3124" s="34" t="s">
        <v>130</v>
      </c>
      <c r="C3124" s="46">
        <v>66.099999999999994</v>
      </c>
      <c r="D3124" s="61">
        <v>2007</v>
      </c>
    </row>
    <row r="3125" spans="2:4" hidden="1" x14ac:dyDescent="0.25">
      <c r="B3125" s="35" t="s">
        <v>130</v>
      </c>
      <c r="C3125" s="47">
        <v>65.900000000000006</v>
      </c>
      <c r="D3125" s="59">
        <v>2006</v>
      </c>
    </row>
    <row r="3126" spans="2:4" hidden="1" x14ac:dyDescent="0.25">
      <c r="B3126" s="34" t="s">
        <v>130</v>
      </c>
      <c r="C3126" s="46">
        <v>65.5</v>
      </c>
      <c r="D3126" s="61">
        <v>2005</v>
      </c>
    </row>
    <row r="3127" spans="2:4" hidden="1" x14ac:dyDescent="0.25">
      <c r="B3127" s="35" t="s">
        <v>130</v>
      </c>
      <c r="C3127" s="47">
        <v>65.900000000000006</v>
      </c>
      <c r="D3127" s="59">
        <v>2004</v>
      </c>
    </row>
    <row r="3128" spans="2:4" hidden="1" x14ac:dyDescent="0.25">
      <c r="B3128" s="34" t="s">
        <v>130</v>
      </c>
      <c r="C3128" s="46">
        <v>65.2</v>
      </c>
      <c r="D3128" s="61">
        <v>2003</v>
      </c>
    </row>
    <row r="3129" spans="2:4" hidden="1" x14ac:dyDescent="0.25">
      <c r="B3129" s="35" t="s">
        <v>130</v>
      </c>
      <c r="C3129" s="47">
        <v>64.3</v>
      </c>
      <c r="D3129" s="59">
        <v>2002</v>
      </c>
    </row>
    <row r="3130" spans="2:4" hidden="1" x14ac:dyDescent="0.25">
      <c r="B3130" s="34" t="s">
        <v>131</v>
      </c>
      <c r="C3130" s="46">
        <v>74.599999999999994</v>
      </c>
      <c r="D3130" s="61">
        <v>2014</v>
      </c>
    </row>
    <row r="3131" spans="2:4" hidden="1" x14ac:dyDescent="0.25">
      <c r="B3131" s="35" t="s">
        <v>131</v>
      </c>
      <c r="C3131" s="47">
        <v>74.5</v>
      </c>
      <c r="D3131" s="59">
        <v>2013</v>
      </c>
    </row>
    <row r="3132" spans="2:4" hidden="1" x14ac:dyDescent="0.25">
      <c r="B3132" s="34" t="s">
        <v>131</v>
      </c>
      <c r="C3132" s="46">
        <v>74.3</v>
      </c>
      <c r="D3132" s="61">
        <v>2012</v>
      </c>
    </row>
    <row r="3133" spans="2:4" hidden="1" x14ac:dyDescent="0.25">
      <c r="B3133" s="35" t="s">
        <v>131</v>
      </c>
      <c r="C3133" s="47">
        <v>74.099999999999994</v>
      </c>
      <c r="D3133" s="59">
        <v>2011</v>
      </c>
    </row>
    <row r="3134" spans="2:4" hidden="1" x14ac:dyDescent="0.25">
      <c r="B3134" s="34" t="s">
        <v>131</v>
      </c>
      <c r="C3134" s="46">
        <v>73.900000000000006</v>
      </c>
      <c r="D3134" s="61">
        <v>2010</v>
      </c>
    </row>
    <row r="3135" spans="2:4" hidden="1" x14ac:dyDescent="0.25">
      <c r="B3135" s="35" t="s">
        <v>131</v>
      </c>
      <c r="C3135" s="47">
        <v>73.7</v>
      </c>
      <c r="D3135" s="59">
        <v>2009</v>
      </c>
    </row>
    <row r="3136" spans="2:4" hidden="1" x14ac:dyDescent="0.25">
      <c r="B3136" s="34" t="s">
        <v>131</v>
      </c>
      <c r="C3136" s="46">
        <v>73.5</v>
      </c>
      <c r="D3136" s="61">
        <v>2008</v>
      </c>
    </row>
    <row r="3137" spans="2:4" hidden="1" x14ac:dyDescent="0.25">
      <c r="B3137" s="35" t="s">
        <v>131</v>
      </c>
      <c r="C3137" s="47">
        <v>73.3</v>
      </c>
      <c r="D3137" s="59">
        <v>2007</v>
      </c>
    </row>
    <row r="3138" spans="2:4" hidden="1" x14ac:dyDescent="0.25">
      <c r="B3138" s="34" t="s">
        <v>131</v>
      </c>
      <c r="C3138" s="46">
        <v>73</v>
      </c>
      <c r="D3138" s="61">
        <v>2006</v>
      </c>
    </row>
    <row r="3139" spans="2:4" hidden="1" x14ac:dyDescent="0.25">
      <c r="B3139" s="35" t="s">
        <v>131</v>
      </c>
      <c r="C3139" s="47">
        <v>72.5</v>
      </c>
      <c r="D3139" s="59">
        <v>2005</v>
      </c>
    </row>
    <row r="3140" spans="2:4" hidden="1" x14ac:dyDescent="0.25">
      <c r="B3140" s="34" t="s">
        <v>131</v>
      </c>
      <c r="C3140" s="46">
        <v>71.599999999999994</v>
      </c>
      <c r="D3140" s="61">
        <v>2004</v>
      </c>
    </row>
    <row r="3141" spans="2:4" hidden="1" x14ac:dyDescent="0.25">
      <c r="B3141" s="35" t="s">
        <v>131</v>
      </c>
      <c r="C3141" s="47">
        <v>71.7</v>
      </c>
      <c r="D3141" s="59">
        <v>2003</v>
      </c>
    </row>
    <row r="3142" spans="2:4" hidden="1" x14ac:dyDescent="0.25">
      <c r="B3142" s="34" t="s">
        <v>131</v>
      </c>
      <c r="C3142" s="46">
        <v>71.400000000000006</v>
      </c>
      <c r="D3142" s="61">
        <v>2002</v>
      </c>
    </row>
    <row r="3143" spans="2:4" hidden="1" x14ac:dyDescent="0.25">
      <c r="B3143" s="35" t="s">
        <v>131</v>
      </c>
      <c r="C3143" s="47">
        <v>71.2</v>
      </c>
      <c r="D3143" s="59">
        <v>2001</v>
      </c>
    </row>
    <row r="3144" spans="2:4" hidden="1" x14ac:dyDescent="0.25">
      <c r="B3144" s="34" t="s">
        <v>131</v>
      </c>
      <c r="C3144" s="46">
        <v>71.099999999999994</v>
      </c>
      <c r="D3144" s="61">
        <v>2000</v>
      </c>
    </row>
    <row r="3145" spans="2:4" hidden="1" x14ac:dyDescent="0.25">
      <c r="B3145" s="35" t="s">
        <v>132</v>
      </c>
      <c r="C3145" s="47">
        <v>68</v>
      </c>
      <c r="D3145" s="59">
        <v>2014</v>
      </c>
    </row>
    <row r="3146" spans="2:4" hidden="1" x14ac:dyDescent="0.25">
      <c r="B3146" s="34" t="s">
        <v>132</v>
      </c>
      <c r="C3146" s="46">
        <v>67.7</v>
      </c>
      <c r="D3146" s="61">
        <v>2013</v>
      </c>
    </row>
    <row r="3147" spans="2:4" hidden="1" x14ac:dyDescent="0.25">
      <c r="B3147" s="35" t="s">
        <v>132</v>
      </c>
      <c r="C3147" s="47">
        <v>67.400000000000006</v>
      </c>
      <c r="D3147" s="59">
        <v>2012</v>
      </c>
    </row>
    <row r="3148" spans="2:4" hidden="1" x14ac:dyDescent="0.25">
      <c r="B3148" s="34" t="s">
        <v>132</v>
      </c>
      <c r="C3148" s="46">
        <v>67.2</v>
      </c>
      <c r="D3148" s="61">
        <v>2011</v>
      </c>
    </row>
    <row r="3149" spans="2:4" hidden="1" x14ac:dyDescent="0.25">
      <c r="B3149" s="35" t="s">
        <v>132</v>
      </c>
      <c r="C3149" s="47">
        <v>66.900000000000006</v>
      </c>
      <c r="D3149" s="59">
        <v>2010</v>
      </c>
    </row>
    <row r="3150" spans="2:4" hidden="1" x14ac:dyDescent="0.25">
      <c r="B3150" s="34" t="s">
        <v>132</v>
      </c>
      <c r="C3150" s="46">
        <v>66.599999999999994</v>
      </c>
      <c r="D3150" s="61">
        <v>2009</v>
      </c>
    </row>
    <row r="3151" spans="2:4" hidden="1" x14ac:dyDescent="0.25">
      <c r="B3151" s="35" t="s">
        <v>132</v>
      </c>
      <c r="C3151" s="47">
        <v>66.2</v>
      </c>
      <c r="D3151" s="59">
        <v>2008</v>
      </c>
    </row>
    <row r="3152" spans="2:4" hidden="1" x14ac:dyDescent="0.25">
      <c r="B3152" s="34" t="s">
        <v>133</v>
      </c>
      <c r="C3152" s="46">
        <v>59.7</v>
      </c>
      <c r="D3152" s="61">
        <v>2014</v>
      </c>
    </row>
    <row r="3153" spans="2:4" hidden="1" x14ac:dyDescent="0.25">
      <c r="B3153" s="35" t="s">
        <v>133</v>
      </c>
      <c r="C3153" s="47">
        <v>59.4</v>
      </c>
      <c r="D3153" s="59">
        <v>2013</v>
      </c>
    </row>
    <row r="3154" spans="2:4" hidden="1" x14ac:dyDescent="0.25">
      <c r="B3154" s="34" t="s">
        <v>133</v>
      </c>
      <c r="C3154" s="46">
        <v>58.9</v>
      </c>
      <c r="D3154" s="61">
        <v>2012</v>
      </c>
    </row>
    <row r="3155" spans="2:4" hidden="1" x14ac:dyDescent="0.25">
      <c r="B3155" s="35" t="s">
        <v>133</v>
      </c>
      <c r="C3155" s="47">
        <v>58.3</v>
      </c>
      <c r="D3155" s="59">
        <v>2011</v>
      </c>
    </row>
    <row r="3156" spans="2:4" hidden="1" x14ac:dyDescent="0.25">
      <c r="B3156" s="34" t="s">
        <v>133</v>
      </c>
      <c r="C3156" s="46">
        <v>57.4</v>
      </c>
      <c r="D3156" s="61">
        <v>2010</v>
      </c>
    </row>
    <row r="3157" spans="2:4" hidden="1" x14ac:dyDescent="0.25">
      <c r="B3157" s="35" t="s">
        <v>133</v>
      </c>
      <c r="C3157" s="47">
        <v>56.7</v>
      </c>
      <c r="D3157" s="59">
        <v>2009</v>
      </c>
    </row>
    <row r="3158" spans="2:4" hidden="1" x14ac:dyDescent="0.25">
      <c r="B3158" s="34" t="s">
        <v>133</v>
      </c>
      <c r="C3158" s="46">
        <v>56.2</v>
      </c>
      <c r="D3158" s="61">
        <v>2008</v>
      </c>
    </row>
    <row r="3159" spans="2:4" hidden="1" x14ac:dyDescent="0.25">
      <c r="B3159" s="35" t="s">
        <v>134</v>
      </c>
      <c r="C3159" s="47">
        <v>73.3</v>
      </c>
      <c r="D3159" s="59">
        <v>2014</v>
      </c>
    </row>
    <row r="3160" spans="2:4" hidden="1" x14ac:dyDescent="0.25">
      <c r="B3160" s="34" t="s">
        <v>134</v>
      </c>
      <c r="C3160" s="46">
        <v>73.2</v>
      </c>
      <c r="D3160" s="61">
        <v>2013</v>
      </c>
    </row>
    <row r="3161" spans="2:4" hidden="1" x14ac:dyDescent="0.25">
      <c r="B3161" s="35" t="s">
        <v>134</v>
      </c>
      <c r="C3161" s="47">
        <v>73</v>
      </c>
      <c r="D3161" s="59">
        <v>2012</v>
      </c>
    </row>
    <row r="3162" spans="2:4" hidden="1" x14ac:dyDescent="0.25">
      <c r="B3162" s="34" t="s">
        <v>134</v>
      </c>
      <c r="C3162" s="46">
        <v>72.900000000000006</v>
      </c>
      <c r="D3162" s="61">
        <v>2011</v>
      </c>
    </row>
    <row r="3163" spans="2:4" hidden="1" x14ac:dyDescent="0.25">
      <c r="B3163" s="35" t="s">
        <v>134</v>
      </c>
      <c r="C3163" s="47">
        <v>72.8</v>
      </c>
      <c r="D3163" s="59">
        <v>2010</v>
      </c>
    </row>
    <row r="3164" spans="2:4" hidden="1" x14ac:dyDescent="0.25">
      <c r="B3164" s="34" t="s">
        <v>134</v>
      </c>
      <c r="C3164" s="46">
        <v>72.5</v>
      </c>
      <c r="D3164" s="61">
        <v>2009</v>
      </c>
    </row>
    <row r="3165" spans="2:4" hidden="1" x14ac:dyDescent="0.25">
      <c r="B3165" s="35" t="s">
        <v>134</v>
      </c>
      <c r="C3165" s="47">
        <v>72.599999999999994</v>
      </c>
      <c r="D3165" s="59">
        <v>2008</v>
      </c>
    </row>
    <row r="3166" spans="2:4" hidden="1" x14ac:dyDescent="0.25">
      <c r="B3166" s="34" t="s">
        <v>134</v>
      </c>
      <c r="C3166" s="46">
        <v>72.5</v>
      </c>
      <c r="D3166" s="61">
        <v>2007</v>
      </c>
    </row>
    <row r="3167" spans="2:4" hidden="1" x14ac:dyDescent="0.25">
      <c r="B3167" s="35" t="s">
        <v>134</v>
      </c>
      <c r="C3167" s="47">
        <v>72.400000000000006</v>
      </c>
      <c r="D3167" s="59">
        <v>2006</v>
      </c>
    </row>
    <row r="3168" spans="2:4" hidden="1" x14ac:dyDescent="0.25">
      <c r="B3168" s="34" t="s">
        <v>134</v>
      </c>
      <c r="C3168" s="46">
        <v>72.3</v>
      </c>
      <c r="D3168" s="61">
        <v>2005</v>
      </c>
    </row>
    <row r="3169" spans="2:4" hidden="1" x14ac:dyDescent="0.25">
      <c r="B3169" s="35" t="s">
        <v>134</v>
      </c>
      <c r="C3169" s="47">
        <v>72.2</v>
      </c>
      <c r="D3169" s="59">
        <v>2004</v>
      </c>
    </row>
    <row r="3170" spans="2:4" hidden="1" x14ac:dyDescent="0.25">
      <c r="B3170" s="34" t="s">
        <v>134</v>
      </c>
      <c r="C3170" s="46">
        <v>72</v>
      </c>
      <c r="D3170" s="61">
        <v>2003</v>
      </c>
    </row>
    <row r="3171" spans="2:4" hidden="1" x14ac:dyDescent="0.25">
      <c r="B3171" s="35" t="s">
        <v>134</v>
      </c>
      <c r="C3171" s="47">
        <v>71.900000000000006</v>
      </c>
      <c r="D3171" s="59">
        <v>2002</v>
      </c>
    </row>
    <row r="3172" spans="2:4" hidden="1" x14ac:dyDescent="0.25">
      <c r="B3172" s="34" t="s">
        <v>134</v>
      </c>
      <c r="C3172" s="46">
        <v>71.8</v>
      </c>
      <c r="D3172" s="61">
        <v>2001</v>
      </c>
    </row>
    <row r="3173" spans="2:4" hidden="1" x14ac:dyDescent="0.25">
      <c r="B3173" s="35" t="s">
        <v>134</v>
      </c>
      <c r="C3173" s="47">
        <v>71.599999999999994</v>
      </c>
      <c r="D3173" s="59">
        <v>2000</v>
      </c>
    </row>
    <row r="3174" spans="2:4" hidden="1" x14ac:dyDescent="0.25">
      <c r="B3174" s="34" t="s">
        <v>135</v>
      </c>
      <c r="C3174" s="46">
        <v>71.099999999999994</v>
      </c>
      <c r="D3174" s="61">
        <v>2014</v>
      </c>
    </row>
    <row r="3175" spans="2:4" hidden="1" x14ac:dyDescent="0.25">
      <c r="B3175" s="35" t="s">
        <v>135</v>
      </c>
      <c r="C3175" s="47">
        <v>71</v>
      </c>
      <c r="D3175" s="59">
        <v>2013</v>
      </c>
    </row>
    <row r="3176" spans="2:4" hidden="1" x14ac:dyDescent="0.25">
      <c r="B3176" s="34" t="s">
        <v>135</v>
      </c>
      <c r="C3176" s="46">
        <v>78</v>
      </c>
      <c r="D3176" s="61">
        <v>2012</v>
      </c>
    </row>
    <row r="3177" spans="2:4" hidden="1" x14ac:dyDescent="0.25">
      <c r="B3177" s="35" t="s">
        <v>135</v>
      </c>
      <c r="C3177" s="47">
        <v>76</v>
      </c>
      <c r="D3177" s="59">
        <v>2011</v>
      </c>
    </row>
    <row r="3178" spans="2:4" hidden="1" x14ac:dyDescent="0.25">
      <c r="B3178" s="34" t="s">
        <v>135</v>
      </c>
      <c r="C3178" s="46">
        <v>74</v>
      </c>
      <c r="D3178" s="61">
        <v>2010</v>
      </c>
    </row>
    <row r="3179" spans="2:4" hidden="1" x14ac:dyDescent="0.25">
      <c r="B3179" s="35" t="s">
        <v>135</v>
      </c>
      <c r="C3179" s="47">
        <v>71</v>
      </c>
      <c r="D3179" s="59">
        <v>2009</v>
      </c>
    </row>
    <row r="3180" spans="2:4" hidden="1" x14ac:dyDescent="0.25">
      <c r="B3180" s="34" t="s">
        <v>135</v>
      </c>
      <c r="C3180" s="46">
        <v>69.900000000000006</v>
      </c>
      <c r="D3180" s="61">
        <v>2008</v>
      </c>
    </row>
    <row r="3181" spans="2:4" hidden="1" x14ac:dyDescent="0.25">
      <c r="B3181" s="35" t="s">
        <v>135</v>
      </c>
      <c r="C3181" s="47">
        <v>69.7</v>
      </c>
      <c r="D3181" s="59">
        <v>2007</v>
      </c>
    </row>
    <row r="3182" spans="2:4" hidden="1" x14ac:dyDescent="0.25">
      <c r="B3182" s="34" t="s">
        <v>135</v>
      </c>
      <c r="C3182" s="46">
        <v>69.599999999999994</v>
      </c>
      <c r="D3182" s="61">
        <v>2006</v>
      </c>
    </row>
    <row r="3183" spans="2:4" hidden="1" x14ac:dyDescent="0.25">
      <c r="B3183" s="35" t="s">
        <v>135</v>
      </c>
      <c r="C3183" s="47">
        <v>69.5</v>
      </c>
      <c r="D3183" s="59">
        <v>2005</v>
      </c>
    </row>
    <row r="3184" spans="2:4" hidden="1" x14ac:dyDescent="0.25">
      <c r="B3184" s="34" t="s">
        <v>135</v>
      </c>
      <c r="C3184" s="46">
        <v>69.400000000000006</v>
      </c>
      <c r="D3184" s="61">
        <v>2004</v>
      </c>
    </row>
    <row r="3185" spans="2:4" hidden="1" x14ac:dyDescent="0.25">
      <c r="B3185" s="35" t="s">
        <v>135</v>
      </c>
      <c r="C3185" s="47">
        <v>69.3</v>
      </c>
      <c r="D3185" s="59">
        <v>2003</v>
      </c>
    </row>
    <row r="3186" spans="2:4" hidden="1" x14ac:dyDescent="0.25">
      <c r="B3186" s="34" t="s">
        <v>135</v>
      </c>
      <c r="C3186" s="46">
        <v>69.2</v>
      </c>
      <c r="D3186" s="61">
        <v>2002</v>
      </c>
    </row>
    <row r="3187" spans="2:4" hidden="1" x14ac:dyDescent="0.25">
      <c r="B3187" s="35" t="s">
        <v>136</v>
      </c>
      <c r="C3187" s="47">
        <v>75.099999999999994</v>
      </c>
      <c r="D3187" s="59">
        <v>2014</v>
      </c>
    </row>
    <row r="3188" spans="2:4" hidden="1" x14ac:dyDescent="0.25">
      <c r="B3188" s="34" t="s">
        <v>136</v>
      </c>
      <c r="C3188" s="46">
        <v>74.900000000000006</v>
      </c>
      <c r="D3188" s="61">
        <v>2013</v>
      </c>
    </row>
    <row r="3189" spans="2:4" hidden="1" x14ac:dyDescent="0.25">
      <c r="B3189" s="35" t="s">
        <v>136</v>
      </c>
      <c r="C3189" s="47">
        <v>74.900000000000006</v>
      </c>
      <c r="D3189" s="59">
        <v>2012</v>
      </c>
    </row>
    <row r="3190" spans="2:4" hidden="1" x14ac:dyDescent="0.25">
      <c r="B3190" s="34" t="s">
        <v>136</v>
      </c>
      <c r="C3190" s="46">
        <v>74.8</v>
      </c>
      <c r="D3190" s="61">
        <v>2011</v>
      </c>
    </row>
    <row r="3191" spans="2:4" hidden="1" x14ac:dyDescent="0.25">
      <c r="B3191" s="35" t="s">
        <v>136</v>
      </c>
      <c r="C3191" s="47">
        <v>74.8</v>
      </c>
      <c r="D3191" s="59">
        <v>2010</v>
      </c>
    </row>
    <row r="3192" spans="2:4" hidden="1" x14ac:dyDescent="0.25">
      <c r="B3192" s="34" t="s">
        <v>136</v>
      </c>
      <c r="C3192" s="46">
        <v>74.7</v>
      </c>
      <c r="D3192" s="61">
        <v>2009</v>
      </c>
    </row>
    <row r="3193" spans="2:4" hidden="1" x14ac:dyDescent="0.25">
      <c r="B3193" s="35" t="s">
        <v>136</v>
      </c>
      <c r="C3193" s="47">
        <v>74.7</v>
      </c>
      <c r="D3193" s="59">
        <v>2008</v>
      </c>
    </row>
    <row r="3194" spans="2:4" hidden="1" x14ac:dyDescent="0.25">
      <c r="B3194" s="34" t="s">
        <v>136</v>
      </c>
      <c r="C3194" s="46">
        <v>74.599999999999994</v>
      </c>
      <c r="D3194" s="61">
        <v>2007</v>
      </c>
    </row>
    <row r="3195" spans="2:4" hidden="1" x14ac:dyDescent="0.25">
      <c r="B3195" s="35" t="s">
        <v>136</v>
      </c>
      <c r="C3195" s="47">
        <v>74.400000000000006</v>
      </c>
      <c r="D3195" s="59">
        <v>2006</v>
      </c>
    </row>
    <row r="3196" spans="2:4" hidden="1" x14ac:dyDescent="0.25">
      <c r="B3196" s="34" t="s">
        <v>136</v>
      </c>
      <c r="C3196" s="46">
        <v>74.2</v>
      </c>
      <c r="D3196" s="61">
        <v>2005</v>
      </c>
    </row>
    <row r="3197" spans="2:4" hidden="1" x14ac:dyDescent="0.25">
      <c r="B3197" s="35" t="s">
        <v>136</v>
      </c>
      <c r="C3197" s="47">
        <v>74</v>
      </c>
      <c r="D3197" s="59">
        <v>2004</v>
      </c>
    </row>
    <row r="3198" spans="2:4" hidden="1" x14ac:dyDescent="0.25">
      <c r="B3198" s="34" t="s">
        <v>136</v>
      </c>
      <c r="C3198" s="46">
        <v>73.7</v>
      </c>
      <c r="D3198" s="61">
        <v>2003</v>
      </c>
    </row>
    <row r="3199" spans="2:4" hidden="1" x14ac:dyDescent="0.25">
      <c r="B3199" s="35" t="s">
        <v>136</v>
      </c>
      <c r="C3199" s="47">
        <v>73.5</v>
      </c>
      <c r="D3199" s="59">
        <v>2002</v>
      </c>
    </row>
    <row r="3200" spans="2:4" hidden="1" x14ac:dyDescent="0.25">
      <c r="B3200" s="34" t="s">
        <v>136</v>
      </c>
      <c r="C3200" s="46">
        <v>73.2</v>
      </c>
      <c r="D3200" s="61">
        <v>2001</v>
      </c>
    </row>
    <row r="3201" spans="2:4" hidden="1" x14ac:dyDescent="0.25">
      <c r="B3201" s="35" t="s">
        <v>136</v>
      </c>
      <c r="C3201" s="47">
        <v>72.900000000000006</v>
      </c>
      <c r="D3201" s="59">
        <v>2000</v>
      </c>
    </row>
    <row r="3202" spans="2:4" hidden="1" x14ac:dyDescent="0.25">
      <c r="B3202" s="34" t="s">
        <v>137</v>
      </c>
      <c r="C3202" s="46">
        <v>75.5</v>
      </c>
      <c r="D3202" s="61">
        <v>2014</v>
      </c>
    </row>
    <row r="3203" spans="2:4" hidden="1" x14ac:dyDescent="0.25">
      <c r="B3203" s="35" t="s">
        <v>137</v>
      </c>
      <c r="C3203" s="47">
        <v>75.2</v>
      </c>
      <c r="D3203" s="59">
        <v>2013</v>
      </c>
    </row>
    <row r="3204" spans="2:4" hidden="1" x14ac:dyDescent="0.25">
      <c r="B3204" s="34" t="s">
        <v>137</v>
      </c>
      <c r="C3204" s="46">
        <v>74.8</v>
      </c>
      <c r="D3204" s="61">
        <v>2012</v>
      </c>
    </row>
    <row r="3205" spans="2:4" hidden="1" x14ac:dyDescent="0.25">
      <c r="B3205" s="35" t="s">
        <v>137</v>
      </c>
      <c r="C3205" s="47">
        <v>74.5</v>
      </c>
      <c r="D3205" s="59">
        <v>2011</v>
      </c>
    </row>
    <row r="3206" spans="2:4" hidden="1" x14ac:dyDescent="0.25">
      <c r="B3206" s="34" t="s">
        <v>137</v>
      </c>
      <c r="C3206" s="46">
        <v>74.2</v>
      </c>
      <c r="D3206" s="61">
        <v>2010</v>
      </c>
    </row>
    <row r="3207" spans="2:4" hidden="1" x14ac:dyDescent="0.25">
      <c r="B3207" s="35" t="s">
        <v>137</v>
      </c>
      <c r="C3207" s="47">
        <v>73.900000000000006</v>
      </c>
      <c r="D3207" s="59">
        <v>2009</v>
      </c>
    </row>
    <row r="3208" spans="2:4" hidden="1" x14ac:dyDescent="0.25">
      <c r="B3208" s="34" t="s">
        <v>137</v>
      </c>
      <c r="C3208" s="46">
        <v>73.5</v>
      </c>
      <c r="D3208" s="61">
        <v>2008</v>
      </c>
    </row>
    <row r="3209" spans="2:4" hidden="1" x14ac:dyDescent="0.25">
      <c r="B3209" s="35" t="s">
        <v>137</v>
      </c>
      <c r="C3209" s="47">
        <v>73.2</v>
      </c>
      <c r="D3209" s="59">
        <v>2007</v>
      </c>
    </row>
    <row r="3210" spans="2:4" hidden="1" x14ac:dyDescent="0.25">
      <c r="B3210" s="34" t="s">
        <v>137</v>
      </c>
      <c r="C3210" s="46">
        <v>72.8</v>
      </c>
      <c r="D3210" s="61">
        <v>2006</v>
      </c>
    </row>
    <row r="3211" spans="2:4" hidden="1" x14ac:dyDescent="0.25">
      <c r="B3211" s="35" t="s">
        <v>137</v>
      </c>
      <c r="C3211" s="47">
        <v>72.400000000000006</v>
      </c>
      <c r="D3211" s="59">
        <v>2005</v>
      </c>
    </row>
    <row r="3212" spans="2:4" hidden="1" x14ac:dyDescent="0.25">
      <c r="B3212" s="34" t="s">
        <v>137</v>
      </c>
      <c r="C3212" s="46">
        <v>72</v>
      </c>
      <c r="D3212" s="61">
        <v>2004</v>
      </c>
    </row>
    <row r="3213" spans="2:4" hidden="1" x14ac:dyDescent="0.25">
      <c r="B3213" s="35" t="s">
        <v>137</v>
      </c>
      <c r="C3213" s="47">
        <v>71.599999999999994</v>
      </c>
      <c r="D3213" s="59">
        <v>2003</v>
      </c>
    </row>
    <row r="3214" spans="2:4" hidden="1" x14ac:dyDescent="0.25">
      <c r="B3214" s="34" t="s">
        <v>137</v>
      </c>
      <c r="C3214" s="46">
        <v>71.2</v>
      </c>
      <c r="D3214" s="61">
        <v>2002</v>
      </c>
    </row>
    <row r="3215" spans="2:4" hidden="1" x14ac:dyDescent="0.25">
      <c r="B3215" s="35" t="s">
        <v>137</v>
      </c>
      <c r="C3215" s="47">
        <v>78</v>
      </c>
      <c r="D3215" s="59">
        <v>2001</v>
      </c>
    </row>
    <row r="3216" spans="2:4" hidden="1" x14ac:dyDescent="0.25">
      <c r="B3216" s="34" t="s">
        <v>137</v>
      </c>
      <c r="C3216" s="46">
        <v>74</v>
      </c>
      <c r="D3216" s="61">
        <v>2000</v>
      </c>
    </row>
    <row r="3217" spans="2:4" hidden="1" x14ac:dyDescent="0.25">
      <c r="B3217" s="35" t="s">
        <v>138</v>
      </c>
      <c r="C3217" s="47">
        <v>66</v>
      </c>
      <c r="D3217" s="59">
        <v>2014</v>
      </c>
    </row>
    <row r="3218" spans="2:4" hidden="1" x14ac:dyDescent="0.25">
      <c r="B3218" s="34" t="s">
        <v>138</v>
      </c>
      <c r="C3218" s="46">
        <v>65.400000000000006</v>
      </c>
      <c r="D3218" s="61">
        <v>2013</v>
      </c>
    </row>
    <row r="3219" spans="2:4" hidden="1" x14ac:dyDescent="0.25">
      <c r="B3219" s="35" t="s">
        <v>138</v>
      </c>
      <c r="C3219" s="47">
        <v>65.599999999999994</v>
      </c>
      <c r="D3219" s="59">
        <v>2012</v>
      </c>
    </row>
    <row r="3220" spans="2:4" hidden="1" x14ac:dyDescent="0.25">
      <c r="B3220" s="34" t="s">
        <v>138</v>
      </c>
      <c r="C3220" s="46">
        <v>65.599999999999994</v>
      </c>
      <c r="D3220" s="61">
        <v>2011</v>
      </c>
    </row>
    <row r="3221" spans="2:4" hidden="1" x14ac:dyDescent="0.25">
      <c r="B3221" s="35" t="s">
        <v>138</v>
      </c>
      <c r="C3221" s="47">
        <v>65.8</v>
      </c>
      <c r="D3221" s="59">
        <v>2010</v>
      </c>
    </row>
    <row r="3222" spans="2:4" hidden="1" x14ac:dyDescent="0.25">
      <c r="B3222" s="34" t="s">
        <v>138</v>
      </c>
      <c r="C3222" s="46">
        <v>65.599999999999994</v>
      </c>
      <c r="D3222" s="61">
        <v>2009</v>
      </c>
    </row>
    <row r="3223" spans="2:4" hidden="1" x14ac:dyDescent="0.25">
      <c r="B3223" s="35" t="s">
        <v>138</v>
      </c>
      <c r="C3223" s="47">
        <v>64.5</v>
      </c>
      <c r="D3223" s="59">
        <v>2008</v>
      </c>
    </row>
    <row r="3224" spans="2:4" hidden="1" x14ac:dyDescent="0.25">
      <c r="B3224" s="34" t="s">
        <v>138</v>
      </c>
      <c r="C3224" s="46">
        <v>64.099999999999994</v>
      </c>
      <c r="D3224" s="61">
        <v>2007</v>
      </c>
    </row>
    <row r="3225" spans="2:4" hidden="1" x14ac:dyDescent="0.25">
      <c r="B3225" s="35" t="s">
        <v>138</v>
      </c>
      <c r="C3225" s="47">
        <v>63.7</v>
      </c>
      <c r="D3225" s="59">
        <v>2006</v>
      </c>
    </row>
    <row r="3226" spans="2:4" hidden="1" x14ac:dyDescent="0.25">
      <c r="B3226" s="34" t="s">
        <v>138</v>
      </c>
      <c r="C3226" s="46">
        <v>63.3</v>
      </c>
      <c r="D3226" s="61">
        <v>2005</v>
      </c>
    </row>
    <row r="3227" spans="2:4" hidden="1" x14ac:dyDescent="0.25">
      <c r="B3227" s="35" t="s">
        <v>138</v>
      </c>
      <c r="C3227" s="47">
        <v>63.5</v>
      </c>
      <c r="D3227" s="59">
        <v>2004</v>
      </c>
    </row>
    <row r="3228" spans="2:4" hidden="1" x14ac:dyDescent="0.25">
      <c r="B3228" s="34" t="s">
        <v>138</v>
      </c>
      <c r="C3228" s="46">
        <v>63.4</v>
      </c>
      <c r="D3228" s="61">
        <v>2003</v>
      </c>
    </row>
    <row r="3229" spans="2:4" hidden="1" x14ac:dyDescent="0.25">
      <c r="B3229" s="35" t="s">
        <v>138</v>
      </c>
      <c r="C3229" s="47">
        <v>63.3</v>
      </c>
      <c r="D3229" s="59">
        <v>2002</v>
      </c>
    </row>
    <row r="3230" spans="2:4" hidden="1" x14ac:dyDescent="0.25">
      <c r="B3230" s="34" t="s">
        <v>139</v>
      </c>
      <c r="C3230" s="46">
        <v>61.5</v>
      </c>
      <c r="D3230" s="61">
        <v>2014</v>
      </c>
    </row>
    <row r="3231" spans="2:4" hidden="1" x14ac:dyDescent="0.25">
      <c r="B3231" s="35" t="s">
        <v>139</v>
      </c>
      <c r="C3231" s="47">
        <v>67</v>
      </c>
      <c r="D3231" s="59">
        <v>2013</v>
      </c>
    </row>
    <row r="3232" spans="2:4" hidden="1" x14ac:dyDescent="0.25">
      <c r="B3232" s="34" t="s">
        <v>139</v>
      </c>
      <c r="C3232" s="46">
        <v>60</v>
      </c>
      <c r="D3232" s="61">
        <v>2012</v>
      </c>
    </row>
    <row r="3233" spans="2:4" hidden="1" x14ac:dyDescent="0.25">
      <c r="B3233" s="35" t="s">
        <v>139</v>
      </c>
      <c r="C3233" s="47">
        <v>59.3</v>
      </c>
      <c r="D3233" s="59">
        <v>2011</v>
      </c>
    </row>
    <row r="3234" spans="2:4" hidden="1" x14ac:dyDescent="0.25">
      <c r="B3234" s="34" t="s">
        <v>139</v>
      </c>
      <c r="C3234" s="46">
        <v>58.4</v>
      </c>
      <c r="D3234" s="61">
        <v>2010</v>
      </c>
    </row>
    <row r="3235" spans="2:4" hidden="1" x14ac:dyDescent="0.25">
      <c r="B3235" s="35" t="s">
        <v>139</v>
      </c>
      <c r="C3235" s="47">
        <v>57.5</v>
      </c>
      <c r="D3235" s="59">
        <v>2009</v>
      </c>
    </row>
    <row r="3236" spans="2:4" hidden="1" x14ac:dyDescent="0.25">
      <c r="B3236" s="34" t="s">
        <v>139</v>
      </c>
      <c r="C3236" s="46">
        <v>56.3</v>
      </c>
      <c r="D3236" s="61">
        <v>2008</v>
      </c>
    </row>
    <row r="3237" spans="2:4" hidden="1" x14ac:dyDescent="0.25">
      <c r="B3237" s="35" t="s">
        <v>139</v>
      </c>
      <c r="C3237" s="47">
        <v>55.5</v>
      </c>
      <c r="D3237" s="59">
        <v>2007</v>
      </c>
    </row>
    <row r="3238" spans="2:4" hidden="1" x14ac:dyDescent="0.25">
      <c r="B3238" s="34" t="s">
        <v>139</v>
      </c>
      <c r="C3238" s="46">
        <v>54.9</v>
      </c>
      <c r="D3238" s="61">
        <v>2006</v>
      </c>
    </row>
    <row r="3239" spans="2:4" hidden="1" x14ac:dyDescent="0.25">
      <c r="B3239" s="35" t="s">
        <v>139</v>
      </c>
      <c r="C3239" s="47">
        <v>53.2</v>
      </c>
      <c r="D3239" s="59">
        <v>2005</v>
      </c>
    </row>
    <row r="3240" spans="2:4" hidden="1" x14ac:dyDescent="0.25">
      <c r="B3240" s="34" t="s">
        <v>139</v>
      </c>
      <c r="C3240" s="46">
        <v>51.3</v>
      </c>
      <c r="D3240" s="61">
        <v>2004</v>
      </c>
    </row>
    <row r="3241" spans="2:4" hidden="1" x14ac:dyDescent="0.25">
      <c r="B3241" s="35" t="s">
        <v>139</v>
      </c>
      <c r="C3241" s="47">
        <v>51</v>
      </c>
      <c r="D3241" s="59">
        <v>2003</v>
      </c>
    </row>
    <row r="3242" spans="2:4" hidden="1" x14ac:dyDescent="0.25">
      <c r="B3242" s="34" t="s">
        <v>139</v>
      </c>
      <c r="C3242" s="46">
        <v>48.8</v>
      </c>
      <c r="D3242" s="61">
        <v>2002</v>
      </c>
    </row>
    <row r="3243" spans="2:4" hidden="1" x14ac:dyDescent="0.25">
      <c r="B3243" s="35" t="s">
        <v>140</v>
      </c>
      <c r="C3243" s="47">
        <v>78</v>
      </c>
      <c r="D3243" s="59">
        <v>2014</v>
      </c>
    </row>
    <row r="3244" spans="2:4" hidden="1" x14ac:dyDescent="0.25">
      <c r="B3244" s="34" t="s">
        <v>140</v>
      </c>
      <c r="C3244" s="46">
        <v>71</v>
      </c>
      <c r="D3244" s="61">
        <v>2013</v>
      </c>
    </row>
    <row r="3245" spans="2:4" hidden="1" x14ac:dyDescent="0.25">
      <c r="B3245" s="35" t="s">
        <v>140</v>
      </c>
      <c r="C3245" s="47">
        <v>77</v>
      </c>
      <c r="D3245" s="59">
        <v>2012</v>
      </c>
    </row>
    <row r="3246" spans="2:4" hidden="1" x14ac:dyDescent="0.25">
      <c r="B3246" s="34" t="s">
        <v>140</v>
      </c>
      <c r="C3246" s="46">
        <v>75</v>
      </c>
      <c r="D3246" s="61">
        <v>2011</v>
      </c>
    </row>
    <row r="3247" spans="2:4" hidden="1" x14ac:dyDescent="0.25">
      <c r="B3247" s="35" t="s">
        <v>140</v>
      </c>
      <c r="C3247" s="47">
        <v>69.8</v>
      </c>
      <c r="D3247" s="59">
        <v>2010</v>
      </c>
    </row>
    <row r="3248" spans="2:4" hidden="1" x14ac:dyDescent="0.25">
      <c r="B3248" s="34" t="s">
        <v>140</v>
      </c>
      <c r="C3248" s="46">
        <v>69.2</v>
      </c>
      <c r="D3248" s="61">
        <v>2009</v>
      </c>
    </row>
    <row r="3249" spans="2:4" hidden="1" x14ac:dyDescent="0.25">
      <c r="B3249" s="35" t="s">
        <v>140</v>
      </c>
      <c r="C3249" s="47">
        <v>67.7</v>
      </c>
      <c r="D3249" s="59">
        <v>2008</v>
      </c>
    </row>
    <row r="3250" spans="2:4" hidden="1" x14ac:dyDescent="0.25">
      <c r="B3250" s="34" t="s">
        <v>140</v>
      </c>
      <c r="C3250" s="46">
        <v>67.5</v>
      </c>
      <c r="D3250" s="61">
        <v>2007</v>
      </c>
    </row>
    <row r="3251" spans="2:4" hidden="1" x14ac:dyDescent="0.25">
      <c r="B3251" s="35" t="s">
        <v>140</v>
      </c>
      <c r="C3251" s="47">
        <v>67.7</v>
      </c>
      <c r="D3251" s="59">
        <v>2006</v>
      </c>
    </row>
    <row r="3252" spans="2:4" hidden="1" x14ac:dyDescent="0.25">
      <c r="B3252" s="34" t="s">
        <v>140</v>
      </c>
      <c r="C3252" s="46">
        <v>67</v>
      </c>
      <c r="D3252" s="61">
        <v>2005</v>
      </c>
    </row>
    <row r="3253" spans="2:4" hidden="1" x14ac:dyDescent="0.25">
      <c r="B3253" s="35" t="s">
        <v>140</v>
      </c>
      <c r="C3253" s="47">
        <v>67.400000000000006</v>
      </c>
      <c r="D3253" s="59">
        <v>2004</v>
      </c>
    </row>
    <row r="3254" spans="2:4" hidden="1" x14ac:dyDescent="0.25">
      <c r="B3254" s="34" t="s">
        <v>140</v>
      </c>
      <c r="C3254" s="46">
        <v>67.599999999999994</v>
      </c>
      <c r="D3254" s="61">
        <v>2003</v>
      </c>
    </row>
    <row r="3255" spans="2:4" hidden="1" x14ac:dyDescent="0.25">
      <c r="B3255" s="35" t="s">
        <v>140</v>
      </c>
      <c r="C3255" s="47">
        <v>67.599999999999994</v>
      </c>
      <c r="D3255" s="59">
        <v>2002</v>
      </c>
    </row>
    <row r="3256" spans="2:4" hidden="1" x14ac:dyDescent="0.25">
      <c r="B3256" s="34" t="s">
        <v>140</v>
      </c>
      <c r="C3256" s="46">
        <v>67.7</v>
      </c>
      <c r="D3256" s="61">
        <v>2001</v>
      </c>
    </row>
    <row r="3257" spans="2:4" hidden="1" x14ac:dyDescent="0.25">
      <c r="B3257" s="35" t="s">
        <v>140</v>
      </c>
      <c r="C3257" s="47">
        <v>67.5</v>
      </c>
      <c r="D3257" s="59">
        <v>2000</v>
      </c>
    </row>
    <row r="3258" spans="2:4" hidden="1" x14ac:dyDescent="0.25">
      <c r="B3258" s="34" t="s">
        <v>141</v>
      </c>
      <c r="C3258" s="46">
        <v>76.8</v>
      </c>
      <c r="D3258" s="61">
        <v>2014</v>
      </c>
    </row>
    <row r="3259" spans="2:4" hidden="1" x14ac:dyDescent="0.25">
      <c r="B3259" s="35" t="s">
        <v>141</v>
      </c>
      <c r="C3259" s="47">
        <v>76.8</v>
      </c>
      <c r="D3259" s="59">
        <v>2013</v>
      </c>
    </row>
    <row r="3260" spans="2:4" hidden="1" x14ac:dyDescent="0.25">
      <c r="B3260" s="34" t="s">
        <v>141</v>
      </c>
      <c r="C3260" s="46">
        <v>76.5</v>
      </c>
      <c r="D3260" s="61">
        <v>2012</v>
      </c>
    </row>
    <row r="3261" spans="2:4" hidden="1" x14ac:dyDescent="0.25">
      <c r="B3261" s="35" t="s">
        <v>141</v>
      </c>
      <c r="C3261" s="47">
        <v>77</v>
      </c>
      <c r="D3261" s="59">
        <v>2011</v>
      </c>
    </row>
    <row r="3262" spans="2:4" hidden="1" x14ac:dyDescent="0.25">
      <c r="B3262" s="34" t="s">
        <v>141</v>
      </c>
      <c r="C3262" s="46">
        <v>76.3</v>
      </c>
      <c r="D3262" s="61">
        <v>2010</v>
      </c>
    </row>
    <row r="3263" spans="2:4" hidden="1" x14ac:dyDescent="0.25">
      <c r="B3263" s="35" t="s">
        <v>141</v>
      </c>
      <c r="C3263" s="47">
        <v>76.599999999999994</v>
      </c>
      <c r="D3263" s="59">
        <v>2009</v>
      </c>
    </row>
    <row r="3264" spans="2:4" hidden="1" x14ac:dyDescent="0.25">
      <c r="B3264" s="34" t="s">
        <v>141</v>
      </c>
      <c r="C3264" s="46">
        <v>76.400000000000006</v>
      </c>
      <c r="D3264" s="61">
        <v>2008</v>
      </c>
    </row>
    <row r="3265" spans="2:4" hidden="1" x14ac:dyDescent="0.25">
      <c r="B3265" s="35" t="s">
        <v>141</v>
      </c>
      <c r="C3265" s="47">
        <v>75.400000000000006</v>
      </c>
      <c r="D3265" s="59">
        <v>2007</v>
      </c>
    </row>
    <row r="3266" spans="2:4" hidden="1" x14ac:dyDescent="0.25">
      <c r="B3266" s="34" t="s">
        <v>141</v>
      </c>
      <c r="C3266" s="46">
        <v>76.2</v>
      </c>
      <c r="D3266" s="61">
        <v>2006</v>
      </c>
    </row>
    <row r="3267" spans="2:4" hidden="1" x14ac:dyDescent="0.25">
      <c r="B3267" s="35" t="s">
        <v>141</v>
      </c>
      <c r="C3267" s="47">
        <v>75.7</v>
      </c>
      <c r="D3267" s="59">
        <v>2005</v>
      </c>
    </row>
    <row r="3268" spans="2:4" hidden="1" x14ac:dyDescent="0.25">
      <c r="B3268" s="34" t="s">
        <v>141</v>
      </c>
      <c r="C3268" s="46">
        <v>75.400000000000006</v>
      </c>
      <c r="D3268" s="61">
        <v>2004</v>
      </c>
    </row>
    <row r="3269" spans="2:4" hidden="1" x14ac:dyDescent="0.25">
      <c r="B3269" s="35" t="s">
        <v>141</v>
      </c>
      <c r="C3269" s="47">
        <v>75.400000000000006</v>
      </c>
      <c r="D3269" s="59">
        <v>2003</v>
      </c>
    </row>
    <row r="3270" spans="2:4" hidden="1" x14ac:dyDescent="0.25">
      <c r="B3270" s="34" t="s">
        <v>141</v>
      </c>
      <c r="C3270" s="46">
        <v>75.400000000000006</v>
      </c>
      <c r="D3270" s="61">
        <v>2002</v>
      </c>
    </row>
    <row r="3271" spans="2:4" hidden="1" x14ac:dyDescent="0.25">
      <c r="B3271" s="35" t="s">
        <v>141</v>
      </c>
      <c r="C3271" s="47">
        <v>75.2</v>
      </c>
      <c r="D3271" s="59">
        <v>2001</v>
      </c>
    </row>
    <row r="3272" spans="2:4" hidden="1" x14ac:dyDescent="0.25">
      <c r="B3272" s="34" t="s">
        <v>141</v>
      </c>
      <c r="C3272" s="46">
        <v>75.099999999999994</v>
      </c>
      <c r="D3272" s="61">
        <v>2000</v>
      </c>
    </row>
    <row r="3273" spans="2:4" hidden="1" x14ac:dyDescent="0.25">
      <c r="B3273" s="35" t="s">
        <v>142</v>
      </c>
      <c r="C3273" s="47">
        <v>69.2</v>
      </c>
      <c r="D3273" s="59">
        <v>2014</v>
      </c>
    </row>
    <row r="3274" spans="2:4" hidden="1" x14ac:dyDescent="0.25">
      <c r="B3274" s="34" t="s">
        <v>142</v>
      </c>
      <c r="C3274" s="46">
        <v>69.099999999999994</v>
      </c>
      <c r="D3274" s="61">
        <v>2013</v>
      </c>
    </row>
    <row r="3275" spans="2:4" hidden="1" x14ac:dyDescent="0.25">
      <c r="B3275" s="35" t="s">
        <v>142</v>
      </c>
      <c r="C3275" s="47">
        <v>68.8</v>
      </c>
      <c r="D3275" s="59">
        <v>2012</v>
      </c>
    </row>
    <row r="3276" spans="2:4" hidden="1" x14ac:dyDescent="0.25">
      <c r="B3276" s="34" t="s">
        <v>142</v>
      </c>
      <c r="C3276" s="46">
        <v>68.5</v>
      </c>
      <c r="D3276" s="61">
        <v>2011</v>
      </c>
    </row>
    <row r="3277" spans="2:4" hidden="1" x14ac:dyDescent="0.25">
      <c r="B3277" s="35" t="s">
        <v>142</v>
      </c>
      <c r="C3277" s="47">
        <v>68.3</v>
      </c>
      <c r="D3277" s="59">
        <v>2010</v>
      </c>
    </row>
    <row r="3278" spans="2:4" hidden="1" x14ac:dyDescent="0.25">
      <c r="B3278" s="34" t="s">
        <v>142</v>
      </c>
      <c r="C3278" s="46">
        <v>68</v>
      </c>
      <c r="D3278" s="61">
        <v>2009</v>
      </c>
    </row>
    <row r="3279" spans="2:4" hidden="1" x14ac:dyDescent="0.25">
      <c r="B3279" s="35" t="s">
        <v>142</v>
      </c>
      <c r="C3279" s="47">
        <v>67.900000000000006</v>
      </c>
      <c r="D3279" s="59">
        <v>2008</v>
      </c>
    </row>
    <row r="3280" spans="2:4" hidden="1" x14ac:dyDescent="0.25">
      <c r="B3280" s="34" t="s">
        <v>142</v>
      </c>
      <c r="C3280" s="46">
        <v>67.8</v>
      </c>
      <c r="D3280" s="61">
        <v>2007</v>
      </c>
    </row>
    <row r="3281" spans="2:4" hidden="1" x14ac:dyDescent="0.25">
      <c r="B3281" s="35" t="s">
        <v>142</v>
      </c>
      <c r="C3281" s="47">
        <v>67.599999999999994</v>
      </c>
      <c r="D3281" s="59">
        <v>2006</v>
      </c>
    </row>
    <row r="3282" spans="2:4" hidden="1" x14ac:dyDescent="0.25">
      <c r="B3282" s="34" t="s">
        <v>142</v>
      </c>
      <c r="C3282" s="46">
        <v>67.3</v>
      </c>
      <c r="D3282" s="61">
        <v>2005</v>
      </c>
    </row>
    <row r="3283" spans="2:4" hidden="1" x14ac:dyDescent="0.25">
      <c r="B3283" s="35" t="s">
        <v>142</v>
      </c>
      <c r="C3283" s="47">
        <v>67.8</v>
      </c>
      <c r="D3283" s="59">
        <v>2004</v>
      </c>
    </row>
    <row r="3284" spans="2:4" hidden="1" x14ac:dyDescent="0.25">
      <c r="B3284" s="34" t="s">
        <v>142</v>
      </c>
      <c r="C3284" s="46">
        <v>67.2</v>
      </c>
      <c r="D3284" s="61">
        <v>2003</v>
      </c>
    </row>
    <row r="3285" spans="2:4" hidden="1" x14ac:dyDescent="0.25">
      <c r="B3285" s="35" t="s">
        <v>142</v>
      </c>
      <c r="C3285" s="47">
        <v>67.099999999999994</v>
      </c>
      <c r="D3285" s="59">
        <v>2002</v>
      </c>
    </row>
    <row r="3286" spans="2:4" hidden="1" x14ac:dyDescent="0.25">
      <c r="B3286" s="34" t="s">
        <v>143</v>
      </c>
      <c r="C3286" s="46">
        <v>71.7</v>
      </c>
      <c r="D3286" s="61">
        <v>2014</v>
      </c>
    </row>
    <row r="3287" spans="2:4" hidden="1" x14ac:dyDescent="0.25">
      <c r="B3287" s="35" t="s">
        <v>143</v>
      </c>
      <c r="C3287" s="47">
        <v>71.599999999999994</v>
      </c>
      <c r="D3287" s="59">
        <v>2013</v>
      </c>
    </row>
    <row r="3288" spans="2:4" hidden="1" x14ac:dyDescent="0.25">
      <c r="B3288" s="34" t="s">
        <v>143</v>
      </c>
      <c r="C3288" s="46">
        <v>71.400000000000006</v>
      </c>
      <c r="D3288" s="61">
        <v>2012</v>
      </c>
    </row>
    <row r="3289" spans="2:4" hidden="1" x14ac:dyDescent="0.25">
      <c r="B3289" s="35" t="s">
        <v>143</v>
      </c>
      <c r="C3289" s="47">
        <v>71.2</v>
      </c>
      <c r="D3289" s="59">
        <v>2011</v>
      </c>
    </row>
    <row r="3290" spans="2:4" hidden="1" x14ac:dyDescent="0.25">
      <c r="B3290" s="34" t="s">
        <v>143</v>
      </c>
      <c r="C3290" s="46">
        <v>71</v>
      </c>
      <c r="D3290" s="61">
        <v>2010</v>
      </c>
    </row>
    <row r="3291" spans="2:4" hidden="1" x14ac:dyDescent="0.25">
      <c r="B3291" s="35" t="s">
        <v>143</v>
      </c>
      <c r="C3291" s="47">
        <v>78</v>
      </c>
      <c r="D3291" s="59">
        <v>2009</v>
      </c>
    </row>
    <row r="3292" spans="2:4" hidden="1" x14ac:dyDescent="0.25">
      <c r="B3292" s="34" t="s">
        <v>143</v>
      </c>
      <c r="C3292" s="46">
        <v>75</v>
      </c>
      <c r="D3292" s="61">
        <v>2008</v>
      </c>
    </row>
    <row r="3293" spans="2:4" hidden="1" x14ac:dyDescent="0.25">
      <c r="B3293" s="35" t="s">
        <v>143</v>
      </c>
      <c r="C3293" s="47">
        <v>73</v>
      </c>
      <c r="D3293" s="59">
        <v>2007</v>
      </c>
    </row>
    <row r="3294" spans="2:4" hidden="1" x14ac:dyDescent="0.25">
      <c r="B3294" s="34" t="s">
        <v>143</v>
      </c>
      <c r="C3294" s="46">
        <v>71</v>
      </c>
      <c r="D3294" s="61">
        <v>2006</v>
      </c>
    </row>
    <row r="3295" spans="2:4" hidden="1" x14ac:dyDescent="0.25">
      <c r="B3295" s="35" t="s">
        <v>143</v>
      </c>
      <c r="C3295" s="47">
        <v>69.900000000000006</v>
      </c>
      <c r="D3295" s="59">
        <v>2005</v>
      </c>
    </row>
    <row r="3296" spans="2:4" hidden="1" x14ac:dyDescent="0.25">
      <c r="B3296" s="34" t="s">
        <v>143</v>
      </c>
      <c r="C3296" s="46">
        <v>69.599999999999994</v>
      </c>
      <c r="D3296" s="61">
        <v>2004</v>
      </c>
    </row>
    <row r="3297" spans="2:4" hidden="1" x14ac:dyDescent="0.25">
      <c r="B3297" s="35" t="s">
        <v>143</v>
      </c>
      <c r="C3297" s="47">
        <v>69.400000000000006</v>
      </c>
      <c r="D3297" s="59">
        <v>2003</v>
      </c>
    </row>
    <row r="3298" spans="2:4" hidden="1" x14ac:dyDescent="0.25">
      <c r="B3298" s="34" t="s">
        <v>143</v>
      </c>
      <c r="C3298" s="46">
        <v>69.3</v>
      </c>
      <c r="D3298" s="61">
        <v>2002</v>
      </c>
    </row>
    <row r="3299" spans="2:4" hidden="1" x14ac:dyDescent="0.25">
      <c r="B3299" s="35" t="s">
        <v>143</v>
      </c>
      <c r="C3299" s="47">
        <v>69.099999999999994</v>
      </c>
      <c r="D3299" s="59">
        <v>2001</v>
      </c>
    </row>
    <row r="3300" spans="2:4" hidden="1" x14ac:dyDescent="0.25">
      <c r="B3300" s="34" t="s">
        <v>143</v>
      </c>
      <c r="C3300" s="46">
        <v>69</v>
      </c>
      <c r="D3300" s="61">
        <v>2000</v>
      </c>
    </row>
    <row r="3301" spans="2:4" hidden="1" x14ac:dyDescent="0.25">
      <c r="B3301" s="35" t="s">
        <v>144</v>
      </c>
      <c r="C3301" s="47">
        <v>61.1</v>
      </c>
      <c r="D3301" s="59">
        <v>2014</v>
      </c>
    </row>
    <row r="3302" spans="2:4" hidden="1" x14ac:dyDescent="0.25">
      <c r="B3302" s="34" t="s">
        <v>144</v>
      </c>
      <c r="C3302" s="46">
        <v>63</v>
      </c>
      <c r="D3302" s="61">
        <v>2013</v>
      </c>
    </row>
    <row r="3303" spans="2:4" hidden="1" x14ac:dyDescent="0.25">
      <c r="B3303" s="35" t="s">
        <v>144</v>
      </c>
      <c r="C3303" s="47">
        <v>59.2</v>
      </c>
      <c r="D3303" s="59">
        <v>2012</v>
      </c>
    </row>
    <row r="3304" spans="2:4" hidden="1" x14ac:dyDescent="0.25">
      <c r="B3304" s="34" t="s">
        <v>144</v>
      </c>
      <c r="C3304" s="46">
        <v>58.2</v>
      </c>
      <c r="D3304" s="61">
        <v>2011</v>
      </c>
    </row>
    <row r="3305" spans="2:4" hidden="1" x14ac:dyDescent="0.25">
      <c r="B3305" s="35" t="s">
        <v>144</v>
      </c>
      <c r="C3305" s="47">
        <v>58</v>
      </c>
      <c r="D3305" s="59">
        <v>2010</v>
      </c>
    </row>
    <row r="3306" spans="2:4" hidden="1" x14ac:dyDescent="0.25">
      <c r="B3306" s="34" t="s">
        <v>144</v>
      </c>
      <c r="C3306" s="46">
        <v>57.4</v>
      </c>
      <c r="D3306" s="61">
        <v>2009</v>
      </c>
    </row>
    <row r="3307" spans="2:4" hidden="1" x14ac:dyDescent="0.25">
      <c r="B3307" s="35" t="s">
        <v>144</v>
      </c>
      <c r="C3307" s="47">
        <v>55.7</v>
      </c>
      <c r="D3307" s="59">
        <v>2008</v>
      </c>
    </row>
    <row r="3308" spans="2:4" hidden="1" x14ac:dyDescent="0.25">
      <c r="B3308" s="34" t="s">
        <v>144</v>
      </c>
      <c r="C3308" s="46">
        <v>52.6</v>
      </c>
      <c r="D3308" s="61">
        <v>2007</v>
      </c>
    </row>
    <row r="3309" spans="2:4" hidden="1" x14ac:dyDescent="0.25">
      <c r="B3309" s="35" t="s">
        <v>144</v>
      </c>
      <c r="C3309" s="47">
        <v>58</v>
      </c>
      <c r="D3309" s="59">
        <v>2006</v>
      </c>
    </row>
    <row r="3310" spans="2:4" hidden="1" x14ac:dyDescent="0.25">
      <c r="B3310" s="34" t="s">
        <v>144</v>
      </c>
      <c r="C3310" s="46">
        <v>49.3</v>
      </c>
      <c r="D3310" s="61">
        <v>2005</v>
      </c>
    </row>
    <row r="3311" spans="2:4" hidden="1" x14ac:dyDescent="0.25">
      <c r="B3311" s="35" t="s">
        <v>145</v>
      </c>
      <c r="C3311" s="47">
        <v>59.2</v>
      </c>
      <c r="D3311" s="59">
        <v>2014</v>
      </c>
    </row>
    <row r="3312" spans="2:4" hidden="1" x14ac:dyDescent="0.25">
      <c r="B3312" s="34" t="s">
        <v>145</v>
      </c>
      <c r="C3312" s="46">
        <v>58</v>
      </c>
      <c r="D3312" s="61">
        <v>2013</v>
      </c>
    </row>
    <row r="3313" spans="2:50" hidden="1" x14ac:dyDescent="0.25">
      <c r="B3313" s="35" t="s">
        <v>145</v>
      </c>
      <c r="C3313" s="47">
        <v>56.6</v>
      </c>
      <c r="D3313" s="59">
        <v>2012</v>
      </c>
    </row>
    <row r="3314" spans="2:50" hidden="1" x14ac:dyDescent="0.25">
      <c r="B3314" s="34" t="s">
        <v>145</v>
      </c>
      <c r="C3314" s="46">
        <v>54.9</v>
      </c>
      <c r="D3314" s="61">
        <v>2011</v>
      </c>
    </row>
    <row r="3315" spans="2:50" hidden="1" x14ac:dyDescent="0.25">
      <c r="B3315" s="35" t="s">
        <v>145</v>
      </c>
      <c r="C3315" s="47">
        <v>52.4</v>
      </c>
      <c r="D3315" s="59">
        <v>2010</v>
      </c>
    </row>
    <row r="3316" spans="2:50" hidden="1" x14ac:dyDescent="0.25">
      <c r="B3316" s="34" t="s">
        <v>145</v>
      </c>
      <c r="C3316" s="46">
        <v>50</v>
      </c>
      <c r="D3316" s="61">
        <v>2009</v>
      </c>
    </row>
    <row r="3317" spans="2:50" hidden="1" x14ac:dyDescent="0.25">
      <c r="B3317" s="35" t="s">
        <v>145</v>
      </c>
      <c r="C3317" s="47">
        <v>48.2</v>
      </c>
      <c r="D3317" s="59">
        <v>2008</v>
      </c>
    </row>
    <row r="3318" spans="2:50" hidden="1" x14ac:dyDescent="0.25">
      <c r="B3318" s="34" t="s">
        <v>145</v>
      </c>
      <c r="C3318" s="46">
        <v>46.6</v>
      </c>
      <c r="D3318" s="61">
        <v>2007</v>
      </c>
    </row>
    <row r="3319" spans="2:50" hidden="1" x14ac:dyDescent="0.25">
      <c r="B3319" s="35" t="s">
        <v>145</v>
      </c>
      <c r="C3319" s="47">
        <v>45.4</v>
      </c>
      <c r="D3319" s="59">
        <v>2006</v>
      </c>
    </row>
    <row r="3320" spans="2:50" hidden="1" x14ac:dyDescent="0.25">
      <c r="B3320" s="34" t="s">
        <v>145</v>
      </c>
      <c r="C3320" s="46">
        <v>44.6</v>
      </c>
      <c r="D3320" s="61">
        <v>2005</v>
      </c>
    </row>
    <row r="3321" spans="2:50" hidden="1" x14ac:dyDescent="0.25">
      <c r="B3321" s="35" t="s">
        <v>145</v>
      </c>
      <c r="C3321" s="47">
        <v>44.3</v>
      </c>
      <c r="D3321" s="59">
        <v>2004</v>
      </c>
    </row>
    <row r="3322" spans="2:50" hidden="1" x14ac:dyDescent="0.25">
      <c r="B3322" s="34" t="s">
        <v>145</v>
      </c>
      <c r="C3322" s="46">
        <v>44.5</v>
      </c>
      <c r="D3322" s="61">
        <v>2003</v>
      </c>
    </row>
    <row r="3323" spans="2:50" hidden="1" x14ac:dyDescent="0.25">
      <c r="B3323" s="35" t="s">
        <v>145</v>
      </c>
      <c r="C3323" s="47">
        <v>44.8</v>
      </c>
      <c r="D3323" s="59">
        <v>2002</v>
      </c>
    </row>
    <row r="3324" spans="2:50" hidden="1" x14ac:dyDescent="0.25">
      <c r="B3324" s="34" t="s">
        <v>145</v>
      </c>
      <c r="C3324" s="46">
        <v>45.3</v>
      </c>
      <c r="D3324" s="61">
        <v>2001</v>
      </c>
    </row>
    <row r="3325" spans="2:50" hidden="1" x14ac:dyDescent="0.25">
      <c r="B3325" s="35" t="s">
        <v>145</v>
      </c>
      <c r="C3325" s="48">
        <v>46</v>
      </c>
      <c r="D3325" s="66">
        <v>2000</v>
      </c>
    </row>
    <row r="3327" spans="2:50" x14ac:dyDescent="0.25">
      <c r="B3327" s="78" t="s">
        <v>1874</v>
      </c>
      <c r="C3327" s="78"/>
      <c r="D3327" s="78"/>
      <c r="E3327" s="78"/>
      <c r="I3327" s="78" t="s">
        <v>1880</v>
      </c>
      <c r="J3327" s="78"/>
      <c r="K3327" s="78"/>
      <c r="L3327" s="78"/>
      <c r="M3327" s="78"/>
      <c r="N3327" s="78"/>
      <c r="P3327" s="78" t="s">
        <v>1893</v>
      </c>
      <c r="Q3327" s="78"/>
      <c r="R3327" s="78"/>
      <c r="S3327" s="78"/>
      <c r="T3327" s="78"/>
      <c r="U3327" s="78"/>
      <c r="V3327" s="78"/>
      <c r="AB3327" s="78" t="s">
        <v>1932</v>
      </c>
      <c r="AC3327" s="78"/>
      <c r="AD3327" s="78"/>
      <c r="AE3327" s="78"/>
      <c r="AF3327" s="78"/>
      <c r="AH3327" s="78" t="s">
        <v>1897</v>
      </c>
      <c r="AI3327" s="78"/>
      <c r="AJ3327" s="78"/>
      <c r="AK3327" s="78"/>
      <c r="AL3327" s="78"/>
      <c r="AM3327" s="78"/>
      <c r="AN3327" s="78"/>
      <c r="AP3327" s="78" t="s">
        <v>1900</v>
      </c>
      <c r="AQ3327" s="78"/>
      <c r="AR3327" s="78"/>
      <c r="AS3327" s="78"/>
      <c r="AT3327" s="78"/>
      <c r="AU3327" s="78"/>
      <c r="AV3327" s="78"/>
      <c r="AW3327" s="78"/>
      <c r="AX3327" s="78"/>
    </row>
    <row r="3328" spans="2:50" ht="15.75" thickBot="1" x14ac:dyDescent="0.3"/>
    <row r="3329" spans="2:53" ht="15.75" thickBot="1" x14ac:dyDescent="0.3">
      <c r="B3329" s="3" t="s">
        <v>1</v>
      </c>
      <c r="C3329" s="14" t="s">
        <v>8</v>
      </c>
      <c r="D3329" s="49" t="s">
        <v>1876</v>
      </c>
      <c r="E3329" s="49" t="s">
        <v>1819</v>
      </c>
      <c r="I3329" s="2" t="s">
        <v>1881</v>
      </c>
      <c r="J3329" s="4" t="s">
        <v>1882</v>
      </c>
      <c r="P3329" s="2" t="s">
        <v>0</v>
      </c>
      <c r="Q3329" s="3" t="s">
        <v>1</v>
      </c>
      <c r="R3329" s="13" t="s">
        <v>156</v>
      </c>
      <c r="S3329" s="13" t="s">
        <v>1885</v>
      </c>
      <c r="T3329" s="4" t="s">
        <v>158</v>
      </c>
      <c r="U3329" s="13" t="s">
        <v>1885</v>
      </c>
      <c r="AC3329" s="91" t="s">
        <v>1839</v>
      </c>
      <c r="AD3329" s="4" t="s">
        <v>5</v>
      </c>
      <c r="AH3329" s="77" t="s">
        <v>1839</v>
      </c>
      <c r="AI3329" s="13" t="s">
        <v>159</v>
      </c>
      <c r="AP3329" s="13" t="s">
        <v>0</v>
      </c>
      <c r="AQ3329" s="3" t="s">
        <v>5</v>
      </c>
    </row>
    <row r="3330" spans="2:53" ht="15.75" thickBot="1" x14ac:dyDescent="0.3">
      <c r="B3330" s="73">
        <v>2015</v>
      </c>
      <c r="C3330" s="73">
        <v>83</v>
      </c>
      <c r="D3330" s="9">
        <f>MAX(C3330:C4978)</f>
        <v>2100</v>
      </c>
      <c r="E3330" s="9">
        <f>INDEX(B3330:B4978,MATCH(D3330,C3330:C4978,0))</f>
        <v>2004</v>
      </c>
      <c r="I3330" s="8" t="s">
        <v>1843</v>
      </c>
      <c r="J3330" s="28">
        <f>AVERAGEIF(J3335:J4983,"Africa",Perspectivas_Globales[Adult Mortality])</f>
        <v>261.99563318777291</v>
      </c>
      <c r="P3330" s="1" t="s">
        <v>16</v>
      </c>
      <c r="Q3330" s="1">
        <v>2014</v>
      </c>
      <c r="R3330" s="12">
        <v>0.94000000000000006</v>
      </c>
      <c r="S3330" s="80" t="str" cm="1">
        <f t="array" ref="S3330">_xlfn.IFS(R3330&gt;=$X$3334,$Y$3334,R3330&gt;=$X$3335,$Y$3335,R3330&gt;=$X$3336,$Y$3336,R3330&lt;$X$3337,$Y$3337)</f>
        <v>Excelente</v>
      </c>
      <c r="T3330" s="12">
        <v>0.94000000000000006</v>
      </c>
      <c r="U3330" s="81" t="str" cm="1">
        <f t="array" ref="U3330">_xlfn.IFS(T3330&gt;=$X$3334,$Y$3334,T3330&gt;=$X$3335,$Y$3335,T3330&gt;=$X$3336,$Y$3336,T3330&lt;$X$3337,$Y$3337)</f>
        <v>Excelente</v>
      </c>
      <c r="AC3330" s="8" t="s">
        <v>1840</v>
      </c>
      <c r="AD3330" s="8">
        <v>62</v>
      </c>
      <c r="AF3330" s="96" t="s">
        <v>1940</v>
      </c>
      <c r="AH3330" s="8" t="s">
        <v>1840</v>
      </c>
      <c r="AI3330" s="8">
        <v>0.01</v>
      </c>
      <c r="AP3330" s="98" t="s">
        <v>11</v>
      </c>
      <c r="AQ3330" s="36">
        <v>62</v>
      </c>
    </row>
    <row r="3331" spans="2:53" ht="15.75" thickBot="1" x14ac:dyDescent="0.3">
      <c r="B3331" s="74">
        <v>2014</v>
      </c>
      <c r="C3331" s="74">
        <v>86</v>
      </c>
      <c r="I3331" s="1" t="s">
        <v>1840</v>
      </c>
      <c r="J3331" s="29">
        <f>AVERAGEIF(J3335:J4983,"Asia",Perspectivas_Globales[Adult Mortality])</f>
        <v>150.91145833333334</v>
      </c>
      <c r="P3331" s="1" t="s">
        <v>16</v>
      </c>
      <c r="Q3331" s="1">
        <v>2013</v>
      </c>
      <c r="R3331" s="12">
        <v>0.94000000000000006</v>
      </c>
      <c r="S3331" s="80" t="str" cm="1">
        <f t="array" ref="S3331">_xlfn.IFS(R3331&gt;=$X$3334,$Y$3334,R3331&gt;=$X$3335,$Y$3335,R3331&gt;=$X$3336,$Y$3336,R3331&lt;$X$3337,$Y$3337)</f>
        <v>Excelente</v>
      </c>
      <c r="T3331" s="12">
        <v>0.94000000000000006</v>
      </c>
      <c r="U3331" s="81" t="str" cm="1">
        <f t="array" ref="U3331">_xlfn.IFS(T3331&gt;=$X$3334,$Y$3334,T3331&gt;=$X$3335,$Y$3335,T3331&gt;=$X$3336,$Y$3336,T3331&lt;$X$3337,$Y$3337)</f>
        <v>Excelente</v>
      </c>
      <c r="AC3331" s="1" t="s">
        <v>1840</v>
      </c>
      <c r="AD3331" s="1">
        <v>64</v>
      </c>
      <c r="AF3331" s="79">
        <f>COUNTIFS(AC3330:AC4978,"Africa",AD3330:AD4978,"&lt;50")</f>
        <v>360</v>
      </c>
      <c r="AH3331" s="1" t="s">
        <v>1840</v>
      </c>
      <c r="AI3331" s="1">
        <v>0.01</v>
      </c>
      <c r="AK3331" s="2" t="s">
        <v>1839</v>
      </c>
      <c r="AL3331" s="4" t="s">
        <v>1898</v>
      </c>
      <c r="AP3331" s="98" t="s">
        <v>11</v>
      </c>
      <c r="AQ3331" s="1">
        <v>64</v>
      </c>
      <c r="AS3331" s="67" t="s">
        <v>1818</v>
      </c>
      <c r="AT3331" s="67" t="s">
        <v>1901</v>
      </c>
    </row>
    <row r="3332" spans="2:53" ht="15.75" thickBot="1" x14ac:dyDescent="0.3">
      <c r="B3332" s="70">
        <v>2013</v>
      </c>
      <c r="C3332" s="70">
        <v>89</v>
      </c>
      <c r="I3332" s="1" t="s">
        <v>1842</v>
      </c>
      <c r="J3332" s="29">
        <f>AVERAGEIF(J3335:J4983,"Europa",Perspectivas_Globales[Adult Mortality])</f>
        <v>110.97179487179487</v>
      </c>
      <c r="L3332" s="124" t="s">
        <v>1913</v>
      </c>
      <c r="M3332" s="125"/>
      <c r="P3332" s="1" t="s">
        <v>16</v>
      </c>
      <c r="Q3332" s="1">
        <v>2012</v>
      </c>
      <c r="R3332" s="12">
        <v>0.91</v>
      </c>
      <c r="S3332" s="80" t="str" cm="1">
        <f t="array" ref="S3332">_xlfn.IFS(R3332&gt;=$X$3334,$Y$3334,R3332&gt;=$X$3335,$Y$3335,R3332&gt;=$X$3336,$Y$3336,R3332&lt;$X$3337,$Y$3337)</f>
        <v>Excelente</v>
      </c>
      <c r="T3332" s="12">
        <v>0.91</v>
      </c>
      <c r="U3332" s="81" t="str" cm="1">
        <f t="array" ref="U3332">_xlfn.IFS(T3332&gt;=$X$3334,$Y$3334,T3332&gt;=$X$3335,$Y$3335,T3332&gt;=$X$3336,$Y$3336,T3332&lt;$X$3337,$Y$3337)</f>
        <v>Excelente</v>
      </c>
      <c r="AC3332" s="1" t="s">
        <v>1840</v>
      </c>
      <c r="AD3332" s="1">
        <v>66</v>
      </c>
      <c r="AH3332" s="1" t="s">
        <v>1840</v>
      </c>
      <c r="AI3332" s="1">
        <v>0.01</v>
      </c>
      <c r="AK3332" s="8" t="s">
        <v>1840</v>
      </c>
      <c r="AL3332" s="28">
        <f>SUMIF(AH3330:AH4978,"Asia",AI3330:AI4978)</f>
        <v>758.72999999999968</v>
      </c>
      <c r="AP3332" s="98" t="s">
        <v>11</v>
      </c>
      <c r="AQ3332" s="1">
        <v>66</v>
      </c>
      <c r="AS3332" s="1" t="s">
        <v>16</v>
      </c>
      <c r="AT3332" s="29">
        <f>AVERAGEIF(AP3330:AP4978,"Argentina",AQ3330:AQ4978)</f>
        <v>10</v>
      </c>
      <c r="AV3332" s="124" t="s">
        <v>1929</v>
      </c>
      <c r="AW3332" s="125"/>
    </row>
    <row r="3333" spans="2:53" ht="15.75" thickBot="1" x14ac:dyDescent="0.3">
      <c r="B3333" s="74">
        <v>2012</v>
      </c>
      <c r="C3333" s="74">
        <v>93</v>
      </c>
      <c r="L3333" t="s">
        <v>1915</v>
      </c>
      <c r="P3333" s="1" t="s">
        <v>16</v>
      </c>
      <c r="Q3333" s="1">
        <v>2011</v>
      </c>
      <c r="R3333" s="12">
        <v>0.91</v>
      </c>
      <c r="S3333" s="80" t="str" cm="1">
        <f t="array" ref="S3333">_xlfn.IFS(R3333&gt;=$X$3334,$Y$3334,R3333&gt;=$X$3335,$Y$3335,R3333&gt;=$X$3336,$Y$3336,R3333&lt;$X$3337,$Y$3337)</f>
        <v>Excelente</v>
      </c>
      <c r="T3333" s="12">
        <v>0.91</v>
      </c>
      <c r="U3333" s="81" t="str" cm="1">
        <f t="array" ref="U3333">_xlfn.IFS(T3333&gt;=$X$3334,$Y$3334,T3333&gt;=$X$3335,$Y$3335,T3333&gt;=$X$3336,$Y$3336,T3333&lt;$X$3337,$Y$3337)</f>
        <v>Excelente</v>
      </c>
      <c r="W3333" s="77" t="s">
        <v>1886</v>
      </c>
      <c r="X3333" s="94" t="s">
        <v>1884</v>
      </c>
      <c r="Y3333" s="95" t="s">
        <v>1885</v>
      </c>
      <c r="AC3333" s="1" t="s">
        <v>1840</v>
      </c>
      <c r="AD3333" s="1">
        <v>69</v>
      </c>
      <c r="AH3333" s="1" t="s">
        <v>1840</v>
      </c>
      <c r="AI3333" s="1">
        <v>0.01</v>
      </c>
      <c r="AK3333" s="1" t="s">
        <v>1843</v>
      </c>
      <c r="AL3333" s="29">
        <f>SUMIF(AH3330:AH4978,"Africa",AI3330:AI4978)</f>
        <v>1253.9399999999996</v>
      </c>
      <c r="AP3333" s="98" t="s">
        <v>11</v>
      </c>
      <c r="AQ3333" s="1">
        <v>69</v>
      </c>
      <c r="AS3333" s="1" t="s">
        <v>30</v>
      </c>
      <c r="AT3333" s="29">
        <f>AVERAGEIF(AP3330:AP4978,"Brazil",AQ3330:AQ4978)</f>
        <v>70</v>
      </c>
      <c r="AV3333" t="s">
        <v>1914</v>
      </c>
    </row>
    <row r="3334" spans="2:53" ht="15.75" thickBot="1" x14ac:dyDescent="0.3">
      <c r="B3334" s="70">
        <v>2011</v>
      </c>
      <c r="C3334" s="70">
        <v>97</v>
      </c>
      <c r="E3334" s="124" t="s">
        <v>1912</v>
      </c>
      <c r="F3334" s="125"/>
      <c r="J3334" s="75" t="s">
        <v>1839</v>
      </c>
      <c r="L3334" t="s">
        <v>1916</v>
      </c>
      <c r="P3334" s="1" t="s">
        <v>16</v>
      </c>
      <c r="Q3334" s="1">
        <v>2010</v>
      </c>
      <c r="R3334" s="12">
        <v>0.94000000000000006</v>
      </c>
      <c r="S3334" s="80" t="str" cm="1">
        <f t="array" ref="S3334">_xlfn.IFS(R3334&gt;=$X$3334,$Y$3334,R3334&gt;=$X$3335,$Y$3335,R3334&gt;=$X$3336,$Y$3336,R3334&lt;$X$3337,$Y$3337)</f>
        <v>Excelente</v>
      </c>
      <c r="T3334" s="12">
        <v>0.94000000000000006</v>
      </c>
      <c r="U3334" s="81" t="str" cm="1">
        <f t="array" ref="U3334">_xlfn.IFS(T3334&gt;=$X$3334,$Y$3334,T3334&gt;=$X$3335,$Y$3335,T3334&gt;=$X$3336,$Y$3336,T3334&lt;$X$3337,$Y$3337)</f>
        <v>Excelente</v>
      </c>
      <c r="W3334" s="79" t="s">
        <v>1887</v>
      </c>
      <c r="X3334" s="92">
        <v>0.9</v>
      </c>
      <c r="Y3334" s="93" t="s">
        <v>1888</v>
      </c>
      <c r="AC3334" s="1" t="s">
        <v>1840</v>
      </c>
      <c r="AD3334" s="1">
        <v>71</v>
      </c>
      <c r="AH3334" s="1" t="s">
        <v>1840</v>
      </c>
      <c r="AI3334" s="1">
        <v>0.01</v>
      </c>
      <c r="AK3334" s="1" t="s">
        <v>1847</v>
      </c>
      <c r="AL3334" s="29">
        <f>SUMIF(AH3330:AH4978,"America Central",AI3330:AI4978)</f>
        <v>528.88999999999987</v>
      </c>
      <c r="AP3334" s="98" t="s">
        <v>11</v>
      </c>
      <c r="AQ3334" s="1">
        <v>71</v>
      </c>
      <c r="AS3334" s="1" t="s">
        <v>40</v>
      </c>
      <c r="AT3334" s="29">
        <f>AVERAGEIF(AP3330:AP4978,"Chile",AQ3330:AQ4978)</f>
        <v>2</v>
      </c>
      <c r="AV3334" t="s">
        <v>1930</v>
      </c>
    </row>
    <row r="3335" spans="2:53" ht="15.75" thickBot="1" x14ac:dyDescent="0.3">
      <c r="B3335" s="74">
        <v>2010</v>
      </c>
      <c r="C3335" s="74">
        <v>102</v>
      </c>
      <c r="E3335" t="s">
        <v>1917</v>
      </c>
      <c r="J3335" s="1" t="s">
        <v>1840</v>
      </c>
      <c r="P3335" s="1" t="s">
        <v>16</v>
      </c>
      <c r="Q3335" s="1">
        <v>2009</v>
      </c>
      <c r="R3335" s="12">
        <v>0.94000000000000006</v>
      </c>
      <c r="S3335" s="80" t="str" cm="1">
        <f t="array" ref="S3335">_xlfn.IFS(R3335&gt;=$X$3334,$Y$3334,R3335&gt;=$X$3335,$Y$3335,R3335&gt;=$X$3336,$Y$3336,R3335&lt;$X$3337,$Y$3337)</f>
        <v>Excelente</v>
      </c>
      <c r="T3335" s="12">
        <v>0.94000000000000006</v>
      </c>
      <c r="U3335" s="81" t="str" cm="1">
        <f t="array" ref="U3335">_xlfn.IFS(T3335&gt;=$X$3334,$Y$3334,T3335&gt;=$X$3335,$Y$3335,T3335&gt;=$X$3336,$Y$3336,T3335&lt;$X$3337,$Y$3337)</f>
        <v>Excelente</v>
      </c>
      <c r="W3335" s="25" t="s">
        <v>1887</v>
      </c>
      <c r="X3335" s="76">
        <v>0.8</v>
      </c>
      <c r="Y3335" s="82" t="s">
        <v>1889</v>
      </c>
      <c r="AC3335" s="1" t="s">
        <v>1840</v>
      </c>
      <c r="AD3335" s="15">
        <v>74</v>
      </c>
      <c r="AE3335" s="124" t="s">
        <v>1924</v>
      </c>
      <c r="AF3335" s="125"/>
      <c r="AH3335" s="1" t="s">
        <v>1840</v>
      </c>
      <c r="AI3335" s="1">
        <v>0.01</v>
      </c>
      <c r="AK3335" s="1" t="s">
        <v>1845</v>
      </c>
      <c r="AL3335" s="29">
        <f>SUMIF(AH3330:AH4978,"America del Norte",AI3330:AI4978)</f>
        <v>191.69000000000003</v>
      </c>
      <c r="AP3335" s="98" t="s">
        <v>11</v>
      </c>
      <c r="AQ3335" s="1">
        <v>74</v>
      </c>
      <c r="AS3335" s="1" t="s">
        <v>42</v>
      </c>
      <c r="AT3335" s="29">
        <f>AVERAGEIF(AP3330:AP4978,"Colombia",AQ3330:AQ4978)</f>
        <v>14.133333333333333</v>
      </c>
      <c r="BA3335" s="9"/>
    </row>
    <row r="3336" spans="2:53" x14ac:dyDescent="0.25">
      <c r="B3336" s="70">
        <v>2009</v>
      </c>
      <c r="C3336" s="70">
        <v>106</v>
      </c>
      <c r="E3336" t="s">
        <v>1918</v>
      </c>
      <c r="J3336" s="1" t="s">
        <v>1840</v>
      </c>
      <c r="P3336" s="1" t="s">
        <v>16</v>
      </c>
      <c r="Q3336" s="1">
        <v>2008</v>
      </c>
      <c r="R3336" s="12">
        <v>0.09</v>
      </c>
      <c r="S3336" s="89" t="str" cm="1">
        <f t="array" ref="S3336">_xlfn.IFS(R3336&gt;=$X$3334,$Y$3334,R3336&gt;=$X$3335,$Y$3335,R3336&gt;=$X$3336,$Y$3336,R3336&lt;$X$3337,$Y$3337)</f>
        <v>Mala</v>
      </c>
      <c r="T3336" s="12">
        <v>0.93</v>
      </c>
      <c r="U3336" s="81" t="str" cm="1">
        <f t="array" ref="U3336">_xlfn.IFS(T3336&gt;=$X$3334,$Y$3334,T3336&gt;=$X$3335,$Y$3335,T3336&gt;=$X$3336,$Y$3336,T3336&lt;$X$3337,$Y$3337)</f>
        <v>Excelente</v>
      </c>
      <c r="W3336" s="25" t="s">
        <v>1887</v>
      </c>
      <c r="X3336" s="76">
        <v>0.6</v>
      </c>
      <c r="Y3336" s="85" t="s">
        <v>1890</v>
      </c>
      <c r="AC3336" s="1" t="s">
        <v>1840</v>
      </c>
      <c r="AD3336" s="1">
        <v>77</v>
      </c>
      <c r="AE3336" s="127" t="s">
        <v>1925</v>
      </c>
      <c r="AF3336" s="127"/>
      <c r="AH3336" s="1" t="s">
        <v>1840</v>
      </c>
      <c r="AI3336" s="1">
        <v>0.01</v>
      </c>
      <c r="AK3336" s="1" t="s">
        <v>1842</v>
      </c>
      <c r="AL3336" s="29">
        <f>SUMIF(AH3330:AH4978,"Europa",AI3330:AI4978)</f>
        <v>3637.0600000000022</v>
      </c>
      <c r="AP3336" s="98" t="s">
        <v>11</v>
      </c>
      <c r="AQ3336" s="1">
        <v>77</v>
      </c>
      <c r="AS3336" s="1" t="s">
        <v>49</v>
      </c>
      <c r="AT3336" s="29">
        <f>AVERAGEIF(AP3330:AP4978,"Ecuador",AQ3330:AQ4978)</f>
        <v>7.4666666666666668</v>
      </c>
    </row>
    <row r="3337" spans="2:53" x14ac:dyDescent="0.25">
      <c r="B3337" s="74">
        <v>2008</v>
      </c>
      <c r="C3337" s="74">
        <v>110</v>
      </c>
      <c r="J3337" s="1" t="s">
        <v>1840</v>
      </c>
      <c r="P3337" s="1" t="s">
        <v>16</v>
      </c>
      <c r="Q3337" s="1">
        <v>2007</v>
      </c>
      <c r="R3337" s="12">
        <v>0.85</v>
      </c>
      <c r="S3337" s="83" t="str" cm="1">
        <f t="array" ref="S3337">_xlfn.IFS(R3337&gt;=$X$3334,$Y$3334,R3337&gt;=$X$3335,$Y$3335,R3337&gt;=$X$3336,$Y$3336,R3337&lt;$X$3337,$Y$3337)</f>
        <v>Buena</v>
      </c>
      <c r="T3337" s="12">
        <v>0.91</v>
      </c>
      <c r="U3337" s="81" t="str" cm="1">
        <f t="array" ref="U3337">_xlfn.IFS(T3337&gt;=$X$3334,$Y$3334,T3337&gt;=$X$3335,$Y$3335,T3337&gt;=$X$3336,$Y$3336,T3337&lt;$X$3337,$Y$3337)</f>
        <v>Excelente</v>
      </c>
      <c r="W3337" s="25" t="s">
        <v>1891</v>
      </c>
      <c r="X3337" s="76">
        <v>0.5</v>
      </c>
      <c r="Y3337" s="88" t="s">
        <v>1892</v>
      </c>
      <c r="AC3337" s="1" t="s">
        <v>1840</v>
      </c>
      <c r="AD3337" s="1">
        <v>80</v>
      </c>
      <c r="AH3337" s="1" t="s">
        <v>1840</v>
      </c>
      <c r="AI3337" s="1">
        <v>0.03</v>
      </c>
      <c r="AK3337" s="1" t="s">
        <v>1841</v>
      </c>
      <c r="AL3337" s="29">
        <f>SUMIF(AH3330:AH4978,"Oceania",AI3330:AI4978)</f>
        <v>261.59999999999991</v>
      </c>
      <c r="AP3337" s="98" t="s">
        <v>11</v>
      </c>
      <c r="AQ3337" s="1">
        <v>80</v>
      </c>
      <c r="AS3337" s="1" t="s">
        <v>65</v>
      </c>
      <c r="AT3337" s="29">
        <f>AVERAGEIF(AP3330:AP4978,"Guyana",AQ3330:AQ4978)</f>
        <v>0.5714285714285714</v>
      </c>
    </row>
    <row r="3338" spans="2:53" x14ac:dyDescent="0.25">
      <c r="B3338" s="70">
        <v>2007</v>
      </c>
      <c r="C3338" s="70">
        <v>113</v>
      </c>
      <c r="J3338" s="1" t="s">
        <v>1840</v>
      </c>
      <c r="P3338" s="1" t="s">
        <v>16</v>
      </c>
      <c r="Q3338" s="1">
        <v>2006</v>
      </c>
      <c r="R3338" s="12">
        <v>0.84</v>
      </c>
      <c r="S3338" s="83" t="str" cm="1">
        <f t="array" ref="S3338">_xlfn.IFS(R3338&gt;=$X$3334,$Y$3334,R3338&gt;=$X$3335,$Y$3335,R3338&gt;=$X$3336,$Y$3336,R3338&lt;$X$3337,$Y$3337)</f>
        <v>Buena</v>
      </c>
      <c r="T3338" s="12">
        <v>0.91</v>
      </c>
      <c r="U3338" s="81" t="str" cm="1">
        <f t="array" ref="U3338">_xlfn.IFS(T3338&gt;=$X$3334,$Y$3334,T3338&gt;=$X$3335,$Y$3335,T3338&gt;=$X$3336,$Y$3336,T3338&lt;$X$3337,$Y$3337)</f>
        <v>Excelente</v>
      </c>
      <c r="AC3338" s="1" t="s">
        <v>1840</v>
      </c>
      <c r="AD3338" s="1">
        <v>82</v>
      </c>
      <c r="AH3338" s="1" t="s">
        <v>1840</v>
      </c>
      <c r="AI3338" s="1">
        <v>0.02</v>
      </c>
      <c r="AK3338" s="1" t="s">
        <v>1846</v>
      </c>
      <c r="AL3338" s="29">
        <f>SUMIF(AH3330:AH4978,"Sudamerica",AI3330:AI4978)</f>
        <v>766.62</v>
      </c>
      <c r="AP3338" s="98" t="s">
        <v>11</v>
      </c>
      <c r="AQ3338" s="1">
        <v>82</v>
      </c>
      <c r="AS3338" s="1" t="s">
        <v>108</v>
      </c>
      <c r="AT3338" s="29">
        <f>AVERAGEIF(AP3330:AP4978,"Paraguay",AQ3330:AQ4978)</f>
        <v>3.0833333333333335</v>
      </c>
    </row>
    <row r="3339" spans="2:53" ht="15.75" thickBot="1" x14ac:dyDescent="0.3">
      <c r="B3339" s="74">
        <v>2006</v>
      </c>
      <c r="C3339" s="74">
        <v>116</v>
      </c>
      <c r="J3339" s="1" t="s">
        <v>1840</v>
      </c>
      <c r="P3339" s="1" t="s">
        <v>16</v>
      </c>
      <c r="Q3339" s="1">
        <v>2005</v>
      </c>
      <c r="R3339" s="12">
        <v>0.88</v>
      </c>
      <c r="S3339" s="83" t="str" cm="1">
        <f t="array" ref="S3339">_xlfn.IFS(R3339&gt;=$X$3334,$Y$3334,R3339&gt;=$X$3335,$Y$3335,R3339&gt;=$X$3336,$Y$3336,R3339&lt;$X$3337,$Y$3337)</f>
        <v>Buena</v>
      </c>
      <c r="T3339" s="12">
        <v>0.98</v>
      </c>
      <c r="U3339" s="81" t="str" cm="1">
        <f t="array" ref="U3339">_xlfn.IFS(T3339&gt;=$X$3334,$Y$3334,T3339&gt;=$X$3335,$Y$3335,T3339&gt;=$X$3336,$Y$3336,T3339&lt;$X$3337,$Y$3337)</f>
        <v>Excelente</v>
      </c>
      <c r="AC3339" s="1" t="s">
        <v>1840</v>
      </c>
      <c r="AD3339" s="1">
        <v>84</v>
      </c>
      <c r="AH3339" s="1" t="s">
        <v>1840</v>
      </c>
      <c r="AI3339" s="1">
        <v>0.03</v>
      </c>
      <c r="AL3339" s="31"/>
      <c r="AP3339" s="98" t="s">
        <v>11</v>
      </c>
      <c r="AQ3339" s="1">
        <v>84</v>
      </c>
      <c r="AS3339" s="1" t="s">
        <v>109</v>
      </c>
      <c r="AT3339" s="29">
        <f>AVERAGEIF(AP3330:AP4978,"Peru",AQ3330:AQ4978)</f>
        <v>10.833333333333334</v>
      </c>
    </row>
    <row r="3340" spans="2:53" ht="15.75" thickBot="1" x14ac:dyDescent="0.3">
      <c r="B3340" s="70">
        <v>2005</v>
      </c>
      <c r="C3340" s="70">
        <v>118</v>
      </c>
      <c r="J3340" s="1" t="s">
        <v>1840</v>
      </c>
      <c r="P3340" s="1" t="s">
        <v>16</v>
      </c>
      <c r="Q3340" s="1">
        <v>2004</v>
      </c>
      <c r="R3340" s="12">
        <v>0.81</v>
      </c>
      <c r="S3340" s="83" t="str" cm="1">
        <f t="array" ref="S3340">_xlfn.IFS(R3340&gt;=$X$3334,$Y$3334,R3340&gt;=$X$3335,$Y$3335,R3340&gt;=$X$3336,$Y$3336,R3340&lt;$X$3337,$Y$3337)</f>
        <v>Buena</v>
      </c>
      <c r="T3340" s="12">
        <v>0.98</v>
      </c>
      <c r="U3340" s="81" t="str" cm="1">
        <f t="array" ref="U3340">_xlfn.IFS(T3340&gt;=$X$3334,$Y$3334,T3340&gt;=$X$3335,$Y$3335,T3340&gt;=$X$3336,$Y$3336,T3340&lt;$X$3337,$Y$3337)</f>
        <v>Excelente</v>
      </c>
      <c r="W3340" s="124" t="s">
        <v>1921</v>
      </c>
      <c r="X3340" s="126"/>
      <c r="Y3340" s="125"/>
      <c r="AC3340" s="1" t="s">
        <v>1840</v>
      </c>
      <c r="AD3340" s="1">
        <v>85</v>
      </c>
      <c r="AH3340" s="1" t="s">
        <v>1840</v>
      </c>
      <c r="AI3340" s="1">
        <v>0.02</v>
      </c>
      <c r="AP3340" s="98" t="s">
        <v>11</v>
      </c>
      <c r="AQ3340" s="1">
        <v>85</v>
      </c>
      <c r="AS3340" s="1" t="s">
        <v>126</v>
      </c>
      <c r="AT3340" s="29">
        <f>AVERAGEIF(AP3330:AP4978,"Suriname",AQ3330:AQ4978)</f>
        <v>0</v>
      </c>
    </row>
    <row r="3341" spans="2:53" ht="15.75" thickBot="1" x14ac:dyDescent="0.3">
      <c r="B3341" s="74">
        <v>2004</v>
      </c>
      <c r="C3341" s="74">
        <v>120</v>
      </c>
      <c r="J3341" s="1" t="s">
        <v>1840</v>
      </c>
      <c r="P3341" s="1" t="s">
        <v>16</v>
      </c>
      <c r="Q3341" s="1">
        <v>2003</v>
      </c>
      <c r="R3341" s="12">
        <v>0.73</v>
      </c>
      <c r="S3341" s="86" t="str" cm="1">
        <f t="array" ref="S3341">_xlfn.IFS(R3341&gt;=$X$3334,$Y$3334,R3341&gt;=$X$3335,$Y$3335,R3341&gt;=$X$3336,$Y$3336,R3341&lt;$X$3337,$Y$3337)</f>
        <v>Aceptable</v>
      </c>
      <c r="T3341" s="12">
        <v>0.96</v>
      </c>
      <c r="U3341" s="81" t="str" cm="1">
        <f t="array" ref="U3341">_xlfn.IFS(T3341&gt;=$X$3334,$Y$3334,T3341&gt;=$X$3335,$Y$3335,T3341&gt;=$X$3336,$Y$3336,T3341&lt;$X$3337,$Y$3337)</f>
        <v>Excelente</v>
      </c>
      <c r="W3341" t="s">
        <v>1922</v>
      </c>
      <c r="AC3341" s="1" t="s">
        <v>1840</v>
      </c>
      <c r="AD3341" s="1">
        <v>87</v>
      </c>
      <c r="AH3341" s="1" t="s">
        <v>1840</v>
      </c>
      <c r="AI3341" s="1">
        <v>0.02</v>
      </c>
      <c r="AL3341" s="124" t="s">
        <v>1926</v>
      </c>
      <c r="AM3341" s="125"/>
      <c r="AP3341" s="98" t="s">
        <v>11</v>
      </c>
      <c r="AQ3341" s="1">
        <v>87</v>
      </c>
      <c r="AS3341" s="1" t="s">
        <v>141</v>
      </c>
      <c r="AT3341" s="29">
        <f>AVERAGEIF(AP3330:AP4978,"Uruguay",AQ3330:AQ4978)</f>
        <v>0.6</v>
      </c>
    </row>
    <row r="3342" spans="2:53" x14ac:dyDescent="0.25">
      <c r="B3342" s="70">
        <v>2003</v>
      </c>
      <c r="C3342" s="70">
        <v>122</v>
      </c>
      <c r="J3342" s="1" t="s">
        <v>1840</v>
      </c>
      <c r="P3342" s="1" t="s">
        <v>16</v>
      </c>
      <c r="Q3342" s="1">
        <v>2002</v>
      </c>
      <c r="R3342" s="12">
        <v>0.66</v>
      </c>
      <c r="S3342" s="86" t="str" cm="1">
        <f t="array" ref="S3342">_xlfn.IFS(R3342&gt;=$X$3334,$Y$3334,R3342&gt;=$X$3335,$Y$3335,R3342&gt;=$X$3336,$Y$3336,R3342&lt;$X$3337,$Y$3337)</f>
        <v>Aceptable</v>
      </c>
      <c r="T3342" s="12">
        <v>0.93</v>
      </c>
      <c r="U3342" s="81" t="str" cm="1">
        <f t="array" ref="U3342">_xlfn.IFS(T3342&gt;=$X$3334,$Y$3334,T3342&gt;=$X$3335,$Y$3335,T3342&gt;=$X$3336,$Y$3336,T3342&lt;$X$3337,$Y$3337)</f>
        <v>Excelente</v>
      </c>
      <c r="W3342" t="s">
        <v>1923</v>
      </c>
      <c r="X3342" t="s">
        <v>1883</v>
      </c>
      <c r="AC3342" s="1" t="s">
        <v>1840</v>
      </c>
      <c r="AD3342" s="1">
        <v>87</v>
      </c>
      <c r="AH3342" s="1" t="s">
        <v>1840</v>
      </c>
      <c r="AI3342" s="1">
        <v>0.01</v>
      </c>
      <c r="AL3342" t="s">
        <v>1927</v>
      </c>
      <c r="AP3342" s="98" t="s">
        <v>11</v>
      </c>
      <c r="AQ3342" s="1">
        <v>87</v>
      </c>
    </row>
    <row r="3343" spans="2:53" x14ac:dyDescent="0.25">
      <c r="B3343" s="74">
        <v>2002</v>
      </c>
      <c r="C3343" s="74">
        <v>122</v>
      </c>
      <c r="J3343" s="1" t="s">
        <v>1840</v>
      </c>
      <c r="P3343" s="1" t="s">
        <v>30</v>
      </c>
      <c r="Q3343" s="1">
        <v>2014</v>
      </c>
      <c r="R3343" s="12">
        <v>0.96</v>
      </c>
      <c r="S3343" s="80" t="str" cm="1">
        <f t="array" ref="S3343">_xlfn.IFS(R3343&gt;=$X$3334,$Y$3334,R3343&gt;=$X$3335,$Y$3335,R3343&gt;=$X$3336,$Y$3336,R3343&lt;$X$3337,$Y$3337)</f>
        <v>Excelente</v>
      </c>
      <c r="T3343" s="12">
        <v>0.93</v>
      </c>
      <c r="U3343" s="81" t="str" cm="1">
        <f t="array" ref="U3343">_xlfn.IFS(T3343&gt;=$X$3334,$Y$3334,T3343&gt;=$X$3335,$Y$3335,T3343&gt;=$X$3336,$Y$3336,T3343&lt;$X$3337,$Y$3337)</f>
        <v>Excelente</v>
      </c>
      <c r="AC3343" s="1" t="s">
        <v>1840</v>
      </c>
      <c r="AD3343" s="1">
        <v>88</v>
      </c>
      <c r="AH3343" s="1" t="s">
        <v>1840</v>
      </c>
      <c r="AI3343" s="1">
        <v>0.01</v>
      </c>
      <c r="AL3343" t="s">
        <v>1928</v>
      </c>
      <c r="AP3343" s="98" t="s">
        <v>11</v>
      </c>
      <c r="AQ3343" s="1">
        <v>88</v>
      </c>
    </row>
    <row r="3344" spans="2:53" x14ac:dyDescent="0.25">
      <c r="B3344" s="70">
        <v>2001</v>
      </c>
      <c r="C3344" s="70">
        <v>122</v>
      </c>
      <c r="J3344" s="1" t="s">
        <v>1840</v>
      </c>
      <c r="P3344" s="1" t="s">
        <v>30</v>
      </c>
      <c r="Q3344" s="1">
        <v>2013</v>
      </c>
      <c r="R3344" s="12">
        <v>0.96</v>
      </c>
      <c r="S3344" s="80" t="str" cm="1">
        <f t="array" ref="S3344">_xlfn.IFS(R3344&gt;=$X$3334,$Y$3334,R3344&gt;=$X$3335,$Y$3335,R3344&gt;=$X$3336,$Y$3336,R3344&lt;$X$3337,$Y$3337)</f>
        <v>Excelente</v>
      </c>
      <c r="T3344" s="12">
        <v>0.97</v>
      </c>
      <c r="U3344" s="81" t="str" cm="1">
        <f t="array" ref="U3344">_xlfn.IFS(T3344&gt;=$X$3334,$Y$3334,T3344&gt;=$X$3335,$Y$3335,T3344&gt;=$X$3336,$Y$3336,T3344&lt;$X$3337,$Y$3337)</f>
        <v>Excelente</v>
      </c>
      <c r="AC3344" s="1" t="s">
        <v>1840</v>
      </c>
      <c r="AD3344" s="1">
        <v>88</v>
      </c>
      <c r="AH3344" s="1" t="s">
        <v>1840</v>
      </c>
      <c r="AI3344" s="1">
        <v>0.01</v>
      </c>
      <c r="AP3344" s="98" t="s">
        <v>11</v>
      </c>
      <c r="AQ3344" s="1">
        <v>88</v>
      </c>
      <c r="AT3344" s="67" t="s">
        <v>1902</v>
      </c>
      <c r="AU3344" s="1" t="s">
        <v>1904</v>
      </c>
    </row>
    <row r="3345" spans="2:47" x14ac:dyDescent="0.25">
      <c r="B3345" s="74">
        <v>2000</v>
      </c>
      <c r="C3345" s="74">
        <v>122</v>
      </c>
      <c r="J3345" s="1" t="s">
        <v>1840</v>
      </c>
      <c r="P3345" s="1" t="s">
        <v>30</v>
      </c>
      <c r="Q3345" s="1">
        <v>2012</v>
      </c>
      <c r="R3345" s="12">
        <v>0.96</v>
      </c>
      <c r="S3345" s="80" t="str" cm="1">
        <f t="array" ref="S3345">_xlfn.IFS(R3345&gt;=$X$3334,$Y$3334,R3345&gt;=$X$3335,$Y$3335,R3345&gt;=$X$3336,$Y$3336,R3345&lt;$X$3337,$Y$3337)</f>
        <v>Excelente</v>
      </c>
      <c r="T3345" s="12">
        <v>0.95000000000000007</v>
      </c>
      <c r="U3345" s="81" t="str" cm="1">
        <f t="array" ref="U3345">_xlfn.IFS(T3345&gt;=$X$3334,$Y$3334,T3345&gt;=$X$3335,$Y$3335,T3345&gt;=$X$3336,$Y$3336,T3345&lt;$X$3337,$Y$3337)</f>
        <v>Excelente</v>
      </c>
      <c r="AC3345" s="1" t="s">
        <v>1840</v>
      </c>
      <c r="AD3345" s="1">
        <v>88</v>
      </c>
      <c r="AH3345" s="1" t="s">
        <v>1840</v>
      </c>
      <c r="AI3345" s="1">
        <v>0.01</v>
      </c>
      <c r="AP3345" s="98" t="s">
        <v>11</v>
      </c>
      <c r="AQ3345" s="1">
        <v>88</v>
      </c>
      <c r="AT3345" s="67" t="s">
        <v>1903</v>
      </c>
      <c r="AU3345" s="1" t="s">
        <v>1905</v>
      </c>
    </row>
    <row r="3346" spans="2:47" x14ac:dyDescent="0.25">
      <c r="B3346" s="70">
        <v>2015</v>
      </c>
      <c r="C3346" s="70">
        <v>0</v>
      </c>
      <c r="J3346" s="1" t="s">
        <v>1840</v>
      </c>
      <c r="P3346" s="1" t="s">
        <v>30</v>
      </c>
      <c r="Q3346" s="1">
        <v>2011</v>
      </c>
      <c r="R3346" s="12">
        <v>0.98</v>
      </c>
      <c r="S3346" s="80" t="str" cm="1">
        <f t="array" ref="S3346">_xlfn.IFS(R3346&gt;=$X$3334,$Y$3334,R3346&gt;=$X$3335,$Y$3335,R3346&gt;=$X$3336,$Y$3336,R3346&lt;$X$3337,$Y$3337)</f>
        <v>Excelente</v>
      </c>
      <c r="T3346" s="12">
        <v>0.99</v>
      </c>
      <c r="U3346" s="81" t="str" cm="1">
        <f t="array" ref="U3346">_xlfn.IFS(T3346&gt;=$X$3334,$Y$3334,T3346&gt;=$X$3335,$Y$3335,T3346&gt;=$X$3336,$Y$3336,T3346&lt;$X$3337,$Y$3337)</f>
        <v>Excelente</v>
      </c>
      <c r="AC3346" s="1" t="s">
        <v>1842</v>
      </c>
      <c r="AD3346" s="1">
        <v>0</v>
      </c>
      <c r="AH3346" s="1" t="s">
        <v>1842</v>
      </c>
      <c r="AI3346" s="1">
        <v>4.5999999999999996</v>
      </c>
      <c r="AP3346" s="98" t="s">
        <v>13</v>
      </c>
      <c r="AQ3346" s="1">
        <v>0</v>
      </c>
    </row>
    <row r="3347" spans="2:47" x14ac:dyDescent="0.25">
      <c r="B3347" s="74">
        <v>2014</v>
      </c>
      <c r="C3347" s="74">
        <v>1</v>
      </c>
      <c r="J3347" s="1" t="s">
        <v>1840</v>
      </c>
      <c r="P3347" s="1" t="s">
        <v>30</v>
      </c>
      <c r="Q3347" s="1">
        <v>2010</v>
      </c>
      <c r="R3347" s="12">
        <v>0.96</v>
      </c>
      <c r="S3347" s="80" t="str" cm="1">
        <f t="array" ref="S3347">_xlfn.IFS(R3347&gt;=$X$3334,$Y$3334,R3347&gt;=$X$3335,$Y$3335,R3347&gt;=$X$3336,$Y$3336,R3347&lt;$X$3337,$Y$3337)</f>
        <v>Excelente</v>
      </c>
      <c r="T3347" s="12">
        <v>0.99</v>
      </c>
      <c r="U3347" s="81" t="str" cm="1">
        <f t="array" ref="U3347">_xlfn.IFS(T3347&gt;=$X$3334,$Y$3334,T3347&gt;=$X$3335,$Y$3335,T3347&gt;=$X$3336,$Y$3336,T3347&lt;$X$3337,$Y$3337)</f>
        <v>Excelente</v>
      </c>
      <c r="AC3347" s="1" t="s">
        <v>1842</v>
      </c>
      <c r="AD3347" s="1">
        <v>0</v>
      </c>
      <c r="AH3347" s="1" t="s">
        <v>1842</v>
      </c>
      <c r="AI3347" s="1">
        <v>4.51</v>
      </c>
      <c r="AP3347" s="98" t="s">
        <v>13</v>
      </c>
      <c r="AQ3347" s="1">
        <v>0</v>
      </c>
    </row>
    <row r="3348" spans="2:47" x14ac:dyDescent="0.25">
      <c r="B3348" s="70">
        <v>2013</v>
      </c>
      <c r="C3348" s="70">
        <v>1</v>
      </c>
      <c r="J3348" s="1" t="s">
        <v>1840</v>
      </c>
      <c r="P3348" s="1" t="s">
        <v>30</v>
      </c>
      <c r="Q3348" s="1">
        <v>2009</v>
      </c>
      <c r="R3348" s="12">
        <v>0.99</v>
      </c>
      <c r="S3348" s="80" t="str" cm="1">
        <f t="array" ref="S3348">_xlfn.IFS(R3348&gt;=$X$3334,$Y$3334,R3348&gt;=$X$3335,$Y$3335,R3348&gt;=$X$3336,$Y$3336,R3348&lt;$X$3337,$Y$3337)</f>
        <v>Excelente</v>
      </c>
      <c r="T3348" s="12">
        <v>0.99</v>
      </c>
      <c r="U3348" s="81" t="str" cm="1">
        <f t="array" ref="U3348">_xlfn.IFS(T3348&gt;=$X$3334,$Y$3334,T3348&gt;=$X$3335,$Y$3335,T3348&gt;=$X$3336,$Y$3336,T3348&lt;$X$3337,$Y$3337)</f>
        <v>Excelente</v>
      </c>
      <c r="AC3348" s="1" t="s">
        <v>1842</v>
      </c>
      <c r="AD3348" s="1">
        <v>0</v>
      </c>
      <c r="AH3348" s="1" t="s">
        <v>1842</v>
      </c>
      <c r="AI3348" s="1">
        <v>4.76</v>
      </c>
      <c r="AP3348" s="98" t="s">
        <v>13</v>
      </c>
      <c r="AQ3348" s="1">
        <v>0</v>
      </c>
    </row>
    <row r="3349" spans="2:47" x14ac:dyDescent="0.25">
      <c r="B3349" s="74">
        <v>2012</v>
      </c>
      <c r="C3349" s="74">
        <v>1</v>
      </c>
      <c r="J3349" s="1" t="s">
        <v>1840</v>
      </c>
      <c r="P3349" s="1" t="s">
        <v>30</v>
      </c>
      <c r="Q3349" s="1">
        <v>2008</v>
      </c>
      <c r="R3349" s="12">
        <v>0.96</v>
      </c>
      <c r="S3349" s="80" t="str" cm="1">
        <f t="array" ref="S3349">_xlfn.IFS(R3349&gt;=$X$3334,$Y$3334,R3349&gt;=$X$3335,$Y$3335,R3349&gt;=$X$3336,$Y$3336,R3349&lt;$X$3337,$Y$3337)</f>
        <v>Excelente</v>
      </c>
      <c r="T3349" s="12">
        <v>0.99</v>
      </c>
      <c r="U3349" s="81" t="str" cm="1">
        <f t="array" ref="U3349">_xlfn.IFS(T3349&gt;=$X$3334,$Y$3334,T3349&gt;=$X$3335,$Y$3335,T3349&gt;=$X$3336,$Y$3336,T3349&lt;$X$3337,$Y$3337)</f>
        <v>Excelente</v>
      </c>
      <c r="AC3349" s="1" t="s">
        <v>1842</v>
      </c>
      <c r="AD3349" s="1">
        <v>0</v>
      </c>
      <c r="AH3349" s="1" t="s">
        <v>1842</v>
      </c>
      <c r="AI3349" s="1">
        <v>5.14</v>
      </c>
      <c r="AP3349" s="98" t="s">
        <v>13</v>
      </c>
      <c r="AQ3349" s="1">
        <v>0</v>
      </c>
    </row>
    <row r="3350" spans="2:47" x14ac:dyDescent="0.25">
      <c r="B3350" s="70">
        <v>2011</v>
      </c>
      <c r="C3350" s="70">
        <v>1</v>
      </c>
      <c r="J3350" s="1" t="s">
        <v>1840</v>
      </c>
      <c r="P3350" s="1" t="s">
        <v>30</v>
      </c>
      <c r="Q3350" s="1">
        <v>2007</v>
      </c>
      <c r="R3350" s="12">
        <v>0.99</v>
      </c>
      <c r="S3350" s="80" t="str" cm="1">
        <f t="array" ref="S3350">_xlfn.IFS(R3350&gt;=$X$3334,$Y$3334,R3350&gt;=$X$3335,$Y$3335,R3350&gt;=$X$3336,$Y$3336,R3350&lt;$X$3337,$Y$3337)</f>
        <v>Excelente</v>
      </c>
      <c r="T3350" s="12">
        <v>0.99</v>
      </c>
      <c r="U3350" s="81" t="str" cm="1">
        <f t="array" ref="U3350">_xlfn.IFS(T3350&gt;=$X$3334,$Y$3334,T3350&gt;=$X$3335,$Y$3335,T3350&gt;=$X$3336,$Y$3336,T3350&lt;$X$3337,$Y$3337)</f>
        <v>Excelente</v>
      </c>
      <c r="AC3350" s="1" t="s">
        <v>1842</v>
      </c>
      <c r="AD3350" s="1">
        <v>0</v>
      </c>
      <c r="AH3350" s="1" t="s">
        <v>1842</v>
      </c>
      <c r="AI3350" s="1">
        <v>5.37</v>
      </c>
      <c r="AP3350" s="98" t="s">
        <v>13</v>
      </c>
      <c r="AQ3350" s="1">
        <v>0</v>
      </c>
    </row>
    <row r="3351" spans="2:47" x14ac:dyDescent="0.25">
      <c r="B3351" s="74">
        <v>2010</v>
      </c>
      <c r="C3351" s="74">
        <v>1</v>
      </c>
      <c r="J3351" s="1" t="s">
        <v>1842</v>
      </c>
      <c r="P3351" s="1" t="s">
        <v>30</v>
      </c>
      <c r="Q3351" s="1">
        <v>2006</v>
      </c>
      <c r="R3351" s="12">
        <v>0.99</v>
      </c>
      <c r="S3351" s="80" t="str" cm="1">
        <f t="array" ref="S3351">_xlfn.IFS(R3351&gt;=$X$3334,$Y$3334,R3351&gt;=$X$3335,$Y$3335,R3351&gt;=$X$3336,$Y$3336,R3351&lt;$X$3337,$Y$3337)</f>
        <v>Excelente</v>
      </c>
      <c r="T3351" s="12">
        <v>0.99</v>
      </c>
      <c r="U3351" s="81" t="str" cm="1">
        <f t="array" ref="U3351">_xlfn.IFS(T3351&gt;=$X$3334,$Y$3334,T3351&gt;=$X$3335,$Y$3335,T3351&gt;=$X$3336,$Y$3336,T3351&lt;$X$3337,$Y$3337)</f>
        <v>Excelente</v>
      </c>
      <c r="AC3351" s="1" t="s">
        <v>1842</v>
      </c>
      <c r="AD3351" s="1">
        <v>1</v>
      </c>
      <c r="AH3351" s="1" t="s">
        <v>1842</v>
      </c>
      <c r="AI3351" s="1">
        <v>5.28</v>
      </c>
      <c r="AP3351" s="98" t="s">
        <v>13</v>
      </c>
      <c r="AQ3351" s="1">
        <v>1</v>
      </c>
    </row>
    <row r="3352" spans="2:47" x14ac:dyDescent="0.25">
      <c r="B3352" s="70">
        <v>2009</v>
      </c>
      <c r="C3352" s="70">
        <v>1</v>
      </c>
      <c r="J3352" s="1" t="s">
        <v>1842</v>
      </c>
      <c r="P3352" s="1" t="s">
        <v>30</v>
      </c>
      <c r="Q3352" s="1">
        <v>2005</v>
      </c>
      <c r="R3352" s="12">
        <v>0.98</v>
      </c>
      <c r="S3352" s="80" t="str" cm="1">
        <f t="array" ref="S3352">_xlfn.IFS(R3352&gt;=$X$3334,$Y$3334,R3352&gt;=$X$3335,$Y$3335,R3352&gt;=$X$3336,$Y$3336,R3352&lt;$X$3337,$Y$3337)</f>
        <v>Excelente</v>
      </c>
      <c r="T3352" s="12">
        <v>0.99</v>
      </c>
      <c r="U3352" s="81" t="str" cm="1">
        <f t="array" ref="U3352">_xlfn.IFS(T3352&gt;=$X$3334,$Y$3334,T3352&gt;=$X$3335,$Y$3335,T3352&gt;=$X$3336,$Y$3336,T3352&lt;$X$3337,$Y$3337)</f>
        <v>Excelente</v>
      </c>
      <c r="AC3352" s="1" t="s">
        <v>1842</v>
      </c>
      <c r="AD3352" s="1">
        <v>1</v>
      </c>
      <c r="AH3352" s="1" t="s">
        <v>1842</v>
      </c>
      <c r="AI3352" s="1">
        <v>5.79</v>
      </c>
      <c r="AP3352" s="98" t="s">
        <v>13</v>
      </c>
      <c r="AQ3352" s="1">
        <v>1</v>
      </c>
    </row>
    <row r="3353" spans="2:47" x14ac:dyDescent="0.25">
      <c r="B3353" s="74">
        <v>2008</v>
      </c>
      <c r="C3353" s="74">
        <v>1</v>
      </c>
      <c r="J3353" s="1" t="s">
        <v>1842</v>
      </c>
      <c r="P3353" s="1" t="s">
        <v>30</v>
      </c>
      <c r="Q3353" s="1">
        <v>2004</v>
      </c>
      <c r="R3353" s="12">
        <v>0.96</v>
      </c>
      <c r="S3353" s="80" t="str" cm="1">
        <f t="array" ref="S3353">_xlfn.IFS(R3353&gt;=$X$3334,$Y$3334,R3353&gt;=$X$3335,$Y$3335,R3353&gt;=$X$3336,$Y$3336,R3353&lt;$X$3337,$Y$3337)</f>
        <v>Excelente</v>
      </c>
      <c r="T3353" s="12">
        <v>0.99</v>
      </c>
      <c r="U3353" s="81" t="str" cm="1">
        <f t="array" ref="U3353">_xlfn.IFS(T3353&gt;=$X$3334,$Y$3334,T3353&gt;=$X$3335,$Y$3335,T3353&gt;=$X$3336,$Y$3336,T3353&lt;$X$3337,$Y$3337)</f>
        <v>Excelente</v>
      </c>
      <c r="AC3353" s="1" t="s">
        <v>1842</v>
      </c>
      <c r="AD3353" s="1">
        <v>1</v>
      </c>
      <c r="AH3353" s="1" t="s">
        <v>1842</v>
      </c>
      <c r="AI3353" s="1">
        <v>5.61</v>
      </c>
      <c r="AP3353" s="98" t="s">
        <v>13</v>
      </c>
      <c r="AQ3353" s="1">
        <v>1</v>
      </c>
    </row>
    <row r="3354" spans="2:47" x14ac:dyDescent="0.25">
      <c r="B3354" s="70">
        <v>2007</v>
      </c>
      <c r="C3354" s="70">
        <v>1</v>
      </c>
      <c r="J3354" s="1" t="s">
        <v>1842</v>
      </c>
      <c r="P3354" s="1" t="s">
        <v>30</v>
      </c>
      <c r="Q3354" s="1">
        <v>2003</v>
      </c>
      <c r="R3354" s="12">
        <v>0.97</v>
      </c>
      <c r="S3354" s="80" t="str" cm="1">
        <f t="array" ref="S3354">_xlfn.IFS(R3354&gt;=$X$3334,$Y$3334,R3354&gt;=$X$3335,$Y$3335,R3354&gt;=$X$3336,$Y$3336,R3354&lt;$X$3337,$Y$3337)</f>
        <v>Excelente</v>
      </c>
      <c r="T3354" s="12">
        <v>0.99</v>
      </c>
      <c r="U3354" s="81" t="str" cm="1">
        <f t="array" ref="U3354">_xlfn.IFS(T3354&gt;=$X$3334,$Y$3334,T3354&gt;=$X$3335,$Y$3335,T3354&gt;=$X$3336,$Y$3336,T3354&lt;$X$3337,$Y$3337)</f>
        <v>Excelente</v>
      </c>
      <c r="AC3354" s="1" t="s">
        <v>1842</v>
      </c>
      <c r="AD3354" s="1">
        <v>1</v>
      </c>
      <c r="AH3354" s="1" t="s">
        <v>1842</v>
      </c>
      <c r="AI3354" s="1">
        <v>5.58</v>
      </c>
      <c r="AP3354" s="98" t="s">
        <v>13</v>
      </c>
      <c r="AQ3354" s="1">
        <v>1</v>
      </c>
    </row>
    <row r="3355" spans="2:47" x14ac:dyDescent="0.25">
      <c r="B3355" s="74">
        <v>2006</v>
      </c>
      <c r="C3355" s="74">
        <v>1</v>
      </c>
      <c r="J3355" s="1" t="s">
        <v>1842</v>
      </c>
      <c r="P3355" s="1" t="s">
        <v>30</v>
      </c>
      <c r="Q3355" s="1">
        <v>2002</v>
      </c>
      <c r="R3355" s="12">
        <v>0.92</v>
      </c>
      <c r="S3355" s="80" t="str" cm="1">
        <f t="array" ref="S3355">_xlfn.IFS(R3355&gt;=$X$3334,$Y$3334,R3355&gt;=$X$3335,$Y$3335,R3355&gt;=$X$3336,$Y$3336,R3355&lt;$X$3337,$Y$3337)</f>
        <v>Excelente</v>
      </c>
      <c r="T3355" s="12">
        <v>0.99</v>
      </c>
      <c r="U3355" s="81" t="str" cm="1">
        <f t="array" ref="U3355">_xlfn.IFS(T3355&gt;=$X$3334,$Y$3334,T3355&gt;=$X$3335,$Y$3335,T3355&gt;=$X$3336,$Y$3336,T3355&lt;$X$3337,$Y$3337)</f>
        <v>Excelente</v>
      </c>
      <c r="AC3355" s="1" t="s">
        <v>1842</v>
      </c>
      <c r="AD3355" s="1">
        <v>1</v>
      </c>
      <c r="AH3355" s="1" t="s">
        <v>1842</v>
      </c>
      <c r="AI3355" s="1">
        <v>5.31</v>
      </c>
      <c r="AP3355" s="98" t="s">
        <v>13</v>
      </c>
      <c r="AQ3355" s="1">
        <v>1</v>
      </c>
    </row>
    <row r="3356" spans="2:47" x14ac:dyDescent="0.25">
      <c r="B3356" s="70">
        <v>2005</v>
      </c>
      <c r="C3356" s="70">
        <v>1</v>
      </c>
      <c r="J3356" s="1" t="s">
        <v>1842</v>
      </c>
      <c r="P3356" s="1" t="s">
        <v>30</v>
      </c>
      <c r="Q3356" s="1">
        <v>2001</v>
      </c>
      <c r="R3356" s="12">
        <v>0.91</v>
      </c>
      <c r="S3356" s="80" t="str" cm="1">
        <f t="array" ref="S3356">_xlfn.IFS(R3356&gt;=$X$3334,$Y$3334,R3356&gt;=$X$3335,$Y$3335,R3356&gt;=$X$3336,$Y$3336,R3356&lt;$X$3337,$Y$3337)</f>
        <v>Excelente</v>
      </c>
      <c r="T3356" s="12">
        <v>0.98</v>
      </c>
      <c r="U3356" s="81" t="str" cm="1">
        <f t="array" ref="U3356">_xlfn.IFS(T3356&gt;=$X$3334,$Y$3334,T3356&gt;=$X$3335,$Y$3335,T3356&gt;=$X$3336,$Y$3336,T3356&lt;$X$3337,$Y$3337)</f>
        <v>Excelente</v>
      </c>
      <c r="AC3356" s="1" t="s">
        <v>1842</v>
      </c>
      <c r="AD3356" s="1">
        <v>1</v>
      </c>
      <c r="AH3356" s="1" t="s">
        <v>1842</v>
      </c>
      <c r="AI3356" s="1">
        <v>5.16</v>
      </c>
      <c r="AP3356" s="98" t="s">
        <v>13</v>
      </c>
      <c r="AQ3356" s="1">
        <v>1</v>
      </c>
    </row>
    <row r="3357" spans="2:47" x14ac:dyDescent="0.25">
      <c r="B3357" s="74">
        <v>2004</v>
      </c>
      <c r="C3357" s="74">
        <v>1</v>
      </c>
      <c r="J3357" s="1" t="s">
        <v>1842</v>
      </c>
      <c r="P3357" s="1" t="s">
        <v>30</v>
      </c>
      <c r="Q3357" s="1">
        <v>2000</v>
      </c>
      <c r="R3357" s="12">
        <v>0.94000000000000006</v>
      </c>
      <c r="S3357" s="80" t="str" cm="1">
        <f t="array" ref="S3357">_xlfn.IFS(R3357&gt;=$X$3334,$Y$3334,R3357&gt;=$X$3335,$Y$3335,R3357&gt;=$X$3336,$Y$3336,R3357&lt;$X$3337,$Y$3337)</f>
        <v>Excelente</v>
      </c>
      <c r="T3357" s="12">
        <v>0.98</v>
      </c>
      <c r="U3357" s="81" t="str" cm="1">
        <f t="array" ref="U3357">_xlfn.IFS(T3357&gt;=$X$3334,$Y$3334,T3357&gt;=$X$3335,$Y$3335,T3357&gt;=$X$3336,$Y$3336,T3357&lt;$X$3337,$Y$3337)</f>
        <v>Excelente</v>
      </c>
      <c r="AC3357" s="1" t="s">
        <v>1842</v>
      </c>
      <c r="AD3357" s="1">
        <v>1</v>
      </c>
      <c r="AH3357" s="1" t="s">
        <v>1842</v>
      </c>
      <c r="AI3357" s="1">
        <v>4.54</v>
      </c>
      <c r="AP3357" s="98" t="s">
        <v>13</v>
      </c>
      <c r="AQ3357" s="1">
        <v>1</v>
      </c>
    </row>
    <row r="3358" spans="2:47" x14ac:dyDescent="0.25">
      <c r="B3358" s="70">
        <v>2003</v>
      </c>
      <c r="C3358" s="70">
        <v>1</v>
      </c>
      <c r="J3358" s="1" t="s">
        <v>1842</v>
      </c>
      <c r="P3358" s="1" t="s">
        <v>40</v>
      </c>
      <c r="Q3358" s="1">
        <v>2014</v>
      </c>
      <c r="R3358" s="12">
        <v>0.95000000000000007</v>
      </c>
      <c r="S3358" s="80" t="str" cm="1">
        <f t="array" ref="S3358">_xlfn.IFS(R3358&gt;=$X$3334,$Y$3334,R3358&gt;=$X$3335,$Y$3335,R3358&gt;=$X$3336,$Y$3336,R3358&lt;$X$3337,$Y$3337)</f>
        <v>Excelente</v>
      </c>
      <c r="T3358" s="12">
        <v>0.95000000000000007</v>
      </c>
      <c r="U3358" s="81" t="str" cm="1">
        <f t="array" ref="U3358">_xlfn.IFS(T3358&gt;=$X$3334,$Y$3334,T3358&gt;=$X$3335,$Y$3335,T3358&gt;=$X$3336,$Y$3336,T3358&lt;$X$3337,$Y$3337)</f>
        <v>Excelente</v>
      </c>
      <c r="AC3358" s="1" t="s">
        <v>1842</v>
      </c>
      <c r="AD3358" s="1">
        <v>1</v>
      </c>
      <c r="AH3358" s="1" t="s">
        <v>1842</v>
      </c>
      <c r="AI3358" s="1">
        <v>4.29</v>
      </c>
      <c r="AP3358" s="98" t="s">
        <v>13</v>
      </c>
      <c r="AQ3358" s="1">
        <v>1</v>
      </c>
    </row>
    <row r="3359" spans="2:47" x14ac:dyDescent="0.25">
      <c r="B3359" s="74">
        <v>2002</v>
      </c>
      <c r="C3359" s="74">
        <v>1</v>
      </c>
      <c r="J3359" s="1" t="s">
        <v>1842</v>
      </c>
      <c r="P3359" s="1" t="s">
        <v>40</v>
      </c>
      <c r="Q3359" s="1">
        <v>2013</v>
      </c>
      <c r="R3359" s="12">
        <v>0.09</v>
      </c>
      <c r="S3359" s="89" t="str" cm="1">
        <f t="array" ref="S3359">_xlfn.IFS(R3359&gt;=$X$3334,$Y$3334,R3359&gt;=$X$3335,$Y$3335,R3359&gt;=$X$3336,$Y$3336,R3359&lt;$X$3337,$Y$3337)</f>
        <v>Mala</v>
      </c>
      <c r="T3359" s="12">
        <v>0.91</v>
      </c>
      <c r="U3359" s="81" t="str" cm="1">
        <f t="array" ref="U3359">_xlfn.IFS(T3359&gt;=$X$3334,$Y$3334,T3359&gt;=$X$3335,$Y$3335,T3359&gt;=$X$3336,$Y$3336,T3359&lt;$X$3337,$Y$3337)</f>
        <v>Excelente</v>
      </c>
      <c r="AC3359" s="1" t="s">
        <v>1842</v>
      </c>
      <c r="AD3359" s="1">
        <v>1</v>
      </c>
      <c r="AH3359" s="1" t="s">
        <v>1842</v>
      </c>
      <c r="AI3359" s="1">
        <v>3.73</v>
      </c>
      <c r="AP3359" s="98" t="s">
        <v>13</v>
      </c>
      <c r="AQ3359" s="1">
        <v>1</v>
      </c>
    </row>
    <row r="3360" spans="2:47" x14ac:dyDescent="0.25">
      <c r="B3360" s="70">
        <v>2001</v>
      </c>
      <c r="C3360" s="70">
        <v>1</v>
      </c>
      <c r="J3360" s="1" t="s">
        <v>1842</v>
      </c>
      <c r="P3360" s="1" t="s">
        <v>40</v>
      </c>
      <c r="Q3360" s="1">
        <v>2012</v>
      </c>
      <c r="R3360" s="12">
        <v>0.09</v>
      </c>
      <c r="S3360" s="89" t="str" cm="1">
        <f t="array" ref="S3360">_xlfn.IFS(R3360&gt;=$X$3334,$Y$3334,R3360&gt;=$X$3335,$Y$3335,R3360&gt;=$X$3336,$Y$3336,R3360&lt;$X$3337,$Y$3337)</f>
        <v>Mala</v>
      </c>
      <c r="T3360" s="12">
        <v>0.09</v>
      </c>
      <c r="U3360" s="90" t="str" cm="1">
        <f t="array" ref="U3360">_xlfn.IFS(T3360&gt;=$X$3334,$Y$3334,T3360&gt;=$X$3335,$Y$3335,T3360&gt;=$X$3336,$Y$3336,T3360&lt;$X$3337,$Y$3337)</f>
        <v>Mala</v>
      </c>
      <c r="AC3360" s="1" t="s">
        <v>1842</v>
      </c>
      <c r="AD3360" s="1">
        <v>1</v>
      </c>
      <c r="AH3360" s="1" t="s">
        <v>1842</v>
      </c>
      <c r="AI3360" s="1">
        <v>4.25</v>
      </c>
      <c r="AP3360" s="98" t="s">
        <v>13</v>
      </c>
      <c r="AQ3360" s="1">
        <v>1</v>
      </c>
    </row>
    <row r="3361" spans="2:43" x14ac:dyDescent="0.25">
      <c r="B3361" s="74">
        <v>2000</v>
      </c>
      <c r="C3361" s="74">
        <v>1</v>
      </c>
      <c r="J3361" s="1" t="s">
        <v>1842</v>
      </c>
      <c r="P3361" s="1" t="s">
        <v>40</v>
      </c>
      <c r="Q3361" s="1">
        <v>2011</v>
      </c>
      <c r="R3361" s="12">
        <v>0.94000000000000006</v>
      </c>
      <c r="S3361" s="80" t="str" cm="1">
        <f t="array" ref="S3361">_xlfn.IFS(R3361&gt;=$X$3334,$Y$3334,R3361&gt;=$X$3335,$Y$3335,R3361&gt;=$X$3336,$Y$3336,R3361&lt;$X$3337,$Y$3337)</f>
        <v>Excelente</v>
      </c>
      <c r="T3361" s="12">
        <v>0.94000000000000006</v>
      </c>
      <c r="U3361" s="81" t="str" cm="1">
        <f t="array" ref="U3361">_xlfn.IFS(T3361&gt;=$X$3334,$Y$3334,T3361&gt;=$X$3335,$Y$3335,T3361&gt;=$X$3336,$Y$3336,T3361&lt;$X$3337,$Y$3337)</f>
        <v>Excelente</v>
      </c>
      <c r="AC3361" s="1" t="s">
        <v>1842</v>
      </c>
      <c r="AD3361" s="1">
        <v>1</v>
      </c>
      <c r="AH3361" s="1" t="s">
        <v>1842</v>
      </c>
      <c r="AI3361" s="1">
        <v>3.66</v>
      </c>
      <c r="AP3361" s="98" t="s">
        <v>13</v>
      </c>
      <c r="AQ3361" s="1">
        <v>1</v>
      </c>
    </row>
    <row r="3362" spans="2:43" x14ac:dyDescent="0.25">
      <c r="B3362" s="70">
        <v>2014</v>
      </c>
      <c r="C3362" s="70">
        <v>24</v>
      </c>
      <c r="J3362" s="1" t="s">
        <v>1842</v>
      </c>
      <c r="P3362" s="1" t="s">
        <v>40</v>
      </c>
      <c r="Q3362" s="1">
        <v>2010</v>
      </c>
      <c r="R3362" s="12">
        <v>0.92</v>
      </c>
      <c r="S3362" s="80" t="str" cm="1">
        <f t="array" ref="S3362">_xlfn.IFS(R3362&gt;=$X$3334,$Y$3334,R3362&gt;=$X$3335,$Y$3335,R3362&gt;=$X$3336,$Y$3336,R3362&lt;$X$3337,$Y$3337)</f>
        <v>Excelente</v>
      </c>
      <c r="T3362" s="12">
        <v>0.92</v>
      </c>
      <c r="U3362" s="81" t="str" cm="1">
        <f t="array" ref="U3362">_xlfn.IFS(T3362&gt;=$X$3334,$Y$3334,T3362&gt;=$X$3335,$Y$3335,T3362&gt;=$X$3336,$Y$3336,T3362&lt;$X$3337,$Y$3337)</f>
        <v>Excelente</v>
      </c>
      <c r="AC3362" s="1" t="s">
        <v>1843</v>
      </c>
      <c r="AD3362" s="1">
        <v>21</v>
      </c>
      <c r="AH3362" s="1" t="s">
        <v>1843</v>
      </c>
      <c r="AI3362" s="1">
        <v>0.01</v>
      </c>
      <c r="AP3362" s="98" t="s">
        <v>14</v>
      </c>
      <c r="AQ3362" s="1">
        <v>21</v>
      </c>
    </row>
    <row r="3363" spans="2:43" x14ac:dyDescent="0.25">
      <c r="B3363" s="74">
        <v>2013</v>
      </c>
      <c r="C3363" s="74">
        <v>24</v>
      </c>
      <c r="J3363" s="1" t="s">
        <v>1842</v>
      </c>
      <c r="P3363" s="1" t="s">
        <v>40</v>
      </c>
      <c r="Q3363" s="1">
        <v>2009</v>
      </c>
      <c r="R3363" s="12">
        <v>0.94000000000000006</v>
      </c>
      <c r="S3363" s="80" t="str" cm="1">
        <f t="array" ref="S3363">_xlfn.IFS(R3363&gt;=$X$3334,$Y$3334,R3363&gt;=$X$3335,$Y$3335,R3363&gt;=$X$3336,$Y$3336,R3363&lt;$X$3337,$Y$3337)</f>
        <v>Excelente</v>
      </c>
      <c r="T3363" s="12">
        <v>0.94000000000000006</v>
      </c>
      <c r="U3363" s="81" t="str" cm="1">
        <f t="array" ref="U3363">_xlfn.IFS(T3363&gt;=$X$3334,$Y$3334,T3363&gt;=$X$3335,$Y$3335,T3363&gt;=$X$3336,$Y$3336,T3363&lt;$X$3337,$Y$3337)</f>
        <v>Excelente</v>
      </c>
      <c r="AC3363" s="1" t="s">
        <v>1843</v>
      </c>
      <c r="AD3363" s="1">
        <v>21</v>
      </c>
      <c r="AH3363" s="1" t="s">
        <v>1843</v>
      </c>
      <c r="AI3363" s="1">
        <v>0.53</v>
      </c>
      <c r="AP3363" s="98" t="s">
        <v>14</v>
      </c>
      <c r="AQ3363" s="1">
        <v>21</v>
      </c>
    </row>
    <row r="3364" spans="2:43" x14ac:dyDescent="0.25">
      <c r="B3364" s="70">
        <v>2012</v>
      </c>
      <c r="C3364" s="70">
        <v>24</v>
      </c>
      <c r="J3364" s="1" t="s">
        <v>1842</v>
      </c>
      <c r="P3364" s="1" t="s">
        <v>40</v>
      </c>
      <c r="Q3364" s="1">
        <v>2008</v>
      </c>
      <c r="R3364" s="12">
        <v>0.95000000000000007</v>
      </c>
      <c r="S3364" s="80" t="str" cm="1">
        <f t="array" ref="S3364">_xlfn.IFS(R3364&gt;=$X$3334,$Y$3334,R3364&gt;=$X$3335,$Y$3335,R3364&gt;=$X$3336,$Y$3336,R3364&lt;$X$3337,$Y$3337)</f>
        <v>Excelente</v>
      </c>
      <c r="T3364" s="12">
        <v>0.95000000000000007</v>
      </c>
      <c r="U3364" s="81" t="str" cm="1">
        <f t="array" ref="U3364">_xlfn.IFS(T3364&gt;=$X$3334,$Y$3334,T3364&gt;=$X$3335,$Y$3335,T3364&gt;=$X$3336,$Y$3336,T3364&lt;$X$3337,$Y$3337)</f>
        <v>Excelente</v>
      </c>
      <c r="AC3364" s="1" t="s">
        <v>1843</v>
      </c>
      <c r="AD3364" s="1">
        <v>21</v>
      </c>
      <c r="AH3364" s="1" t="s">
        <v>1843</v>
      </c>
      <c r="AI3364" s="1">
        <v>0.66</v>
      </c>
      <c r="AP3364" s="98" t="s">
        <v>14</v>
      </c>
      <c r="AQ3364" s="1">
        <v>21</v>
      </c>
    </row>
    <row r="3365" spans="2:43" x14ac:dyDescent="0.25">
      <c r="B3365" s="74">
        <v>2011</v>
      </c>
      <c r="C3365" s="74">
        <v>24</v>
      </c>
      <c r="J3365" s="1" t="s">
        <v>1842</v>
      </c>
      <c r="P3365" s="1" t="s">
        <v>40</v>
      </c>
      <c r="Q3365" s="1">
        <v>2007</v>
      </c>
      <c r="R3365" s="12">
        <v>0.92</v>
      </c>
      <c r="S3365" s="80" t="str" cm="1">
        <f t="array" ref="S3365">_xlfn.IFS(R3365&gt;=$X$3334,$Y$3334,R3365&gt;=$X$3335,$Y$3335,R3365&gt;=$X$3336,$Y$3336,R3365&lt;$X$3337,$Y$3337)</f>
        <v>Excelente</v>
      </c>
      <c r="T3365" s="12">
        <v>0.96</v>
      </c>
      <c r="U3365" s="81" t="str" cm="1">
        <f t="array" ref="U3365">_xlfn.IFS(T3365&gt;=$X$3334,$Y$3334,T3365&gt;=$X$3335,$Y$3335,T3365&gt;=$X$3336,$Y$3336,T3365&lt;$X$3337,$Y$3337)</f>
        <v>Excelente</v>
      </c>
      <c r="AC3365" s="1" t="s">
        <v>1843</v>
      </c>
      <c r="AD3365" s="1">
        <v>21</v>
      </c>
      <c r="AH3365" s="1" t="s">
        <v>1843</v>
      </c>
      <c r="AI3365" s="1">
        <v>0.56000000000000005</v>
      </c>
      <c r="AP3365" s="98" t="s">
        <v>14</v>
      </c>
      <c r="AQ3365" s="1">
        <v>21</v>
      </c>
    </row>
    <row r="3366" spans="2:43" x14ac:dyDescent="0.25">
      <c r="B3366" s="70">
        <v>2010</v>
      </c>
      <c r="C3366" s="70">
        <v>24</v>
      </c>
      <c r="J3366" s="1" t="s">
        <v>1842</v>
      </c>
      <c r="P3366" s="1" t="s">
        <v>40</v>
      </c>
      <c r="Q3366" s="1">
        <v>2006</v>
      </c>
      <c r="R3366" s="12">
        <v>0.95000000000000007</v>
      </c>
      <c r="S3366" s="80" t="str" cm="1">
        <f t="array" ref="S3366">_xlfn.IFS(R3366&gt;=$X$3334,$Y$3334,R3366&gt;=$X$3335,$Y$3335,R3366&gt;=$X$3336,$Y$3336,R3366&lt;$X$3337,$Y$3337)</f>
        <v>Excelente</v>
      </c>
      <c r="T3366" s="12">
        <v>0.94000000000000006</v>
      </c>
      <c r="U3366" s="81" t="str" cm="1">
        <f t="array" ref="U3366">_xlfn.IFS(T3366&gt;=$X$3334,$Y$3334,T3366&gt;=$X$3335,$Y$3335,T3366&gt;=$X$3336,$Y$3336,T3366&lt;$X$3337,$Y$3337)</f>
        <v>Excelente</v>
      </c>
      <c r="AC3366" s="1" t="s">
        <v>1843</v>
      </c>
      <c r="AD3366" s="1">
        <v>21</v>
      </c>
      <c r="AH3366" s="1" t="s">
        <v>1843</v>
      </c>
      <c r="AI3366" s="1">
        <v>0.45</v>
      </c>
      <c r="AP3366" s="98" t="s">
        <v>14</v>
      </c>
      <c r="AQ3366" s="1">
        <v>21</v>
      </c>
    </row>
    <row r="3367" spans="2:43" x14ac:dyDescent="0.25">
      <c r="B3367" s="74">
        <v>2009</v>
      </c>
      <c r="C3367" s="74">
        <v>23</v>
      </c>
      <c r="J3367" s="1" t="s">
        <v>1843</v>
      </c>
      <c r="P3367" s="1" t="s">
        <v>42</v>
      </c>
      <c r="Q3367" s="1">
        <v>2014</v>
      </c>
      <c r="R3367" s="12">
        <v>0.09</v>
      </c>
      <c r="S3367" s="89" t="str" cm="1">
        <f t="array" ref="S3367">_xlfn.IFS(R3367&gt;=$X$3334,$Y$3334,R3367&gt;=$X$3335,$Y$3335,R3367&gt;=$X$3336,$Y$3336,R3367&lt;$X$3337,$Y$3337)</f>
        <v>Mala</v>
      </c>
      <c r="T3367" s="12">
        <v>0.09</v>
      </c>
      <c r="U3367" s="90" t="str" cm="1">
        <f t="array" ref="U3367">_xlfn.IFS(T3367&gt;=$X$3334,$Y$3334,T3367&gt;=$X$3335,$Y$3335,T3367&gt;=$X$3336,$Y$3336,T3367&lt;$X$3337,$Y$3337)</f>
        <v>Mala</v>
      </c>
      <c r="AC3367" s="1" t="s">
        <v>1843</v>
      </c>
      <c r="AD3367" s="1">
        <v>20</v>
      </c>
      <c r="AH3367" s="1" t="s">
        <v>1843</v>
      </c>
      <c r="AI3367" s="1">
        <v>0.5</v>
      </c>
      <c r="AP3367" s="98" t="s">
        <v>14</v>
      </c>
      <c r="AQ3367" s="1">
        <v>20</v>
      </c>
    </row>
    <row r="3368" spans="2:43" x14ac:dyDescent="0.25">
      <c r="B3368" s="70">
        <v>2008</v>
      </c>
      <c r="C3368" s="70">
        <v>23</v>
      </c>
      <c r="J3368" s="1" t="s">
        <v>1843</v>
      </c>
      <c r="P3368" s="1" t="s">
        <v>42</v>
      </c>
      <c r="Q3368" s="1">
        <v>2013</v>
      </c>
      <c r="R3368" s="12">
        <v>0.91</v>
      </c>
      <c r="S3368" s="80" t="str" cm="1">
        <f t="array" ref="S3368">_xlfn.IFS(R3368&gt;=$X$3334,$Y$3334,R3368&gt;=$X$3335,$Y$3335,R3368&gt;=$X$3336,$Y$3336,R3368&lt;$X$3337,$Y$3337)</f>
        <v>Excelente</v>
      </c>
      <c r="T3368" s="12">
        <v>0.91</v>
      </c>
      <c r="U3368" s="81" t="str" cm="1">
        <f t="array" ref="U3368">_xlfn.IFS(T3368&gt;=$X$3334,$Y$3334,T3368&gt;=$X$3335,$Y$3335,T3368&gt;=$X$3336,$Y$3336,T3368&lt;$X$3337,$Y$3337)</f>
        <v>Excelente</v>
      </c>
      <c r="AC3368" s="1" t="s">
        <v>1843</v>
      </c>
      <c r="AD3368" s="1">
        <v>20</v>
      </c>
      <c r="AH3368" s="1" t="s">
        <v>1843</v>
      </c>
      <c r="AI3368" s="1">
        <v>0.46</v>
      </c>
      <c r="AP3368" s="98" t="s">
        <v>14</v>
      </c>
      <c r="AQ3368" s="1">
        <v>20</v>
      </c>
    </row>
    <row r="3369" spans="2:43" x14ac:dyDescent="0.25">
      <c r="B3369" s="74">
        <v>2007</v>
      </c>
      <c r="C3369" s="74">
        <v>23</v>
      </c>
      <c r="J3369" s="1" t="s">
        <v>1843</v>
      </c>
      <c r="P3369" s="1" t="s">
        <v>42</v>
      </c>
      <c r="Q3369" s="1">
        <v>2012</v>
      </c>
      <c r="R3369" s="12">
        <v>0.92</v>
      </c>
      <c r="S3369" s="80" t="str" cm="1">
        <f t="array" ref="S3369">_xlfn.IFS(R3369&gt;=$X$3334,$Y$3334,R3369&gt;=$X$3335,$Y$3335,R3369&gt;=$X$3336,$Y$3336,R3369&lt;$X$3337,$Y$3337)</f>
        <v>Excelente</v>
      </c>
      <c r="T3369" s="12">
        <v>0.91</v>
      </c>
      <c r="U3369" s="81" t="str" cm="1">
        <f t="array" ref="U3369">_xlfn.IFS(T3369&gt;=$X$3334,$Y$3334,T3369&gt;=$X$3335,$Y$3335,T3369&gt;=$X$3336,$Y$3336,T3369&lt;$X$3337,$Y$3337)</f>
        <v>Excelente</v>
      </c>
      <c r="AC3369" s="1" t="s">
        <v>1843</v>
      </c>
      <c r="AD3369" s="1">
        <v>20</v>
      </c>
      <c r="AH3369" s="1" t="s">
        <v>1843</v>
      </c>
      <c r="AI3369" s="1">
        <v>0.44</v>
      </c>
      <c r="AP3369" s="98" t="s">
        <v>14</v>
      </c>
      <c r="AQ3369" s="1">
        <v>20</v>
      </c>
    </row>
    <row r="3370" spans="2:43" x14ac:dyDescent="0.25">
      <c r="B3370" s="70">
        <v>2006</v>
      </c>
      <c r="C3370" s="70">
        <v>23</v>
      </c>
      <c r="J3370" s="1" t="s">
        <v>1843</v>
      </c>
      <c r="P3370" s="1" t="s">
        <v>42</v>
      </c>
      <c r="Q3370" s="1">
        <v>2011</v>
      </c>
      <c r="R3370" s="12">
        <v>0.85</v>
      </c>
      <c r="S3370" s="83" t="str" cm="1">
        <f t="array" ref="S3370">_xlfn.IFS(R3370&gt;=$X$3334,$Y$3334,R3370&gt;=$X$3335,$Y$3335,R3370&gt;=$X$3336,$Y$3336,R3370&lt;$X$3337,$Y$3337)</f>
        <v>Buena</v>
      </c>
      <c r="T3370" s="12">
        <v>0.85</v>
      </c>
      <c r="U3370" s="84" t="str" cm="1">
        <f t="array" ref="U3370">_xlfn.IFS(T3370&gt;=$X$3334,$Y$3334,T3370&gt;=$X$3335,$Y$3335,T3370&gt;=$X$3336,$Y$3336,T3370&lt;$X$3337,$Y$3337)</f>
        <v>Buena</v>
      </c>
      <c r="AC3370" s="1" t="s">
        <v>1843</v>
      </c>
      <c r="AD3370" s="1">
        <v>20</v>
      </c>
      <c r="AH3370" s="1" t="s">
        <v>1843</v>
      </c>
      <c r="AI3370" s="1">
        <v>0.36</v>
      </c>
      <c r="AP3370" s="98" t="s">
        <v>14</v>
      </c>
      <c r="AQ3370" s="1">
        <v>20</v>
      </c>
    </row>
    <row r="3371" spans="2:43" x14ac:dyDescent="0.25">
      <c r="B3371" s="74">
        <v>2005</v>
      </c>
      <c r="C3371" s="74">
        <v>22</v>
      </c>
      <c r="J3371" s="1" t="s">
        <v>1843</v>
      </c>
      <c r="P3371" s="1" t="s">
        <v>42</v>
      </c>
      <c r="Q3371" s="1">
        <v>2010</v>
      </c>
      <c r="R3371" s="12">
        <v>0.88</v>
      </c>
      <c r="S3371" s="83" t="str" cm="1">
        <f t="array" ref="S3371">_xlfn.IFS(R3371&gt;=$X$3334,$Y$3334,R3371&gt;=$X$3335,$Y$3335,R3371&gt;=$X$3336,$Y$3336,R3371&lt;$X$3337,$Y$3337)</f>
        <v>Buena</v>
      </c>
      <c r="T3371" s="12">
        <v>0.88</v>
      </c>
      <c r="U3371" s="84" t="str" cm="1">
        <f t="array" ref="U3371">_xlfn.IFS(T3371&gt;=$X$3334,$Y$3334,T3371&gt;=$X$3335,$Y$3335,T3371&gt;=$X$3336,$Y$3336,T3371&lt;$X$3337,$Y$3337)</f>
        <v>Buena</v>
      </c>
      <c r="AC3371" s="1" t="s">
        <v>1843</v>
      </c>
      <c r="AD3371" s="1">
        <v>19</v>
      </c>
      <c r="AH3371" s="1" t="s">
        <v>1843</v>
      </c>
      <c r="AI3371" s="1">
        <v>0.5</v>
      </c>
      <c r="AP3371" s="98" t="s">
        <v>14</v>
      </c>
      <c r="AQ3371" s="1">
        <v>19</v>
      </c>
    </row>
    <row r="3372" spans="2:43" x14ac:dyDescent="0.25">
      <c r="B3372" s="70">
        <v>2004</v>
      </c>
      <c r="C3372" s="70">
        <v>23</v>
      </c>
      <c r="J3372" s="1" t="s">
        <v>1843</v>
      </c>
      <c r="P3372" s="1" t="s">
        <v>42</v>
      </c>
      <c r="Q3372" s="1">
        <v>2009</v>
      </c>
      <c r="R3372" s="12">
        <v>0.92</v>
      </c>
      <c r="S3372" s="80" t="str" cm="1">
        <f t="array" ref="S3372">_xlfn.IFS(R3372&gt;=$X$3334,$Y$3334,R3372&gt;=$X$3335,$Y$3335,R3372&gt;=$X$3336,$Y$3336,R3372&lt;$X$3337,$Y$3337)</f>
        <v>Excelente</v>
      </c>
      <c r="T3372" s="12">
        <v>0.92</v>
      </c>
      <c r="U3372" s="81" t="str" cm="1">
        <f t="array" ref="U3372">_xlfn.IFS(T3372&gt;=$X$3334,$Y$3334,T3372&gt;=$X$3335,$Y$3335,T3372&gt;=$X$3336,$Y$3336,T3372&lt;$X$3337,$Y$3337)</f>
        <v>Excelente</v>
      </c>
      <c r="AC3372" s="1" t="s">
        <v>1843</v>
      </c>
      <c r="AD3372" s="1">
        <v>19</v>
      </c>
      <c r="AH3372" s="1" t="s">
        <v>1843</v>
      </c>
      <c r="AI3372" s="1">
        <v>0.45</v>
      </c>
      <c r="AP3372" s="98" t="s">
        <v>14</v>
      </c>
      <c r="AQ3372" s="1">
        <v>19</v>
      </c>
    </row>
    <row r="3373" spans="2:43" x14ac:dyDescent="0.25">
      <c r="B3373" s="74">
        <v>2014</v>
      </c>
      <c r="C3373" s="74">
        <v>101</v>
      </c>
      <c r="J3373" s="1" t="s">
        <v>1843</v>
      </c>
      <c r="P3373" s="1" t="s">
        <v>42</v>
      </c>
      <c r="Q3373" s="1">
        <v>2008</v>
      </c>
      <c r="R3373" s="12">
        <v>0.92</v>
      </c>
      <c r="S3373" s="80" t="str" cm="1">
        <f t="array" ref="S3373">_xlfn.IFS(R3373&gt;=$X$3334,$Y$3334,R3373&gt;=$X$3335,$Y$3335,R3373&gt;=$X$3336,$Y$3336,R3373&lt;$X$3337,$Y$3337)</f>
        <v>Excelente</v>
      </c>
      <c r="T3373" s="12">
        <v>0.92</v>
      </c>
      <c r="U3373" s="81" t="str" cm="1">
        <f t="array" ref="U3373">_xlfn.IFS(T3373&gt;=$X$3334,$Y$3334,T3373&gt;=$X$3335,$Y$3335,T3373&gt;=$X$3336,$Y$3336,T3373&lt;$X$3337,$Y$3337)</f>
        <v>Excelente</v>
      </c>
      <c r="AC3373" s="1" t="s">
        <v>1843</v>
      </c>
      <c r="AD3373" s="1">
        <v>67</v>
      </c>
      <c r="AH3373" s="1" t="s">
        <v>1843</v>
      </c>
      <c r="AI3373" s="1">
        <v>8.33</v>
      </c>
      <c r="AP3373" s="98" t="s">
        <v>15</v>
      </c>
      <c r="AQ3373" s="1">
        <v>67</v>
      </c>
    </row>
    <row r="3374" spans="2:43" x14ac:dyDescent="0.25">
      <c r="B3374" s="70">
        <v>2013</v>
      </c>
      <c r="C3374" s="70">
        <v>105</v>
      </c>
      <c r="J3374" s="1" t="s">
        <v>1843</v>
      </c>
      <c r="P3374" s="1" t="s">
        <v>42</v>
      </c>
      <c r="Q3374" s="1">
        <v>2007</v>
      </c>
      <c r="R3374" s="12">
        <v>0.93</v>
      </c>
      <c r="S3374" s="80" t="str" cm="1">
        <f t="array" ref="S3374">_xlfn.IFS(R3374&gt;=$X$3334,$Y$3334,R3374&gt;=$X$3335,$Y$3335,R3374&gt;=$X$3336,$Y$3336,R3374&lt;$X$3337,$Y$3337)</f>
        <v>Excelente</v>
      </c>
      <c r="T3374" s="12">
        <v>0.93</v>
      </c>
      <c r="U3374" s="81" t="str" cm="1">
        <f t="array" ref="U3374">_xlfn.IFS(T3374&gt;=$X$3334,$Y$3334,T3374&gt;=$X$3335,$Y$3335,T3374&gt;=$X$3336,$Y$3336,T3374&lt;$X$3337,$Y$3337)</f>
        <v>Excelente</v>
      </c>
      <c r="AC3374" s="1" t="s">
        <v>1843</v>
      </c>
      <c r="AD3374" s="1">
        <v>69</v>
      </c>
      <c r="AH3374" s="1" t="s">
        <v>1843</v>
      </c>
      <c r="AI3374" s="1">
        <v>8.1</v>
      </c>
      <c r="AP3374" s="98" t="s">
        <v>15</v>
      </c>
      <c r="AQ3374" s="1">
        <v>69</v>
      </c>
    </row>
    <row r="3375" spans="2:43" x14ac:dyDescent="0.25">
      <c r="B3375" s="74">
        <v>2012</v>
      </c>
      <c r="C3375" s="74">
        <v>110</v>
      </c>
      <c r="J3375" s="1" t="s">
        <v>1843</v>
      </c>
      <c r="P3375" s="1" t="s">
        <v>42</v>
      </c>
      <c r="Q3375" s="1">
        <v>2006</v>
      </c>
      <c r="R3375" s="12">
        <v>0.93</v>
      </c>
      <c r="S3375" s="80" t="str" cm="1">
        <f t="array" ref="S3375">_xlfn.IFS(R3375&gt;=$X$3334,$Y$3334,R3375&gt;=$X$3335,$Y$3335,R3375&gt;=$X$3336,$Y$3336,R3375&lt;$X$3337,$Y$3337)</f>
        <v>Excelente</v>
      </c>
      <c r="T3375" s="12">
        <v>0.93</v>
      </c>
      <c r="U3375" s="81" t="str" cm="1">
        <f t="array" ref="U3375">_xlfn.IFS(T3375&gt;=$X$3334,$Y$3334,T3375&gt;=$X$3335,$Y$3335,T3375&gt;=$X$3336,$Y$3336,T3375&lt;$X$3337,$Y$3337)</f>
        <v>Excelente</v>
      </c>
      <c r="AC3375" s="1" t="s">
        <v>1843</v>
      </c>
      <c r="AD3375" s="1">
        <v>72</v>
      </c>
      <c r="AH3375" s="1" t="s">
        <v>1843</v>
      </c>
      <c r="AI3375" s="1">
        <v>8.24</v>
      </c>
      <c r="AP3375" s="98" t="s">
        <v>15</v>
      </c>
      <c r="AQ3375" s="1">
        <v>72</v>
      </c>
    </row>
    <row r="3376" spans="2:43" x14ac:dyDescent="0.25">
      <c r="B3376" s="70">
        <v>2011</v>
      </c>
      <c r="C3376" s="70">
        <v>115</v>
      </c>
      <c r="J3376" s="1" t="s">
        <v>1843</v>
      </c>
      <c r="P3376" s="1" t="s">
        <v>42</v>
      </c>
      <c r="Q3376" s="1">
        <v>2005</v>
      </c>
      <c r="R3376" s="12">
        <v>0.93</v>
      </c>
      <c r="S3376" s="80" t="str" cm="1">
        <f t="array" ref="S3376">_xlfn.IFS(R3376&gt;=$X$3334,$Y$3334,R3376&gt;=$X$3335,$Y$3335,R3376&gt;=$X$3336,$Y$3336,R3376&lt;$X$3337,$Y$3337)</f>
        <v>Excelente</v>
      </c>
      <c r="T3376" s="12">
        <v>0.93</v>
      </c>
      <c r="U3376" s="81" t="str" cm="1">
        <f t="array" ref="U3376">_xlfn.IFS(T3376&gt;=$X$3334,$Y$3334,T3376&gt;=$X$3335,$Y$3335,T3376&gt;=$X$3336,$Y$3336,T3376&lt;$X$3337,$Y$3337)</f>
        <v>Excelente</v>
      </c>
      <c r="AC3376" s="1" t="s">
        <v>1843</v>
      </c>
      <c r="AD3376" s="1">
        <v>75</v>
      </c>
      <c r="AH3376" s="1" t="s">
        <v>1843</v>
      </c>
      <c r="AI3376" s="1">
        <v>8.06</v>
      </c>
      <c r="AP3376" s="98" t="s">
        <v>15</v>
      </c>
      <c r="AQ3376" s="1">
        <v>75</v>
      </c>
    </row>
    <row r="3377" spans="2:43" x14ac:dyDescent="0.25">
      <c r="B3377" s="74">
        <v>2010</v>
      </c>
      <c r="C3377" s="74">
        <v>121</v>
      </c>
      <c r="J3377" s="1" t="s">
        <v>1843</v>
      </c>
      <c r="P3377" s="1" t="s">
        <v>42</v>
      </c>
      <c r="Q3377" s="1">
        <v>2004</v>
      </c>
      <c r="R3377" s="12">
        <v>0.89</v>
      </c>
      <c r="S3377" s="83" t="str" cm="1">
        <f t="array" ref="S3377">_xlfn.IFS(R3377&gt;=$X$3334,$Y$3334,R3377&gt;=$X$3335,$Y$3335,R3377&gt;=$X$3336,$Y$3336,R3377&lt;$X$3337,$Y$3337)</f>
        <v>Buena</v>
      </c>
      <c r="T3377" s="12">
        <v>0.89</v>
      </c>
      <c r="U3377" s="84" t="str" cm="1">
        <f t="array" ref="U3377">_xlfn.IFS(T3377&gt;=$X$3334,$Y$3334,T3377&gt;=$X$3335,$Y$3335,T3377&gt;=$X$3336,$Y$3336,T3377&lt;$X$3337,$Y$3337)</f>
        <v>Buena</v>
      </c>
      <c r="AC3377" s="1" t="s">
        <v>1843</v>
      </c>
      <c r="AD3377" s="1">
        <v>78</v>
      </c>
      <c r="AH3377" s="1" t="s">
        <v>1843</v>
      </c>
      <c r="AI3377" s="1">
        <v>7.8</v>
      </c>
      <c r="AP3377" s="98" t="s">
        <v>15</v>
      </c>
      <c r="AQ3377" s="1">
        <v>78</v>
      </c>
    </row>
    <row r="3378" spans="2:43" x14ac:dyDescent="0.25">
      <c r="B3378" s="70">
        <v>2009</v>
      </c>
      <c r="C3378" s="70">
        <v>127</v>
      </c>
      <c r="J3378" s="1" t="s">
        <v>1843</v>
      </c>
      <c r="P3378" s="1" t="s">
        <v>42</v>
      </c>
      <c r="Q3378" s="1">
        <v>2003</v>
      </c>
      <c r="R3378" s="12">
        <v>0.92</v>
      </c>
      <c r="S3378" s="80" t="str" cm="1">
        <f t="array" ref="S3378">_xlfn.IFS(R3378&gt;=$X$3334,$Y$3334,R3378&gt;=$X$3335,$Y$3335,R3378&gt;=$X$3336,$Y$3336,R3378&lt;$X$3337,$Y$3337)</f>
        <v>Excelente</v>
      </c>
      <c r="T3378" s="12">
        <v>0.92</v>
      </c>
      <c r="U3378" s="81" t="str" cm="1">
        <f t="array" ref="U3378">_xlfn.IFS(T3378&gt;=$X$3334,$Y$3334,T3378&gt;=$X$3335,$Y$3335,T3378&gt;=$X$3336,$Y$3336,T3378&lt;$X$3337,$Y$3337)</f>
        <v>Excelente</v>
      </c>
      <c r="AC3378" s="1" t="s">
        <v>1843</v>
      </c>
      <c r="AD3378" s="1">
        <v>81</v>
      </c>
      <c r="AH3378" s="1" t="s">
        <v>1843</v>
      </c>
      <c r="AI3378" s="1">
        <v>7.01</v>
      </c>
      <c r="AP3378" s="98" t="s">
        <v>15</v>
      </c>
      <c r="AQ3378" s="1">
        <v>81</v>
      </c>
    </row>
    <row r="3379" spans="2:43" x14ac:dyDescent="0.25">
      <c r="B3379" s="74">
        <v>2008</v>
      </c>
      <c r="C3379" s="74">
        <v>133</v>
      </c>
      <c r="J3379" s="1" t="s">
        <v>1843</v>
      </c>
      <c r="P3379" s="1" t="s">
        <v>42</v>
      </c>
      <c r="Q3379" s="1">
        <v>2002</v>
      </c>
      <c r="R3379" s="12">
        <v>0.78</v>
      </c>
      <c r="S3379" s="86" t="str" cm="1">
        <f t="array" ref="S3379">_xlfn.IFS(R3379&gt;=$X$3334,$Y$3334,R3379&gt;=$X$3335,$Y$3335,R3379&gt;=$X$3336,$Y$3336,R3379&lt;$X$3337,$Y$3337)</f>
        <v>Aceptable</v>
      </c>
      <c r="T3379" s="12">
        <v>0.81</v>
      </c>
      <c r="U3379" s="84" t="str" cm="1">
        <f t="array" ref="U3379">_xlfn.IFS(T3379&gt;=$X$3334,$Y$3334,T3379&gt;=$X$3335,$Y$3335,T3379&gt;=$X$3336,$Y$3336,T3379&lt;$X$3337,$Y$3337)</f>
        <v>Buena</v>
      </c>
      <c r="AC3379" s="1" t="s">
        <v>1843</v>
      </c>
      <c r="AD3379" s="1">
        <v>84</v>
      </c>
      <c r="AH3379" s="1" t="s">
        <v>1843</v>
      </c>
      <c r="AI3379" s="1">
        <v>7.07</v>
      </c>
      <c r="AP3379" s="98" t="s">
        <v>15</v>
      </c>
      <c r="AQ3379" s="1">
        <v>84</v>
      </c>
    </row>
    <row r="3380" spans="2:43" x14ac:dyDescent="0.25">
      <c r="B3380" s="70">
        <v>2007</v>
      </c>
      <c r="C3380" s="70">
        <v>138</v>
      </c>
      <c r="J3380" s="1" t="s">
        <v>1843</v>
      </c>
      <c r="P3380" s="1" t="s">
        <v>42</v>
      </c>
      <c r="Q3380" s="1">
        <v>2001</v>
      </c>
      <c r="R3380" s="12">
        <v>0.08</v>
      </c>
      <c r="S3380" s="89" t="str" cm="1">
        <f t="array" ref="S3380">_xlfn.IFS(R3380&gt;=$X$3334,$Y$3334,R3380&gt;=$X$3335,$Y$3335,R3380&gt;=$X$3336,$Y$3336,R3380&lt;$X$3337,$Y$3337)</f>
        <v>Mala</v>
      </c>
      <c r="T3380" s="12">
        <v>0.08</v>
      </c>
      <c r="U3380" s="90" t="str" cm="1">
        <f t="array" ref="U3380">_xlfn.IFS(T3380&gt;=$X$3334,$Y$3334,T3380&gt;=$X$3335,$Y$3335,T3380&gt;=$X$3336,$Y$3336,T3380&lt;$X$3337,$Y$3337)</f>
        <v>Mala</v>
      </c>
      <c r="AC3380" s="1" t="s">
        <v>1843</v>
      </c>
      <c r="AD3380" s="1">
        <v>87</v>
      </c>
      <c r="AH3380" s="1" t="s">
        <v>1843</v>
      </c>
      <c r="AI3380" s="1">
        <v>6.35</v>
      </c>
      <c r="AP3380" s="98" t="s">
        <v>15</v>
      </c>
      <c r="AQ3380" s="1">
        <v>87</v>
      </c>
    </row>
    <row r="3381" spans="2:43" x14ac:dyDescent="0.25">
      <c r="B3381" s="74">
        <v>2014</v>
      </c>
      <c r="C3381" s="74">
        <v>9</v>
      </c>
      <c r="J3381" s="1" t="s">
        <v>1843</v>
      </c>
      <c r="P3381" s="1" t="s">
        <v>42</v>
      </c>
      <c r="Q3381" s="1">
        <v>2000</v>
      </c>
      <c r="R3381" s="12">
        <v>0.78</v>
      </c>
      <c r="S3381" s="86" t="str" cm="1">
        <f t="array" ref="S3381">_xlfn.IFS(R3381&gt;=$X$3334,$Y$3334,R3381&gt;=$X$3335,$Y$3335,R3381&gt;=$X$3336,$Y$3336,R3381&lt;$X$3337,$Y$3337)</f>
        <v>Aceptable</v>
      </c>
      <c r="T3381" s="12">
        <v>0.79</v>
      </c>
      <c r="U3381" s="87" t="str" cm="1">
        <f t="array" ref="U3381">_xlfn.IFS(T3381&gt;=$X$3334,$Y$3334,T3381&gt;=$X$3335,$Y$3335,T3381&gt;=$X$3336,$Y$3336,T3381&lt;$X$3337,$Y$3337)</f>
        <v>Aceptable</v>
      </c>
      <c r="AC3381" s="1" t="s">
        <v>1846</v>
      </c>
      <c r="AD3381" s="1">
        <v>8</v>
      </c>
      <c r="AH3381" s="1" t="s">
        <v>1846</v>
      </c>
      <c r="AI3381" s="1">
        <v>7.93</v>
      </c>
      <c r="AP3381" s="98" t="s">
        <v>16</v>
      </c>
      <c r="AQ3381" s="1">
        <v>8</v>
      </c>
    </row>
    <row r="3382" spans="2:43" x14ac:dyDescent="0.25">
      <c r="B3382" s="70">
        <v>2013</v>
      </c>
      <c r="C3382" s="70">
        <v>10</v>
      </c>
      <c r="J3382" s="1" t="s">
        <v>1843</v>
      </c>
      <c r="P3382" s="1" t="s">
        <v>49</v>
      </c>
      <c r="Q3382" s="1">
        <v>2014</v>
      </c>
      <c r="R3382" s="12">
        <v>0.83000000000000007</v>
      </c>
      <c r="S3382" s="83" t="str" cm="1">
        <f t="array" ref="S3382">_xlfn.IFS(R3382&gt;=$X$3334,$Y$3334,R3382&gt;=$X$3335,$Y$3335,R3382&gt;=$X$3336,$Y$3336,R3382&lt;$X$3337,$Y$3337)</f>
        <v>Buena</v>
      </c>
      <c r="T3382" s="12">
        <v>0.83000000000000007</v>
      </c>
      <c r="U3382" s="84" t="str" cm="1">
        <f t="array" ref="U3382">_xlfn.IFS(T3382&gt;=$X$3334,$Y$3334,T3382&gt;=$X$3335,$Y$3335,T3382&gt;=$X$3336,$Y$3336,T3382&lt;$X$3337,$Y$3337)</f>
        <v>Buena</v>
      </c>
      <c r="AC3382" s="1" t="s">
        <v>1846</v>
      </c>
      <c r="AD3382" s="1">
        <v>8</v>
      </c>
      <c r="AH3382" s="1" t="s">
        <v>1846</v>
      </c>
      <c r="AI3382" s="1">
        <v>8.2799999999999994</v>
      </c>
      <c r="AP3382" s="98" t="s">
        <v>16</v>
      </c>
      <c r="AQ3382" s="1">
        <v>8</v>
      </c>
    </row>
    <row r="3383" spans="2:43" x14ac:dyDescent="0.25">
      <c r="B3383" s="74">
        <v>2012</v>
      </c>
      <c r="C3383" s="74">
        <v>10</v>
      </c>
      <c r="J3383" s="1" t="s">
        <v>1843</v>
      </c>
      <c r="P3383" s="1" t="s">
        <v>49</v>
      </c>
      <c r="Q3383" s="1">
        <v>2013</v>
      </c>
      <c r="R3383" s="12">
        <v>0.87</v>
      </c>
      <c r="S3383" s="83" t="str" cm="1">
        <f t="array" ref="S3383">_xlfn.IFS(R3383&gt;=$X$3334,$Y$3334,R3383&gt;=$X$3335,$Y$3335,R3383&gt;=$X$3336,$Y$3336,R3383&lt;$X$3337,$Y$3337)</f>
        <v>Buena</v>
      </c>
      <c r="T3383" s="12">
        <v>0.87</v>
      </c>
      <c r="U3383" s="84" t="str" cm="1">
        <f t="array" ref="U3383">_xlfn.IFS(T3383&gt;=$X$3334,$Y$3334,T3383&gt;=$X$3335,$Y$3335,T3383&gt;=$X$3336,$Y$3336,T3383&lt;$X$3337,$Y$3337)</f>
        <v>Buena</v>
      </c>
      <c r="AC3383" s="1" t="s">
        <v>1846</v>
      </c>
      <c r="AD3383" s="1">
        <v>9</v>
      </c>
      <c r="AH3383" s="1" t="s">
        <v>1846</v>
      </c>
      <c r="AI3383" s="1">
        <v>8.35</v>
      </c>
      <c r="AP3383" s="98" t="s">
        <v>16</v>
      </c>
      <c r="AQ3383" s="1">
        <v>9</v>
      </c>
    </row>
    <row r="3384" spans="2:43" x14ac:dyDescent="0.25">
      <c r="B3384" s="70">
        <v>2011</v>
      </c>
      <c r="C3384" s="70">
        <v>10</v>
      </c>
      <c r="J3384" s="1" t="s">
        <v>1843</v>
      </c>
      <c r="P3384" s="1" t="s">
        <v>49</v>
      </c>
      <c r="Q3384" s="1">
        <v>2012</v>
      </c>
      <c r="R3384" s="12">
        <v>0.88</v>
      </c>
      <c r="S3384" s="83" t="str" cm="1">
        <f t="array" ref="S3384">_xlfn.IFS(R3384&gt;=$X$3334,$Y$3334,R3384&gt;=$X$3335,$Y$3335,R3384&gt;=$X$3336,$Y$3336,R3384&lt;$X$3337,$Y$3337)</f>
        <v>Buena</v>
      </c>
      <c r="T3384" s="12">
        <v>0.87</v>
      </c>
      <c r="U3384" s="84" t="str" cm="1">
        <f t="array" ref="U3384">_xlfn.IFS(T3384&gt;=$X$3334,$Y$3334,T3384&gt;=$X$3335,$Y$3335,T3384&gt;=$X$3336,$Y$3336,T3384&lt;$X$3337,$Y$3337)</f>
        <v>Buena</v>
      </c>
      <c r="AC3384" s="1" t="s">
        <v>1846</v>
      </c>
      <c r="AD3384" s="1">
        <v>9</v>
      </c>
      <c r="AH3384" s="1" t="s">
        <v>1846</v>
      </c>
      <c r="AI3384" s="1">
        <v>8.11</v>
      </c>
      <c r="AP3384" s="98" t="s">
        <v>16</v>
      </c>
      <c r="AQ3384" s="1">
        <v>9</v>
      </c>
    </row>
    <row r="3385" spans="2:43" x14ac:dyDescent="0.25">
      <c r="B3385" s="74">
        <v>2010</v>
      </c>
      <c r="C3385" s="74">
        <v>11</v>
      </c>
      <c r="J3385" s="1" t="s">
        <v>1843</v>
      </c>
      <c r="P3385" s="1" t="s">
        <v>49</v>
      </c>
      <c r="Q3385" s="1">
        <v>2011</v>
      </c>
      <c r="R3385" s="12">
        <v>0.88</v>
      </c>
      <c r="S3385" s="83" t="str" cm="1">
        <f t="array" ref="S3385">_xlfn.IFS(R3385&gt;=$X$3334,$Y$3334,R3385&gt;=$X$3335,$Y$3335,R3385&gt;=$X$3336,$Y$3336,R3385&lt;$X$3337,$Y$3337)</f>
        <v>Buena</v>
      </c>
      <c r="T3385" s="12">
        <v>0.88</v>
      </c>
      <c r="U3385" s="84" t="str" cm="1">
        <f t="array" ref="U3385">_xlfn.IFS(T3385&gt;=$X$3334,$Y$3334,T3385&gt;=$X$3335,$Y$3335,T3385&gt;=$X$3336,$Y$3336,T3385&lt;$X$3337,$Y$3337)</f>
        <v>Buena</v>
      </c>
      <c r="AC3385" s="1" t="s">
        <v>1846</v>
      </c>
      <c r="AD3385" s="1">
        <v>10</v>
      </c>
      <c r="AH3385" s="1" t="s">
        <v>1846</v>
      </c>
      <c r="AI3385" s="1">
        <v>8.15</v>
      </c>
      <c r="AP3385" s="98" t="s">
        <v>16</v>
      </c>
      <c r="AQ3385" s="1">
        <v>10</v>
      </c>
    </row>
    <row r="3386" spans="2:43" x14ac:dyDescent="0.25">
      <c r="B3386" s="70">
        <v>2009</v>
      </c>
      <c r="C3386" s="70">
        <v>11</v>
      </c>
      <c r="J3386" s="1" t="s">
        <v>1846</v>
      </c>
      <c r="P3386" s="1" t="s">
        <v>49</v>
      </c>
      <c r="Q3386" s="1">
        <v>2010</v>
      </c>
      <c r="R3386" s="12">
        <v>0.09</v>
      </c>
      <c r="S3386" s="89" t="str" cm="1">
        <f t="array" ref="S3386">_xlfn.IFS(R3386&gt;=$X$3334,$Y$3334,R3386&gt;=$X$3335,$Y$3335,R3386&gt;=$X$3336,$Y$3336,R3386&lt;$X$3337,$Y$3337)</f>
        <v>Mala</v>
      </c>
      <c r="T3386" s="12">
        <v>0.91</v>
      </c>
      <c r="U3386" s="81" t="str" cm="1">
        <f t="array" ref="U3386">_xlfn.IFS(T3386&gt;=$X$3334,$Y$3334,T3386&gt;=$X$3335,$Y$3335,T3386&gt;=$X$3336,$Y$3336,T3386&lt;$X$3337,$Y$3337)</f>
        <v>Excelente</v>
      </c>
      <c r="AC3386" s="1" t="s">
        <v>1846</v>
      </c>
      <c r="AD3386" s="1">
        <v>10</v>
      </c>
      <c r="AH3386" s="1" t="s">
        <v>1846</v>
      </c>
      <c r="AI3386" s="1">
        <v>8.33</v>
      </c>
      <c r="AP3386" s="98" t="s">
        <v>16</v>
      </c>
      <c r="AQ3386" s="1">
        <v>10</v>
      </c>
    </row>
    <row r="3387" spans="2:43" x14ac:dyDescent="0.25">
      <c r="B3387" s="74">
        <v>2008</v>
      </c>
      <c r="C3387" s="74">
        <v>11</v>
      </c>
      <c r="J3387" s="1" t="s">
        <v>1846</v>
      </c>
      <c r="P3387" s="1" t="s">
        <v>49</v>
      </c>
      <c r="Q3387" s="1">
        <v>2009</v>
      </c>
      <c r="R3387" s="12">
        <v>0.91</v>
      </c>
      <c r="S3387" s="80" t="str" cm="1">
        <f t="array" ref="S3387">_xlfn.IFS(R3387&gt;=$X$3334,$Y$3334,R3387&gt;=$X$3335,$Y$3335,R3387&gt;=$X$3336,$Y$3336,R3387&lt;$X$3337,$Y$3337)</f>
        <v>Excelente</v>
      </c>
      <c r="T3387" s="12">
        <v>0.94000000000000006</v>
      </c>
      <c r="U3387" s="81" t="str" cm="1">
        <f t="array" ref="U3387">_xlfn.IFS(T3387&gt;=$X$3334,$Y$3334,T3387&gt;=$X$3335,$Y$3335,T3387&gt;=$X$3336,$Y$3336,T3387&lt;$X$3337,$Y$3337)</f>
        <v>Excelente</v>
      </c>
      <c r="AC3387" s="1" t="s">
        <v>1846</v>
      </c>
      <c r="AD3387" s="1">
        <v>10</v>
      </c>
      <c r="AH3387" s="1" t="s">
        <v>1846</v>
      </c>
      <c r="AI3387" s="1">
        <v>8.41</v>
      </c>
      <c r="AP3387" s="98" t="s">
        <v>16</v>
      </c>
      <c r="AQ3387" s="1">
        <v>10</v>
      </c>
    </row>
    <row r="3388" spans="2:43" x14ac:dyDescent="0.25">
      <c r="B3388" s="70">
        <v>2007</v>
      </c>
      <c r="C3388" s="70">
        <v>12</v>
      </c>
      <c r="J3388" s="1" t="s">
        <v>1846</v>
      </c>
      <c r="P3388" s="1" t="s">
        <v>49</v>
      </c>
      <c r="Q3388" s="1">
        <v>2008</v>
      </c>
      <c r="R3388" s="12">
        <v>0.93</v>
      </c>
      <c r="S3388" s="80" t="str" cm="1">
        <f t="array" ref="S3388">_xlfn.IFS(R3388&gt;=$X$3334,$Y$3334,R3388&gt;=$X$3335,$Y$3335,R3388&gt;=$X$3336,$Y$3336,R3388&lt;$X$3337,$Y$3337)</f>
        <v>Excelente</v>
      </c>
      <c r="T3388" s="12">
        <v>0.96</v>
      </c>
      <c r="U3388" s="81" t="str" cm="1">
        <f t="array" ref="U3388">_xlfn.IFS(T3388&gt;=$X$3334,$Y$3334,T3388&gt;=$X$3335,$Y$3335,T3388&gt;=$X$3336,$Y$3336,T3388&lt;$X$3337,$Y$3337)</f>
        <v>Excelente</v>
      </c>
      <c r="AC3388" s="1" t="s">
        <v>1846</v>
      </c>
      <c r="AD3388" s="1">
        <v>10</v>
      </c>
      <c r="AH3388" s="1" t="s">
        <v>1846</v>
      </c>
      <c r="AI3388" s="1">
        <v>8.16</v>
      </c>
      <c r="AP3388" s="98" t="s">
        <v>16</v>
      </c>
      <c r="AQ3388" s="1">
        <v>10</v>
      </c>
    </row>
    <row r="3389" spans="2:43" x14ac:dyDescent="0.25">
      <c r="B3389" s="74">
        <v>2006</v>
      </c>
      <c r="C3389" s="74">
        <v>12</v>
      </c>
      <c r="J3389" s="1" t="s">
        <v>1846</v>
      </c>
      <c r="P3389" s="1" t="s">
        <v>49</v>
      </c>
      <c r="Q3389" s="1">
        <v>2007</v>
      </c>
      <c r="R3389" s="12">
        <v>0.94000000000000006</v>
      </c>
      <c r="S3389" s="80" t="str" cm="1">
        <f t="array" ref="S3389">_xlfn.IFS(R3389&gt;=$X$3334,$Y$3334,R3389&gt;=$X$3335,$Y$3335,R3389&gt;=$X$3336,$Y$3336,R3389&lt;$X$3337,$Y$3337)</f>
        <v>Excelente</v>
      </c>
      <c r="T3389" s="12">
        <v>0.96</v>
      </c>
      <c r="U3389" s="81" t="str" cm="1">
        <f t="array" ref="U3389">_xlfn.IFS(T3389&gt;=$X$3334,$Y$3334,T3389&gt;=$X$3335,$Y$3335,T3389&gt;=$X$3336,$Y$3336,T3389&lt;$X$3337,$Y$3337)</f>
        <v>Excelente</v>
      </c>
      <c r="AC3389" s="1" t="s">
        <v>1846</v>
      </c>
      <c r="AD3389" s="1">
        <v>11</v>
      </c>
      <c r="AH3389" s="1" t="s">
        <v>1846</v>
      </c>
      <c r="AI3389" s="1">
        <v>7.75</v>
      </c>
      <c r="AP3389" s="98" t="s">
        <v>16</v>
      </c>
      <c r="AQ3389" s="1">
        <v>11</v>
      </c>
    </row>
    <row r="3390" spans="2:43" x14ac:dyDescent="0.25">
      <c r="B3390" s="70">
        <v>2005</v>
      </c>
      <c r="C3390" s="70">
        <v>12</v>
      </c>
      <c r="J3390" s="1" t="s">
        <v>1846</v>
      </c>
      <c r="P3390" s="1" t="s">
        <v>49</v>
      </c>
      <c r="Q3390" s="1">
        <v>2006</v>
      </c>
      <c r="R3390" s="12">
        <v>0.96</v>
      </c>
      <c r="S3390" s="80" t="str" cm="1">
        <f t="array" ref="S3390">_xlfn.IFS(R3390&gt;=$X$3334,$Y$3334,R3390&gt;=$X$3335,$Y$3335,R3390&gt;=$X$3336,$Y$3336,R3390&lt;$X$3337,$Y$3337)</f>
        <v>Excelente</v>
      </c>
      <c r="T3390" s="12">
        <v>0.96</v>
      </c>
      <c r="U3390" s="81" t="str" cm="1">
        <f t="array" ref="U3390">_xlfn.IFS(T3390&gt;=$X$3334,$Y$3334,T3390&gt;=$X$3335,$Y$3335,T3390&gt;=$X$3336,$Y$3336,T3390&lt;$X$3337,$Y$3337)</f>
        <v>Excelente</v>
      </c>
      <c r="AC3390" s="1" t="s">
        <v>1846</v>
      </c>
      <c r="AD3390" s="1">
        <v>11</v>
      </c>
      <c r="AH3390" s="1" t="s">
        <v>1846</v>
      </c>
      <c r="AI3390" s="1">
        <v>7.53</v>
      </c>
      <c r="AP3390" s="98" t="s">
        <v>16</v>
      </c>
      <c r="AQ3390" s="1">
        <v>11</v>
      </c>
    </row>
    <row r="3391" spans="2:43" x14ac:dyDescent="0.25">
      <c r="B3391" s="74">
        <v>2004</v>
      </c>
      <c r="C3391" s="74">
        <v>12</v>
      </c>
      <c r="J3391" s="1" t="s">
        <v>1846</v>
      </c>
      <c r="P3391" s="1" t="s">
        <v>49</v>
      </c>
      <c r="Q3391" s="1">
        <v>2005</v>
      </c>
      <c r="R3391" s="12">
        <v>0.92</v>
      </c>
      <c r="S3391" s="80" t="str" cm="1">
        <f t="array" ref="S3391">_xlfn.IFS(R3391&gt;=$X$3334,$Y$3334,R3391&gt;=$X$3335,$Y$3335,R3391&gt;=$X$3336,$Y$3336,R3391&lt;$X$3337,$Y$3337)</f>
        <v>Excelente</v>
      </c>
      <c r="T3391" s="12">
        <v>0.92</v>
      </c>
      <c r="U3391" s="81" t="str" cm="1">
        <f t="array" ref="U3391">_xlfn.IFS(T3391&gt;=$X$3334,$Y$3334,T3391&gt;=$X$3335,$Y$3335,T3391&gt;=$X$3336,$Y$3336,T3391&lt;$X$3337,$Y$3337)</f>
        <v>Excelente</v>
      </c>
      <c r="AC3391" s="1" t="s">
        <v>1846</v>
      </c>
      <c r="AD3391" s="1">
        <v>11</v>
      </c>
      <c r="AH3391" s="1" t="s">
        <v>1846</v>
      </c>
      <c r="AI3391" s="1">
        <v>7.63</v>
      </c>
      <c r="AP3391" s="98" t="s">
        <v>16</v>
      </c>
      <c r="AQ3391" s="1">
        <v>11</v>
      </c>
    </row>
    <row r="3392" spans="2:43" x14ac:dyDescent="0.25">
      <c r="B3392" s="70">
        <v>2003</v>
      </c>
      <c r="C3392" s="70">
        <v>13</v>
      </c>
      <c r="J3392" s="1" t="s">
        <v>1846</v>
      </c>
      <c r="P3392" s="1" t="s">
        <v>49</v>
      </c>
      <c r="Q3392" s="1">
        <v>2004</v>
      </c>
      <c r="R3392" s="12">
        <v>0.88</v>
      </c>
      <c r="S3392" s="83" t="str" cm="1">
        <f t="array" ref="S3392">_xlfn.IFS(R3392&gt;=$X$3334,$Y$3334,R3392&gt;=$X$3335,$Y$3335,R3392&gt;=$X$3336,$Y$3336,R3392&lt;$X$3337,$Y$3337)</f>
        <v>Buena</v>
      </c>
      <c r="T3392" s="12">
        <v>0.88</v>
      </c>
      <c r="U3392" s="84" t="str" cm="1">
        <f t="array" ref="U3392">_xlfn.IFS(T3392&gt;=$X$3334,$Y$3334,T3392&gt;=$X$3335,$Y$3335,T3392&gt;=$X$3336,$Y$3336,T3392&lt;$X$3337,$Y$3337)</f>
        <v>Buena</v>
      </c>
      <c r="AC3392" s="1" t="s">
        <v>1846</v>
      </c>
      <c r="AD3392" s="1">
        <v>11</v>
      </c>
      <c r="AH3392" s="1" t="s">
        <v>1846</v>
      </c>
      <c r="AI3392" s="1">
        <v>7.62</v>
      </c>
      <c r="AP3392" s="98" t="s">
        <v>16</v>
      </c>
      <c r="AQ3392" s="1">
        <v>11</v>
      </c>
    </row>
    <row r="3393" spans="2:43" x14ac:dyDescent="0.25">
      <c r="B3393" s="74">
        <v>2002</v>
      </c>
      <c r="C3393" s="74">
        <v>13</v>
      </c>
      <c r="J3393" s="1" t="s">
        <v>1846</v>
      </c>
      <c r="P3393" s="1" t="s">
        <v>49</v>
      </c>
      <c r="Q3393" s="1">
        <v>2003</v>
      </c>
      <c r="R3393" s="12">
        <v>0.82000000000000006</v>
      </c>
      <c r="S3393" s="83" t="str" cm="1">
        <f t="array" ref="S3393">_xlfn.IFS(R3393&gt;=$X$3334,$Y$3334,R3393&gt;=$X$3335,$Y$3335,R3393&gt;=$X$3336,$Y$3336,R3393&lt;$X$3337,$Y$3337)</f>
        <v>Buena</v>
      </c>
      <c r="T3393" s="12">
        <v>0.87</v>
      </c>
      <c r="U3393" s="84" t="str" cm="1">
        <f t="array" ref="U3393">_xlfn.IFS(T3393&gt;=$X$3334,$Y$3334,T3393&gt;=$X$3335,$Y$3335,T3393&gt;=$X$3336,$Y$3336,T3393&lt;$X$3337,$Y$3337)</f>
        <v>Buena</v>
      </c>
      <c r="AC3393" s="1" t="s">
        <v>1846</v>
      </c>
      <c r="AD3393" s="1">
        <v>12</v>
      </c>
      <c r="AH3393" s="1" t="s">
        <v>1846</v>
      </c>
      <c r="AI3393" s="1">
        <v>7.81</v>
      </c>
      <c r="AP3393" s="98" t="s">
        <v>16</v>
      </c>
      <c r="AQ3393" s="1">
        <v>12</v>
      </c>
    </row>
    <row r="3394" spans="2:43" x14ac:dyDescent="0.25">
      <c r="B3394" s="70">
        <v>2014</v>
      </c>
      <c r="C3394" s="70">
        <v>1</v>
      </c>
      <c r="J3394" s="1" t="s">
        <v>1846</v>
      </c>
      <c r="P3394" s="1" t="s">
        <v>49</v>
      </c>
      <c r="Q3394" s="1">
        <v>2002</v>
      </c>
      <c r="R3394" s="12">
        <v>0.75</v>
      </c>
      <c r="S3394" s="86" t="str" cm="1">
        <f t="array" ref="S3394">_xlfn.IFS(R3394&gt;=$X$3334,$Y$3334,R3394&gt;=$X$3335,$Y$3335,R3394&gt;=$X$3336,$Y$3336,R3394&lt;$X$3337,$Y$3337)</f>
        <v>Aceptable</v>
      </c>
      <c r="T3394" s="12">
        <v>0.88</v>
      </c>
      <c r="U3394" s="84" t="str" cm="1">
        <f t="array" ref="U3394">_xlfn.IFS(T3394&gt;=$X$3334,$Y$3334,T3394&gt;=$X$3335,$Y$3335,T3394&gt;=$X$3336,$Y$3336,T3394&lt;$X$3337,$Y$3337)</f>
        <v>Buena</v>
      </c>
      <c r="AC3394" s="1" t="s">
        <v>1840</v>
      </c>
      <c r="AD3394" s="1">
        <v>1</v>
      </c>
      <c r="AH3394" s="1" t="s">
        <v>1840</v>
      </c>
      <c r="AI3394" s="1">
        <v>3.91</v>
      </c>
      <c r="AP3394" s="98" t="s">
        <v>17</v>
      </c>
      <c r="AQ3394" s="1">
        <v>1</v>
      </c>
    </row>
    <row r="3395" spans="2:43" x14ac:dyDescent="0.25">
      <c r="B3395" s="74">
        <v>2013</v>
      </c>
      <c r="C3395" s="74">
        <v>1</v>
      </c>
      <c r="J3395" s="1" t="s">
        <v>1846</v>
      </c>
      <c r="P3395" s="1" t="s">
        <v>49</v>
      </c>
      <c r="Q3395" s="1">
        <v>2001</v>
      </c>
      <c r="R3395" s="12">
        <v>0.69000000000000006</v>
      </c>
      <c r="S3395" s="86" t="str" cm="1">
        <f t="array" ref="S3395">_xlfn.IFS(R3395&gt;=$X$3334,$Y$3334,R3395&gt;=$X$3335,$Y$3335,R3395&gt;=$X$3336,$Y$3336,R3395&lt;$X$3337,$Y$3337)</f>
        <v>Aceptable</v>
      </c>
      <c r="T3395" s="12">
        <v>0.89</v>
      </c>
      <c r="U3395" s="84" t="str" cm="1">
        <f t="array" ref="U3395">_xlfn.IFS(T3395&gt;=$X$3334,$Y$3334,T3395&gt;=$X$3335,$Y$3335,T3395&gt;=$X$3336,$Y$3336,T3395&lt;$X$3337,$Y$3337)</f>
        <v>Buena</v>
      </c>
      <c r="AC3395" s="1" t="s">
        <v>1840</v>
      </c>
      <c r="AD3395" s="1">
        <v>1</v>
      </c>
      <c r="AH3395" s="1" t="s">
        <v>1840</v>
      </c>
      <c r="AI3395" s="1">
        <v>3.79</v>
      </c>
      <c r="AP3395" s="98" t="s">
        <v>17</v>
      </c>
      <c r="AQ3395" s="1">
        <v>1</v>
      </c>
    </row>
    <row r="3396" spans="2:43" x14ac:dyDescent="0.25">
      <c r="B3396" s="70">
        <v>2012</v>
      </c>
      <c r="C3396" s="70">
        <v>1</v>
      </c>
      <c r="J3396" s="1" t="s">
        <v>1846</v>
      </c>
      <c r="P3396" s="1" t="s">
        <v>49</v>
      </c>
      <c r="Q3396" s="1">
        <v>2000</v>
      </c>
      <c r="R3396" s="12">
        <v>0.36</v>
      </c>
      <c r="S3396" s="89" t="str" cm="1">
        <f t="array" ref="S3396">_xlfn.IFS(R3396&gt;=$X$3334,$Y$3334,R3396&gt;=$X$3335,$Y$3335,R3396&gt;=$X$3336,$Y$3336,R3396&lt;$X$3337,$Y$3337)</f>
        <v>Mala</v>
      </c>
      <c r="T3396" s="12">
        <v>0.87</v>
      </c>
      <c r="U3396" s="84" t="str" cm="1">
        <f t="array" ref="U3396">_xlfn.IFS(T3396&gt;=$X$3334,$Y$3334,T3396&gt;=$X$3335,$Y$3335,T3396&gt;=$X$3336,$Y$3336,T3396&lt;$X$3337,$Y$3337)</f>
        <v>Buena</v>
      </c>
      <c r="AC3396" s="1" t="s">
        <v>1840</v>
      </c>
      <c r="AD3396" s="1">
        <v>1</v>
      </c>
      <c r="AH3396" s="1" t="s">
        <v>1840</v>
      </c>
      <c r="AI3396" s="1">
        <v>3.89</v>
      </c>
      <c r="AP3396" s="98" t="s">
        <v>17</v>
      </c>
      <c r="AQ3396" s="1">
        <v>1</v>
      </c>
    </row>
    <row r="3397" spans="2:43" x14ac:dyDescent="0.25">
      <c r="B3397" s="74">
        <v>2011</v>
      </c>
      <c r="C3397" s="74">
        <v>1</v>
      </c>
      <c r="J3397" s="1" t="s">
        <v>1846</v>
      </c>
      <c r="P3397" s="1" t="s">
        <v>65</v>
      </c>
      <c r="Q3397" s="1">
        <v>2014</v>
      </c>
      <c r="R3397" s="12">
        <v>0.98</v>
      </c>
      <c r="S3397" s="80" t="str" cm="1">
        <f t="array" ref="S3397">_xlfn.IFS(R3397&gt;=$X$3334,$Y$3334,R3397&gt;=$X$3335,$Y$3335,R3397&gt;=$X$3336,$Y$3336,R3397&lt;$X$3337,$Y$3337)</f>
        <v>Excelente</v>
      </c>
      <c r="T3397" s="12">
        <v>0.98</v>
      </c>
      <c r="U3397" s="81" t="str" cm="1">
        <f t="array" ref="U3397">_xlfn.IFS(T3397&gt;=$X$3334,$Y$3334,T3397&gt;=$X$3335,$Y$3335,T3397&gt;=$X$3336,$Y$3336,T3397&lt;$X$3337,$Y$3337)</f>
        <v>Excelente</v>
      </c>
      <c r="AC3397" s="1" t="s">
        <v>1840</v>
      </c>
      <c r="AD3397" s="1">
        <v>1</v>
      </c>
      <c r="AH3397" s="1" t="s">
        <v>1840</v>
      </c>
      <c r="AI3397" s="1">
        <v>4.09</v>
      </c>
      <c r="AP3397" s="98" t="s">
        <v>17</v>
      </c>
      <c r="AQ3397" s="1">
        <v>1</v>
      </c>
    </row>
    <row r="3398" spans="2:43" x14ac:dyDescent="0.25">
      <c r="B3398" s="70">
        <v>2010</v>
      </c>
      <c r="C3398" s="70">
        <v>1</v>
      </c>
      <c r="J3398" s="1" t="s">
        <v>1846</v>
      </c>
      <c r="P3398" s="1" t="s">
        <v>65</v>
      </c>
      <c r="Q3398" s="1">
        <v>2013</v>
      </c>
      <c r="R3398" s="12">
        <v>0.98</v>
      </c>
      <c r="S3398" s="80" t="str" cm="1">
        <f t="array" ref="S3398">_xlfn.IFS(R3398&gt;=$X$3334,$Y$3334,R3398&gt;=$X$3335,$Y$3335,R3398&gt;=$X$3336,$Y$3336,R3398&lt;$X$3337,$Y$3337)</f>
        <v>Excelente</v>
      </c>
      <c r="T3398" s="12">
        <v>0.98</v>
      </c>
      <c r="U3398" s="81" t="str" cm="1">
        <f t="array" ref="U3398">_xlfn.IFS(T3398&gt;=$X$3334,$Y$3334,T3398&gt;=$X$3335,$Y$3335,T3398&gt;=$X$3336,$Y$3336,T3398&lt;$X$3337,$Y$3337)</f>
        <v>Excelente</v>
      </c>
      <c r="AC3398" s="1" t="s">
        <v>1840</v>
      </c>
      <c r="AD3398" s="1">
        <v>1</v>
      </c>
      <c r="AH3398" s="1" t="s">
        <v>1840</v>
      </c>
      <c r="AI3398" s="1">
        <v>4.2300000000000004</v>
      </c>
      <c r="AP3398" s="98" t="s">
        <v>17</v>
      </c>
      <c r="AQ3398" s="1">
        <v>1</v>
      </c>
    </row>
    <row r="3399" spans="2:43" x14ac:dyDescent="0.25">
      <c r="B3399" s="74">
        <v>2009</v>
      </c>
      <c r="C3399" s="74">
        <v>1</v>
      </c>
      <c r="J3399" s="1" t="s">
        <v>1840</v>
      </c>
      <c r="P3399" s="1" t="s">
        <v>65</v>
      </c>
      <c r="Q3399" s="1">
        <v>2012</v>
      </c>
      <c r="R3399" s="12">
        <v>0.97</v>
      </c>
      <c r="S3399" s="80" t="str" cm="1">
        <f t="array" ref="S3399">_xlfn.IFS(R3399&gt;=$X$3334,$Y$3334,R3399&gt;=$X$3335,$Y$3335,R3399&gt;=$X$3336,$Y$3336,R3399&lt;$X$3337,$Y$3337)</f>
        <v>Excelente</v>
      </c>
      <c r="T3399" s="12">
        <v>0.97</v>
      </c>
      <c r="U3399" s="81" t="str" cm="1">
        <f t="array" ref="U3399">_xlfn.IFS(T3399&gt;=$X$3334,$Y$3334,T3399&gt;=$X$3335,$Y$3335,T3399&gt;=$X$3336,$Y$3336,T3399&lt;$X$3337,$Y$3337)</f>
        <v>Excelente</v>
      </c>
      <c r="AC3399" s="1" t="s">
        <v>1840</v>
      </c>
      <c r="AD3399" s="1">
        <v>1</v>
      </c>
      <c r="AH3399" s="1" t="s">
        <v>1840</v>
      </c>
      <c r="AI3399" s="1">
        <v>3.96</v>
      </c>
      <c r="AP3399" s="98" t="s">
        <v>17</v>
      </c>
      <c r="AQ3399" s="1">
        <v>1</v>
      </c>
    </row>
    <row r="3400" spans="2:43" x14ac:dyDescent="0.25">
      <c r="B3400" s="70">
        <v>2008</v>
      </c>
      <c r="C3400" s="70">
        <v>1</v>
      </c>
      <c r="J3400" s="1" t="s">
        <v>1840</v>
      </c>
      <c r="P3400" s="1" t="s">
        <v>65</v>
      </c>
      <c r="Q3400" s="1">
        <v>2011</v>
      </c>
      <c r="R3400" s="12">
        <v>0.93</v>
      </c>
      <c r="S3400" s="80" t="str" cm="1">
        <f t="array" ref="S3400">_xlfn.IFS(R3400&gt;=$X$3334,$Y$3334,R3400&gt;=$X$3335,$Y$3335,R3400&gt;=$X$3336,$Y$3336,R3400&lt;$X$3337,$Y$3337)</f>
        <v>Excelente</v>
      </c>
      <c r="T3400" s="12">
        <v>0.93</v>
      </c>
      <c r="U3400" s="81" t="str" cm="1">
        <f t="array" ref="U3400">_xlfn.IFS(T3400&gt;=$X$3334,$Y$3334,T3400&gt;=$X$3335,$Y$3335,T3400&gt;=$X$3336,$Y$3336,T3400&lt;$X$3337,$Y$3337)</f>
        <v>Excelente</v>
      </c>
      <c r="AC3400" s="1" t="s">
        <v>1840</v>
      </c>
      <c r="AD3400" s="1">
        <v>1</v>
      </c>
      <c r="AH3400" s="1" t="s">
        <v>1840</v>
      </c>
      <c r="AI3400" s="1">
        <v>3.96</v>
      </c>
      <c r="AP3400" s="98" t="s">
        <v>17</v>
      </c>
      <c r="AQ3400" s="1">
        <v>1</v>
      </c>
    </row>
    <row r="3401" spans="2:43" x14ac:dyDescent="0.25">
      <c r="B3401" s="74">
        <v>2007</v>
      </c>
      <c r="C3401" s="74">
        <v>1</v>
      </c>
      <c r="J3401" s="1" t="s">
        <v>1840</v>
      </c>
      <c r="P3401" s="1" t="s">
        <v>65</v>
      </c>
      <c r="Q3401" s="1">
        <v>2010</v>
      </c>
      <c r="R3401" s="12">
        <v>0.95000000000000007</v>
      </c>
      <c r="S3401" s="80" t="str" cm="1">
        <f t="array" ref="S3401">_xlfn.IFS(R3401&gt;=$X$3334,$Y$3334,R3401&gt;=$X$3335,$Y$3335,R3401&gt;=$X$3336,$Y$3336,R3401&lt;$X$3337,$Y$3337)</f>
        <v>Excelente</v>
      </c>
      <c r="T3401" s="12">
        <v>0.95000000000000007</v>
      </c>
      <c r="U3401" s="81" t="str" cm="1">
        <f t="array" ref="U3401">_xlfn.IFS(T3401&gt;=$X$3334,$Y$3334,T3401&gt;=$X$3335,$Y$3335,T3401&gt;=$X$3336,$Y$3336,T3401&lt;$X$3337,$Y$3337)</f>
        <v>Excelente</v>
      </c>
      <c r="AC3401" s="1" t="s">
        <v>1840</v>
      </c>
      <c r="AD3401" s="1">
        <v>1</v>
      </c>
      <c r="AH3401" s="1" t="s">
        <v>1840</v>
      </c>
      <c r="AI3401" s="1">
        <v>3.99</v>
      </c>
      <c r="AP3401" s="98" t="s">
        <v>17</v>
      </c>
      <c r="AQ3401" s="1">
        <v>1</v>
      </c>
    </row>
    <row r="3402" spans="2:43" x14ac:dyDescent="0.25">
      <c r="B3402" s="70">
        <v>2006</v>
      </c>
      <c r="C3402" s="70">
        <v>1</v>
      </c>
      <c r="J3402" s="1" t="s">
        <v>1840</v>
      </c>
      <c r="P3402" s="1" t="s">
        <v>65</v>
      </c>
      <c r="Q3402" s="1">
        <v>2009</v>
      </c>
      <c r="R3402" s="12">
        <v>0.98</v>
      </c>
      <c r="S3402" s="80" t="str" cm="1">
        <f t="array" ref="S3402">_xlfn.IFS(R3402&gt;=$X$3334,$Y$3334,R3402&gt;=$X$3335,$Y$3335,R3402&gt;=$X$3336,$Y$3336,R3402&lt;$X$3337,$Y$3337)</f>
        <v>Excelente</v>
      </c>
      <c r="T3402" s="12">
        <v>0.98</v>
      </c>
      <c r="U3402" s="81" t="str" cm="1">
        <f t="array" ref="U3402">_xlfn.IFS(T3402&gt;=$X$3334,$Y$3334,T3402&gt;=$X$3335,$Y$3335,T3402&gt;=$X$3336,$Y$3336,T3402&lt;$X$3337,$Y$3337)</f>
        <v>Excelente</v>
      </c>
      <c r="AC3402" s="1" t="s">
        <v>1840</v>
      </c>
      <c r="AD3402" s="1">
        <v>1</v>
      </c>
      <c r="AH3402" s="1" t="s">
        <v>1840</v>
      </c>
      <c r="AI3402" s="1">
        <v>4.01</v>
      </c>
      <c r="AP3402" s="98" t="s">
        <v>17</v>
      </c>
      <c r="AQ3402" s="1">
        <v>1</v>
      </c>
    </row>
    <row r="3403" spans="2:43" x14ac:dyDescent="0.25">
      <c r="B3403" s="74">
        <v>2005</v>
      </c>
      <c r="C3403" s="74">
        <v>1</v>
      </c>
      <c r="J3403" s="1" t="s">
        <v>1840</v>
      </c>
      <c r="P3403" s="1" t="s">
        <v>65</v>
      </c>
      <c r="Q3403" s="1">
        <v>2008</v>
      </c>
      <c r="R3403" s="12">
        <v>0.93</v>
      </c>
      <c r="S3403" s="80" t="str" cm="1">
        <f t="array" ref="S3403">_xlfn.IFS(R3403&gt;=$X$3334,$Y$3334,R3403&gt;=$X$3335,$Y$3335,R3403&gt;=$X$3336,$Y$3336,R3403&lt;$X$3337,$Y$3337)</f>
        <v>Excelente</v>
      </c>
      <c r="T3403" s="12">
        <v>0.93</v>
      </c>
      <c r="U3403" s="81" t="str" cm="1">
        <f t="array" ref="U3403">_xlfn.IFS(T3403&gt;=$X$3334,$Y$3334,T3403&gt;=$X$3335,$Y$3335,T3403&gt;=$X$3336,$Y$3336,T3403&lt;$X$3337,$Y$3337)</f>
        <v>Excelente</v>
      </c>
      <c r="AC3403" s="1" t="s">
        <v>1840</v>
      </c>
      <c r="AD3403" s="1">
        <v>1</v>
      </c>
      <c r="AH3403" s="1" t="s">
        <v>1840</v>
      </c>
      <c r="AI3403" s="1">
        <v>4.25</v>
      </c>
      <c r="AP3403" s="98" t="s">
        <v>17</v>
      </c>
      <c r="AQ3403" s="1">
        <v>1</v>
      </c>
    </row>
    <row r="3404" spans="2:43" x14ac:dyDescent="0.25">
      <c r="B3404" s="70">
        <v>2004</v>
      </c>
      <c r="C3404" s="70">
        <v>1</v>
      </c>
      <c r="J3404" s="1" t="s">
        <v>1840</v>
      </c>
      <c r="P3404" s="1" t="s">
        <v>65</v>
      </c>
      <c r="Q3404" s="1">
        <v>2007</v>
      </c>
      <c r="R3404" s="12">
        <v>0.94000000000000006</v>
      </c>
      <c r="S3404" s="80" t="str" cm="1">
        <f t="array" ref="S3404">_xlfn.IFS(R3404&gt;=$X$3334,$Y$3334,R3404&gt;=$X$3335,$Y$3335,R3404&gt;=$X$3336,$Y$3336,R3404&lt;$X$3337,$Y$3337)</f>
        <v>Excelente</v>
      </c>
      <c r="T3404" s="12">
        <v>0.94000000000000006</v>
      </c>
      <c r="U3404" s="81" t="str" cm="1">
        <f t="array" ref="U3404">_xlfn.IFS(T3404&gt;=$X$3334,$Y$3334,T3404&gt;=$X$3335,$Y$3335,T3404&gt;=$X$3336,$Y$3336,T3404&lt;$X$3337,$Y$3337)</f>
        <v>Excelente</v>
      </c>
      <c r="AC3404" s="1" t="s">
        <v>1840</v>
      </c>
      <c r="AD3404" s="1">
        <v>1</v>
      </c>
      <c r="AH3404" s="1" t="s">
        <v>1840</v>
      </c>
      <c r="AI3404" s="1">
        <v>3.81</v>
      </c>
      <c r="AP3404" s="98" t="s">
        <v>17</v>
      </c>
      <c r="AQ3404" s="1">
        <v>1</v>
      </c>
    </row>
    <row r="3405" spans="2:43" x14ac:dyDescent="0.25">
      <c r="B3405" s="74">
        <v>2003</v>
      </c>
      <c r="C3405" s="74">
        <v>1</v>
      </c>
      <c r="J3405" s="1" t="s">
        <v>1840</v>
      </c>
      <c r="P3405" s="1" t="s">
        <v>65</v>
      </c>
      <c r="Q3405" s="1">
        <v>2006</v>
      </c>
      <c r="R3405" s="12">
        <v>0.93</v>
      </c>
      <c r="S3405" s="80" t="str" cm="1">
        <f t="array" ref="S3405">_xlfn.IFS(R3405&gt;=$X$3334,$Y$3334,R3405&gt;=$X$3335,$Y$3335,R3405&gt;=$X$3336,$Y$3336,R3405&lt;$X$3337,$Y$3337)</f>
        <v>Excelente</v>
      </c>
      <c r="T3405" s="12">
        <v>0.93</v>
      </c>
      <c r="U3405" s="81" t="str" cm="1">
        <f t="array" ref="U3405">_xlfn.IFS(T3405&gt;=$X$3334,$Y$3334,T3405&gt;=$X$3335,$Y$3335,T3405&gt;=$X$3336,$Y$3336,T3405&lt;$X$3337,$Y$3337)</f>
        <v>Excelente</v>
      </c>
      <c r="AC3405" s="1" t="s">
        <v>1840</v>
      </c>
      <c r="AD3405" s="1">
        <v>1</v>
      </c>
      <c r="AH3405" s="1" t="s">
        <v>1840</v>
      </c>
      <c r="AI3405" s="1">
        <v>3.03</v>
      </c>
      <c r="AP3405" s="98" t="s">
        <v>17</v>
      </c>
      <c r="AQ3405" s="1">
        <v>1</v>
      </c>
    </row>
    <row r="3406" spans="2:43" x14ac:dyDescent="0.25">
      <c r="B3406" s="70">
        <v>2002</v>
      </c>
      <c r="C3406" s="70">
        <v>1</v>
      </c>
      <c r="J3406" s="1" t="s">
        <v>1840</v>
      </c>
      <c r="P3406" s="1" t="s">
        <v>65</v>
      </c>
      <c r="Q3406" s="1">
        <v>2005</v>
      </c>
      <c r="R3406" s="12">
        <v>0.93</v>
      </c>
      <c r="S3406" s="80" t="str" cm="1">
        <f t="array" ref="S3406">_xlfn.IFS(R3406&gt;=$X$3334,$Y$3334,R3406&gt;=$X$3335,$Y$3335,R3406&gt;=$X$3336,$Y$3336,R3406&lt;$X$3337,$Y$3337)</f>
        <v>Excelente</v>
      </c>
      <c r="T3406" s="12">
        <v>0.93</v>
      </c>
      <c r="U3406" s="81" t="str" cm="1">
        <f t="array" ref="U3406">_xlfn.IFS(T3406&gt;=$X$3334,$Y$3334,T3406&gt;=$X$3335,$Y$3335,T3406&gt;=$X$3336,$Y$3336,T3406&lt;$X$3337,$Y$3337)</f>
        <v>Excelente</v>
      </c>
      <c r="AC3406" s="1" t="s">
        <v>1840</v>
      </c>
      <c r="AD3406" s="1">
        <v>1</v>
      </c>
      <c r="AH3406" s="1" t="s">
        <v>1840</v>
      </c>
      <c r="AI3406" s="1">
        <v>2.86</v>
      </c>
      <c r="AP3406" s="98" t="s">
        <v>17</v>
      </c>
      <c r="AQ3406" s="1">
        <v>1</v>
      </c>
    </row>
    <row r="3407" spans="2:43" x14ac:dyDescent="0.25">
      <c r="B3407" s="74">
        <v>2001</v>
      </c>
      <c r="C3407" s="74">
        <v>1</v>
      </c>
      <c r="J3407" s="1" t="s">
        <v>1840</v>
      </c>
      <c r="P3407" s="1" t="s">
        <v>65</v>
      </c>
      <c r="Q3407" s="1">
        <v>2004</v>
      </c>
      <c r="R3407" s="12">
        <v>0.91</v>
      </c>
      <c r="S3407" s="80" t="str" cm="1">
        <f t="array" ref="S3407">_xlfn.IFS(R3407&gt;=$X$3334,$Y$3334,R3407&gt;=$X$3335,$Y$3335,R3407&gt;=$X$3336,$Y$3336,R3407&lt;$X$3337,$Y$3337)</f>
        <v>Excelente</v>
      </c>
      <c r="T3407" s="12">
        <v>0.91</v>
      </c>
      <c r="U3407" s="81" t="str" cm="1">
        <f t="array" ref="U3407">_xlfn.IFS(T3407&gt;=$X$3334,$Y$3334,T3407&gt;=$X$3335,$Y$3335,T3407&gt;=$X$3336,$Y$3336,T3407&lt;$X$3337,$Y$3337)</f>
        <v>Excelente</v>
      </c>
      <c r="AC3407" s="1" t="s">
        <v>1840</v>
      </c>
      <c r="AD3407" s="1">
        <v>1</v>
      </c>
      <c r="AH3407" s="1" t="s">
        <v>1840</v>
      </c>
      <c r="AI3407" s="1">
        <v>2.86</v>
      </c>
      <c r="AP3407" s="98" t="s">
        <v>17</v>
      </c>
      <c r="AQ3407" s="1">
        <v>1</v>
      </c>
    </row>
    <row r="3408" spans="2:43" x14ac:dyDescent="0.25">
      <c r="B3408" s="70">
        <v>2000</v>
      </c>
      <c r="C3408" s="70">
        <v>1</v>
      </c>
      <c r="J3408" s="1" t="s">
        <v>1840</v>
      </c>
      <c r="P3408" s="1" t="s">
        <v>65</v>
      </c>
      <c r="Q3408" s="1">
        <v>2003</v>
      </c>
      <c r="R3408" s="12">
        <v>0.09</v>
      </c>
      <c r="S3408" s="89" t="str" cm="1">
        <f t="array" ref="S3408">_xlfn.IFS(R3408&gt;=$X$3334,$Y$3334,R3408&gt;=$X$3335,$Y$3335,R3408&gt;=$X$3336,$Y$3336,R3408&lt;$X$3337,$Y$3337)</f>
        <v>Mala</v>
      </c>
      <c r="T3408" s="12">
        <v>0.09</v>
      </c>
      <c r="U3408" s="90" t="str" cm="1">
        <f t="array" ref="U3408">_xlfn.IFS(T3408&gt;=$X$3334,$Y$3334,T3408&gt;=$X$3335,$Y$3335,T3408&gt;=$X$3336,$Y$3336,T3408&lt;$X$3337,$Y$3337)</f>
        <v>Mala</v>
      </c>
      <c r="AC3408" s="1" t="s">
        <v>1840</v>
      </c>
      <c r="AD3408" s="1">
        <v>1</v>
      </c>
      <c r="AH3408" s="1" t="s">
        <v>1840</v>
      </c>
      <c r="AI3408" s="1">
        <v>2.9</v>
      </c>
      <c r="AP3408" s="98" t="s">
        <v>17</v>
      </c>
      <c r="AQ3408" s="1">
        <v>1</v>
      </c>
    </row>
    <row r="3409" spans="2:43" x14ac:dyDescent="0.25">
      <c r="B3409" s="74">
        <v>2014</v>
      </c>
      <c r="C3409" s="74">
        <v>1</v>
      </c>
      <c r="J3409" s="1" t="s">
        <v>1840</v>
      </c>
      <c r="P3409" s="1" t="s">
        <v>65</v>
      </c>
      <c r="Q3409" s="1">
        <v>2002</v>
      </c>
      <c r="R3409" s="12">
        <v>0.91</v>
      </c>
      <c r="S3409" s="80" t="str" cm="1">
        <f t="array" ref="S3409">_xlfn.IFS(R3409&gt;=$X$3334,$Y$3334,R3409&gt;=$X$3335,$Y$3335,R3409&gt;=$X$3336,$Y$3336,R3409&lt;$X$3337,$Y$3337)</f>
        <v>Excelente</v>
      </c>
      <c r="T3409" s="12">
        <v>0.91</v>
      </c>
      <c r="U3409" s="81" t="str" cm="1">
        <f t="array" ref="U3409">_xlfn.IFS(T3409&gt;=$X$3334,$Y$3334,T3409&gt;=$X$3335,$Y$3335,T3409&gt;=$X$3336,$Y$3336,T3409&lt;$X$3337,$Y$3337)</f>
        <v>Excelente</v>
      </c>
      <c r="AC3409" s="1" t="s">
        <v>1841</v>
      </c>
      <c r="AD3409" s="1">
        <v>1</v>
      </c>
      <c r="AH3409" s="1" t="s">
        <v>1841</v>
      </c>
      <c r="AI3409" s="1">
        <v>9.7100000000000009</v>
      </c>
      <c r="AP3409" s="98" t="s">
        <v>18</v>
      </c>
      <c r="AQ3409" s="1">
        <v>1</v>
      </c>
    </row>
    <row r="3410" spans="2:43" x14ac:dyDescent="0.25">
      <c r="B3410" s="70">
        <v>2013</v>
      </c>
      <c r="C3410" s="70">
        <v>1</v>
      </c>
      <c r="J3410" s="1" t="s">
        <v>1840</v>
      </c>
      <c r="P3410" s="1" t="s">
        <v>65</v>
      </c>
      <c r="Q3410" s="1">
        <v>2001</v>
      </c>
      <c r="R3410" s="12">
        <v>0.85</v>
      </c>
      <c r="S3410" s="83" t="str" cm="1">
        <f t="array" ref="S3410">_xlfn.IFS(R3410&gt;=$X$3334,$Y$3334,R3410&gt;=$X$3335,$Y$3335,R3410&gt;=$X$3336,$Y$3336,R3410&lt;$X$3337,$Y$3337)</f>
        <v>Buena</v>
      </c>
      <c r="T3410" s="12">
        <v>0.85</v>
      </c>
      <c r="U3410" s="84" t="str" cm="1">
        <f t="array" ref="U3410">_xlfn.IFS(T3410&gt;=$X$3334,$Y$3334,T3410&gt;=$X$3335,$Y$3335,T3410&gt;=$X$3336,$Y$3336,T3410&lt;$X$3337,$Y$3337)</f>
        <v>Buena</v>
      </c>
      <c r="AC3410" s="1" t="s">
        <v>1841</v>
      </c>
      <c r="AD3410" s="1">
        <v>1</v>
      </c>
      <c r="AH3410" s="1" t="s">
        <v>1841</v>
      </c>
      <c r="AI3410" s="1">
        <v>9.8699999999999992</v>
      </c>
      <c r="AP3410" s="98" t="s">
        <v>18</v>
      </c>
      <c r="AQ3410" s="1">
        <v>1</v>
      </c>
    </row>
    <row r="3411" spans="2:43" x14ac:dyDescent="0.25">
      <c r="B3411" s="74">
        <v>2012</v>
      </c>
      <c r="C3411" s="74">
        <v>1</v>
      </c>
      <c r="J3411" s="1" t="s">
        <v>1840</v>
      </c>
      <c r="P3411" s="1" t="s">
        <v>108</v>
      </c>
      <c r="Q3411" s="1">
        <v>2014</v>
      </c>
      <c r="R3411" s="12">
        <v>0.87</v>
      </c>
      <c r="S3411" s="83" t="str" cm="1">
        <f t="array" ref="S3411">_xlfn.IFS(R3411&gt;=$X$3334,$Y$3334,R3411&gt;=$X$3335,$Y$3335,R3411&gt;=$X$3336,$Y$3336,R3411&lt;$X$3337,$Y$3337)</f>
        <v>Buena</v>
      </c>
      <c r="T3411" s="12">
        <v>0.87</v>
      </c>
      <c r="U3411" s="84" t="str" cm="1">
        <f t="array" ref="U3411">_xlfn.IFS(T3411&gt;=$X$3334,$Y$3334,T3411&gt;=$X$3335,$Y$3335,T3411&gt;=$X$3336,$Y$3336,T3411&lt;$X$3337,$Y$3337)</f>
        <v>Buena</v>
      </c>
      <c r="AC3411" s="1" t="s">
        <v>1841</v>
      </c>
      <c r="AD3411" s="1">
        <v>1</v>
      </c>
      <c r="AH3411" s="1" t="s">
        <v>1841</v>
      </c>
      <c r="AI3411" s="1">
        <v>10.029999999999999</v>
      </c>
      <c r="AP3411" s="98" t="s">
        <v>18</v>
      </c>
      <c r="AQ3411" s="1">
        <v>1</v>
      </c>
    </row>
    <row r="3412" spans="2:43" x14ac:dyDescent="0.25">
      <c r="B3412" s="70">
        <v>2011</v>
      </c>
      <c r="C3412" s="70">
        <v>1</v>
      </c>
      <c r="J3412" s="1" t="s">
        <v>1840</v>
      </c>
      <c r="P3412" s="1" t="s">
        <v>108</v>
      </c>
      <c r="Q3412" s="1">
        <v>2013</v>
      </c>
      <c r="R3412" s="12">
        <v>0.86</v>
      </c>
      <c r="S3412" s="83" t="str" cm="1">
        <f t="array" ref="S3412">_xlfn.IFS(R3412&gt;=$X$3334,$Y$3334,R3412&gt;=$X$3335,$Y$3335,R3412&gt;=$X$3336,$Y$3336,R3412&lt;$X$3337,$Y$3337)</f>
        <v>Buena</v>
      </c>
      <c r="T3412" s="12">
        <v>0.86</v>
      </c>
      <c r="U3412" s="84" t="str" cm="1">
        <f t="array" ref="U3412">_xlfn.IFS(T3412&gt;=$X$3334,$Y$3334,T3412&gt;=$X$3335,$Y$3335,T3412&gt;=$X$3336,$Y$3336,T3412&lt;$X$3337,$Y$3337)</f>
        <v>Buena</v>
      </c>
      <c r="AC3412" s="1" t="s">
        <v>1841</v>
      </c>
      <c r="AD3412" s="1">
        <v>1</v>
      </c>
      <c r="AH3412" s="1" t="s">
        <v>1841</v>
      </c>
      <c r="AI3412" s="1">
        <v>10.3</v>
      </c>
      <c r="AP3412" s="98" t="s">
        <v>18</v>
      </c>
      <c r="AQ3412" s="1">
        <v>1</v>
      </c>
    </row>
    <row r="3413" spans="2:43" x14ac:dyDescent="0.25">
      <c r="B3413" s="74">
        <v>2010</v>
      </c>
      <c r="C3413" s="74">
        <v>1</v>
      </c>
      <c r="J3413" s="1" t="s">
        <v>1840</v>
      </c>
      <c r="P3413" s="1" t="s">
        <v>108</v>
      </c>
      <c r="Q3413" s="1">
        <v>2012</v>
      </c>
      <c r="R3413" s="12">
        <v>0.87</v>
      </c>
      <c r="S3413" s="83" t="str" cm="1">
        <f t="array" ref="S3413">_xlfn.IFS(R3413&gt;=$X$3334,$Y$3334,R3413&gt;=$X$3335,$Y$3335,R3413&gt;=$X$3336,$Y$3336,R3413&lt;$X$3337,$Y$3337)</f>
        <v>Buena</v>
      </c>
      <c r="T3413" s="12">
        <v>0.87</v>
      </c>
      <c r="U3413" s="84" t="str" cm="1">
        <f t="array" ref="U3413">_xlfn.IFS(T3413&gt;=$X$3334,$Y$3334,T3413&gt;=$X$3335,$Y$3335,T3413&gt;=$X$3336,$Y$3336,T3413&lt;$X$3337,$Y$3337)</f>
        <v>Buena</v>
      </c>
      <c r="AC3413" s="1" t="s">
        <v>1841</v>
      </c>
      <c r="AD3413" s="1">
        <v>1</v>
      </c>
      <c r="AH3413" s="1" t="s">
        <v>1841</v>
      </c>
      <c r="AI3413" s="1">
        <v>10.52</v>
      </c>
      <c r="AP3413" s="98" t="s">
        <v>18</v>
      </c>
      <c r="AQ3413" s="1">
        <v>1</v>
      </c>
    </row>
    <row r="3414" spans="2:43" x14ac:dyDescent="0.25">
      <c r="B3414" s="70">
        <v>2009</v>
      </c>
      <c r="C3414" s="70">
        <v>1</v>
      </c>
      <c r="J3414" s="1" t="s">
        <v>1841</v>
      </c>
      <c r="P3414" s="1" t="s">
        <v>108</v>
      </c>
      <c r="Q3414" s="1">
        <v>2011</v>
      </c>
      <c r="R3414" s="12">
        <v>0.89</v>
      </c>
      <c r="S3414" s="83" t="str" cm="1">
        <f t="array" ref="S3414">_xlfn.IFS(R3414&gt;=$X$3334,$Y$3334,R3414&gt;=$X$3335,$Y$3335,R3414&gt;=$X$3336,$Y$3336,R3414&lt;$X$3337,$Y$3337)</f>
        <v>Buena</v>
      </c>
      <c r="T3414" s="12">
        <v>0.89</v>
      </c>
      <c r="U3414" s="84" t="str" cm="1">
        <f t="array" ref="U3414">_xlfn.IFS(T3414&gt;=$X$3334,$Y$3334,T3414&gt;=$X$3335,$Y$3335,T3414&gt;=$X$3336,$Y$3336,T3414&lt;$X$3337,$Y$3337)</f>
        <v>Buena</v>
      </c>
      <c r="AC3414" s="1" t="s">
        <v>1841</v>
      </c>
      <c r="AD3414" s="1">
        <v>1</v>
      </c>
      <c r="AH3414" s="1" t="s">
        <v>1841</v>
      </c>
      <c r="AI3414" s="1">
        <v>10.62</v>
      </c>
      <c r="AP3414" s="98" t="s">
        <v>18</v>
      </c>
      <c r="AQ3414" s="1">
        <v>1</v>
      </c>
    </row>
    <row r="3415" spans="2:43" x14ac:dyDescent="0.25">
      <c r="B3415" s="74">
        <v>2008</v>
      </c>
      <c r="C3415" s="74">
        <v>1</v>
      </c>
      <c r="J3415" s="1" t="s">
        <v>1841</v>
      </c>
      <c r="P3415" s="1" t="s">
        <v>108</v>
      </c>
      <c r="Q3415" s="1">
        <v>2010</v>
      </c>
      <c r="R3415" s="12">
        <v>0.89</v>
      </c>
      <c r="S3415" s="83" t="str" cm="1">
        <f t="array" ref="S3415">_xlfn.IFS(R3415&gt;=$X$3334,$Y$3334,R3415&gt;=$X$3335,$Y$3335,R3415&gt;=$X$3336,$Y$3336,R3415&lt;$X$3337,$Y$3337)</f>
        <v>Buena</v>
      </c>
      <c r="T3415" s="12">
        <v>0.89</v>
      </c>
      <c r="U3415" s="84" t="str" cm="1">
        <f t="array" ref="U3415">_xlfn.IFS(T3415&gt;=$X$3334,$Y$3334,T3415&gt;=$X$3335,$Y$3335,T3415&gt;=$X$3336,$Y$3336,T3415&lt;$X$3337,$Y$3337)</f>
        <v>Buena</v>
      </c>
      <c r="AC3415" s="1" t="s">
        <v>1841</v>
      </c>
      <c r="AD3415" s="1">
        <v>1</v>
      </c>
      <c r="AH3415" s="1" t="s">
        <v>1841</v>
      </c>
      <c r="AI3415" s="1">
        <v>10.76</v>
      </c>
      <c r="AP3415" s="98" t="s">
        <v>18</v>
      </c>
      <c r="AQ3415" s="1">
        <v>1</v>
      </c>
    </row>
    <row r="3416" spans="2:43" x14ac:dyDescent="0.25">
      <c r="B3416" s="70">
        <v>2007</v>
      </c>
      <c r="C3416" s="70">
        <v>2</v>
      </c>
      <c r="J3416" s="1" t="s">
        <v>1841</v>
      </c>
      <c r="P3416" s="1" t="s">
        <v>108</v>
      </c>
      <c r="Q3416" s="1">
        <v>2009</v>
      </c>
      <c r="R3416" s="12">
        <v>0.85</v>
      </c>
      <c r="S3416" s="83" t="str" cm="1">
        <f t="array" ref="S3416">_xlfn.IFS(R3416&gt;=$X$3334,$Y$3334,R3416&gt;=$X$3335,$Y$3335,R3416&gt;=$X$3336,$Y$3336,R3416&lt;$X$3337,$Y$3337)</f>
        <v>Buena</v>
      </c>
      <c r="T3416" s="12">
        <v>0.85</v>
      </c>
      <c r="U3416" s="84" t="str" cm="1">
        <f t="array" ref="U3416">_xlfn.IFS(T3416&gt;=$X$3334,$Y$3334,T3416&gt;=$X$3335,$Y$3335,T3416&gt;=$X$3336,$Y$3336,T3416&lt;$X$3337,$Y$3337)</f>
        <v>Buena</v>
      </c>
      <c r="AC3416" s="1" t="s">
        <v>1841</v>
      </c>
      <c r="AD3416" s="1">
        <v>1</v>
      </c>
      <c r="AH3416" s="1" t="s">
        <v>1841</v>
      </c>
      <c r="AI3416" s="1">
        <v>10.56</v>
      </c>
      <c r="AP3416" s="98" t="s">
        <v>18</v>
      </c>
      <c r="AQ3416" s="1">
        <v>1</v>
      </c>
    </row>
    <row r="3417" spans="2:43" x14ac:dyDescent="0.25">
      <c r="B3417" s="74">
        <v>2006</v>
      </c>
      <c r="C3417" s="74">
        <v>2</v>
      </c>
      <c r="J3417" s="1" t="s">
        <v>1841</v>
      </c>
      <c r="P3417" s="1" t="s">
        <v>108</v>
      </c>
      <c r="Q3417" s="1">
        <v>2008</v>
      </c>
      <c r="R3417" s="12">
        <v>0.87</v>
      </c>
      <c r="S3417" s="83" t="str" cm="1">
        <f t="array" ref="S3417">_xlfn.IFS(R3417&gt;=$X$3334,$Y$3334,R3417&gt;=$X$3335,$Y$3335,R3417&gt;=$X$3336,$Y$3336,R3417&lt;$X$3337,$Y$3337)</f>
        <v>Buena</v>
      </c>
      <c r="T3417" s="12">
        <v>0.89</v>
      </c>
      <c r="U3417" s="84" t="str" cm="1">
        <f t="array" ref="U3417">_xlfn.IFS(T3417&gt;=$X$3334,$Y$3334,T3417&gt;=$X$3335,$Y$3335,T3417&gt;=$X$3336,$Y$3336,T3417&lt;$X$3337,$Y$3337)</f>
        <v>Buena</v>
      </c>
      <c r="AC3417" s="1" t="s">
        <v>1841</v>
      </c>
      <c r="AD3417" s="1">
        <v>1</v>
      </c>
      <c r="AH3417" s="1" t="s">
        <v>1841</v>
      </c>
      <c r="AI3417" s="1">
        <v>10.31</v>
      </c>
      <c r="AP3417" s="98" t="s">
        <v>18</v>
      </c>
      <c r="AQ3417" s="1">
        <v>1</v>
      </c>
    </row>
    <row r="3418" spans="2:43" x14ac:dyDescent="0.25">
      <c r="B3418" s="70">
        <v>2005</v>
      </c>
      <c r="C3418" s="70">
        <v>2</v>
      </c>
      <c r="J3418" s="1" t="s">
        <v>1841</v>
      </c>
      <c r="P3418" s="1" t="s">
        <v>108</v>
      </c>
      <c r="Q3418" s="1">
        <v>2007</v>
      </c>
      <c r="R3418" s="12">
        <v>0.86</v>
      </c>
      <c r="S3418" s="83" t="str" cm="1">
        <f t="array" ref="S3418">_xlfn.IFS(R3418&gt;=$X$3334,$Y$3334,R3418&gt;=$X$3335,$Y$3335,R3418&gt;=$X$3336,$Y$3336,R3418&lt;$X$3337,$Y$3337)</f>
        <v>Buena</v>
      </c>
      <c r="T3418" s="12">
        <v>0.95000000000000007</v>
      </c>
      <c r="U3418" s="81" t="str" cm="1">
        <f t="array" ref="U3418">_xlfn.IFS(T3418&gt;=$X$3334,$Y$3334,T3418&gt;=$X$3335,$Y$3335,T3418&gt;=$X$3336,$Y$3336,T3418&lt;$X$3337,$Y$3337)</f>
        <v>Excelente</v>
      </c>
      <c r="AC3418" s="1" t="s">
        <v>1841</v>
      </c>
      <c r="AD3418" s="1">
        <v>1</v>
      </c>
      <c r="AH3418" s="1" t="s">
        <v>1841</v>
      </c>
      <c r="AI3418" s="1">
        <v>10.3</v>
      </c>
      <c r="AP3418" s="98" t="s">
        <v>18</v>
      </c>
      <c r="AQ3418" s="1">
        <v>1</v>
      </c>
    </row>
    <row r="3419" spans="2:43" x14ac:dyDescent="0.25">
      <c r="B3419" s="74">
        <v>2004</v>
      </c>
      <c r="C3419" s="74">
        <v>1</v>
      </c>
      <c r="J3419" s="1" t="s">
        <v>1841</v>
      </c>
      <c r="P3419" s="1" t="s">
        <v>108</v>
      </c>
      <c r="Q3419" s="1">
        <v>2006</v>
      </c>
      <c r="R3419" s="12">
        <v>0.92</v>
      </c>
      <c r="S3419" s="80" t="str" cm="1">
        <f t="array" ref="S3419">_xlfn.IFS(R3419&gt;=$X$3334,$Y$3334,R3419&gt;=$X$3335,$Y$3335,R3419&gt;=$X$3336,$Y$3336,R3419&lt;$X$3337,$Y$3337)</f>
        <v>Excelente</v>
      </c>
      <c r="T3419" s="12">
        <v>0.98</v>
      </c>
      <c r="U3419" s="81" t="str" cm="1">
        <f t="array" ref="U3419">_xlfn.IFS(T3419&gt;=$X$3334,$Y$3334,T3419&gt;=$X$3335,$Y$3335,T3419&gt;=$X$3336,$Y$3336,T3419&lt;$X$3337,$Y$3337)</f>
        <v>Excelente</v>
      </c>
      <c r="AC3419" s="1" t="s">
        <v>1841</v>
      </c>
      <c r="AD3419" s="1">
        <v>1</v>
      </c>
      <c r="AH3419" s="1" t="s">
        <v>1841</v>
      </c>
      <c r="AI3419" s="1">
        <v>9.84</v>
      </c>
      <c r="AP3419" s="98" t="s">
        <v>18</v>
      </c>
      <c r="AQ3419" s="1">
        <v>1</v>
      </c>
    </row>
    <row r="3420" spans="2:43" x14ac:dyDescent="0.25">
      <c r="B3420" s="70">
        <v>2003</v>
      </c>
      <c r="C3420" s="70">
        <v>1</v>
      </c>
      <c r="J3420" s="1" t="s">
        <v>1841</v>
      </c>
      <c r="P3420" s="1" t="s">
        <v>108</v>
      </c>
      <c r="Q3420" s="1">
        <v>2005</v>
      </c>
      <c r="R3420" s="12">
        <v>0.92</v>
      </c>
      <c r="S3420" s="80" t="str" cm="1">
        <f t="array" ref="S3420">_xlfn.IFS(R3420&gt;=$X$3334,$Y$3334,R3420&gt;=$X$3335,$Y$3335,R3420&gt;=$X$3336,$Y$3336,R3420&lt;$X$3337,$Y$3337)</f>
        <v>Excelente</v>
      </c>
      <c r="T3420" s="12">
        <v>0.96</v>
      </c>
      <c r="U3420" s="81" t="str" cm="1">
        <f t="array" ref="U3420">_xlfn.IFS(T3420&gt;=$X$3334,$Y$3334,T3420&gt;=$X$3335,$Y$3335,T3420&gt;=$X$3336,$Y$3336,T3420&lt;$X$3337,$Y$3337)</f>
        <v>Excelente</v>
      </c>
      <c r="AC3420" s="1" t="s">
        <v>1841</v>
      </c>
      <c r="AD3420" s="1">
        <v>1</v>
      </c>
      <c r="AH3420" s="1" t="s">
        <v>1841</v>
      </c>
      <c r="AI3420" s="1">
        <v>9.9700000000000006</v>
      </c>
      <c r="AP3420" s="98" t="s">
        <v>18</v>
      </c>
      <c r="AQ3420" s="1">
        <v>1</v>
      </c>
    </row>
    <row r="3421" spans="2:43" x14ac:dyDescent="0.25">
      <c r="B3421" s="74">
        <v>2002</v>
      </c>
      <c r="C3421" s="74">
        <v>2</v>
      </c>
      <c r="J3421" s="1" t="s">
        <v>1841</v>
      </c>
      <c r="P3421" s="1" t="s">
        <v>108</v>
      </c>
      <c r="Q3421" s="1">
        <v>2004</v>
      </c>
      <c r="R3421" s="12">
        <v>0.09</v>
      </c>
      <c r="S3421" s="89" t="str" cm="1">
        <f t="array" ref="S3421">_xlfn.IFS(R3421&gt;=$X$3334,$Y$3334,R3421&gt;=$X$3335,$Y$3335,R3421&gt;=$X$3336,$Y$3336,R3421&lt;$X$3337,$Y$3337)</f>
        <v>Mala</v>
      </c>
      <c r="T3421" s="12">
        <v>0.92</v>
      </c>
      <c r="U3421" s="81" t="str" cm="1">
        <f t="array" ref="U3421">_xlfn.IFS(T3421&gt;=$X$3334,$Y$3334,T3421&gt;=$X$3335,$Y$3335,T3421&gt;=$X$3336,$Y$3336,T3421&lt;$X$3337,$Y$3337)</f>
        <v>Excelente</v>
      </c>
      <c r="AC3421" s="1" t="s">
        <v>1841</v>
      </c>
      <c r="AD3421" s="1">
        <v>1</v>
      </c>
      <c r="AH3421" s="1" t="s">
        <v>1841</v>
      </c>
      <c r="AI3421" s="1">
        <v>9.84</v>
      </c>
      <c r="AP3421" s="98" t="s">
        <v>18</v>
      </c>
      <c r="AQ3421" s="1">
        <v>1</v>
      </c>
    </row>
    <row r="3422" spans="2:43" x14ac:dyDescent="0.25">
      <c r="B3422" s="70">
        <v>2001</v>
      </c>
      <c r="C3422" s="70">
        <v>2</v>
      </c>
      <c r="J3422" s="1" t="s">
        <v>1841</v>
      </c>
      <c r="P3422" s="1" t="s">
        <v>108</v>
      </c>
      <c r="Q3422" s="1">
        <v>2003</v>
      </c>
      <c r="R3422" s="12">
        <v>0.86</v>
      </c>
      <c r="S3422" s="83" t="str" cm="1">
        <f t="array" ref="S3422">_xlfn.IFS(R3422&gt;=$X$3334,$Y$3334,R3422&gt;=$X$3335,$Y$3335,R3422&gt;=$X$3336,$Y$3336,R3422&lt;$X$3337,$Y$3337)</f>
        <v>Buena</v>
      </c>
      <c r="T3422" s="12">
        <v>0.86</v>
      </c>
      <c r="U3422" s="84" t="str" cm="1">
        <f t="array" ref="U3422">_xlfn.IFS(T3422&gt;=$X$3334,$Y$3334,T3422&gt;=$X$3335,$Y$3335,T3422&gt;=$X$3336,$Y$3336,T3422&lt;$X$3337,$Y$3337)</f>
        <v>Buena</v>
      </c>
      <c r="AC3422" s="1" t="s">
        <v>1841</v>
      </c>
      <c r="AD3422" s="1">
        <v>1</v>
      </c>
      <c r="AH3422" s="1" t="s">
        <v>1841</v>
      </c>
      <c r="AI3422" s="1">
        <v>9.5299999999999994</v>
      </c>
      <c r="AP3422" s="98" t="s">
        <v>18</v>
      </c>
      <c r="AQ3422" s="1">
        <v>1</v>
      </c>
    </row>
    <row r="3423" spans="2:43" x14ac:dyDescent="0.25">
      <c r="B3423" s="74">
        <v>2014</v>
      </c>
      <c r="C3423" s="74">
        <v>0</v>
      </c>
      <c r="J3423" s="1" t="s">
        <v>1841</v>
      </c>
      <c r="P3423" s="1" t="s">
        <v>109</v>
      </c>
      <c r="Q3423" s="1">
        <v>2014</v>
      </c>
      <c r="R3423" s="12">
        <v>0.88</v>
      </c>
      <c r="S3423" s="83" t="str" cm="1">
        <f t="array" ref="S3423">_xlfn.IFS(R3423&gt;=$X$3334,$Y$3334,R3423&gt;=$X$3335,$Y$3335,R3423&gt;=$X$3336,$Y$3336,R3423&lt;$X$3337,$Y$3337)</f>
        <v>Buena</v>
      </c>
      <c r="T3423" s="12">
        <v>0.88</v>
      </c>
      <c r="U3423" s="84" t="str" cm="1">
        <f t="array" ref="U3423">_xlfn.IFS(T3423&gt;=$X$3334,$Y$3334,T3423&gt;=$X$3335,$Y$3335,T3423&gt;=$X$3336,$Y$3336,T3423&lt;$X$3337,$Y$3337)</f>
        <v>Buena</v>
      </c>
      <c r="AC3423" s="1" t="s">
        <v>1842</v>
      </c>
      <c r="AD3423" s="1">
        <v>0</v>
      </c>
      <c r="AH3423" s="1" t="s">
        <v>1842</v>
      </c>
      <c r="AI3423" s="1">
        <v>12.32</v>
      </c>
      <c r="AP3423" s="98" t="s">
        <v>20</v>
      </c>
      <c r="AQ3423" s="1">
        <v>0</v>
      </c>
    </row>
    <row r="3424" spans="2:43" x14ac:dyDescent="0.25">
      <c r="B3424" s="70">
        <v>2013</v>
      </c>
      <c r="C3424" s="70">
        <v>0</v>
      </c>
      <c r="J3424" s="1" t="s">
        <v>1841</v>
      </c>
      <c r="P3424" s="1" t="s">
        <v>109</v>
      </c>
      <c r="Q3424" s="1">
        <v>2013</v>
      </c>
      <c r="R3424" s="12">
        <v>0.88</v>
      </c>
      <c r="S3424" s="83" t="str" cm="1">
        <f t="array" ref="S3424">_xlfn.IFS(R3424&gt;=$X$3334,$Y$3334,R3424&gt;=$X$3335,$Y$3335,R3424&gt;=$X$3336,$Y$3336,R3424&lt;$X$3337,$Y$3337)</f>
        <v>Buena</v>
      </c>
      <c r="T3424" s="12">
        <v>0.88</v>
      </c>
      <c r="U3424" s="84" t="str" cm="1">
        <f t="array" ref="U3424">_xlfn.IFS(T3424&gt;=$X$3334,$Y$3334,T3424&gt;=$X$3335,$Y$3335,T3424&gt;=$X$3336,$Y$3336,T3424&lt;$X$3337,$Y$3337)</f>
        <v>Buena</v>
      </c>
      <c r="AC3424" s="1" t="s">
        <v>1842</v>
      </c>
      <c r="AD3424" s="1">
        <v>0</v>
      </c>
      <c r="AH3424" s="1" t="s">
        <v>1842</v>
      </c>
      <c r="AI3424" s="1">
        <v>11.82</v>
      </c>
      <c r="AP3424" s="98" t="s">
        <v>20</v>
      </c>
      <c r="AQ3424" s="1">
        <v>0</v>
      </c>
    </row>
    <row r="3425" spans="2:43" x14ac:dyDescent="0.25">
      <c r="B3425" s="74">
        <v>2012</v>
      </c>
      <c r="C3425" s="74">
        <v>0</v>
      </c>
      <c r="J3425" s="1" t="s">
        <v>1841</v>
      </c>
      <c r="P3425" s="1" t="s">
        <v>109</v>
      </c>
      <c r="Q3425" s="1">
        <v>2012</v>
      </c>
      <c r="R3425" s="12">
        <v>0.95000000000000007</v>
      </c>
      <c r="S3425" s="80" t="str" cm="1">
        <f t="array" ref="S3425">_xlfn.IFS(R3425&gt;=$X$3334,$Y$3334,R3425&gt;=$X$3335,$Y$3335,R3425&gt;=$X$3336,$Y$3336,R3425&lt;$X$3337,$Y$3337)</f>
        <v>Excelente</v>
      </c>
      <c r="T3425" s="12">
        <v>0.95000000000000007</v>
      </c>
      <c r="U3425" s="81" t="str" cm="1">
        <f t="array" ref="U3425">_xlfn.IFS(T3425&gt;=$X$3334,$Y$3334,T3425&gt;=$X$3335,$Y$3335,T3425&gt;=$X$3336,$Y$3336,T3425&lt;$X$3337,$Y$3337)</f>
        <v>Excelente</v>
      </c>
      <c r="AC3425" s="1" t="s">
        <v>1842</v>
      </c>
      <c r="AD3425" s="1">
        <v>0</v>
      </c>
      <c r="AH3425" s="1" t="s">
        <v>1842</v>
      </c>
      <c r="AI3425" s="1">
        <v>12.26</v>
      </c>
      <c r="AP3425" s="98" t="s">
        <v>20</v>
      </c>
      <c r="AQ3425" s="1">
        <v>0</v>
      </c>
    </row>
    <row r="3426" spans="2:43" x14ac:dyDescent="0.25">
      <c r="B3426" s="70">
        <v>2011</v>
      </c>
      <c r="C3426" s="70">
        <v>0</v>
      </c>
      <c r="J3426" s="1" t="s">
        <v>1841</v>
      </c>
      <c r="P3426" s="1" t="s">
        <v>109</v>
      </c>
      <c r="Q3426" s="1">
        <v>2011</v>
      </c>
      <c r="R3426" s="12">
        <v>0.91</v>
      </c>
      <c r="S3426" s="80" t="str" cm="1">
        <f t="array" ref="S3426">_xlfn.IFS(R3426&gt;=$X$3334,$Y$3334,R3426&gt;=$X$3335,$Y$3335,R3426&gt;=$X$3336,$Y$3336,R3426&lt;$X$3337,$Y$3337)</f>
        <v>Excelente</v>
      </c>
      <c r="T3426" s="12">
        <v>0.91</v>
      </c>
      <c r="U3426" s="81" t="str" cm="1">
        <f t="array" ref="U3426">_xlfn.IFS(T3426&gt;=$X$3334,$Y$3334,T3426&gt;=$X$3335,$Y$3335,T3426&gt;=$X$3336,$Y$3336,T3426&lt;$X$3337,$Y$3337)</f>
        <v>Excelente</v>
      </c>
      <c r="AC3426" s="1" t="s">
        <v>1842</v>
      </c>
      <c r="AD3426" s="1">
        <v>0</v>
      </c>
      <c r="AH3426" s="1" t="s">
        <v>1842</v>
      </c>
      <c r="AI3426" s="1">
        <v>12.04</v>
      </c>
      <c r="AP3426" s="98" t="s">
        <v>20</v>
      </c>
      <c r="AQ3426" s="1">
        <v>0</v>
      </c>
    </row>
    <row r="3427" spans="2:43" x14ac:dyDescent="0.25">
      <c r="B3427" s="74">
        <v>2010</v>
      </c>
      <c r="C3427" s="74">
        <v>0</v>
      </c>
      <c r="J3427" s="1" t="s">
        <v>1841</v>
      </c>
      <c r="P3427" s="1" t="s">
        <v>109</v>
      </c>
      <c r="Q3427" s="1">
        <v>2010</v>
      </c>
      <c r="R3427" s="12">
        <v>0.93</v>
      </c>
      <c r="S3427" s="80" t="str" cm="1">
        <f t="array" ref="S3427">_xlfn.IFS(R3427&gt;=$X$3334,$Y$3334,R3427&gt;=$X$3335,$Y$3335,R3427&gt;=$X$3336,$Y$3336,R3427&lt;$X$3337,$Y$3337)</f>
        <v>Excelente</v>
      </c>
      <c r="T3427" s="12">
        <v>0.93</v>
      </c>
      <c r="U3427" s="81" t="str" cm="1">
        <f t="array" ref="U3427">_xlfn.IFS(T3427&gt;=$X$3334,$Y$3334,T3427&gt;=$X$3335,$Y$3335,T3427&gt;=$X$3336,$Y$3336,T3427&lt;$X$3337,$Y$3337)</f>
        <v>Excelente</v>
      </c>
      <c r="AC3427" s="1" t="s">
        <v>1842</v>
      </c>
      <c r="AD3427" s="1">
        <v>0</v>
      </c>
      <c r="AH3427" s="1" t="s">
        <v>1842</v>
      </c>
      <c r="AI3427" s="1">
        <v>12.1</v>
      </c>
      <c r="AP3427" s="98" t="s">
        <v>20</v>
      </c>
      <c r="AQ3427" s="1">
        <v>0</v>
      </c>
    </row>
    <row r="3428" spans="2:43" x14ac:dyDescent="0.25">
      <c r="B3428" s="70">
        <v>2009</v>
      </c>
      <c r="C3428" s="70">
        <v>0</v>
      </c>
      <c r="J3428" s="1" t="s">
        <v>1842</v>
      </c>
      <c r="P3428" s="1" t="s">
        <v>109</v>
      </c>
      <c r="Q3428" s="1">
        <v>2009</v>
      </c>
      <c r="R3428" s="12">
        <v>0.93</v>
      </c>
      <c r="S3428" s="80" t="str" cm="1">
        <f t="array" ref="S3428">_xlfn.IFS(R3428&gt;=$X$3334,$Y$3334,R3428&gt;=$X$3335,$Y$3335,R3428&gt;=$X$3336,$Y$3336,R3428&lt;$X$3337,$Y$3337)</f>
        <v>Excelente</v>
      </c>
      <c r="T3428" s="12">
        <v>0.93</v>
      </c>
      <c r="U3428" s="81" t="str" cm="1">
        <f t="array" ref="U3428">_xlfn.IFS(T3428&gt;=$X$3334,$Y$3334,T3428&gt;=$X$3335,$Y$3335,T3428&gt;=$X$3336,$Y$3336,T3428&lt;$X$3337,$Y$3337)</f>
        <v>Excelente</v>
      </c>
      <c r="AC3428" s="1" t="s">
        <v>1842</v>
      </c>
      <c r="AD3428" s="1">
        <v>0</v>
      </c>
      <c r="AH3428" s="1" t="s">
        <v>1842</v>
      </c>
      <c r="AI3428" s="1">
        <v>11.3</v>
      </c>
      <c r="AP3428" s="98" t="s">
        <v>20</v>
      </c>
      <c r="AQ3428" s="1">
        <v>0</v>
      </c>
    </row>
    <row r="3429" spans="2:43" x14ac:dyDescent="0.25">
      <c r="B3429" s="74">
        <v>2008</v>
      </c>
      <c r="C3429" s="74">
        <v>0</v>
      </c>
      <c r="J3429" s="1" t="s">
        <v>1842</v>
      </c>
      <c r="P3429" s="1" t="s">
        <v>109</v>
      </c>
      <c r="Q3429" s="1">
        <v>2008</v>
      </c>
      <c r="R3429" s="12">
        <v>0.93</v>
      </c>
      <c r="S3429" s="80" t="str" cm="1">
        <f t="array" ref="S3429">_xlfn.IFS(R3429&gt;=$X$3334,$Y$3334,R3429&gt;=$X$3335,$Y$3335,R3429&gt;=$X$3336,$Y$3336,R3429&lt;$X$3337,$Y$3337)</f>
        <v>Excelente</v>
      </c>
      <c r="T3429" s="12">
        <v>0.93</v>
      </c>
      <c r="U3429" s="81" t="str" cm="1">
        <f t="array" ref="U3429">_xlfn.IFS(T3429&gt;=$X$3334,$Y$3334,T3429&gt;=$X$3335,$Y$3335,T3429&gt;=$X$3336,$Y$3336,T3429&lt;$X$3337,$Y$3337)</f>
        <v>Excelente</v>
      </c>
      <c r="AC3429" s="1" t="s">
        <v>1842</v>
      </c>
      <c r="AD3429" s="1">
        <v>0</v>
      </c>
      <c r="AH3429" s="1" t="s">
        <v>1842</v>
      </c>
      <c r="AI3429" s="1">
        <v>12</v>
      </c>
      <c r="AP3429" s="98" t="s">
        <v>20</v>
      </c>
      <c r="AQ3429" s="1">
        <v>0</v>
      </c>
    </row>
    <row r="3430" spans="2:43" x14ac:dyDescent="0.25">
      <c r="B3430" s="70">
        <v>2007</v>
      </c>
      <c r="C3430" s="70">
        <v>0</v>
      </c>
      <c r="J3430" s="1" t="s">
        <v>1842</v>
      </c>
      <c r="P3430" s="1" t="s">
        <v>109</v>
      </c>
      <c r="Q3430" s="1">
        <v>2007</v>
      </c>
      <c r="R3430" s="12">
        <v>0.93</v>
      </c>
      <c r="S3430" s="80" t="str" cm="1">
        <f t="array" ref="S3430">_xlfn.IFS(R3430&gt;=$X$3334,$Y$3334,R3430&gt;=$X$3335,$Y$3335,R3430&gt;=$X$3336,$Y$3336,R3430&lt;$X$3337,$Y$3337)</f>
        <v>Excelente</v>
      </c>
      <c r="T3430" s="12">
        <v>0.93</v>
      </c>
      <c r="U3430" s="81" t="str" cm="1">
        <f t="array" ref="U3430">_xlfn.IFS(T3430&gt;=$X$3334,$Y$3334,T3430&gt;=$X$3335,$Y$3335,T3430&gt;=$X$3336,$Y$3336,T3430&lt;$X$3337,$Y$3337)</f>
        <v>Excelente</v>
      </c>
      <c r="AC3430" s="1" t="s">
        <v>1842</v>
      </c>
      <c r="AD3430" s="1">
        <v>0</v>
      </c>
      <c r="AH3430" s="1" t="s">
        <v>1842</v>
      </c>
      <c r="AI3430" s="1">
        <v>12.5</v>
      </c>
      <c r="AP3430" s="98" t="s">
        <v>20</v>
      </c>
      <c r="AQ3430" s="1">
        <v>0</v>
      </c>
    </row>
    <row r="3431" spans="2:43" x14ac:dyDescent="0.25">
      <c r="B3431" s="74">
        <v>2006</v>
      </c>
      <c r="C3431" s="74">
        <v>0</v>
      </c>
      <c r="J3431" s="1" t="s">
        <v>1842</v>
      </c>
      <c r="P3431" s="1" t="s">
        <v>109</v>
      </c>
      <c r="Q3431" s="1">
        <v>2006</v>
      </c>
      <c r="R3431" s="12">
        <v>0.94000000000000006</v>
      </c>
      <c r="S3431" s="80" t="str" cm="1">
        <f t="array" ref="S3431">_xlfn.IFS(R3431&gt;=$X$3334,$Y$3334,R3431&gt;=$X$3335,$Y$3335,R3431&gt;=$X$3336,$Y$3336,R3431&lt;$X$3337,$Y$3337)</f>
        <v>Excelente</v>
      </c>
      <c r="T3431" s="12">
        <v>0.94000000000000006</v>
      </c>
      <c r="U3431" s="81" t="str" cm="1">
        <f t="array" ref="U3431">_xlfn.IFS(T3431&gt;=$X$3334,$Y$3334,T3431&gt;=$X$3335,$Y$3335,T3431&gt;=$X$3336,$Y$3336,T3431&lt;$X$3337,$Y$3337)</f>
        <v>Excelente</v>
      </c>
      <c r="AC3431" s="1" t="s">
        <v>1842</v>
      </c>
      <c r="AD3431" s="1">
        <v>0</v>
      </c>
      <c r="AH3431" s="1" t="s">
        <v>1842</v>
      </c>
      <c r="AI3431" s="1">
        <v>12.4</v>
      </c>
      <c r="AP3431" s="98" t="s">
        <v>20</v>
      </c>
      <c r="AQ3431" s="1">
        <v>0</v>
      </c>
    </row>
    <row r="3432" spans="2:43" x14ac:dyDescent="0.25">
      <c r="B3432" s="70">
        <v>2005</v>
      </c>
      <c r="C3432" s="70">
        <v>0</v>
      </c>
      <c r="J3432" s="1" t="s">
        <v>1842</v>
      </c>
      <c r="P3432" s="1" t="s">
        <v>109</v>
      </c>
      <c r="Q3432" s="1">
        <v>2005</v>
      </c>
      <c r="R3432" s="12">
        <v>0.94000000000000006</v>
      </c>
      <c r="S3432" s="80" t="str" cm="1">
        <f t="array" ref="S3432">_xlfn.IFS(R3432&gt;=$X$3334,$Y$3334,R3432&gt;=$X$3335,$Y$3335,R3432&gt;=$X$3336,$Y$3336,R3432&lt;$X$3337,$Y$3337)</f>
        <v>Excelente</v>
      </c>
      <c r="T3432" s="12">
        <v>0.77</v>
      </c>
      <c r="U3432" s="87" t="str" cm="1">
        <f t="array" ref="U3432">_xlfn.IFS(T3432&gt;=$X$3334,$Y$3334,T3432&gt;=$X$3335,$Y$3335,T3432&gt;=$X$3336,$Y$3336,T3432&lt;$X$3337,$Y$3337)</f>
        <v>Aceptable</v>
      </c>
      <c r="AC3432" s="1" t="s">
        <v>1842</v>
      </c>
      <c r="AD3432" s="1">
        <v>0</v>
      </c>
      <c r="AH3432" s="1" t="s">
        <v>1842</v>
      </c>
      <c r="AI3432" s="1">
        <v>12.4</v>
      </c>
      <c r="AP3432" s="98" t="s">
        <v>20</v>
      </c>
      <c r="AQ3432" s="1">
        <v>0</v>
      </c>
    </row>
    <row r="3433" spans="2:43" x14ac:dyDescent="0.25">
      <c r="B3433" s="74">
        <v>2004</v>
      </c>
      <c r="C3433" s="74">
        <v>0</v>
      </c>
      <c r="J3433" s="1" t="s">
        <v>1842</v>
      </c>
      <c r="P3433" s="1" t="s">
        <v>109</v>
      </c>
      <c r="Q3433" s="1">
        <v>2004</v>
      </c>
      <c r="R3433" s="12">
        <v>0.92</v>
      </c>
      <c r="S3433" s="80" t="str" cm="1">
        <f t="array" ref="S3433">_xlfn.IFS(R3433&gt;=$X$3334,$Y$3334,R3433&gt;=$X$3335,$Y$3335,R3433&gt;=$X$3336,$Y$3336,R3433&lt;$X$3337,$Y$3337)</f>
        <v>Excelente</v>
      </c>
      <c r="T3433" s="12">
        <v>0.86</v>
      </c>
      <c r="U3433" s="84" t="str" cm="1">
        <f t="array" ref="U3433">_xlfn.IFS(T3433&gt;=$X$3334,$Y$3334,T3433&gt;=$X$3335,$Y$3335,T3433&gt;=$X$3336,$Y$3336,T3433&lt;$X$3337,$Y$3337)</f>
        <v>Buena</v>
      </c>
      <c r="AC3433" s="1" t="s">
        <v>1842</v>
      </c>
      <c r="AD3433" s="1">
        <v>0</v>
      </c>
      <c r="AH3433" s="1" t="s">
        <v>1842</v>
      </c>
      <c r="AI3433" s="1">
        <v>12.1</v>
      </c>
      <c r="AP3433" s="98" t="s">
        <v>20</v>
      </c>
      <c r="AQ3433" s="1">
        <v>0</v>
      </c>
    </row>
    <row r="3434" spans="2:43" x14ac:dyDescent="0.25">
      <c r="B3434" s="70">
        <v>2003</v>
      </c>
      <c r="C3434" s="70">
        <v>0</v>
      </c>
      <c r="J3434" s="1" t="s">
        <v>1842</v>
      </c>
      <c r="P3434" s="1" t="s">
        <v>109</v>
      </c>
      <c r="Q3434" s="1">
        <v>2003</v>
      </c>
      <c r="R3434" s="12">
        <v>0.65</v>
      </c>
      <c r="S3434" s="86" t="str" cm="1">
        <f t="array" ref="S3434">_xlfn.IFS(R3434&gt;=$X$3334,$Y$3334,R3434&gt;=$X$3335,$Y$3335,R3434&gt;=$X$3336,$Y$3336,R3434&lt;$X$3337,$Y$3337)</f>
        <v>Aceptable</v>
      </c>
      <c r="T3434" s="12">
        <v>0.94000000000000006</v>
      </c>
      <c r="U3434" s="81" t="str" cm="1">
        <f t="array" ref="U3434">_xlfn.IFS(T3434&gt;=$X$3334,$Y$3334,T3434&gt;=$X$3335,$Y$3335,T3434&gt;=$X$3336,$Y$3336,T3434&lt;$X$3337,$Y$3337)</f>
        <v>Excelente</v>
      </c>
      <c r="AC3434" s="1" t="s">
        <v>1842</v>
      </c>
      <c r="AD3434" s="1">
        <v>0</v>
      </c>
      <c r="AH3434" s="1" t="s">
        <v>1842</v>
      </c>
      <c r="AI3434" s="1">
        <v>12.2</v>
      </c>
      <c r="AP3434" s="98" t="s">
        <v>20</v>
      </c>
      <c r="AQ3434" s="1">
        <v>0</v>
      </c>
    </row>
    <row r="3435" spans="2:43" x14ac:dyDescent="0.25">
      <c r="B3435" s="74">
        <v>2002</v>
      </c>
      <c r="C3435" s="74">
        <v>0</v>
      </c>
      <c r="J3435" s="1" t="s">
        <v>1842</v>
      </c>
      <c r="P3435" s="1" t="s">
        <v>126</v>
      </c>
      <c r="Q3435" s="1">
        <v>2014</v>
      </c>
      <c r="R3435" s="12">
        <v>0.85</v>
      </c>
      <c r="S3435" s="83" t="str" cm="1">
        <f t="array" ref="S3435">_xlfn.IFS(R3435&gt;=$X$3334,$Y$3334,R3435&gt;=$X$3335,$Y$3335,R3435&gt;=$X$3336,$Y$3336,R3435&lt;$X$3337,$Y$3337)</f>
        <v>Buena</v>
      </c>
      <c r="T3435" s="12">
        <v>0.85</v>
      </c>
      <c r="U3435" s="84" t="str" cm="1">
        <f t="array" ref="U3435">_xlfn.IFS(T3435&gt;=$X$3334,$Y$3334,T3435&gt;=$X$3335,$Y$3335,T3435&gt;=$X$3336,$Y$3336,T3435&lt;$X$3337,$Y$3337)</f>
        <v>Buena</v>
      </c>
      <c r="AC3435" s="1" t="s">
        <v>1842</v>
      </c>
      <c r="AD3435" s="1">
        <v>0</v>
      </c>
      <c r="AH3435" s="1" t="s">
        <v>1842</v>
      </c>
      <c r="AI3435" s="1">
        <v>12.5</v>
      </c>
      <c r="AP3435" s="98" t="s">
        <v>20</v>
      </c>
      <c r="AQ3435" s="1">
        <v>0</v>
      </c>
    </row>
    <row r="3436" spans="2:43" x14ac:dyDescent="0.25">
      <c r="B3436" s="70">
        <v>2001</v>
      </c>
      <c r="C3436" s="70">
        <v>0</v>
      </c>
      <c r="J3436" s="1" t="s">
        <v>1842</v>
      </c>
      <c r="P3436" s="1" t="s">
        <v>126</v>
      </c>
      <c r="Q3436" s="1">
        <v>2013</v>
      </c>
      <c r="R3436" s="12">
        <v>0.86</v>
      </c>
      <c r="S3436" s="83" t="str" cm="1">
        <f t="array" ref="S3436">_xlfn.IFS(R3436&gt;=$X$3334,$Y$3334,R3436&gt;=$X$3335,$Y$3335,R3436&gt;=$X$3336,$Y$3336,R3436&lt;$X$3337,$Y$3337)</f>
        <v>Buena</v>
      </c>
      <c r="T3436" s="12">
        <v>0.86</v>
      </c>
      <c r="U3436" s="84" t="str" cm="1">
        <f t="array" ref="U3436">_xlfn.IFS(T3436&gt;=$X$3334,$Y$3334,T3436&gt;=$X$3335,$Y$3335,T3436&gt;=$X$3336,$Y$3336,T3436&lt;$X$3337,$Y$3337)</f>
        <v>Buena</v>
      </c>
      <c r="AC3436" s="1" t="s">
        <v>1842</v>
      </c>
      <c r="AD3436" s="1">
        <v>0</v>
      </c>
      <c r="AH3436" s="1" t="s">
        <v>1842</v>
      </c>
      <c r="AI3436" s="1">
        <v>12.4</v>
      </c>
      <c r="AP3436" s="98" t="s">
        <v>20</v>
      </c>
      <c r="AQ3436" s="1">
        <v>0</v>
      </c>
    </row>
    <row r="3437" spans="2:43" x14ac:dyDescent="0.25">
      <c r="B3437" s="74">
        <v>2000</v>
      </c>
      <c r="C3437" s="74">
        <v>0</v>
      </c>
      <c r="J3437" s="1" t="s">
        <v>1842</v>
      </c>
      <c r="P3437" s="1" t="s">
        <v>126</v>
      </c>
      <c r="Q3437" s="1">
        <v>2012</v>
      </c>
      <c r="R3437" s="12">
        <v>0.84</v>
      </c>
      <c r="S3437" s="83" t="str" cm="1">
        <f t="array" ref="S3437">_xlfn.IFS(R3437&gt;=$X$3334,$Y$3334,R3437&gt;=$X$3335,$Y$3335,R3437&gt;=$X$3336,$Y$3336,R3437&lt;$X$3337,$Y$3337)</f>
        <v>Buena</v>
      </c>
      <c r="T3437" s="12">
        <v>0.84</v>
      </c>
      <c r="U3437" s="84" t="str" cm="1">
        <f t="array" ref="U3437">_xlfn.IFS(T3437&gt;=$X$3334,$Y$3334,T3437&gt;=$X$3335,$Y$3335,T3437&gt;=$X$3336,$Y$3336,T3437&lt;$X$3337,$Y$3337)</f>
        <v>Buena</v>
      </c>
      <c r="AC3437" s="1" t="s">
        <v>1842</v>
      </c>
      <c r="AD3437" s="1">
        <v>0</v>
      </c>
      <c r="AH3437" s="1" t="s">
        <v>1842</v>
      </c>
      <c r="AI3437" s="1">
        <v>13.2</v>
      </c>
      <c r="AP3437" s="98" t="s">
        <v>20</v>
      </c>
      <c r="AQ3437" s="1">
        <v>0</v>
      </c>
    </row>
    <row r="3438" spans="2:43" x14ac:dyDescent="0.25">
      <c r="B3438" s="70">
        <v>2014</v>
      </c>
      <c r="C3438" s="70">
        <v>6</v>
      </c>
      <c r="J3438" s="1" t="s">
        <v>1842</v>
      </c>
      <c r="P3438" s="1" t="s">
        <v>126</v>
      </c>
      <c r="Q3438" s="1">
        <v>2011</v>
      </c>
      <c r="R3438" s="12">
        <v>0.86</v>
      </c>
      <c r="S3438" s="83" t="str" cm="1">
        <f t="array" ref="S3438">_xlfn.IFS(R3438&gt;=$X$3334,$Y$3334,R3438&gt;=$X$3335,$Y$3335,R3438&gt;=$X$3336,$Y$3336,R3438&lt;$X$3337,$Y$3337)</f>
        <v>Buena</v>
      </c>
      <c r="T3438" s="12">
        <v>0.86</v>
      </c>
      <c r="U3438" s="84" t="str" cm="1">
        <f t="array" ref="U3438">_xlfn.IFS(T3438&gt;=$X$3334,$Y$3334,T3438&gt;=$X$3335,$Y$3335,T3438&gt;=$X$3336,$Y$3336,T3438&lt;$X$3337,$Y$3337)</f>
        <v>Buena</v>
      </c>
      <c r="AC3438" s="1" t="s">
        <v>1840</v>
      </c>
      <c r="AD3438" s="1">
        <v>5</v>
      </c>
      <c r="AH3438" s="1" t="s">
        <v>1840</v>
      </c>
      <c r="AI3438" s="1">
        <v>0.01</v>
      </c>
      <c r="AP3438" s="98" t="s">
        <v>21</v>
      </c>
      <c r="AQ3438" s="1">
        <v>5</v>
      </c>
    </row>
    <row r="3439" spans="2:43" x14ac:dyDescent="0.25">
      <c r="B3439" s="74">
        <v>2013</v>
      </c>
      <c r="C3439" s="74">
        <v>6</v>
      </c>
      <c r="J3439" s="1" t="s">
        <v>1842</v>
      </c>
      <c r="P3439" s="1" t="s">
        <v>126</v>
      </c>
      <c r="Q3439" s="1">
        <v>2010</v>
      </c>
      <c r="R3439" s="12">
        <v>0.86</v>
      </c>
      <c r="S3439" s="83" t="str" cm="1">
        <f t="array" ref="S3439">_xlfn.IFS(R3439&gt;=$X$3334,$Y$3334,R3439&gt;=$X$3335,$Y$3335,R3439&gt;=$X$3336,$Y$3336,R3439&lt;$X$3337,$Y$3337)</f>
        <v>Buena</v>
      </c>
      <c r="T3439" s="12">
        <v>0.96</v>
      </c>
      <c r="U3439" s="81" t="str" cm="1">
        <f t="array" ref="U3439">_xlfn.IFS(T3439&gt;=$X$3334,$Y$3334,T3439&gt;=$X$3335,$Y$3335,T3439&gt;=$X$3336,$Y$3336,T3439&lt;$X$3337,$Y$3337)</f>
        <v>Excelente</v>
      </c>
      <c r="AC3439" s="1" t="s">
        <v>1840</v>
      </c>
      <c r="AD3439" s="1">
        <v>5</v>
      </c>
      <c r="AH3439" s="1" t="s">
        <v>1840</v>
      </c>
      <c r="AI3439" s="1">
        <v>2.14</v>
      </c>
      <c r="AP3439" s="98" t="s">
        <v>21</v>
      </c>
      <c r="AQ3439" s="1">
        <v>5</v>
      </c>
    </row>
    <row r="3440" spans="2:43" x14ac:dyDescent="0.25">
      <c r="B3440" s="70">
        <v>2012</v>
      </c>
      <c r="C3440" s="70">
        <v>6</v>
      </c>
      <c r="J3440" s="1" t="s">
        <v>1842</v>
      </c>
      <c r="P3440" s="1" t="s">
        <v>126</v>
      </c>
      <c r="Q3440" s="1">
        <v>2009</v>
      </c>
      <c r="R3440" s="12">
        <v>0.87</v>
      </c>
      <c r="S3440" s="83" t="str" cm="1">
        <f t="array" ref="S3440">_xlfn.IFS(R3440&gt;=$X$3334,$Y$3334,R3440&gt;=$X$3335,$Y$3335,R3440&gt;=$X$3336,$Y$3336,R3440&lt;$X$3337,$Y$3337)</f>
        <v>Buena</v>
      </c>
      <c r="T3440" s="12">
        <v>0.87</v>
      </c>
      <c r="U3440" s="84" t="str" cm="1">
        <f t="array" ref="U3440">_xlfn.IFS(T3440&gt;=$X$3334,$Y$3334,T3440&gt;=$X$3335,$Y$3335,T3440&gt;=$X$3336,$Y$3336,T3440&lt;$X$3337,$Y$3337)</f>
        <v>Buena</v>
      </c>
      <c r="AC3440" s="1" t="s">
        <v>1840</v>
      </c>
      <c r="AD3440" s="1">
        <v>5</v>
      </c>
      <c r="AH3440" s="1" t="s">
        <v>1840</v>
      </c>
      <c r="AI3440" s="1">
        <v>0.01</v>
      </c>
      <c r="AP3440" s="98" t="s">
        <v>21</v>
      </c>
      <c r="AQ3440" s="1">
        <v>5</v>
      </c>
    </row>
    <row r="3441" spans="2:43" x14ac:dyDescent="0.25">
      <c r="B3441" s="74">
        <v>2011</v>
      </c>
      <c r="C3441" s="74">
        <v>6</v>
      </c>
      <c r="J3441" s="1" t="s">
        <v>1842</v>
      </c>
      <c r="P3441" s="1" t="s">
        <v>126</v>
      </c>
      <c r="Q3441" s="1">
        <v>2008</v>
      </c>
      <c r="R3441" s="12">
        <v>0.84</v>
      </c>
      <c r="S3441" s="83" t="str" cm="1">
        <f t="array" ref="S3441">_xlfn.IFS(R3441&gt;=$X$3334,$Y$3334,R3441&gt;=$X$3335,$Y$3335,R3441&gt;=$X$3336,$Y$3336,R3441&lt;$X$3337,$Y$3337)</f>
        <v>Buena</v>
      </c>
      <c r="T3441" s="12">
        <v>0.85</v>
      </c>
      <c r="U3441" s="84" t="str" cm="1">
        <f t="array" ref="U3441">_xlfn.IFS(T3441&gt;=$X$3334,$Y$3334,T3441&gt;=$X$3335,$Y$3335,T3441&gt;=$X$3336,$Y$3336,T3441&lt;$X$3337,$Y$3337)</f>
        <v>Buena</v>
      </c>
      <c r="AC3441" s="1" t="s">
        <v>1840</v>
      </c>
      <c r="AD3441" s="1">
        <v>5</v>
      </c>
      <c r="AH3441" s="1" t="s">
        <v>1840</v>
      </c>
      <c r="AI3441" s="1">
        <v>1.98</v>
      </c>
      <c r="AP3441" s="98" t="s">
        <v>21</v>
      </c>
      <c r="AQ3441" s="1">
        <v>5</v>
      </c>
    </row>
    <row r="3442" spans="2:43" x14ac:dyDescent="0.25">
      <c r="B3442" s="70">
        <v>2010</v>
      </c>
      <c r="C3442" s="70">
        <v>6</v>
      </c>
      <c r="J3442" s="1" t="s">
        <v>1842</v>
      </c>
      <c r="P3442" s="1" t="s">
        <v>126</v>
      </c>
      <c r="Q3442" s="1">
        <v>2007</v>
      </c>
      <c r="R3442" s="12">
        <v>0.84</v>
      </c>
      <c r="S3442" s="83" t="str" cm="1">
        <f t="array" ref="S3442">_xlfn.IFS(R3442&gt;=$X$3334,$Y$3334,R3442&gt;=$X$3335,$Y$3335,R3442&gt;=$X$3336,$Y$3336,R3442&lt;$X$3337,$Y$3337)</f>
        <v>Buena</v>
      </c>
      <c r="T3442" s="12">
        <v>0.84</v>
      </c>
      <c r="U3442" s="84" t="str" cm="1">
        <f t="array" ref="U3442">_xlfn.IFS(T3442&gt;=$X$3334,$Y$3334,T3442&gt;=$X$3335,$Y$3335,T3442&gt;=$X$3336,$Y$3336,T3442&lt;$X$3337,$Y$3337)</f>
        <v>Buena</v>
      </c>
      <c r="AC3442" s="1" t="s">
        <v>1840</v>
      </c>
      <c r="AD3442" s="1">
        <v>5</v>
      </c>
      <c r="AH3442" s="1" t="s">
        <v>1840</v>
      </c>
      <c r="AI3442" s="1">
        <v>1.98</v>
      </c>
      <c r="AP3442" s="98" t="s">
        <v>21</v>
      </c>
      <c r="AQ3442" s="1">
        <v>5</v>
      </c>
    </row>
    <row r="3443" spans="2:43" x14ac:dyDescent="0.25">
      <c r="B3443" s="74">
        <v>2009</v>
      </c>
      <c r="C3443" s="74">
        <v>6</v>
      </c>
      <c r="J3443" s="1" t="s">
        <v>1840</v>
      </c>
      <c r="P3443" s="1" t="s">
        <v>126</v>
      </c>
      <c r="Q3443" s="1">
        <v>2006</v>
      </c>
      <c r="R3443" s="12">
        <v>0.84</v>
      </c>
      <c r="S3443" s="83" t="str" cm="1">
        <f t="array" ref="S3443">_xlfn.IFS(R3443&gt;=$X$3334,$Y$3334,R3443&gt;=$X$3335,$Y$3335,R3443&gt;=$X$3336,$Y$3336,R3443&lt;$X$3337,$Y$3337)</f>
        <v>Buena</v>
      </c>
      <c r="T3443" s="12">
        <v>0.84</v>
      </c>
      <c r="U3443" s="84" t="str" cm="1">
        <f t="array" ref="U3443">_xlfn.IFS(T3443&gt;=$X$3334,$Y$3334,T3443&gt;=$X$3335,$Y$3335,T3443&gt;=$X$3336,$Y$3336,T3443&lt;$X$3337,$Y$3337)</f>
        <v>Buena</v>
      </c>
      <c r="AC3443" s="1" t="s">
        <v>1840</v>
      </c>
      <c r="AD3443" s="1">
        <v>6</v>
      </c>
      <c r="AH3443" s="1" t="s">
        <v>1840</v>
      </c>
      <c r="AI3443" s="1">
        <v>2.1</v>
      </c>
      <c r="AP3443" s="98" t="s">
        <v>21</v>
      </c>
      <c r="AQ3443" s="1">
        <v>6</v>
      </c>
    </row>
    <row r="3444" spans="2:43" x14ac:dyDescent="0.25">
      <c r="B3444" s="70">
        <v>2008</v>
      </c>
      <c r="C3444" s="70">
        <v>6</v>
      </c>
      <c r="J3444" s="1" t="s">
        <v>1840</v>
      </c>
      <c r="P3444" s="1" t="s">
        <v>126</v>
      </c>
      <c r="Q3444" s="1">
        <v>2005</v>
      </c>
      <c r="R3444" s="12">
        <v>0.83000000000000007</v>
      </c>
      <c r="S3444" s="83" t="str" cm="1">
        <f t="array" ref="S3444">_xlfn.IFS(R3444&gt;=$X$3334,$Y$3334,R3444&gt;=$X$3335,$Y$3335,R3444&gt;=$X$3336,$Y$3336,R3444&lt;$X$3337,$Y$3337)</f>
        <v>Buena</v>
      </c>
      <c r="T3444" s="12">
        <v>0.83000000000000007</v>
      </c>
      <c r="U3444" s="84" t="str" cm="1">
        <f t="array" ref="U3444">_xlfn.IFS(T3444&gt;=$X$3334,$Y$3334,T3444&gt;=$X$3335,$Y$3335,T3444&gt;=$X$3336,$Y$3336,T3444&lt;$X$3337,$Y$3337)</f>
        <v>Buena</v>
      </c>
      <c r="AC3444" s="1" t="s">
        <v>1840</v>
      </c>
      <c r="AD3444" s="1">
        <v>6</v>
      </c>
      <c r="AH3444" s="1" t="s">
        <v>1840</v>
      </c>
      <c r="AI3444" s="1">
        <v>1.18</v>
      </c>
      <c r="AP3444" s="98" t="s">
        <v>21</v>
      </c>
      <c r="AQ3444" s="1">
        <v>6</v>
      </c>
    </row>
    <row r="3445" spans="2:43" x14ac:dyDescent="0.25">
      <c r="B3445" s="74">
        <v>2007</v>
      </c>
      <c r="C3445" s="74">
        <v>7</v>
      </c>
      <c r="J3445" s="1" t="s">
        <v>1840</v>
      </c>
      <c r="P3445" s="1" t="s">
        <v>141</v>
      </c>
      <c r="Q3445" s="1">
        <v>2014</v>
      </c>
      <c r="R3445" s="12">
        <v>0.95000000000000007</v>
      </c>
      <c r="S3445" s="80" t="str" cm="1">
        <f t="array" ref="S3445">_xlfn.IFS(R3445&gt;=$X$3334,$Y$3334,R3445&gt;=$X$3335,$Y$3335,R3445&gt;=$X$3336,$Y$3336,R3445&lt;$X$3337,$Y$3337)</f>
        <v>Excelente</v>
      </c>
      <c r="T3445" s="12">
        <v>0.95000000000000007</v>
      </c>
      <c r="U3445" s="81" t="str" cm="1">
        <f t="array" ref="U3445">_xlfn.IFS(T3445&gt;=$X$3334,$Y$3334,T3445&gt;=$X$3335,$Y$3335,T3445&gt;=$X$3336,$Y$3336,T3445&lt;$X$3337,$Y$3337)</f>
        <v>Excelente</v>
      </c>
      <c r="AC3445" s="1" t="s">
        <v>1840</v>
      </c>
      <c r="AD3445" s="1">
        <v>6</v>
      </c>
      <c r="AH3445" s="1" t="s">
        <v>1840</v>
      </c>
      <c r="AI3445" s="1">
        <v>1.02</v>
      </c>
      <c r="AP3445" s="98" t="s">
        <v>21</v>
      </c>
      <c r="AQ3445" s="1">
        <v>6</v>
      </c>
    </row>
    <row r="3446" spans="2:43" x14ac:dyDescent="0.25">
      <c r="B3446" s="70">
        <v>2006</v>
      </c>
      <c r="C3446" s="70">
        <v>7</v>
      </c>
      <c r="J3446" s="1" t="s">
        <v>1840</v>
      </c>
      <c r="P3446" s="1" t="s">
        <v>141</v>
      </c>
      <c r="Q3446" s="1">
        <v>2013</v>
      </c>
      <c r="R3446" s="12">
        <v>0.94000000000000006</v>
      </c>
      <c r="S3446" s="80" t="str" cm="1">
        <f t="array" ref="S3446">_xlfn.IFS(R3446&gt;=$X$3334,$Y$3334,R3446&gt;=$X$3335,$Y$3335,R3446&gt;=$X$3336,$Y$3336,R3446&lt;$X$3337,$Y$3337)</f>
        <v>Excelente</v>
      </c>
      <c r="T3446" s="12">
        <v>0.94000000000000006</v>
      </c>
      <c r="U3446" s="81" t="str" cm="1">
        <f t="array" ref="U3446">_xlfn.IFS(T3446&gt;=$X$3334,$Y$3334,T3446&gt;=$X$3335,$Y$3335,T3446&gt;=$X$3336,$Y$3336,T3446&lt;$X$3337,$Y$3337)</f>
        <v>Excelente</v>
      </c>
      <c r="AC3446" s="1" t="s">
        <v>1840</v>
      </c>
      <c r="AD3446" s="1">
        <v>6</v>
      </c>
      <c r="AH3446" s="1" t="s">
        <v>1840</v>
      </c>
      <c r="AI3446" s="1">
        <v>0.85</v>
      </c>
      <c r="AP3446" s="98" t="s">
        <v>21</v>
      </c>
      <c r="AQ3446" s="1">
        <v>6</v>
      </c>
    </row>
    <row r="3447" spans="2:43" x14ac:dyDescent="0.25">
      <c r="B3447" s="74">
        <v>2005</v>
      </c>
      <c r="C3447" s="74">
        <v>7</v>
      </c>
      <c r="J3447" s="1" t="s">
        <v>1840</v>
      </c>
      <c r="P3447" s="1" t="s">
        <v>141</v>
      </c>
      <c r="Q3447" s="1">
        <v>2012</v>
      </c>
      <c r="R3447" s="12">
        <v>0.95000000000000007</v>
      </c>
      <c r="S3447" s="80" t="str" cm="1">
        <f t="array" ref="S3447">_xlfn.IFS(R3447&gt;=$X$3334,$Y$3334,R3447&gt;=$X$3335,$Y$3335,R3447&gt;=$X$3336,$Y$3336,R3447&lt;$X$3337,$Y$3337)</f>
        <v>Excelente</v>
      </c>
      <c r="T3447" s="12">
        <v>0.95000000000000007</v>
      </c>
      <c r="U3447" s="81" t="str" cm="1">
        <f t="array" ref="U3447">_xlfn.IFS(T3447&gt;=$X$3334,$Y$3334,T3447&gt;=$X$3335,$Y$3335,T3447&gt;=$X$3336,$Y$3336,T3447&lt;$X$3337,$Y$3337)</f>
        <v>Excelente</v>
      </c>
      <c r="AC3447" s="1" t="s">
        <v>1840</v>
      </c>
      <c r="AD3447" s="1">
        <v>6</v>
      </c>
      <c r="AH3447" s="1" t="s">
        <v>1840</v>
      </c>
      <c r="AI3447" s="1">
        <v>0.73</v>
      </c>
      <c r="AP3447" s="98" t="s">
        <v>21</v>
      </c>
      <c r="AQ3447" s="1">
        <v>6</v>
      </c>
    </row>
    <row r="3448" spans="2:43" x14ac:dyDescent="0.25">
      <c r="B3448" s="70">
        <v>2004</v>
      </c>
      <c r="C3448" s="70">
        <v>8</v>
      </c>
      <c r="J3448" s="1" t="s">
        <v>1840</v>
      </c>
      <c r="P3448" s="1" t="s">
        <v>141</v>
      </c>
      <c r="Q3448" s="1">
        <v>2011</v>
      </c>
      <c r="R3448" s="12">
        <v>0.95000000000000007</v>
      </c>
      <c r="S3448" s="80" t="str" cm="1">
        <f t="array" ref="S3448">_xlfn.IFS(R3448&gt;=$X$3334,$Y$3334,R3448&gt;=$X$3335,$Y$3335,R3448&gt;=$X$3336,$Y$3336,R3448&lt;$X$3337,$Y$3337)</f>
        <v>Excelente</v>
      </c>
      <c r="T3448" s="12">
        <v>0.95000000000000007</v>
      </c>
      <c r="U3448" s="81" t="str" cm="1">
        <f t="array" ref="U3448">_xlfn.IFS(T3448&gt;=$X$3334,$Y$3334,T3448&gt;=$X$3335,$Y$3335,T3448&gt;=$X$3336,$Y$3336,T3448&lt;$X$3337,$Y$3337)</f>
        <v>Excelente</v>
      </c>
      <c r="AC3448" s="1" t="s">
        <v>1840</v>
      </c>
      <c r="AD3448" s="1">
        <v>6</v>
      </c>
      <c r="AH3448" s="1" t="s">
        <v>1840</v>
      </c>
      <c r="AI3448" s="1">
        <v>0.62</v>
      </c>
      <c r="AP3448" s="98" t="s">
        <v>21</v>
      </c>
      <c r="AQ3448" s="1">
        <v>6</v>
      </c>
    </row>
    <row r="3449" spans="2:43" x14ac:dyDescent="0.25">
      <c r="B3449" s="74">
        <v>2003</v>
      </c>
      <c r="C3449" s="74">
        <v>8</v>
      </c>
      <c r="J3449" s="1" t="s">
        <v>1840</v>
      </c>
      <c r="P3449" s="1" t="s">
        <v>141</v>
      </c>
      <c r="Q3449" s="1">
        <v>2010</v>
      </c>
      <c r="R3449" s="12">
        <v>0.95000000000000007</v>
      </c>
      <c r="S3449" s="80" t="str" cm="1">
        <f t="array" ref="S3449">_xlfn.IFS(R3449&gt;=$X$3334,$Y$3334,R3449&gt;=$X$3335,$Y$3335,R3449&gt;=$X$3336,$Y$3336,R3449&lt;$X$3337,$Y$3337)</f>
        <v>Excelente</v>
      </c>
      <c r="T3449" s="12">
        <v>0.95000000000000007</v>
      </c>
      <c r="U3449" s="81" t="str" cm="1">
        <f t="array" ref="U3449">_xlfn.IFS(T3449&gt;=$X$3334,$Y$3334,T3449&gt;=$X$3335,$Y$3335,T3449&gt;=$X$3336,$Y$3336,T3449&lt;$X$3337,$Y$3337)</f>
        <v>Excelente</v>
      </c>
      <c r="AC3449" s="1" t="s">
        <v>1840</v>
      </c>
      <c r="AD3449" s="1">
        <v>7</v>
      </c>
      <c r="AH3449" s="1" t="s">
        <v>1840</v>
      </c>
      <c r="AI3449" s="1">
        <v>0.55000000000000004</v>
      </c>
      <c r="AP3449" s="98" t="s">
        <v>21</v>
      </c>
      <c r="AQ3449" s="1">
        <v>7</v>
      </c>
    </row>
    <row r="3450" spans="2:43" x14ac:dyDescent="0.25">
      <c r="B3450" s="70">
        <v>2002</v>
      </c>
      <c r="C3450" s="70">
        <v>9</v>
      </c>
      <c r="J3450" s="1" t="s">
        <v>1840</v>
      </c>
      <c r="P3450" s="1" t="s">
        <v>141</v>
      </c>
      <c r="Q3450" s="1">
        <v>2009</v>
      </c>
      <c r="R3450" s="12">
        <v>0.95000000000000007</v>
      </c>
      <c r="S3450" s="80" t="str" cm="1">
        <f t="array" ref="S3450">_xlfn.IFS(R3450&gt;=$X$3334,$Y$3334,R3450&gt;=$X$3335,$Y$3335,R3450&gt;=$X$3336,$Y$3336,R3450&lt;$X$3337,$Y$3337)</f>
        <v>Excelente</v>
      </c>
      <c r="T3450" s="12">
        <v>0.95000000000000007</v>
      </c>
      <c r="U3450" s="81" t="str" cm="1">
        <f t="array" ref="U3450">_xlfn.IFS(T3450&gt;=$X$3334,$Y$3334,T3450&gt;=$X$3335,$Y$3335,T3450&gt;=$X$3336,$Y$3336,T3450&lt;$X$3337,$Y$3337)</f>
        <v>Excelente</v>
      </c>
      <c r="AC3450" s="1" t="s">
        <v>1840</v>
      </c>
      <c r="AD3450" s="1">
        <v>7</v>
      </c>
      <c r="AH3450" s="1" t="s">
        <v>1840</v>
      </c>
      <c r="AI3450" s="1">
        <v>0.55000000000000004</v>
      </c>
      <c r="AP3450" s="98" t="s">
        <v>21</v>
      </c>
      <c r="AQ3450" s="1">
        <v>7</v>
      </c>
    </row>
    <row r="3451" spans="2:43" x14ac:dyDescent="0.25">
      <c r="B3451" s="74">
        <v>2014</v>
      </c>
      <c r="C3451" s="74">
        <v>121</v>
      </c>
      <c r="J3451" s="1" t="s">
        <v>1840</v>
      </c>
      <c r="P3451" s="1" t="s">
        <v>141</v>
      </c>
      <c r="Q3451" s="1">
        <v>2008</v>
      </c>
      <c r="R3451" s="12">
        <v>0.94000000000000006</v>
      </c>
      <c r="S3451" s="80" t="str" cm="1">
        <f t="array" ref="S3451">_xlfn.IFS(R3451&gt;=$X$3334,$Y$3334,R3451&gt;=$X$3335,$Y$3335,R3451&gt;=$X$3336,$Y$3336,R3451&lt;$X$3337,$Y$3337)</f>
        <v>Excelente</v>
      </c>
      <c r="T3451" s="12">
        <v>0.94000000000000006</v>
      </c>
      <c r="U3451" s="81" t="str" cm="1">
        <f t="array" ref="U3451">_xlfn.IFS(T3451&gt;=$X$3334,$Y$3334,T3451&gt;=$X$3335,$Y$3335,T3451&gt;=$X$3336,$Y$3336,T3451&lt;$X$3337,$Y$3337)</f>
        <v>Excelente</v>
      </c>
      <c r="AC3451" s="1" t="s">
        <v>1840</v>
      </c>
      <c r="AD3451" s="1">
        <v>98</v>
      </c>
      <c r="AH3451" s="1" t="s">
        <v>1840</v>
      </c>
      <c r="AI3451" s="1">
        <v>0.01</v>
      </c>
      <c r="AP3451" s="98" t="s">
        <v>22</v>
      </c>
      <c r="AQ3451" s="1">
        <v>98</v>
      </c>
    </row>
    <row r="3452" spans="2:43" x14ac:dyDescent="0.25">
      <c r="B3452" s="70">
        <v>2013</v>
      </c>
      <c r="C3452" s="70">
        <v>130</v>
      </c>
      <c r="J3452" s="1" t="s">
        <v>1840</v>
      </c>
      <c r="P3452" s="1" t="s">
        <v>141</v>
      </c>
      <c r="Q3452" s="1">
        <v>2007</v>
      </c>
      <c r="R3452" s="12">
        <v>0.94000000000000006</v>
      </c>
      <c r="S3452" s="80" t="str" cm="1">
        <f t="array" ref="S3452">_xlfn.IFS(R3452&gt;=$X$3334,$Y$3334,R3452&gt;=$X$3335,$Y$3335,R3452&gt;=$X$3336,$Y$3336,R3452&lt;$X$3337,$Y$3337)</f>
        <v>Excelente</v>
      </c>
      <c r="T3452" s="12">
        <v>0.94000000000000006</v>
      </c>
      <c r="U3452" s="81" t="str" cm="1">
        <f t="array" ref="U3452">_xlfn.IFS(T3452&gt;=$X$3334,$Y$3334,T3452&gt;=$X$3335,$Y$3335,T3452&gt;=$X$3336,$Y$3336,T3452&lt;$X$3337,$Y$3337)</f>
        <v>Excelente</v>
      </c>
      <c r="AC3452" s="1" t="s">
        <v>1840</v>
      </c>
      <c r="AD3452" s="1">
        <v>104</v>
      </c>
      <c r="AH3452" s="1" t="s">
        <v>1840</v>
      </c>
      <c r="AI3452" s="1">
        <v>0.01</v>
      </c>
      <c r="AP3452" s="98" t="s">
        <v>22</v>
      </c>
      <c r="AQ3452" s="1">
        <v>104</v>
      </c>
    </row>
    <row r="3453" spans="2:43" x14ac:dyDescent="0.25">
      <c r="B3453" s="74">
        <v>2012</v>
      </c>
      <c r="C3453" s="74">
        <v>139</v>
      </c>
      <c r="J3453" s="1" t="s">
        <v>1840</v>
      </c>
      <c r="P3453" s="1" t="s">
        <v>141</v>
      </c>
      <c r="Q3453" s="1">
        <v>2006</v>
      </c>
      <c r="R3453" s="12">
        <v>0.95000000000000007</v>
      </c>
      <c r="S3453" s="80" t="str" cm="1">
        <f t="array" ref="S3453">_xlfn.IFS(R3453&gt;=$X$3334,$Y$3334,R3453&gt;=$X$3335,$Y$3335,R3453&gt;=$X$3336,$Y$3336,R3453&lt;$X$3337,$Y$3337)</f>
        <v>Excelente</v>
      </c>
      <c r="T3453" s="12">
        <v>0.95000000000000007</v>
      </c>
      <c r="U3453" s="81" t="str" cm="1">
        <f t="array" ref="U3453">_xlfn.IFS(T3453&gt;=$X$3334,$Y$3334,T3453&gt;=$X$3335,$Y$3335,T3453&gt;=$X$3336,$Y$3336,T3453&lt;$X$3337,$Y$3337)</f>
        <v>Excelente</v>
      </c>
      <c r="AC3453" s="1" t="s">
        <v>1840</v>
      </c>
      <c r="AD3453" s="1">
        <v>111</v>
      </c>
      <c r="AH3453" s="1" t="s">
        <v>1840</v>
      </c>
      <c r="AI3453" s="1">
        <v>0.01</v>
      </c>
      <c r="AP3453" s="98" t="s">
        <v>22</v>
      </c>
      <c r="AQ3453" s="1">
        <v>111</v>
      </c>
    </row>
    <row r="3454" spans="2:43" x14ac:dyDescent="0.25">
      <c r="B3454" s="70">
        <v>2011</v>
      </c>
      <c r="C3454" s="70">
        <v>150</v>
      </c>
      <c r="J3454" s="1" t="s">
        <v>1840</v>
      </c>
      <c r="P3454" s="1" t="s">
        <v>141</v>
      </c>
      <c r="Q3454" s="1">
        <v>2005</v>
      </c>
      <c r="R3454" s="12">
        <v>0.96</v>
      </c>
      <c r="S3454" s="80" t="str" cm="1">
        <f t="array" ref="S3454">_xlfn.IFS(R3454&gt;=$X$3334,$Y$3334,R3454&gt;=$X$3335,$Y$3335,R3454&gt;=$X$3336,$Y$3336,R3454&lt;$X$3337,$Y$3337)</f>
        <v>Excelente</v>
      </c>
      <c r="T3454" s="12">
        <v>0.96</v>
      </c>
      <c r="U3454" s="81" t="str" cm="1">
        <f t="array" ref="U3454">_xlfn.IFS(T3454&gt;=$X$3334,$Y$3334,T3454&gt;=$X$3335,$Y$3335,T3454&gt;=$X$3336,$Y$3336,T3454&lt;$X$3337,$Y$3337)</f>
        <v>Excelente</v>
      </c>
      <c r="AC3454" s="1" t="s">
        <v>1840</v>
      </c>
      <c r="AD3454" s="1">
        <v>118</v>
      </c>
      <c r="AH3454" s="1" t="s">
        <v>1840</v>
      </c>
      <c r="AI3454" s="1">
        <v>0.01</v>
      </c>
      <c r="AP3454" s="98" t="s">
        <v>22</v>
      </c>
      <c r="AQ3454" s="1">
        <v>118</v>
      </c>
    </row>
    <row r="3455" spans="2:43" x14ac:dyDescent="0.25">
      <c r="B3455" s="74">
        <v>2010</v>
      </c>
      <c r="C3455" s="74">
        <v>161</v>
      </c>
      <c r="J3455" s="1" t="s">
        <v>1840</v>
      </c>
      <c r="P3455" s="1" t="s">
        <v>141</v>
      </c>
      <c r="Q3455" s="1">
        <v>2004</v>
      </c>
      <c r="R3455" s="12">
        <v>0.94000000000000006</v>
      </c>
      <c r="S3455" s="80" t="str" cm="1">
        <f t="array" ref="S3455">_xlfn.IFS(R3455&gt;=$X$3334,$Y$3334,R3455&gt;=$X$3335,$Y$3335,R3455&gt;=$X$3336,$Y$3336,R3455&lt;$X$3337,$Y$3337)</f>
        <v>Excelente</v>
      </c>
      <c r="T3455" s="12">
        <v>0.94000000000000006</v>
      </c>
      <c r="U3455" s="81" t="str" cm="1">
        <f t="array" ref="U3455">_xlfn.IFS(T3455&gt;=$X$3334,$Y$3334,T3455&gt;=$X$3335,$Y$3335,T3455&gt;=$X$3336,$Y$3336,T3455&lt;$X$3337,$Y$3337)</f>
        <v>Excelente</v>
      </c>
      <c r="AC3455" s="1" t="s">
        <v>1840</v>
      </c>
      <c r="AD3455" s="1">
        <v>126</v>
      </c>
      <c r="AH3455" s="1" t="s">
        <v>1840</v>
      </c>
      <c r="AI3455" s="1">
        <v>0.01</v>
      </c>
      <c r="AP3455" s="98" t="s">
        <v>22</v>
      </c>
      <c r="AQ3455" s="1">
        <v>126</v>
      </c>
    </row>
    <row r="3456" spans="2:43" x14ac:dyDescent="0.25">
      <c r="B3456" s="70">
        <v>2009</v>
      </c>
      <c r="C3456" s="70">
        <v>173</v>
      </c>
      <c r="J3456" s="1" t="s">
        <v>1840</v>
      </c>
      <c r="P3456" s="1" t="s">
        <v>141</v>
      </c>
      <c r="Q3456" s="1">
        <v>2003</v>
      </c>
      <c r="R3456" s="12">
        <v>0.91</v>
      </c>
      <c r="S3456" s="80" t="str" cm="1">
        <f t="array" ref="S3456">_xlfn.IFS(R3456&gt;=$X$3334,$Y$3334,R3456&gt;=$X$3335,$Y$3335,R3456&gt;=$X$3336,$Y$3336,R3456&lt;$X$3337,$Y$3337)</f>
        <v>Excelente</v>
      </c>
      <c r="T3456" s="12">
        <v>0.91</v>
      </c>
      <c r="U3456" s="81" t="str" cm="1">
        <f t="array" ref="U3456">_xlfn.IFS(T3456&gt;=$X$3334,$Y$3334,T3456&gt;=$X$3335,$Y$3335,T3456&gt;=$X$3336,$Y$3336,T3456&lt;$X$3337,$Y$3337)</f>
        <v>Excelente</v>
      </c>
      <c r="AC3456" s="1" t="s">
        <v>1840</v>
      </c>
      <c r="AD3456" s="1">
        <v>135</v>
      </c>
      <c r="AH3456" s="1" t="s">
        <v>1840</v>
      </c>
      <c r="AI3456" s="1">
        <v>0.01</v>
      </c>
      <c r="AP3456" s="98" t="s">
        <v>22</v>
      </c>
      <c r="AQ3456" s="1">
        <v>135</v>
      </c>
    </row>
    <row r="3457" spans="2:43" x14ac:dyDescent="0.25">
      <c r="B3457" s="74">
        <v>2008</v>
      </c>
      <c r="C3457" s="74">
        <v>186</v>
      </c>
      <c r="J3457" s="1" t="s">
        <v>1840</v>
      </c>
      <c r="P3457" s="1" t="s">
        <v>141</v>
      </c>
      <c r="Q3457" s="1">
        <v>2002</v>
      </c>
      <c r="R3457" s="12">
        <v>0.95000000000000007</v>
      </c>
      <c r="S3457" s="80" t="str" cm="1">
        <f t="array" ref="S3457">_xlfn.IFS(R3457&gt;=$X$3334,$Y$3334,R3457&gt;=$X$3335,$Y$3335,R3457&gt;=$X$3336,$Y$3336,R3457&lt;$X$3337,$Y$3337)</f>
        <v>Excelente</v>
      </c>
      <c r="T3457" s="12">
        <v>0.95000000000000007</v>
      </c>
      <c r="U3457" s="81" t="str" cm="1">
        <f t="array" ref="U3457">_xlfn.IFS(T3457&gt;=$X$3334,$Y$3334,T3457&gt;=$X$3335,$Y$3335,T3457&gt;=$X$3336,$Y$3336,T3457&lt;$X$3337,$Y$3337)</f>
        <v>Excelente</v>
      </c>
      <c r="AC3457" s="1" t="s">
        <v>1840</v>
      </c>
      <c r="AD3457" s="1">
        <v>144</v>
      </c>
      <c r="AH3457" s="1" t="s">
        <v>1840</v>
      </c>
      <c r="AI3457" s="1">
        <v>0.01</v>
      </c>
      <c r="AP3457" s="98" t="s">
        <v>22</v>
      </c>
      <c r="AQ3457" s="1">
        <v>144</v>
      </c>
    </row>
    <row r="3458" spans="2:43" x14ac:dyDescent="0.25">
      <c r="B3458" s="70">
        <v>2007</v>
      </c>
      <c r="C3458" s="70">
        <v>201</v>
      </c>
      <c r="J3458" s="1" t="s">
        <v>1840</v>
      </c>
      <c r="P3458" s="1" t="s">
        <v>141</v>
      </c>
      <c r="Q3458" s="1">
        <v>2001</v>
      </c>
      <c r="R3458" s="12">
        <v>0.94000000000000006</v>
      </c>
      <c r="S3458" s="80" t="str" cm="1">
        <f t="array" ref="S3458">_xlfn.IFS(R3458&gt;=$X$3334,$Y$3334,R3458&gt;=$X$3335,$Y$3335,R3458&gt;=$X$3336,$Y$3336,R3458&lt;$X$3337,$Y$3337)</f>
        <v>Excelente</v>
      </c>
      <c r="T3458" s="12">
        <v>0.94000000000000006</v>
      </c>
      <c r="U3458" s="81" t="str" cm="1">
        <f t="array" ref="U3458">_xlfn.IFS(T3458&gt;=$X$3334,$Y$3334,T3458&gt;=$X$3335,$Y$3335,T3458&gt;=$X$3336,$Y$3336,T3458&lt;$X$3337,$Y$3337)</f>
        <v>Excelente</v>
      </c>
      <c r="AC3458" s="1" t="s">
        <v>1840</v>
      </c>
      <c r="AD3458" s="1">
        <v>154</v>
      </c>
      <c r="AH3458" s="1" t="s">
        <v>1840</v>
      </c>
      <c r="AI3458" s="1">
        <v>0.01</v>
      </c>
      <c r="AP3458" s="98" t="s">
        <v>22</v>
      </c>
      <c r="AQ3458" s="1">
        <v>154</v>
      </c>
    </row>
    <row r="3459" spans="2:43" x14ac:dyDescent="0.25">
      <c r="B3459" s="74">
        <v>2006</v>
      </c>
      <c r="C3459" s="74">
        <v>215</v>
      </c>
      <c r="J3459" s="1" t="s">
        <v>1840</v>
      </c>
      <c r="P3459" s="1" t="s">
        <v>141</v>
      </c>
      <c r="Q3459" s="1">
        <v>2000</v>
      </c>
      <c r="R3459" s="12">
        <v>0.92</v>
      </c>
      <c r="S3459" s="80" t="str" cm="1">
        <f t="array" ref="S3459">_xlfn.IFS(R3459&gt;=$X$3334,$Y$3334,R3459&gt;=$X$3335,$Y$3335,R3459&gt;=$X$3336,$Y$3336,R3459&lt;$X$3337,$Y$3337)</f>
        <v>Excelente</v>
      </c>
      <c r="T3459" s="12">
        <v>0.09</v>
      </c>
      <c r="U3459" s="90" t="str" cm="1">
        <f t="array" ref="U3459">_xlfn.IFS(T3459&gt;=$X$3334,$Y$3334,T3459&gt;=$X$3335,$Y$3335,T3459&gt;=$X$3336,$Y$3336,T3459&lt;$X$3337,$Y$3337)</f>
        <v>Mala</v>
      </c>
      <c r="AC3459" s="1" t="s">
        <v>1840</v>
      </c>
      <c r="AD3459" s="1">
        <v>164</v>
      </c>
      <c r="AH3459" s="1" t="s">
        <v>1840</v>
      </c>
      <c r="AI3459" s="1">
        <v>0.01</v>
      </c>
      <c r="AP3459" s="98" t="s">
        <v>22</v>
      </c>
      <c r="AQ3459" s="1">
        <v>164</v>
      </c>
    </row>
    <row r="3460" spans="2:43" x14ac:dyDescent="0.25">
      <c r="B3460" s="70">
        <v>2005</v>
      </c>
      <c r="C3460" s="70">
        <v>231</v>
      </c>
      <c r="J3460" s="1" t="s">
        <v>1840</v>
      </c>
      <c r="AC3460" s="1" t="s">
        <v>1840</v>
      </c>
      <c r="AD3460" s="1">
        <v>174</v>
      </c>
      <c r="AH3460" s="1" t="s">
        <v>1840</v>
      </c>
      <c r="AI3460" s="1">
        <v>0.01</v>
      </c>
      <c r="AP3460" s="98" t="s">
        <v>22</v>
      </c>
      <c r="AQ3460" s="1">
        <v>174</v>
      </c>
    </row>
    <row r="3461" spans="2:43" x14ac:dyDescent="0.25">
      <c r="B3461" s="74">
        <v>2004</v>
      </c>
      <c r="C3461" s="74">
        <v>247</v>
      </c>
      <c r="J3461" s="1" t="s">
        <v>1840</v>
      </c>
      <c r="AC3461" s="1" t="s">
        <v>1840</v>
      </c>
      <c r="AD3461" s="1">
        <v>185</v>
      </c>
      <c r="AH3461" s="1" t="s">
        <v>1840</v>
      </c>
      <c r="AI3461" s="1">
        <v>0.01</v>
      </c>
      <c r="AP3461" s="98" t="s">
        <v>22</v>
      </c>
      <c r="AQ3461" s="1">
        <v>185</v>
      </c>
    </row>
    <row r="3462" spans="2:43" x14ac:dyDescent="0.25">
      <c r="B3462" s="70">
        <v>2003</v>
      </c>
      <c r="C3462" s="70">
        <v>264</v>
      </c>
      <c r="J3462" s="1" t="s">
        <v>1840</v>
      </c>
      <c r="AC3462" s="1" t="s">
        <v>1840</v>
      </c>
      <c r="AD3462" s="1">
        <v>196</v>
      </c>
      <c r="AH3462" s="1" t="s">
        <v>1840</v>
      </c>
      <c r="AI3462" s="1">
        <v>0.01</v>
      </c>
      <c r="AP3462" s="98" t="s">
        <v>22</v>
      </c>
      <c r="AQ3462" s="1">
        <v>196</v>
      </c>
    </row>
    <row r="3463" spans="2:43" x14ac:dyDescent="0.25">
      <c r="B3463" s="74">
        <v>2014</v>
      </c>
      <c r="C3463" s="74">
        <v>0</v>
      </c>
      <c r="J3463" s="1" t="s">
        <v>1840</v>
      </c>
      <c r="AC3463" s="1" t="s">
        <v>1842</v>
      </c>
      <c r="AD3463" s="1">
        <v>0</v>
      </c>
      <c r="AH3463" s="1" t="s">
        <v>1842</v>
      </c>
      <c r="AI3463" s="1">
        <v>13.94</v>
      </c>
      <c r="AP3463" s="98" t="s">
        <v>23</v>
      </c>
      <c r="AQ3463" s="1">
        <v>0</v>
      </c>
    </row>
    <row r="3464" spans="2:43" x14ac:dyDescent="0.25">
      <c r="B3464" s="70">
        <v>2013</v>
      </c>
      <c r="C3464" s="70">
        <v>1</v>
      </c>
      <c r="J3464" s="1" t="s">
        <v>1840</v>
      </c>
      <c r="AC3464" s="1" t="s">
        <v>1842</v>
      </c>
      <c r="AD3464" s="1">
        <v>0</v>
      </c>
      <c r="AH3464" s="1" t="s">
        <v>1842</v>
      </c>
      <c r="AI3464" s="1">
        <v>14.66</v>
      </c>
      <c r="AP3464" s="98" t="s">
        <v>23</v>
      </c>
      <c r="AQ3464" s="1">
        <v>0</v>
      </c>
    </row>
    <row r="3465" spans="2:43" x14ac:dyDescent="0.25">
      <c r="B3465" s="74">
        <v>2012</v>
      </c>
      <c r="C3465" s="74">
        <v>1</v>
      </c>
      <c r="J3465" s="1" t="s">
        <v>1840</v>
      </c>
      <c r="AC3465" s="1" t="s">
        <v>1842</v>
      </c>
      <c r="AD3465" s="1">
        <v>0</v>
      </c>
      <c r="AH3465" s="1" t="s">
        <v>1842</v>
      </c>
      <c r="AI3465" s="1">
        <v>16.350000000000001</v>
      </c>
      <c r="AP3465" s="98" t="s">
        <v>23</v>
      </c>
      <c r="AQ3465" s="1">
        <v>0</v>
      </c>
    </row>
    <row r="3466" spans="2:43" x14ac:dyDescent="0.25">
      <c r="B3466" s="70">
        <v>2011</v>
      </c>
      <c r="C3466" s="70">
        <v>1</v>
      </c>
      <c r="J3466" s="1" t="s">
        <v>1840</v>
      </c>
      <c r="AC3466" s="1" t="s">
        <v>1842</v>
      </c>
      <c r="AD3466" s="1">
        <v>0</v>
      </c>
      <c r="AH3466" s="1" t="s">
        <v>1842</v>
      </c>
      <c r="AI3466" s="1">
        <v>17.309999999999999</v>
      </c>
      <c r="AP3466" s="98" t="s">
        <v>23</v>
      </c>
      <c r="AQ3466" s="1">
        <v>0</v>
      </c>
    </row>
    <row r="3467" spans="2:43" x14ac:dyDescent="0.25">
      <c r="B3467" s="74">
        <v>2010</v>
      </c>
      <c r="C3467" s="74">
        <v>1</v>
      </c>
      <c r="J3467" s="1" t="s">
        <v>1840</v>
      </c>
      <c r="AC3467" s="1" t="s">
        <v>1842</v>
      </c>
      <c r="AD3467" s="1">
        <v>0</v>
      </c>
      <c r="AH3467" s="1" t="s">
        <v>1842</v>
      </c>
      <c r="AI3467" s="1">
        <v>14.44</v>
      </c>
      <c r="AP3467" s="98" t="s">
        <v>23</v>
      </c>
      <c r="AQ3467" s="1">
        <v>0</v>
      </c>
    </row>
    <row r="3468" spans="2:43" x14ac:dyDescent="0.25">
      <c r="B3468" s="70">
        <v>2009</v>
      </c>
      <c r="C3468" s="70">
        <v>1</v>
      </c>
      <c r="J3468" s="1" t="s">
        <v>1842</v>
      </c>
      <c r="AC3468" s="1" t="s">
        <v>1842</v>
      </c>
      <c r="AD3468" s="1">
        <v>0</v>
      </c>
      <c r="AH3468" s="1" t="s">
        <v>1842</v>
      </c>
      <c r="AI3468" s="1">
        <v>14.09</v>
      </c>
      <c r="AP3468" s="98" t="s">
        <v>23</v>
      </c>
      <c r="AQ3468" s="1">
        <v>0</v>
      </c>
    </row>
    <row r="3469" spans="2:43" x14ac:dyDescent="0.25">
      <c r="B3469" s="74">
        <v>2008</v>
      </c>
      <c r="C3469" s="74">
        <v>1</v>
      </c>
      <c r="J3469" s="1" t="s">
        <v>1842</v>
      </c>
      <c r="AC3469" s="1" t="s">
        <v>1842</v>
      </c>
      <c r="AD3469" s="1">
        <v>1</v>
      </c>
      <c r="AH3469" s="1" t="s">
        <v>1842</v>
      </c>
      <c r="AI3469" s="1">
        <v>14.67</v>
      </c>
      <c r="AP3469" s="98" t="s">
        <v>23</v>
      </c>
      <c r="AQ3469" s="1">
        <v>1</v>
      </c>
    </row>
    <row r="3470" spans="2:43" x14ac:dyDescent="0.25">
      <c r="B3470" s="70">
        <v>2007</v>
      </c>
      <c r="C3470" s="70">
        <v>1</v>
      </c>
      <c r="J3470" s="1" t="s">
        <v>1842</v>
      </c>
      <c r="AC3470" s="1" t="s">
        <v>1842</v>
      </c>
      <c r="AD3470" s="1">
        <v>1</v>
      </c>
      <c r="AH3470" s="1" t="s">
        <v>1842</v>
      </c>
      <c r="AI3470" s="1">
        <v>14.22</v>
      </c>
      <c r="AP3470" s="98" t="s">
        <v>23</v>
      </c>
      <c r="AQ3470" s="1">
        <v>1</v>
      </c>
    </row>
    <row r="3471" spans="2:43" x14ac:dyDescent="0.25">
      <c r="B3471" s="74">
        <v>2006</v>
      </c>
      <c r="C3471" s="74">
        <v>1</v>
      </c>
      <c r="J3471" s="1" t="s">
        <v>1842</v>
      </c>
      <c r="AC3471" s="1" t="s">
        <v>1842</v>
      </c>
      <c r="AD3471" s="1">
        <v>1</v>
      </c>
      <c r="AH3471" s="1" t="s">
        <v>1842</v>
      </c>
      <c r="AI3471" s="1">
        <v>12.6</v>
      </c>
      <c r="AP3471" s="98" t="s">
        <v>23</v>
      </c>
      <c r="AQ3471" s="1">
        <v>1</v>
      </c>
    </row>
    <row r="3472" spans="2:43" x14ac:dyDescent="0.25">
      <c r="B3472" s="70">
        <v>2005</v>
      </c>
      <c r="C3472" s="70">
        <v>1</v>
      </c>
      <c r="J3472" s="1" t="s">
        <v>1842</v>
      </c>
      <c r="AC3472" s="1" t="s">
        <v>1842</v>
      </c>
      <c r="AD3472" s="1">
        <v>1</v>
      </c>
      <c r="AH3472" s="1" t="s">
        <v>1842</v>
      </c>
      <c r="AI3472" s="1">
        <v>11.01</v>
      </c>
      <c r="AP3472" s="98" t="s">
        <v>23</v>
      </c>
      <c r="AQ3472" s="1">
        <v>1</v>
      </c>
    </row>
    <row r="3473" spans="2:43" x14ac:dyDescent="0.25">
      <c r="B3473" s="74">
        <v>2004</v>
      </c>
      <c r="C3473" s="74">
        <v>1</v>
      </c>
      <c r="J3473" s="1" t="s">
        <v>1842</v>
      </c>
      <c r="AC3473" s="1" t="s">
        <v>1842</v>
      </c>
      <c r="AD3473" s="1">
        <v>1</v>
      </c>
      <c r="AH3473" s="1" t="s">
        <v>1842</v>
      </c>
      <c r="AI3473" s="1">
        <v>12.05</v>
      </c>
      <c r="AP3473" s="98" t="s">
        <v>23</v>
      </c>
      <c r="AQ3473" s="1">
        <v>1</v>
      </c>
    </row>
    <row r="3474" spans="2:43" x14ac:dyDescent="0.25">
      <c r="B3474" s="70">
        <v>2003</v>
      </c>
      <c r="C3474" s="70">
        <v>1</v>
      </c>
      <c r="J3474" s="1" t="s">
        <v>1842</v>
      </c>
      <c r="AC3474" s="1" t="s">
        <v>1842</v>
      </c>
      <c r="AD3474" s="1">
        <v>1</v>
      </c>
      <c r="AH3474" s="1" t="s">
        <v>1842</v>
      </c>
      <c r="AI3474" s="1">
        <v>11.17</v>
      </c>
      <c r="AP3474" s="98" t="s">
        <v>23</v>
      </c>
      <c r="AQ3474" s="1">
        <v>1</v>
      </c>
    </row>
    <row r="3475" spans="2:43" x14ac:dyDescent="0.25">
      <c r="B3475" s="74">
        <v>2002</v>
      </c>
      <c r="C3475" s="74">
        <v>1</v>
      </c>
      <c r="J3475" s="1" t="s">
        <v>1842</v>
      </c>
      <c r="AC3475" s="1" t="s">
        <v>1842</v>
      </c>
      <c r="AD3475" s="1">
        <v>1</v>
      </c>
      <c r="AH3475" s="1" t="s">
        <v>1842</v>
      </c>
      <c r="AI3475" s="1">
        <v>12.23</v>
      </c>
      <c r="AP3475" s="98" t="s">
        <v>23</v>
      </c>
      <c r="AQ3475" s="1">
        <v>1</v>
      </c>
    </row>
    <row r="3476" spans="2:43" x14ac:dyDescent="0.25">
      <c r="B3476" s="70">
        <v>2001</v>
      </c>
      <c r="C3476" s="70">
        <v>1</v>
      </c>
      <c r="J3476" s="1" t="s">
        <v>1842</v>
      </c>
      <c r="AC3476" s="1" t="s">
        <v>1842</v>
      </c>
      <c r="AD3476" s="1">
        <v>1</v>
      </c>
      <c r="AH3476" s="1" t="s">
        <v>1842</v>
      </c>
      <c r="AI3476" s="1">
        <v>10.74</v>
      </c>
      <c r="AP3476" s="98" t="s">
        <v>23</v>
      </c>
      <c r="AQ3476" s="1">
        <v>1</v>
      </c>
    </row>
    <row r="3477" spans="2:43" x14ac:dyDescent="0.25">
      <c r="B3477" s="74">
        <v>2000</v>
      </c>
      <c r="C3477" s="74">
        <v>1</v>
      </c>
      <c r="J3477" s="1" t="s">
        <v>1842</v>
      </c>
      <c r="AC3477" s="1" t="s">
        <v>1842</v>
      </c>
      <c r="AD3477" s="1">
        <v>1</v>
      </c>
      <c r="AH3477" s="1" t="s">
        <v>1842</v>
      </c>
      <c r="AI3477" s="1">
        <v>12.98</v>
      </c>
      <c r="AP3477" s="98" t="s">
        <v>23</v>
      </c>
      <c r="AQ3477" s="1">
        <v>1</v>
      </c>
    </row>
    <row r="3478" spans="2:43" x14ac:dyDescent="0.25">
      <c r="B3478" s="70">
        <v>2014</v>
      </c>
      <c r="C3478" s="70">
        <v>1</v>
      </c>
      <c r="J3478" s="1" t="s">
        <v>1842</v>
      </c>
      <c r="AC3478" s="1" t="s">
        <v>1842</v>
      </c>
      <c r="AD3478" s="1">
        <v>0</v>
      </c>
      <c r="AH3478" s="1" t="s">
        <v>1842</v>
      </c>
      <c r="AI3478" s="1">
        <v>12.6</v>
      </c>
      <c r="AP3478" s="98" t="s">
        <v>24</v>
      </c>
      <c r="AQ3478" s="1">
        <v>0</v>
      </c>
    </row>
    <row r="3479" spans="2:43" x14ac:dyDescent="0.25">
      <c r="B3479" s="74">
        <v>2013</v>
      </c>
      <c r="C3479" s="74">
        <v>1</v>
      </c>
      <c r="J3479" s="1" t="s">
        <v>1842</v>
      </c>
      <c r="AC3479" s="1" t="s">
        <v>1842</v>
      </c>
      <c r="AD3479" s="1">
        <v>0</v>
      </c>
      <c r="AH3479" s="1" t="s">
        <v>1842</v>
      </c>
      <c r="AI3479" s="1">
        <v>11.77</v>
      </c>
      <c r="AP3479" s="98" t="s">
        <v>24</v>
      </c>
      <c r="AQ3479" s="1">
        <v>0</v>
      </c>
    </row>
    <row r="3480" spans="2:43" x14ac:dyDescent="0.25">
      <c r="B3480" s="70">
        <v>2012</v>
      </c>
      <c r="C3480" s="70">
        <v>1</v>
      </c>
      <c r="J3480" s="1" t="s">
        <v>1842</v>
      </c>
      <c r="AC3480" s="1" t="s">
        <v>1842</v>
      </c>
      <c r="AD3480" s="1">
        <v>0</v>
      </c>
      <c r="AH3480" s="1" t="s">
        <v>1842</v>
      </c>
      <c r="AI3480" s="1">
        <v>10.08</v>
      </c>
      <c r="AP3480" s="98" t="s">
        <v>24</v>
      </c>
      <c r="AQ3480" s="1">
        <v>0</v>
      </c>
    </row>
    <row r="3481" spans="2:43" x14ac:dyDescent="0.25">
      <c r="B3481" s="74">
        <v>2011</v>
      </c>
      <c r="C3481" s="74">
        <v>1</v>
      </c>
      <c r="J3481" s="1" t="s">
        <v>1842</v>
      </c>
      <c r="AC3481" s="1" t="s">
        <v>1842</v>
      </c>
      <c r="AD3481" s="1">
        <v>0</v>
      </c>
      <c r="AH3481" s="1" t="s">
        <v>1842</v>
      </c>
      <c r="AI3481" s="1">
        <v>10.11</v>
      </c>
      <c r="AP3481" s="98" t="s">
        <v>24</v>
      </c>
      <c r="AQ3481" s="1">
        <v>0</v>
      </c>
    </row>
    <row r="3482" spans="2:43" x14ac:dyDescent="0.25">
      <c r="B3482" s="70">
        <v>2010</v>
      </c>
      <c r="C3482" s="70">
        <v>1</v>
      </c>
      <c r="J3482" s="1" t="s">
        <v>1842</v>
      </c>
      <c r="AC3482" s="1" t="s">
        <v>1842</v>
      </c>
      <c r="AD3482" s="1">
        <v>0</v>
      </c>
      <c r="AH3482" s="1" t="s">
        <v>1842</v>
      </c>
      <c r="AI3482" s="1">
        <v>10.220000000000001</v>
      </c>
      <c r="AP3482" s="98" t="s">
        <v>24</v>
      </c>
      <c r="AQ3482" s="1">
        <v>0</v>
      </c>
    </row>
    <row r="3483" spans="2:43" x14ac:dyDescent="0.25">
      <c r="B3483" s="74">
        <v>2009</v>
      </c>
      <c r="C3483" s="74">
        <v>1</v>
      </c>
      <c r="J3483" s="1" t="s">
        <v>1842</v>
      </c>
      <c r="AC3483" s="1" t="s">
        <v>1842</v>
      </c>
      <c r="AD3483" s="1">
        <v>0</v>
      </c>
      <c r="AH3483" s="1" t="s">
        <v>1842</v>
      </c>
      <c r="AI3483" s="1">
        <v>10.050000000000001</v>
      </c>
      <c r="AP3483" s="98" t="s">
        <v>24</v>
      </c>
      <c r="AQ3483" s="1">
        <v>0</v>
      </c>
    </row>
    <row r="3484" spans="2:43" x14ac:dyDescent="0.25">
      <c r="B3484" s="70">
        <v>2008</v>
      </c>
      <c r="C3484" s="70">
        <v>1</v>
      </c>
      <c r="J3484" s="1" t="s">
        <v>1842</v>
      </c>
      <c r="AC3484" s="1" t="s">
        <v>1842</v>
      </c>
      <c r="AD3484" s="1">
        <v>0</v>
      </c>
      <c r="AH3484" s="1" t="s">
        <v>1842</v>
      </c>
      <c r="AI3484" s="1">
        <v>10.47</v>
      </c>
      <c r="AP3484" s="98" t="s">
        <v>24</v>
      </c>
      <c r="AQ3484" s="1">
        <v>0</v>
      </c>
    </row>
    <row r="3485" spans="2:43" x14ac:dyDescent="0.25">
      <c r="B3485" s="74">
        <v>2007</v>
      </c>
      <c r="C3485" s="74">
        <v>1</v>
      </c>
      <c r="J3485" s="1" t="s">
        <v>1842</v>
      </c>
      <c r="AC3485" s="1" t="s">
        <v>1842</v>
      </c>
      <c r="AD3485" s="1">
        <v>0</v>
      </c>
      <c r="AH3485" s="1" t="s">
        <v>1842</v>
      </c>
      <c r="AI3485" s="1">
        <v>10.25</v>
      </c>
      <c r="AP3485" s="98" t="s">
        <v>24</v>
      </c>
      <c r="AQ3485" s="1">
        <v>0</v>
      </c>
    </row>
    <row r="3486" spans="2:43" x14ac:dyDescent="0.25">
      <c r="B3486" s="70">
        <v>2006</v>
      </c>
      <c r="C3486" s="70">
        <v>1</v>
      </c>
      <c r="J3486" s="1" t="s">
        <v>1842</v>
      </c>
      <c r="AC3486" s="1" t="s">
        <v>1842</v>
      </c>
      <c r="AD3486" s="1">
        <v>0</v>
      </c>
      <c r="AH3486" s="1" t="s">
        <v>1842</v>
      </c>
      <c r="AI3486" s="1">
        <v>10.98</v>
      </c>
      <c r="AP3486" s="98" t="s">
        <v>24</v>
      </c>
      <c r="AQ3486" s="1">
        <v>0</v>
      </c>
    </row>
    <row r="3487" spans="2:43" x14ac:dyDescent="0.25">
      <c r="B3487" s="74">
        <v>2005</v>
      </c>
      <c r="C3487" s="74">
        <v>1</v>
      </c>
      <c r="J3487" s="1" t="s">
        <v>1842</v>
      </c>
      <c r="AC3487" s="1" t="s">
        <v>1842</v>
      </c>
      <c r="AD3487" s="1">
        <v>0</v>
      </c>
      <c r="AH3487" s="1" t="s">
        <v>1842</v>
      </c>
      <c r="AI3487" s="1">
        <v>12.27</v>
      </c>
      <c r="AP3487" s="98" t="s">
        <v>24</v>
      </c>
      <c r="AQ3487" s="1">
        <v>0</v>
      </c>
    </row>
    <row r="3488" spans="2:43" x14ac:dyDescent="0.25">
      <c r="B3488" s="70">
        <v>2004</v>
      </c>
      <c r="C3488" s="70">
        <v>1</v>
      </c>
      <c r="J3488" s="1" t="s">
        <v>1842</v>
      </c>
      <c r="AC3488" s="1" t="s">
        <v>1842</v>
      </c>
      <c r="AD3488" s="1">
        <v>1</v>
      </c>
      <c r="AH3488" s="1" t="s">
        <v>1842</v>
      </c>
      <c r="AI3488" s="1">
        <v>12.05</v>
      </c>
      <c r="AP3488" s="98" t="s">
        <v>24</v>
      </c>
      <c r="AQ3488" s="1">
        <v>1</v>
      </c>
    </row>
    <row r="3489" spans="2:43" x14ac:dyDescent="0.25">
      <c r="B3489" s="74">
        <v>2003</v>
      </c>
      <c r="C3489" s="74">
        <v>1</v>
      </c>
      <c r="J3489" s="1" t="s">
        <v>1842</v>
      </c>
      <c r="AC3489" s="1" t="s">
        <v>1842</v>
      </c>
      <c r="AD3489" s="1">
        <v>0</v>
      </c>
      <c r="AH3489" s="1" t="s">
        <v>1842</v>
      </c>
      <c r="AI3489" s="1">
        <v>11.28</v>
      </c>
      <c r="AP3489" s="98" t="s">
        <v>24</v>
      </c>
      <c r="AQ3489" s="1">
        <v>0</v>
      </c>
    </row>
    <row r="3490" spans="2:43" x14ac:dyDescent="0.25">
      <c r="B3490" s="70">
        <v>2002</v>
      </c>
      <c r="C3490" s="70">
        <v>1</v>
      </c>
      <c r="J3490" s="1" t="s">
        <v>1842</v>
      </c>
      <c r="AC3490" s="1" t="s">
        <v>1842</v>
      </c>
      <c r="AD3490" s="1">
        <v>1</v>
      </c>
      <c r="AH3490" s="1" t="s">
        <v>1842</v>
      </c>
      <c r="AI3490" s="1">
        <v>11.29</v>
      </c>
      <c r="AP3490" s="98" t="s">
        <v>24</v>
      </c>
      <c r="AQ3490" s="1">
        <v>1</v>
      </c>
    </row>
    <row r="3491" spans="2:43" x14ac:dyDescent="0.25">
      <c r="B3491" s="74">
        <v>2001</v>
      </c>
      <c r="C3491" s="74">
        <v>1</v>
      </c>
      <c r="J3491" s="1" t="s">
        <v>1842</v>
      </c>
      <c r="AC3491" s="1" t="s">
        <v>1842</v>
      </c>
      <c r="AD3491" s="1">
        <v>1</v>
      </c>
      <c r="AH3491" s="1" t="s">
        <v>1842</v>
      </c>
      <c r="AI3491" s="1">
        <v>11.01</v>
      </c>
      <c r="AP3491" s="98" t="s">
        <v>24</v>
      </c>
      <c r="AQ3491" s="1">
        <v>1</v>
      </c>
    </row>
    <row r="3492" spans="2:43" x14ac:dyDescent="0.25">
      <c r="B3492" s="70">
        <v>2000</v>
      </c>
      <c r="C3492" s="70">
        <v>1</v>
      </c>
      <c r="J3492" s="1" t="s">
        <v>1842</v>
      </c>
      <c r="AC3492" s="1" t="s">
        <v>1842</v>
      </c>
      <c r="AD3492" s="1">
        <v>1</v>
      </c>
      <c r="AH3492" s="1" t="s">
        <v>1842</v>
      </c>
      <c r="AI3492" s="1">
        <v>11.21</v>
      </c>
      <c r="AP3492" s="98" t="s">
        <v>24</v>
      </c>
      <c r="AQ3492" s="1">
        <v>1</v>
      </c>
    </row>
    <row r="3493" spans="2:43" x14ac:dyDescent="0.25">
      <c r="B3493" s="74">
        <v>2014</v>
      </c>
      <c r="C3493" s="74">
        <v>0</v>
      </c>
      <c r="J3493" s="1" t="s">
        <v>1842</v>
      </c>
      <c r="AC3493" s="1" t="s">
        <v>1845</v>
      </c>
      <c r="AD3493" s="1">
        <v>0</v>
      </c>
      <c r="AH3493" s="1" t="s">
        <v>1845</v>
      </c>
      <c r="AI3493" s="1">
        <v>6.58</v>
      </c>
      <c r="AP3493" s="98" t="s">
        <v>25</v>
      </c>
      <c r="AQ3493" s="1">
        <v>0</v>
      </c>
    </row>
    <row r="3494" spans="2:43" x14ac:dyDescent="0.25">
      <c r="B3494" s="70">
        <v>2013</v>
      </c>
      <c r="C3494" s="70">
        <v>0</v>
      </c>
      <c r="J3494" s="1" t="s">
        <v>1842</v>
      </c>
      <c r="AC3494" s="1" t="s">
        <v>1845</v>
      </c>
      <c r="AD3494" s="1">
        <v>0</v>
      </c>
      <c r="AH3494" s="1" t="s">
        <v>1845</v>
      </c>
      <c r="AI3494" s="1">
        <v>6.56</v>
      </c>
      <c r="AP3494" s="98" t="s">
        <v>25</v>
      </c>
      <c r="AQ3494" s="1">
        <v>0</v>
      </c>
    </row>
    <row r="3495" spans="2:43" x14ac:dyDescent="0.25">
      <c r="B3495" s="74">
        <v>2012</v>
      </c>
      <c r="C3495" s="74">
        <v>0</v>
      </c>
      <c r="J3495" s="1" t="s">
        <v>1842</v>
      </c>
      <c r="AC3495" s="1" t="s">
        <v>1845</v>
      </c>
      <c r="AD3495" s="1">
        <v>0</v>
      </c>
      <c r="AH3495" s="1" t="s">
        <v>1845</v>
      </c>
      <c r="AI3495" s="1">
        <v>6.66</v>
      </c>
      <c r="AP3495" s="98" t="s">
        <v>25</v>
      </c>
      <c r="AQ3495" s="1">
        <v>0</v>
      </c>
    </row>
    <row r="3496" spans="2:43" x14ac:dyDescent="0.25">
      <c r="B3496" s="70">
        <v>2011</v>
      </c>
      <c r="C3496" s="70">
        <v>0</v>
      </c>
      <c r="J3496" s="1" t="s">
        <v>1842</v>
      </c>
      <c r="AC3496" s="1" t="s">
        <v>1845</v>
      </c>
      <c r="AD3496" s="1">
        <v>0</v>
      </c>
      <c r="AH3496" s="1" t="s">
        <v>1845</v>
      </c>
      <c r="AI3496" s="1">
        <v>6.64</v>
      </c>
      <c r="AP3496" s="98" t="s">
        <v>25</v>
      </c>
      <c r="AQ3496" s="1">
        <v>0</v>
      </c>
    </row>
    <row r="3497" spans="2:43" x14ac:dyDescent="0.25">
      <c r="B3497" s="74">
        <v>2010</v>
      </c>
      <c r="C3497" s="74">
        <v>0</v>
      </c>
      <c r="J3497" s="1" t="s">
        <v>1842</v>
      </c>
      <c r="AC3497" s="1" t="s">
        <v>1845</v>
      </c>
      <c r="AD3497" s="1">
        <v>0</v>
      </c>
      <c r="AH3497" s="1" t="s">
        <v>1845</v>
      </c>
      <c r="AI3497" s="1">
        <v>6.76</v>
      </c>
      <c r="AP3497" s="98" t="s">
        <v>25</v>
      </c>
      <c r="AQ3497" s="1">
        <v>0</v>
      </c>
    </row>
    <row r="3498" spans="2:43" x14ac:dyDescent="0.25">
      <c r="B3498" s="70">
        <v>2009</v>
      </c>
      <c r="C3498" s="70">
        <v>0</v>
      </c>
      <c r="J3498" s="1" t="s">
        <v>1845</v>
      </c>
      <c r="AC3498" s="1" t="s">
        <v>1845</v>
      </c>
      <c r="AD3498" s="1">
        <v>0</v>
      </c>
      <c r="AH3498" s="1" t="s">
        <v>1845</v>
      </c>
      <c r="AI3498" s="1">
        <v>6.85</v>
      </c>
      <c r="AP3498" s="98" t="s">
        <v>25</v>
      </c>
      <c r="AQ3498" s="1">
        <v>0</v>
      </c>
    </row>
    <row r="3499" spans="2:43" x14ac:dyDescent="0.25">
      <c r="B3499" s="74">
        <v>2008</v>
      </c>
      <c r="C3499" s="74">
        <v>0</v>
      </c>
      <c r="J3499" s="1" t="s">
        <v>1845</v>
      </c>
      <c r="AC3499" s="1" t="s">
        <v>1845</v>
      </c>
      <c r="AD3499" s="1">
        <v>0</v>
      </c>
      <c r="AH3499" s="1" t="s">
        <v>1845</v>
      </c>
      <c r="AI3499" s="1">
        <v>7.22</v>
      </c>
      <c r="AP3499" s="98" t="s">
        <v>25</v>
      </c>
      <c r="AQ3499" s="1">
        <v>0</v>
      </c>
    </row>
    <row r="3500" spans="2:43" x14ac:dyDescent="0.25">
      <c r="B3500" s="70">
        <v>2007</v>
      </c>
      <c r="C3500" s="70">
        <v>0</v>
      </c>
      <c r="J3500" s="1" t="s">
        <v>1845</v>
      </c>
      <c r="AC3500" s="1" t="s">
        <v>1845</v>
      </c>
      <c r="AD3500" s="1">
        <v>0</v>
      </c>
      <c r="AH3500" s="1" t="s">
        <v>1845</v>
      </c>
      <c r="AI3500" s="1">
        <v>7.24</v>
      </c>
      <c r="AP3500" s="98" t="s">
        <v>25</v>
      </c>
      <c r="AQ3500" s="1">
        <v>0</v>
      </c>
    </row>
    <row r="3501" spans="2:43" x14ac:dyDescent="0.25">
      <c r="B3501" s="74">
        <v>2006</v>
      </c>
      <c r="C3501" s="74">
        <v>0</v>
      </c>
      <c r="J3501" s="1" t="s">
        <v>1845</v>
      </c>
      <c r="AC3501" s="1" t="s">
        <v>1845</v>
      </c>
      <c r="AD3501" s="1">
        <v>0</v>
      </c>
      <c r="AH3501" s="1" t="s">
        <v>1845</v>
      </c>
      <c r="AI3501" s="1">
        <v>6.48</v>
      </c>
      <c r="AP3501" s="98" t="s">
        <v>25</v>
      </c>
      <c r="AQ3501" s="1">
        <v>0</v>
      </c>
    </row>
    <row r="3502" spans="2:43" x14ac:dyDescent="0.25">
      <c r="B3502" s="70">
        <v>2005</v>
      </c>
      <c r="C3502" s="70">
        <v>0</v>
      </c>
      <c r="J3502" s="1" t="s">
        <v>1845</v>
      </c>
      <c r="AC3502" s="1" t="s">
        <v>1845</v>
      </c>
      <c r="AD3502" s="1">
        <v>0</v>
      </c>
      <c r="AH3502" s="1" t="s">
        <v>1845</v>
      </c>
      <c r="AI3502" s="1">
        <v>6.25</v>
      </c>
      <c r="AP3502" s="98" t="s">
        <v>25</v>
      </c>
      <c r="AQ3502" s="1">
        <v>0</v>
      </c>
    </row>
    <row r="3503" spans="2:43" x14ac:dyDescent="0.25">
      <c r="B3503" s="74">
        <v>2004</v>
      </c>
      <c r="C3503" s="74">
        <v>0</v>
      </c>
      <c r="J3503" s="1" t="s">
        <v>1845</v>
      </c>
      <c r="AC3503" s="1" t="s">
        <v>1845</v>
      </c>
      <c r="AD3503" s="1">
        <v>0</v>
      </c>
      <c r="AH3503" s="1" t="s">
        <v>1845</v>
      </c>
      <c r="AI3503" s="1">
        <v>6.2</v>
      </c>
      <c r="AP3503" s="98" t="s">
        <v>25</v>
      </c>
      <c r="AQ3503" s="1">
        <v>0</v>
      </c>
    </row>
    <row r="3504" spans="2:43" x14ac:dyDescent="0.25">
      <c r="B3504" s="70">
        <v>2003</v>
      </c>
      <c r="C3504" s="70">
        <v>0</v>
      </c>
      <c r="J3504" s="1" t="s">
        <v>1845</v>
      </c>
      <c r="AC3504" s="1" t="s">
        <v>1845</v>
      </c>
      <c r="AD3504" s="1">
        <v>0</v>
      </c>
      <c r="AH3504" s="1" t="s">
        <v>1845</v>
      </c>
      <c r="AI3504" s="1">
        <v>5.67</v>
      </c>
      <c r="AP3504" s="98" t="s">
        <v>25</v>
      </c>
      <c r="AQ3504" s="1">
        <v>0</v>
      </c>
    </row>
    <row r="3505" spans="2:43" x14ac:dyDescent="0.25">
      <c r="B3505" s="74">
        <v>2002</v>
      </c>
      <c r="C3505" s="74">
        <v>0</v>
      </c>
      <c r="J3505" s="1" t="s">
        <v>1845</v>
      </c>
      <c r="AC3505" s="1" t="s">
        <v>1845</v>
      </c>
      <c r="AD3505" s="1">
        <v>0</v>
      </c>
      <c r="AH3505" s="1" t="s">
        <v>1845</v>
      </c>
      <c r="AI3505" s="1">
        <v>4.99</v>
      </c>
      <c r="AP3505" s="98" t="s">
        <v>25</v>
      </c>
      <c r="AQ3505" s="1">
        <v>0</v>
      </c>
    </row>
    <row r="3506" spans="2:43" x14ac:dyDescent="0.25">
      <c r="B3506" s="70">
        <v>2001</v>
      </c>
      <c r="C3506" s="70">
        <v>0</v>
      </c>
      <c r="J3506" s="1" t="s">
        <v>1845</v>
      </c>
      <c r="AC3506" s="1" t="s">
        <v>1845</v>
      </c>
      <c r="AD3506" s="1">
        <v>0</v>
      </c>
      <c r="AH3506" s="1" t="s">
        <v>1845</v>
      </c>
      <c r="AI3506" s="1">
        <v>4.9000000000000004</v>
      </c>
      <c r="AP3506" s="98" t="s">
        <v>25</v>
      </c>
      <c r="AQ3506" s="1">
        <v>0</v>
      </c>
    </row>
    <row r="3507" spans="2:43" x14ac:dyDescent="0.25">
      <c r="B3507" s="74">
        <v>2000</v>
      </c>
      <c r="C3507" s="74">
        <v>0</v>
      </c>
      <c r="J3507" s="1" t="s">
        <v>1845</v>
      </c>
      <c r="AC3507" s="1" t="s">
        <v>1845</v>
      </c>
      <c r="AD3507" s="1">
        <v>0</v>
      </c>
      <c r="AH3507" s="1" t="s">
        <v>1845</v>
      </c>
      <c r="AI3507" s="1">
        <v>4.79</v>
      </c>
      <c r="AP3507" s="98" t="s">
        <v>25</v>
      </c>
      <c r="AQ3507" s="1">
        <v>0</v>
      </c>
    </row>
    <row r="3508" spans="2:43" x14ac:dyDescent="0.25">
      <c r="B3508" s="70">
        <v>2014</v>
      </c>
      <c r="C3508" s="70">
        <v>39</v>
      </c>
      <c r="J3508" s="1" t="s">
        <v>1845</v>
      </c>
      <c r="AC3508" s="1" t="s">
        <v>1843</v>
      </c>
      <c r="AD3508" s="1">
        <v>25</v>
      </c>
      <c r="AH3508" s="1" t="s">
        <v>1843</v>
      </c>
      <c r="AI3508" s="1">
        <v>0.01</v>
      </c>
      <c r="AP3508" s="98" t="s">
        <v>26</v>
      </c>
      <c r="AQ3508" s="1">
        <v>25</v>
      </c>
    </row>
    <row r="3509" spans="2:43" x14ac:dyDescent="0.25">
      <c r="B3509" s="74">
        <v>2013</v>
      </c>
      <c r="C3509" s="74">
        <v>39</v>
      </c>
      <c r="J3509" s="1" t="s">
        <v>1845</v>
      </c>
      <c r="AC3509" s="1" t="s">
        <v>1843</v>
      </c>
      <c r="AD3509" s="1">
        <v>25</v>
      </c>
      <c r="AH3509" s="1" t="s">
        <v>1843</v>
      </c>
      <c r="AI3509" s="1">
        <v>0.01</v>
      </c>
      <c r="AP3509" s="98" t="s">
        <v>26</v>
      </c>
      <c r="AQ3509" s="1">
        <v>25</v>
      </c>
    </row>
    <row r="3510" spans="2:43" x14ac:dyDescent="0.25">
      <c r="B3510" s="70">
        <v>2012</v>
      </c>
      <c r="C3510" s="70">
        <v>39</v>
      </c>
      <c r="J3510" s="1" t="s">
        <v>1845</v>
      </c>
      <c r="AC3510" s="1" t="s">
        <v>1843</v>
      </c>
      <c r="AD3510" s="1">
        <v>25</v>
      </c>
      <c r="AH3510" s="1" t="s">
        <v>1843</v>
      </c>
      <c r="AI3510" s="1">
        <v>0.01</v>
      </c>
      <c r="AP3510" s="98" t="s">
        <v>26</v>
      </c>
      <c r="AQ3510" s="1">
        <v>25</v>
      </c>
    </row>
    <row r="3511" spans="2:43" x14ac:dyDescent="0.25">
      <c r="B3511" s="74">
        <v>2011</v>
      </c>
      <c r="C3511" s="74">
        <v>39</v>
      </c>
      <c r="J3511" s="1" t="s">
        <v>1845</v>
      </c>
      <c r="AC3511" s="1" t="s">
        <v>1843</v>
      </c>
      <c r="AD3511" s="1">
        <v>25</v>
      </c>
      <c r="AH3511" s="1" t="s">
        <v>1843</v>
      </c>
      <c r="AI3511" s="1">
        <v>1.4</v>
      </c>
      <c r="AP3511" s="98" t="s">
        <v>26</v>
      </c>
      <c r="AQ3511" s="1">
        <v>25</v>
      </c>
    </row>
    <row r="3512" spans="2:43" x14ac:dyDescent="0.25">
      <c r="B3512" s="70">
        <v>2010</v>
      </c>
      <c r="C3512" s="70">
        <v>39</v>
      </c>
      <c r="J3512" s="1" t="s">
        <v>1845</v>
      </c>
      <c r="AC3512" s="1" t="s">
        <v>1843</v>
      </c>
      <c r="AD3512" s="1">
        <v>25</v>
      </c>
      <c r="AH3512" s="1" t="s">
        <v>1843</v>
      </c>
      <c r="AI3512" s="1">
        <v>1.33</v>
      </c>
      <c r="AP3512" s="98" t="s">
        <v>26</v>
      </c>
      <c r="AQ3512" s="1">
        <v>25</v>
      </c>
    </row>
    <row r="3513" spans="2:43" x14ac:dyDescent="0.25">
      <c r="B3513" s="74">
        <v>2009</v>
      </c>
      <c r="C3513" s="74">
        <v>39</v>
      </c>
      <c r="J3513" s="1" t="s">
        <v>1843</v>
      </c>
      <c r="AC3513" s="1" t="s">
        <v>1843</v>
      </c>
      <c r="AD3513" s="1">
        <v>25</v>
      </c>
      <c r="AH3513" s="1" t="s">
        <v>1843</v>
      </c>
      <c r="AI3513" s="1">
        <v>1.1599999999999999</v>
      </c>
      <c r="AP3513" s="98" t="s">
        <v>26</v>
      </c>
      <c r="AQ3513" s="1">
        <v>25</v>
      </c>
    </row>
    <row r="3514" spans="2:43" x14ac:dyDescent="0.25">
      <c r="B3514" s="70">
        <v>2008</v>
      </c>
      <c r="C3514" s="70">
        <v>39</v>
      </c>
      <c r="J3514" s="1" t="s">
        <v>1843</v>
      </c>
      <c r="AC3514" s="1" t="s">
        <v>1843</v>
      </c>
      <c r="AD3514" s="1">
        <v>25</v>
      </c>
      <c r="AH3514" s="1" t="s">
        <v>1843</v>
      </c>
      <c r="AI3514" s="1">
        <v>1.28</v>
      </c>
      <c r="AP3514" s="98" t="s">
        <v>26</v>
      </c>
      <c r="AQ3514" s="1">
        <v>25</v>
      </c>
    </row>
    <row r="3515" spans="2:43" x14ac:dyDescent="0.25">
      <c r="B3515" s="74">
        <v>2007</v>
      </c>
      <c r="C3515" s="74">
        <v>39</v>
      </c>
      <c r="J3515" s="1" t="s">
        <v>1843</v>
      </c>
      <c r="AC3515" s="1" t="s">
        <v>1843</v>
      </c>
      <c r="AD3515" s="1">
        <v>25</v>
      </c>
      <c r="AH3515" s="1" t="s">
        <v>1843</v>
      </c>
      <c r="AI3515" s="1">
        <v>1.1200000000000001</v>
      </c>
      <c r="AP3515" s="98" t="s">
        <v>26</v>
      </c>
      <c r="AQ3515" s="1">
        <v>25</v>
      </c>
    </row>
    <row r="3516" spans="2:43" x14ac:dyDescent="0.25">
      <c r="B3516" s="70">
        <v>2006</v>
      </c>
      <c r="C3516" s="70">
        <v>39</v>
      </c>
      <c r="J3516" s="1" t="s">
        <v>1843</v>
      </c>
      <c r="AC3516" s="1" t="s">
        <v>1843</v>
      </c>
      <c r="AD3516" s="1">
        <v>25</v>
      </c>
      <c r="AH3516" s="1" t="s">
        <v>1843</v>
      </c>
      <c r="AI3516" s="1">
        <v>1.19</v>
      </c>
      <c r="AP3516" s="98" t="s">
        <v>26</v>
      </c>
      <c r="AQ3516" s="1">
        <v>25</v>
      </c>
    </row>
    <row r="3517" spans="2:43" x14ac:dyDescent="0.25">
      <c r="B3517" s="74">
        <v>2005</v>
      </c>
      <c r="C3517" s="74">
        <v>39</v>
      </c>
      <c r="J3517" s="1" t="s">
        <v>1843</v>
      </c>
      <c r="AC3517" s="1" t="s">
        <v>1843</v>
      </c>
      <c r="AD3517" s="1">
        <v>25</v>
      </c>
      <c r="AH3517" s="1" t="s">
        <v>1843</v>
      </c>
      <c r="AI3517" s="1">
        <v>1.1299999999999999</v>
      </c>
      <c r="AP3517" s="98" t="s">
        <v>26</v>
      </c>
      <c r="AQ3517" s="1">
        <v>25</v>
      </c>
    </row>
    <row r="3518" spans="2:43" x14ac:dyDescent="0.25">
      <c r="B3518" s="70">
        <v>2004</v>
      </c>
      <c r="C3518" s="70">
        <v>39</v>
      </c>
      <c r="J3518" s="1" t="s">
        <v>1843</v>
      </c>
      <c r="AC3518" s="1" t="s">
        <v>1843</v>
      </c>
      <c r="AD3518" s="1">
        <v>25</v>
      </c>
      <c r="AH3518" s="1" t="s">
        <v>1843</v>
      </c>
      <c r="AI3518" s="1">
        <v>1.1499999999999999</v>
      </c>
      <c r="AP3518" s="98" t="s">
        <v>26</v>
      </c>
      <c r="AQ3518" s="1">
        <v>25</v>
      </c>
    </row>
    <row r="3519" spans="2:43" x14ac:dyDescent="0.25">
      <c r="B3519" s="74">
        <v>2003</v>
      </c>
      <c r="C3519" s="74">
        <v>40</v>
      </c>
      <c r="J3519" s="1" t="s">
        <v>1843</v>
      </c>
      <c r="AC3519" s="1" t="s">
        <v>1843</v>
      </c>
      <c r="AD3519" s="1">
        <v>25</v>
      </c>
      <c r="AH3519" s="1" t="s">
        <v>1843</v>
      </c>
      <c r="AI3519" s="1">
        <v>1.35</v>
      </c>
      <c r="AP3519" s="98" t="s">
        <v>26</v>
      </c>
      <c r="AQ3519" s="1">
        <v>25</v>
      </c>
    </row>
    <row r="3520" spans="2:43" x14ac:dyDescent="0.25">
      <c r="B3520" s="70">
        <v>2002</v>
      </c>
      <c r="C3520" s="70">
        <v>40</v>
      </c>
      <c r="J3520" s="1" t="s">
        <v>1843</v>
      </c>
      <c r="AC3520" s="1" t="s">
        <v>1843</v>
      </c>
      <c r="AD3520" s="1">
        <v>25</v>
      </c>
      <c r="AH3520" s="1" t="s">
        <v>1843</v>
      </c>
      <c r="AI3520" s="1">
        <v>1.23</v>
      </c>
      <c r="AP3520" s="98" t="s">
        <v>26</v>
      </c>
      <c r="AQ3520" s="1">
        <v>25</v>
      </c>
    </row>
    <row r="3521" spans="2:43" x14ac:dyDescent="0.25">
      <c r="B3521" s="74">
        <v>2014</v>
      </c>
      <c r="C3521" s="74">
        <v>1</v>
      </c>
      <c r="J3521" s="1" t="s">
        <v>1843</v>
      </c>
      <c r="AC3521" s="1" t="s">
        <v>1840</v>
      </c>
      <c r="AD3521" s="1">
        <v>0</v>
      </c>
      <c r="AH3521" s="1" t="s">
        <v>1840</v>
      </c>
      <c r="AI3521" s="1">
        <v>0.01</v>
      </c>
      <c r="AP3521" s="98" t="s">
        <v>27</v>
      </c>
      <c r="AQ3521" s="1">
        <v>0</v>
      </c>
    </row>
    <row r="3522" spans="2:43" x14ac:dyDescent="0.25">
      <c r="B3522" s="70">
        <v>2013</v>
      </c>
      <c r="C3522" s="70">
        <v>1</v>
      </c>
      <c r="J3522" s="1" t="s">
        <v>1843</v>
      </c>
      <c r="AC3522" s="1" t="s">
        <v>1840</v>
      </c>
      <c r="AD3522" s="1">
        <v>0</v>
      </c>
      <c r="AH3522" s="1" t="s">
        <v>1840</v>
      </c>
      <c r="AI3522" s="1">
        <v>0.01</v>
      </c>
      <c r="AP3522" s="98" t="s">
        <v>27</v>
      </c>
      <c r="AQ3522" s="1">
        <v>0</v>
      </c>
    </row>
    <row r="3523" spans="2:43" x14ac:dyDescent="0.25">
      <c r="B3523" s="74">
        <v>2012</v>
      </c>
      <c r="C3523" s="74">
        <v>1</v>
      </c>
      <c r="J3523" s="1" t="s">
        <v>1843</v>
      </c>
      <c r="AC3523" s="1" t="s">
        <v>1840</v>
      </c>
      <c r="AD3523" s="1">
        <v>0</v>
      </c>
      <c r="AH3523" s="1" t="s">
        <v>1840</v>
      </c>
      <c r="AI3523" s="1">
        <v>0.01</v>
      </c>
      <c r="AP3523" s="98" t="s">
        <v>27</v>
      </c>
      <c r="AQ3523" s="1">
        <v>0</v>
      </c>
    </row>
    <row r="3524" spans="2:43" x14ac:dyDescent="0.25">
      <c r="B3524" s="70">
        <v>2011</v>
      </c>
      <c r="C3524" s="70">
        <v>1</v>
      </c>
      <c r="J3524" s="1" t="s">
        <v>1843</v>
      </c>
      <c r="AC3524" s="1" t="s">
        <v>1840</v>
      </c>
      <c r="AD3524" s="1">
        <v>0</v>
      </c>
      <c r="AH3524" s="1" t="s">
        <v>1840</v>
      </c>
      <c r="AI3524" s="1">
        <v>0.23</v>
      </c>
      <c r="AP3524" s="98" t="s">
        <v>27</v>
      </c>
      <c r="AQ3524" s="1">
        <v>0</v>
      </c>
    </row>
    <row r="3525" spans="2:43" x14ac:dyDescent="0.25">
      <c r="B3525" s="74">
        <v>2010</v>
      </c>
      <c r="C3525" s="74">
        <v>1</v>
      </c>
      <c r="J3525" s="1" t="s">
        <v>1843</v>
      </c>
      <c r="AC3525" s="1" t="s">
        <v>1840</v>
      </c>
      <c r="AD3525" s="1">
        <v>1</v>
      </c>
      <c r="AH3525" s="1" t="s">
        <v>1840</v>
      </c>
      <c r="AI3525" s="1">
        <v>0.28000000000000003</v>
      </c>
      <c r="AP3525" s="98" t="s">
        <v>27</v>
      </c>
      <c r="AQ3525" s="1">
        <v>1</v>
      </c>
    </row>
    <row r="3526" spans="2:43" x14ac:dyDescent="0.25">
      <c r="B3526" s="70">
        <v>2009</v>
      </c>
      <c r="C3526" s="70">
        <v>1</v>
      </c>
      <c r="J3526" s="1" t="s">
        <v>1840</v>
      </c>
      <c r="AC3526" s="1" t="s">
        <v>1840</v>
      </c>
      <c r="AD3526" s="1">
        <v>1</v>
      </c>
      <c r="AH3526" s="1" t="s">
        <v>1840</v>
      </c>
      <c r="AI3526" s="1">
        <v>0.17</v>
      </c>
      <c r="AP3526" s="98" t="s">
        <v>27</v>
      </c>
      <c r="AQ3526" s="1">
        <v>1</v>
      </c>
    </row>
    <row r="3527" spans="2:43" x14ac:dyDescent="0.25">
      <c r="B3527" s="74">
        <v>2008</v>
      </c>
      <c r="C3527" s="74">
        <v>1</v>
      </c>
      <c r="J3527" s="1" t="s">
        <v>1840</v>
      </c>
      <c r="AC3527" s="1" t="s">
        <v>1840</v>
      </c>
      <c r="AD3527" s="1">
        <v>1</v>
      </c>
      <c r="AH3527" s="1" t="s">
        <v>1840</v>
      </c>
      <c r="AI3527" s="1">
        <v>0.21</v>
      </c>
      <c r="AP3527" s="98" t="s">
        <v>27</v>
      </c>
      <c r="AQ3527" s="1">
        <v>1</v>
      </c>
    </row>
    <row r="3528" spans="2:43" x14ac:dyDescent="0.25">
      <c r="B3528" s="70">
        <v>2007</v>
      </c>
      <c r="C3528" s="70">
        <v>1</v>
      </c>
      <c r="J3528" s="1" t="s">
        <v>1840</v>
      </c>
      <c r="AC3528" s="1" t="s">
        <v>1840</v>
      </c>
      <c r="AD3528" s="1">
        <v>1</v>
      </c>
      <c r="AH3528" s="1" t="s">
        <v>1840</v>
      </c>
      <c r="AI3528" s="1">
        <v>0.16</v>
      </c>
      <c r="AP3528" s="98" t="s">
        <v>27</v>
      </c>
      <c r="AQ3528" s="1">
        <v>1</v>
      </c>
    </row>
    <row r="3529" spans="2:43" x14ac:dyDescent="0.25">
      <c r="B3529" s="74">
        <v>2006</v>
      </c>
      <c r="C3529" s="74">
        <v>1</v>
      </c>
      <c r="J3529" s="1" t="s">
        <v>1840</v>
      </c>
      <c r="AC3529" s="1" t="s">
        <v>1840</v>
      </c>
      <c r="AD3529" s="1">
        <v>1</v>
      </c>
      <c r="AH3529" s="1" t="s">
        <v>1840</v>
      </c>
      <c r="AI3529" s="1">
        <v>0.28999999999999998</v>
      </c>
      <c r="AP3529" s="98" t="s">
        <v>27</v>
      </c>
      <c r="AQ3529" s="1">
        <v>1</v>
      </c>
    </row>
    <row r="3530" spans="2:43" x14ac:dyDescent="0.25">
      <c r="B3530" s="70">
        <v>2005</v>
      </c>
      <c r="C3530" s="70">
        <v>1</v>
      </c>
      <c r="J3530" s="1" t="s">
        <v>1840</v>
      </c>
      <c r="AC3530" s="1" t="s">
        <v>1840</v>
      </c>
      <c r="AD3530" s="1">
        <v>1</v>
      </c>
      <c r="AH3530" s="1" t="s">
        <v>1840</v>
      </c>
      <c r="AI3530" s="1">
        <v>0.73</v>
      </c>
      <c r="AP3530" s="98" t="s">
        <v>27</v>
      </c>
      <c r="AQ3530" s="1">
        <v>1</v>
      </c>
    </row>
    <row r="3531" spans="2:43" x14ac:dyDescent="0.25">
      <c r="B3531" s="74">
        <v>2004</v>
      </c>
      <c r="C3531" s="74">
        <v>1</v>
      </c>
      <c r="J3531" s="1" t="s">
        <v>1840</v>
      </c>
      <c r="AC3531" s="1" t="s">
        <v>1840</v>
      </c>
      <c r="AD3531" s="1">
        <v>1</v>
      </c>
      <c r="AH3531" s="1" t="s">
        <v>1840</v>
      </c>
      <c r="AI3531" s="1">
        <v>0.96</v>
      </c>
      <c r="AP3531" s="98" t="s">
        <v>27</v>
      </c>
      <c r="AQ3531" s="1">
        <v>1</v>
      </c>
    </row>
    <row r="3532" spans="2:43" x14ac:dyDescent="0.25">
      <c r="B3532" s="70">
        <v>2003</v>
      </c>
      <c r="C3532" s="70">
        <v>1</v>
      </c>
      <c r="J3532" s="1" t="s">
        <v>1840</v>
      </c>
      <c r="AC3532" s="1" t="s">
        <v>1840</v>
      </c>
      <c r="AD3532" s="1">
        <v>1</v>
      </c>
      <c r="AH3532" s="1" t="s">
        <v>1840</v>
      </c>
      <c r="AI3532" s="1">
        <v>0.52</v>
      </c>
      <c r="AP3532" s="98" t="s">
        <v>27</v>
      </c>
      <c r="AQ3532" s="1">
        <v>1</v>
      </c>
    </row>
    <row r="3533" spans="2:43" x14ac:dyDescent="0.25">
      <c r="B3533" s="74">
        <v>2002</v>
      </c>
      <c r="C3533" s="74">
        <v>1</v>
      </c>
      <c r="J3533" s="1" t="s">
        <v>1840</v>
      </c>
      <c r="AC3533" s="1" t="s">
        <v>1840</v>
      </c>
      <c r="AD3533" s="1">
        <v>1</v>
      </c>
      <c r="AH3533" s="1" t="s">
        <v>1840</v>
      </c>
      <c r="AI3533" s="1">
        <v>0.28999999999999998</v>
      </c>
      <c r="AP3533" s="98" t="s">
        <v>27</v>
      </c>
      <c r="AQ3533" s="1">
        <v>1</v>
      </c>
    </row>
    <row r="3534" spans="2:43" x14ac:dyDescent="0.25">
      <c r="B3534" s="70">
        <v>2001</v>
      </c>
      <c r="C3534" s="70">
        <v>1</v>
      </c>
      <c r="J3534" s="1" t="s">
        <v>1840</v>
      </c>
      <c r="AC3534" s="1" t="s">
        <v>1840</v>
      </c>
      <c r="AD3534" s="1">
        <v>1</v>
      </c>
      <c r="AH3534" s="1" t="s">
        <v>1840</v>
      </c>
      <c r="AI3534" s="1">
        <v>0.14000000000000001</v>
      </c>
      <c r="AP3534" s="98" t="s">
        <v>27</v>
      </c>
      <c r="AQ3534" s="1">
        <v>1</v>
      </c>
    </row>
    <row r="3535" spans="2:43" x14ac:dyDescent="0.25">
      <c r="B3535" s="74">
        <v>2000</v>
      </c>
      <c r="C3535" s="74">
        <v>1</v>
      </c>
      <c r="J3535" s="1" t="s">
        <v>1840</v>
      </c>
      <c r="AC3535" s="1" t="s">
        <v>1840</v>
      </c>
      <c r="AD3535" s="1">
        <v>1</v>
      </c>
      <c r="AH3535" s="1" t="s">
        <v>1840</v>
      </c>
      <c r="AI3535" s="1">
        <v>0.17</v>
      </c>
      <c r="AP3535" s="98" t="s">
        <v>27</v>
      </c>
      <c r="AQ3535" s="1">
        <v>1</v>
      </c>
    </row>
    <row r="3536" spans="2:43" x14ac:dyDescent="0.25">
      <c r="B3536" s="70">
        <v>2014</v>
      </c>
      <c r="C3536" s="70">
        <v>0</v>
      </c>
      <c r="J3536" s="1" t="s">
        <v>1840</v>
      </c>
      <c r="AC3536" s="1" t="s">
        <v>1842</v>
      </c>
      <c r="AD3536" s="1">
        <v>0</v>
      </c>
      <c r="AH3536" s="1" t="s">
        <v>1842</v>
      </c>
      <c r="AI3536" s="1">
        <v>4.03</v>
      </c>
      <c r="AP3536" s="98" t="s">
        <v>28</v>
      </c>
      <c r="AQ3536" s="1">
        <v>0</v>
      </c>
    </row>
    <row r="3537" spans="2:43" x14ac:dyDescent="0.25">
      <c r="B3537" s="74">
        <v>2013</v>
      </c>
      <c r="C3537" s="74">
        <v>0</v>
      </c>
      <c r="J3537" s="1" t="s">
        <v>1840</v>
      </c>
      <c r="AC3537" s="1" t="s">
        <v>1842</v>
      </c>
      <c r="AD3537" s="1">
        <v>0</v>
      </c>
      <c r="AH3537" s="1" t="s">
        <v>1842</v>
      </c>
      <c r="AI3537" s="1">
        <v>4.12</v>
      </c>
      <c r="AP3537" s="98" t="s">
        <v>28</v>
      </c>
      <c r="AQ3537" s="1">
        <v>0</v>
      </c>
    </row>
    <row r="3538" spans="2:43" x14ac:dyDescent="0.25">
      <c r="B3538" s="70">
        <v>2012</v>
      </c>
      <c r="C3538" s="70">
        <v>0</v>
      </c>
      <c r="J3538" s="1" t="s">
        <v>1840</v>
      </c>
      <c r="AC3538" s="1" t="s">
        <v>1842</v>
      </c>
      <c r="AD3538" s="1">
        <v>0</v>
      </c>
      <c r="AH3538" s="1" t="s">
        <v>1842</v>
      </c>
      <c r="AI3538" s="1">
        <v>4.6100000000000003</v>
      </c>
      <c r="AP3538" s="98" t="s">
        <v>28</v>
      </c>
      <c r="AQ3538" s="1">
        <v>0</v>
      </c>
    </row>
    <row r="3539" spans="2:43" x14ac:dyDescent="0.25">
      <c r="B3539" s="74">
        <v>2011</v>
      </c>
      <c r="C3539" s="74">
        <v>0</v>
      </c>
      <c r="J3539" s="1" t="s">
        <v>1840</v>
      </c>
      <c r="AC3539" s="1" t="s">
        <v>1842</v>
      </c>
      <c r="AD3539" s="1">
        <v>0</v>
      </c>
      <c r="AH3539" s="1" t="s">
        <v>1842</v>
      </c>
      <c r="AI3539" s="1">
        <v>4.6399999999999997</v>
      </c>
      <c r="AP3539" s="98" t="s">
        <v>28</v>
      </c>
      <c r="AQ3539" s="1">
        <v>0</v>
      </c>
    </row>
    <row r="3540" spans="2:43" x14ac:dyDescent="0.25">
      <c r="B3540" s="70">
        <v>2010</v>
      </c>
      <c r="C3540" s="70">
        <v>0</v>
      </c>
      <c r="J3540" s="1" t="s">
        <v>1840</v>
      </c>
      <c r="AC3540" s="1" t="s">
        <v>1842</v>
      </c>
      <c r="AD3540" s="1">
        <v>0</v>
      </c>
      <c r="AH3540" s="1" t="s">
        <v>1842</v>
      </c>
      <c r="AI3540" s="1">
        <v>4.54</v>
      </c>
      <c r="AP3540" s="98" t="s">
        <v>28</v>
      </c>
      <c r="AQ3540" s="1">
        <v>0</v>
      </c>
    </row>
    <row r="3541" spans="2:43" x14ac:dyDescent="0.25">
      <c r="B3541" s="74">
        <v>2009</v>
      </c>
      <c r="C3541" s="74">
        <v>0</v>
      </c>
      <c r="J3541" s="1" t="s">
        <v>1842</v>
      </c>
      <c r="AC3541" s="1" t="s">
        <v>1842</v>
      </c>
      <c r="AD3541" s="1">
        <v>0</v>
      </c>
      <c r="AH3541" s="1" t="s">
        <v>1842</v>
      </c>
      <c r="AI3541" s="1">
        <v>4.75</v>
      </c>
      <c r="AP3541" s="98" t="s">
        <v>28</v>
      </c>
      <c r="AQ3541" s="1">
        <v>0</v>
      </c>
    </row>
    <row r="3542" spans="2:43" x14ac:dyDescent="0.25">
      <c r="B3542" s="70">
        <v>2008</v>
      </c>
      <c r="C3542" s="70">
        <v>0</v>
      </c>
      <c r="J3542" s="1" t="s">
        <v>1842</v>
      </c>
      <c r="AC3542" s="1" t="s">
        <v>1842</v>
      </c>
      <c r="AD3542" s="1">
        <v>0</v>
      </c>
      <c r="AH3542" s="1" t="s">
        <v>1842</v>
      </c>
      <c r="AI3542" s="1">
        <v>5.13</v>
      </c>
      <c r="AP3542" s="98" t="s">
        <v>28</v>
      </c>
      <c r="AQ3542" s="1">
        <v>0</v>
      </c>
    </row>
    <row r="3543" spans="2:43" x14ac:dyDescent="0.25">
      <c r="B3543" s="74">
        <v>2007</v>
      </c>
      <c r="C3543" s="74">
        <v>0</v>
      </c>
      <c r="J3543" s="1" t="s">
        <v>1842</v>
      </c>
      <c r="AC3543" s="1" t="s">
        <v>1842</v>
      </c>
      <c r="AD3543" s="1">
        <v>0</v>
      </c>
      <c r="AH3543" s="1" t="s">
        <v>1842</v>
      </c>
      <c r="AI3543" s="1">
        <v>5.16</v>
      </c>
      <c r="AP3543" s="98" t="s">
        <v>28</v>
      </c>
      <c r="AQ3543" s="1">
        <v>0</v>
      </c>
    </row>
    <row r="3544" spans="2:43" x14ac:dyDescent="0.25">
      <c r="B3544" s="70">
        <v>2006</v>
      </c>
      <c r="C3544" s="70">
        <v>0</v>
      </c>
      <c r="J3544" s="1" t="s">
        <v>1842</v>
      </c>
      <c r="AC3544" s="1" t="s">
        <v>1842</v>
      </c>
      <c r="AD3544" s="1">
        <v>0</v>
      </c>
      <c r="AH3544" s="1" t="s">
        <v>1842</v>
      </c>
      <c r="AI3544" s="1">
        <v>4.82</v>
      </c>
      <c r="AP3544" s="98" t="s">
        <v>28</v>
      </c>
      <c r="AQ3544" s="1">
        <v>0</v>
      </c>
    </row>
    <row r="3545" spans="2:43" x14ac:dyDescent="0.25">
      <c r="B3545" s="74">
        <v>2005</v>
      </c>
      <c r="C3545" s="74">
        <v>0</v>
      </c>
      <c r="J3545" s="1" t="s">
        <v>1842</v>
      </c>
      <c r="AC3545" s="1" t="s">
        <v>1842</v>
      </c>
      <c r="AD3545" s="1">
        <v>0</v>
      </c>
      <c r="AH3545" s="1" t="s">
        <v>1842</v>
      </c>
      <c r="AI3545" s="1">
        <v>4.5599999999999996</v>
      </c>
      <c r="AP3545" s="98" t="s">
        <v>28</v>
      </c>
      <c r="AQ3545" s="1">
        <v>0</v>
      </c>
    </row>
    <row r="3546" spans="2:43" x14ac:dyDescent="0.25">
      <c r="B3546" s="70">
        <v>2004</v>
      </c>
      <c r="C3546" s="70">
        <v>0</v>
      </c>
      <c r="J3546" s="1" t="s">
        <v>1842</v>
      </c>
      <c r="AC3546" s="1" t="s">
        <v>1842</v>
      </c>
      <c r="AD3546" s="1">
        <v>0</v>
      </c>
      <c r="AH3546" s="1" t="s">
        <v>1842</v>
      </c>
      <c r="AI3546" s="1">
        <v>4.25</v>
      </c>
      <c r="AP3546" s="98" t="s">
        <v>28</v>
      </c>
      <c r="AQ3546" s="1">
        <v>0</v>
      </c>
    </row>
    <row r="3547" spans="2:43" x14ac:dyDescent="0.25">
      <c r="B3547" s="74">
        <v>2014</v>
      </c>
      <c r="C3547" s="74">
        <v>2</v>
      </c>
      <c r="J3547" s="1" t="s">
        <v>1842</v>
      </c>
      <c r="AC3547" s="1" t="s">
        <v>1843</v>
      </c>
      <c r="AD3547" s="1">
        <v>2</v>
      </c>
      <c r="AH3547" s="1" t="s">
        <v>1843</v>
      </c>
      <c r="AI3547" s="1">
        <v>0.01</v>
      </c>
      <c r="AP3547" s="98" t="s">
        <v>29</v>
      </c>
      <c r="AQ3547" s="1">
        <v>2</v>
      </c>
    </row>
    <row r="3548" spans="2:43" x14ac:dyDescent="0.25">
      <c r="B3548" s="70">
        <v>2013</v>
      </c>
      <c r="C3548" s="70">
        <v>2</v>
      </c>
      <c r="J3548" s="1" t="s">
        <v>1842</v>
      </c>
      <c r="AC3548" s="1" t="s">
        <v>1843</v>
      </c>
      <c r="AD3548" s="1">
        <v>2</v>
      </c>
      <c r="AH3548" s="1" t="s">
        <v>1843</v>
      </c>
      <c r="AI3548" s="1">
        <v>0.01</v>
      </c>
      <c r="AP3548" s="98" t="s">
        <v>29</v>
      </c>
      <c r="AQ3548" s="1">
        <v>2</v>
      </c>
    </row>
    <row r="3549" spans="2:43" x14ac:dyDescent="0.25">
      <c r="B3549" s="74">
        <v>2012</v>
      </c>
      <c r="C3549" s="74">
        <v>3</v>
      </c>
      <c r="J3549" s="1" t="s">
        <v>1842</v>
      </c>
      <c r="AC3549" s="1" t="s">
        <v>1843</v>
      </c>
      <c r="AD3549" s="1">
        <v>2</v>
      </c>
      <c r="AH3549" s="1" t="s">
        <v>1843</v>
      </c>
      <c r="AI3549" s="1">
        <v>0.01</v>
      </c>
      <c r="AP3549" s="98" t="s">
        <v>29</v>
      </c>
      <c r="AQ3549" s="1">
        <v>2</v>
      </c>
    </row>
    <row r="3550" spans="2:43" x14ac:dyDescent="0.25">
      <c r="B3550" s="70">
        <v>2011</v>
      </c>
      <c r="C3550" s="70">
        <v>3</v>
      </c>
      <c r="J3550" s="1" t="s">
        <v>1842</v>
      </c>
      <c r="AC3550" s="1" t="s">
        <v>1843</v>
      </c>
      <c r="AD3550" s="1">
        <v>2</v>
      </c>
      <c r="AH3550" s="1" t="s">
        <v>1843</v>
      </c>
      <c r="AI3550" s="1">
        <v>5.76</v>
      </c>
      <c r="AP3550" s="98" t="s">
        <v>29</v>
      </c>
      <c r="AQ3550" s="1">
        <v>2</v>
      </c>
    </row>
    <row r="3551" spans="2:43" x14ac:dyDescent="0.25">
      <c r="B3551" s="74">
        <v>2010</v>
      </c>
      <c r="C3551" s="74">
        <v>3</v>
      </c>
      <c r="J3551" s="1" t="s">
        <v>1842</v>
      </c>
      <c r="AC3551" s="1" t="s">
        <v>1843</v>
      </c>
      <c r="AD3551" s="1">
        <v>2</v>
      </c>
      <c r="AH3551" s="1" t="s">
        <v>1843</v>
      </c>
      <c r="AI3551" s="1">
        <v>5.99</v>
      </c>
      <c r="AP3551" s="98" t="s">
        <v>29</v>
      </c>
      <c r="AQ3551" s="1">
        <v>2</v>
      </c>
    </row>
    <row r="3552" spans="2:43" x14ac:dyDescent="0.25">
      <c r="B3552" s="70">
        <v>2009</v>
      </c>
      <c r="C3552" s="70">
        <v>3</v>
      </c>
      <c r="J3552" s="1" t="s">
        <v>1843</v>
      </c>
      <c r="AC3552" s="1" t="s">
        <v>1843</v>
      </c>
      <c r="AD3552" s="1">
        <v>2</v>
      </c>
      <c r="AH3552" s="1" t="s">
        <v>1843</v>
      </c>
      <c r="AI3552" s="1">
        <v>5.01</v>
      </c>
      <c r="AP3552" s="98" t="s">
        <v>29</v>
      </c>
      <c r="AQ3552" s="1">
        <v>2</v>
      </c>
    </row>
    <row r="3553" spans="2:43" x14ac:dyDescent="0.25">
      <c r="B3553" s="74">
        <v>2008</v>
      </c>
      <c r="C3553" s="74">
        <v>3</v>
      </c>
      <c r="J3553" s="1" t="s">
        <v>1843</v>
      </c>
      <c r="AC3553" s="1" t="s">
        <v>1843</v>
      </c>
      <c r="AD3553" s="1">
        <v>2</v>
      </c>
      <c r="AH3553" s="1" t="s">
        <v>1843</v>
      </c>
      <c r="AI3553" s="1">
        <v>6.56</v>
      </c>
      <c r="AP3553" s="98" t="s">
        <v>29</v>
      </c>
      <c r="AQ3553" s="1">
        <v>2</v>
      </c>
    </row>
    <row r="3554" spans="2:43" x14ac:dyDescent="0.25">
      <c r="B3554" s="70">
        <v>2007</v>
      </c>
      <c r="C3554" s="70">
        <v>3</v>
      </c>
      <c r="J3554" s="1" t="s">
        <v>1843</v>
      </c>
      <c r="AC3554" s="1" t="s">
        <v>1843</v>
      </c>
      <c r="AD3554" s="1">
        <v>2</v>
      </c>
      <c r="AH3554" s="1" t="s">
        <v>1843</v>
      </c>
      <c r="AI3554" s="1">
        <v>6.21</v>
      </c>
      <c r="AP3554" s="98" t="s">
        <v>29</v>
      </c>
      <c r="AQ3554" s="1">
        <v>2</v>
      </c>
    </row>
    <row r="3555" spans="2:43" x14ac:dyDescent="0.25">
      <c r="B3555" s="74">
        <v>2006</v>
      </c>
      <c r="C3555" s="74">
        <v>3</v>
      </c>
      <c r="J3555" s="1" t="s">
        <v>1843</v>
      </c>
      <c r="AC3555" s="1" t="s">
        <v>1843</v>
      </c>
      <c r="AD3555" s="1">
        <v>2</v>
      </c>
      <c r="AH3555" s="1" t="s">
        <v>1843</v>
      </c>
      <c r="AI3555" s="1">
        <v>6.45</v>
      </c>
      <c r="AP3555" s="98" t="s">
        <v>29</v>
      </c>
      <c r="AQ3555" s="1">
        <v>2</v>
      </c>
    </row>
    <row r="3556" spans="2:43" x14ac:dyDescent="0.25">
      <c r="B3556" s="70">
        <v>2005</v>
      </c>
      <c r="C3556" s="70">
        <v>3</v>
      </c>
      <c r="J3556" s="1" t="s">
        <v>1843</v>
      </c>
      <c r="AC3556" s="1" t="s">
        <v>1843</v>
      </c>
      <c r="AD3556" s="1">
        <v>2</v>
      </c>
      <c r="AH3556" s="1" t="s">
        <v>1843</v>
      </c>
      <c r="AI3556" s="1">
        <v>6.37</v>
      </c>
      <c r="AP3556" s="98" t="s">
        <v>29</v>
      </c>
      <c r="AQ3556" s="1">
        <v>2</v>
      </c>
    </row>
    <row r="3557" spans="2:43" x14ac:dyDescent="0.25">
      <c r="B3557" s="74">
        <v>2004</v>
      </c>
      <c r="C3557" s="74">
        <v>4</v>
      </c>
      <c r="J3557" s="1" t="s">
        <v>1843</v>
      </c>
      <c r="AC3557" s="1" t="s">
        <v>1843</v>
      </c>
      <c r="AD3557" s="1">
        <v>2</v>
      </c>
      <c r="AH3557" s="1" t="s">
        <v>1843</v>
      </c>
      <c r="AI3557" s="1">
        <v>4.9000000000000004</v>
      </c>
      <c r="AP3557" s="98" t="s">
        <v>29</v>
      </c>
      <c r="AQ3557" s="1">
        <v>2</v>
      </c>
    </row>
    <row r="3558" spans="2:43" x14ac:dyDescent="0.25">
      <c r="B3558" s="70">
        <v>2003</v>
      </c>
      <c r="C3558" s="70">
        <v>4</v>
      </c>
      <c r="J3558" s="1" t="s">
        <v>1843</v>
      </c>
      <c r="AC3558" s="1" t="s">
        <v>1843</v>
      </c>
      <c r="AD3558" s="1">
        <v>2</v>
      </c>
      <c r="AH3558" s="1" t="s">
        <v>1843</v>
      </c>
      <c r="AI3558" s="1">
        <v>5.51</v>
      </c>
      <c r="AP3558" s="98" t="s">
        <v>29</v>
      </c>
      <c r="AQ3558" s="1">
        <v>2</v>
      </c>
    </row>
    <row r="3559" spans="2:43" x14ac:dyDescent="0.25">
      <c r="B3559" s="74">
        <v>2002</v>
      </c>
      <c r="C3559" s="74">
        <v>4</v>
      </c>
      <c r="J3559" s="1" t="s">
        <v>1843</v>
      </c>
      <c r="AC3559" s="1" t="s">
        <v>1843</v>
      </c>
      <c r="AD3559" s="1">
        <v>2</v>
      </c>
      <c r="AH3559" s="1" t="s">
        <v>1843</v>
      </c>
      <c r="AI3559" s="1">
        <v>6.41</v>
      </c>
      <c r="AP3559" s="98" t="s">
        <v>29</v>
      </c>
      <c r="AQ3559" s="1">
        <v>2</v>
      </c>
    </row>
    <row r="3560" spans="2:43" x14ac:dyDescent="0.25">
      <c r="B3560" s="70">
        <v>2001</v>
      </c>
      <c r="C3560" s="70">
        <v>4</v>
      </c>
      <c r="J3560" s="1" t="s">
        <v>1843</v>
      </c>
      <c r="AC3560" s="1" t="s">
        <v>1843</v>
      </c>
      <c r="AD3560" s="1">
        <v>2</v>
      </c>
      <c r="AH3560" s="1" t="s">
        <v>1843</v>
      </c>
      <c r="AI3560" s="1">
        <v>5.48</v>
      </c>
      <c r="AP3560" s="98" t="s">
        <v>29</v>
      </c>
      <c r="AQ3560" s="1">
        <v>2</v>
      </c>
    </row>
    <row r="3561" spans="2:43" x14ac:dyDescent="0.25">
      <c r="B3561" s="74">
        <v>2000</v>
      </c>
      <c r="C3561" s="74">
        <v>4</v>
      </c>
      <c r="J3561" s="1" t="s">
        <v>1843</v>
      </c>
      <c r="AC3561" s="1" t="s">
        <v>1843</v>
      </c>
      <c r="AD3561" s="1">
        <v>2</v>
      </c>
      <c r="AH3561" s="1" t="s">
        <v>1843</v>
      </c>
      <c r="AI3561" s="1">
        <v>5.37</v>
      </c>
      <c r="AP3561" s="98" t="s">
        <v>29</v>
      </c>
      <c r="AQ3561" s="1">
        <v>2</v>
      </c>
    </row>
    <row r="3562" spans="2:43" x14ac:dyDescent="0.25">
      <c r="B3562" s="70">
        <v>2014</v>
      </c>
      <c r="C3562" s="70">
        <v>49</v>
      </c>
      <c r="J3562" s="1" t="s">
        <v>1843</v>
      </c>
      <c r="AC3562" s="1" t="s">
        <v>1846</v>
      </c>
      <c r="AD3562" s="1">
        <v>44</v>
      </c>
      <c r="AH3562" s="1" t="s">
        <v>1846</v>
      </c>
      <c r="AI3562" s="1">
        <v>7.32</v>
      </c>
      <c r="AP3562" s="98" t="s">
        <v>30</v>
      </c>
      <c r="AQ3562" s="1">
        <v>44</v>
      </c>
    </row>
    <row r="3563" spans="2:43" x14ac:dyDescent="0.25">
      <c r="B3563" s="74">
        <v>2013</v>
      </c>
      <c r="C3563" s="74">
        <v>52</v>
      </c>
      <c r="J3563" s="1" t="s">
        <v>1843</v>
      </c>
      <c r="AC3563" s="1" t="s">
        <v>1846</v>
      </c>
      <c r="AD3563" s="1">
        <v>46</v>
      </c>
      <c r="AH3563" s="1" t="s">
        <v>1846</v>
      </c>
      <c r="AI3563" s="1">
        <v>7.24</v>
      </c>
      <c r="AP3563" s="98" t="s">
        <v>30</v>
      </c>
      <c r="AQ3563" s="1">
        <v>46</v>
      </c>
    </row>
    <row r="3564" spans="2:43" x14ac:dyDescent="0.25">
      <c r="B3564" s="70">
        <v>2012</v>
      </c>
      <c r="C3564" s="70">
        <v>54</v>
      </c>
      <c r="J3564" s="1" t="s">
        <v>1843</v>
      </c>
      <c r="AC3564" s="1" t="s">
        <v>1846</v>
      </c>
      <c r="AD3564" s="1">
        <v>49</v>
      </c>
      <c r="AH3564" s="1" t="s">
        <v>1846</v>
      </c>
      <c r="AI3564" s="1">
        <v>7.55</v>
      </c>
      <c r="AP3564" s="98" t="s">
        <v>30</v>
      </c>
      <c r="AQ3564" s="1">
        <v>49</v>
      </c>
    </row>
    <row r="3565" spans="2:43" x14ac:dyDescent="0.25">
      <c r="B3565" s="74">
        <v>2011</v>
      </c>
      <c r="C3565" s="74">
        <v>57</v>
      </c>
      <c r="J3565" s="1" t="s">
        <v>1843</v>
      </c>
      <c r="AC3565" s="1" t="s">
        <v>1846</v>
      </c>
      <c r="AD3565" s="1">
        <v>51</v>
      </c>
      <c r="AH3565" s="1" t="s">
        <v>1846</v>
      </c>
      <c r="AI3565" s="1">
        <v>7.58</v>
      </c>
      <c r="AP3565" s="98" t="s">
        <v>30</v>
      </c>
      <c r="AQ3565" s="1">
        <v>51</v>
      </c>
    </row>
    <row r="3566" spans="2:43" x14ac:dyDescent="0.25">
      <c r="B3566" s="70">
        <v>2010</v>
      </c>
      <c r="C3566" s="70">
        <v>61</v>
      </c>
      <c r="J3566" s="1" t="s">
        <v>1843</v>
      </c>
      <c r="AC3566" s="1" t="s">
        <v>1846</v>
      </c>
      <c r="AD3566" s="1">
        <v>54</v>
      </c>
      <c r="AH3566" s="1" t="s">
        <v>1846</v>
      </c>
      <c r="AI3566" s="1">
        <v>7.52</v>
      </c>
      <c r="AP3566" s="98" t="s">
        <v>30</v>
      </c>
      <c r="AQ3566" s="1">
        <v>54</v>
      </c>
    </row>
    <row r="3567" spans="2:43" x14ac:dyDescent="0.25">
      <c r="B3567" s="74">
        <v>2009</v>
      </c>
      <c r="C3567" s="74">
        <v>64</v>
      </c>
      <c r="J3567" s="1" t="s">
        <v>1846</v>
      </c>
      <c r="AC3567" s="1" t="s">
        <v>1846</v>
      </c>
      <c r="AD3567" s="1">
        <v>57</v>
      </c>
      <c r="AH3567" s="1" t="s">
        <v>1846</v>
      </c>
      <c r="AI3567" s="1">
        <v>7.33</v>
      </c>
      <c r="AP3567" s="98" t="s">
        <v>30</v>
      </c>
      <c r="AQ3567" s="1">
        <v>57</v>
      </c>
    </row>
    <row r="3568" spans="2:43" x14ac:dyDescent="0.25">
      <c r="B3568" s="70">
        <v>2008</v>
      </c>
      <c r="C3568" s="70">
        <v>68</v>
      </c>
      <c r="J3568" s="1" t="s">
        <v>1846</v>
      </c>
      <c r="AC3568" s="1" t="s">
        <v>1846</v>
      </c>
      <c r="AD3568" s="1">
        <v>61</v>
      </c>
      <c r="AH3568" s="1" t="s">
        <v>1846</v>
      </c>
      <c r="AI3568" s="1">
        <v>7.21</v>
      </c>
      <c r="AP3568" s="98" t="s">
        <v>30</v>
      </c>
      <c r="AQ3568" s="1">
        <v>61</v>
      </c>
    </row>
    <row r="3569" spans="2:43" x14ac:dyDescent="0.25">
      <c r="B3569" s="74">
        <v>2007</v>
      </c>
      <c r="C3569" s="74">
        <v>73</v>
      </c>
      <c r="J3569" s="1" t="s">
        <v>1846</v>
      </c>
      <c r="AC3569" s="1" t="s">
        <v>1846</v>
      </c>
      <c r="AD3569" s="1">
        <v>65</v>
      </c>
      <c r="AH3569" s="1" t="s">
        <v>1846</v>
      </c>
      <c r="AI3569" s="1">
        <v>7.19</v>
      </c>
      <c r="AP3569" s="98" t="s">
        <v>30</v>
      </c>
      <c r="AQ3569" s="1">
        <v>65</v>
      </c>
    </row>
    <row r="3570" spans="2:43" x14ac:dyDescent="0.25">
      <c r="B3570" s="70">
        <v>2006</v>
      </c>
      <c r="C3570" s="70">
        <v>79</v>
      </c>
      <c r="J3570" s="1" t="s">
        <v>1846</v>
      </c>
      <c r="AC3570" s="1" t="s">
        <v>1846</v>
      </c>
      <c r="AD3570" s="1">
        <v>70</v>
      </c>
      <c r="AH3570" s="1" t="s">
        <v>1846</v>
      </c>
      <c r="AI3570" s="1">
        <v>7.1</v>
      </c>
      <c r="AP3570" s="98" t="s">
        <v>30</v>
      </c>
      <c r="AQ3570" s="1">
        <v>70</v>
      </c>
    </row>
    <row r="3571" spans="2:43" x14ac:dyDescent="0.25">
      <c r="B3571" s="74">
        <v>2005</v>
      </c>
      <c r="C3571" s="74">
        <v>85</v>
      </c>
      <c r="J3571" s="1" t="s">
        <v>1846</v>
      </c>
      <c r="AC3571" s="1" t="s">
        <v>1846</v>
      </c>
      <c r="AD3571" s="1">
        <v>75</v>
      </c>
      <c r="AH3571" s="1" t="s">
        <v>1846</v>
      </c>
      <c r="AI3571" s="1">
        <v>6.97</v>
      </c>
      <c r="AP3571" s="98" t="s">
        <v>30</v>
      </c>
      <c r="AQ3571" s="1">
        <v>75</v>
      </c>
    </row>
    <row r="3572" spans="2:43" x14ac:dyDescent="0.25">
      <c r="B3572" s="70">
        <v>2004</v>
      </c>
      <c r="C3572" s="70">
        <v>93</v>
      </c>
      <c r="J3572" s="1" t="s">
        <v>1846</v>
      </c>
      <c r="AC3572" s="1" t="s">
        <v>1846</v>
      </c>
      <c r="AD3572" s="1">
        <v>81</v>
      </c>
      <c r="AH3572" s="1" t="s">
        <v>1846</v>
      </c>
      <c r="AI3572" s="1">
        <v>6.85</v>
      </c>
      <c r="AP3572" s="98" t="s">
        <v>30</v>
      </c>
      <c r="AQ3572" s="1">
        <v>81</v>
      </c>
    </row>
    <row r="3573" spans="2:43" x14ac:dyDescent="0.25">
      <c r="B3573" s="74">
        <v>2003</v>
      </c>
      <c r="C3573" s="74">
        <v>100</v>
      </c>
      <c r="J3573" s="1" t="s">
        <v>1846</v>
      </c>
      <c r="AC3573" s="1" t="s">
        <v>1846</v>
      </c>
      <c r="AD3573" s="1">
        <v>88</v>
      </c>
      <c r="AH3573" s="1" t="s">
        <v>1846</v>
      </c>
      <c r="AI3573" s="1">
        <v>6.95</v>
      </c>
      <c r="AP3573" s="98" t="s">
        <v>30</v>
      </c>
      <c r="AQ3573" s="1">
        <v>88</v>
      </c>
    </row>
    <row r="3574" spans="2:43" x14ac:dyDescent="0.25">
      <c r="B3574" s="70">
        <v>2002</v>
      </c>
      <c r="C3574" s="70">
        <v>109</v>
      </c>
      <c r="J3574" s="1" t="s">
        <v>1846</v>
      </c>
      <c r="AC3574" s="1" t="s">
        <v>1846</v>
      </c>
      <c r="AD3574" s="1">
        <v>95</v>
      </c>
      <c r="AH3574" s="1" t="s">
        <v>1846</v>
      </c>
      <c r="AI3574" s="1">
        <v>7</v>
      </c>
      <c r="AP3574" s="98" t="s">
        <v>30</v>
      </c>
      <c r="AQ3574" s="1">
        <v>95</v>
      </c>
    </row>
    <row r="3575" spans="2:43" x14ac:dyDescent="0.25">
      <c r="B3575" s="74">
        <v>2001</v>
      </c>
      <c r="C3575" s="74">
        <v>118</v>
      </c>
      <c r="J3575" s="1" t="s">
        <v>1846</v>
      </c>
      <c r="AC3575" s="1" t="s">
        <v>1846</v>
      </c>
      <c r="AD3575" s="1">
        <v>103</v>
      </c>
      <c r="AH3575" s="1" t="s">
        <v>1846</v>
      </c>
      <c r="AI3575" s="1">
        <v>7.13</v>
      </c>
      <c r="AP3575" s="98" t="s">
        <v>30</v>
      </c>
      <c r="AQ3575" s="1">
        <v>103</v>
      </c>
    </row>
    <row r="3576" spans="2:43" x14ac:dyDescent="0.25">
      <c r="B3576" s="70">
        <v>2000</v>
      </c>
      <c r="C3576" s="70">
        <v>127</v>
      </c>
      <c r="J3576" s="1" t="s">
        <v>1846</v>
      </c>
      <c r="AC3576" s="1" t="s">
        <v>1846</v>
      </c>
      <c r="AD3576" s="1">
        <v>111</v>
      </c>
      <c r="AH3576" s="1" t="s">
        <v>1846</v>
      </c>
      <c r="AI3576" s="1">
        <v>7.26</v>
      </c>
      <c r="AP3576" s="98" t="s">
        <v>30</v>
      </c>
      <c r="AQ3576" s="1">
        <v>111</v>
      </c>
    </row>
    <row r="3577" spans="2:43" x14ac:dyDescent="0.25">
      <c r="B3577" s="74">
        <v>2014</v>
      </c>
      <c r="C3577" s="74">
        <v>1</v>
      </c>
      <c r="J3577" s="1" t="s">
        <v>1846</v>
      </c>
      <c r="AC3577" s="1" t="s">
        <v>1842</v>
      </c>
      <c r="AD3577" s="1">
        <v>1</v>
      </c>
      <c r="AH3577" s="1" t="s">
        <v>1842</v>
      </c>
      <c r="AI3577" s="1">
        <v>12.03</v>
      </c>
      <c r="AP3577" s="98" t="s">
        <v>31</v>
      </c>
      <c r="AQ3577" s="1">
        <v>1</v>
      </c>
    </row>
    <row r="3578" spans="2:43" x14ac:dyDescent="0.25">
      <c r="B3578" s="70">
        <v>2013</v>
      </c>
      <c r="C3578" s="70">
        <v>1</v>
      </c>
      <c r="J3578" s="1" t="s">
        <v>1846</v>
      </c>
      <c r="AC3578" s="1" t="s">
        <v>1842</v>
      </c>
      <c r="AD3578" s="1">
        <v>1</v>
      </c>
      <c r="AH3578" s="1" t="s">
        <v>1842</v>
      </c>
      <c r="AI3578" s="1">
        <v>12.06</v>
      </c>
      <c r="AP3578" s="98" t="s">
        <v>31</v>
      </c>
      <c r="AQ3578" s="1">
        <v>1</v>
      </c>
    </row>
    <row r="3579" spans="2:43" x14ac:dyDescent="0.25">
      <c r="B3579" s="74">
        <v>2012</v>
      </c>
      <c r="C3579" s="74">
        <v>1</v>
      </c>
      <c r="J3579" s="1" t="s">
        <v>1846</v>
      </c>
      <c r="AC3579" s="1" t="s">
        <v>1842</v>
      </c>
      <c r="AD3579" s="1">
        <v>1</v>
      </c>
      <c r="AH3579" s="1" t="s">
        <v>1842</v>
      </c>
      <c r="AI3579" s="1">
        <v>10.99</v>
      </c>
      <c r="AP3579" s="98" t="s">
        <v>31</v>
      </c>
      <c r="AQ3579" s="1">
        <v>1</v>
      </c>
    </row>
    <row r="3580" spans="2:43" x14ac:dyDescent="0.25">
      <c r="B3580" s="70">
        <v>2011</v>
      </c>
      <c r="C3580" s="70">
        <v>1</v>
      </c>
      <c r="J3580" s="1" t="s">
        <v>1846</v>
      </c>
      <c r="AC3580" s="1" t="s">
        <v>1842</v>
      </c>
      <c r="AD3580" s="1">
        <v>1</v>
      </c>
      <c r="AH3580" s="1" t="s">
        <v>1842</v>
      </c>
      <c r="AI3580" s="1">
        <v>10.67</v>
      </c>
      <c r="AP3580" s="98" t="s">
        <v>31</v>
      </c>
      <c r="AQ3580" s="1">
        <v>1</v>
      </c>
    </row>
    <row r="3581" spans="2:43" x14ac:dyDescent="0.25">
      <c r="B3581" s="74">
        <v>2010</v>
      </c>
      <c r="C3581" s="74">
        <v>1</v>
      </c>
      <c r="J3581" s="1" t="s">
        <v>1846</v>
      </c>
      <c r="AC3581" s="1" t="s">
        <v>1842</v>
      </c>
      <c r="AD3581" s="1">
        <v>1</v>
      </c>
      <c r="AH3581" s="1" t="s">
        <v>1842</v>
      </c>
      <c r="AI3581" s="1">
        <v>10.8</v>
      </c>
      <c r="AP3581" s="98" t="s">
        <v>31</v>
      </c>
      <c r="AQ3581" s="1">
        <v>1</v>
      </c>
    </row>
    <row r="3582" spans="2:43" x14ac:dyDescent="0.25">
      <c r="B3582" s="70">
        <v>2009</v>
      </c>
      <c r="C3582" s="70">
        <v>1</v>
      </c>
      <c r="J3582" s="1" t="s">
        <v>1842</v>
      </c>
      <c r="AC3582" s="1" t="s">
        <v>1842</v>
      </c>
      <c r="AD3582" s="1">
        <v>1</v>
      </c>
      <c r="AH3582" s="1" t="s">
        <v>1842</v>
      </c>
      <c r="AI3582" s="1">
        <v>10.93</v>
      </c>
      <c r="AP3582" s="98" t="s">
        <v>31</v>
      </c>
      <c r="AQ3582" s="1">
        <v>1</v>
      </c>
    </row>
    <row r="3583" spans="2:43" x14ac:dyDescent="0.25">
      <c r="B3583" s="74">
        <v>2008</v>
      </c>
      <c r="C3583" s="74">
        <v>1</v>
      </c>
      <c r="J3583" s="1" t="s">
        <v>1842</v>
      </c>
      <c r="AC3583" s="1" t="s">
        <v>1842</v>
      </c>
      <c r="AD3583" s="1">
        <v>1</v>
      </c>
      <c r="AH3583" s="1" t="s">
        <v>1842</v>
      </c>
      <c r="AI3583" s="1">
        <v>10.98</v>
      </c>
      <c r="AP3583" s="98" t="s">
        <v>31</v>
      </c>
      <c r="AQ3583" s="1">
        <v>1</v>
      </c>
    </row>
    <row r="3584" spans="2:43" x14ac:dyDescent="0.25">
      <c r="B3584" s="70">
        <v>2007</v>
      </c>
      <c r="C3584" s="70">
        <v>1</v>
      </c>
      <c r="J3584" s="1" t="s">
        <v>1842</v>
      </c>
      <c r="AC3584" s="1" t="s">
        <v>1842</v>
      </c>
      <c r="AD3584" s="1">
        <v>1</v>
      </c>
      <c r="AH3584" s="1" t="s">
        <v>1842</v>
      </c>
      <c r="AI3584" s="1">
        <v>10.89</v>
      </c>
      <c r="AP3584" s="98" t="s">
        <v>31</v>
      </c>
      <c r="AQ3584" s="1">
        <v>1</v>
      </c>
    </row>
    <row r="3585" spans="2:43" x14ac:dyDescent="0.25">
      <c r="B3585" s="74">
        <v>2006</v>
      </c>
      <c r="C3585" s="74">
        <v>1</v>
      </c>
      <c r="J3585" s="1" t="s">
        <v>1842</v>
      </c>
      <c r="AC3585" s="1" t="s">
        <v>1842</v>
      </c>
      <c r="AD3585" s="1">
        <v>1</v>
      </c>
      <c r="AH3585" s="1" t="s">
        <v>1842</v>
      </c>
      <c r="AI3585" s="1">
        <v>10.39</v>
      </c>
      <c r="AP3585" s="98" t="s">
        <v>31</v>
      </c>
      <c r="AQ3585" s="1">
        <v>1</v>
      </c>
    </row>
    <row r="3586" spans="2:43" x14ac:dyDescent="0.25">
      <c r="B3586" s="70">
        <v>2005</v>
      </c>
      <c r="C3586" s="70">
        <v>1</v>
      </c>
      <c r="J3586" s="1" t="s">
        <v>1842</v>
      </c>
      <c r="AC3586" s="1" t="s">
        <v>1842</v>
      </c>
      <c r="AD3586" s="1">
        <v>1</v>
      </c>
      <c r="AH3586" s="1" t="s">
        <v>1842</v>
      </c>
      <c r="AI3586" s="1">
        <v>10.48</v>
      </c>
      <c r="AP3586" s="98" t="s">
        <v>31</v>
      </c>
      <c r="AQ3586" s="1">
        <v>1</v>
      </c>
    </row>
    <row r="3587" spans="2:43" x14ac:dyDescent="0.25">
      <c r="B3587" s="74">
        <v>2004</v>
      </c>
      <c r="C3587" s="74">
        <v>1</v>
      </c>
      <c r="J3587" s="1" t="s">
        <v>1842</v>
      </c>
      <c r="AC3587" s="1" t="s">
        <v>1842</v>
      </c>
      <c r="AD3587" s="1">
        <v>1</v>
      </c>
      <c r="AH3587" s="1" t="s">
        <v>1842</v>
      </c>
      <c r="AI3587" s="1">
        <v>10.96</v>
      </c>
      <c r="AP3587" s="98" t="s">
        <v>31</v>
      </c>
      <c r="AQ3587" s="1">
        <v>1</v>
      </c>
    </row>
    <row r="3588" spans="2:43" x14ac:dyDescent="0.25">
      <c r="B3588" s="70">
        <v>2003</v>
      </c>
      <c r="C3588" s="70">
        <v>1</v>
      </c>
      <c r="J3588" s="1" t="s">
        <v>1842</v>
      </c>
      <c r="AC3588" s="1" t="s">
        <v>1842</v>
      </c>
      <c r="AD3588" s="1">
        <v>1</v>
      </c>
      <c r="AH3588" s="1" t="s">
        <v>1842</v>
      </c>
      <c r="AI3588" s="1">
        <v>11.19</v>
      </c>
      <c r="AP3588" s="98" t="s">
        <v>31</v>
      </c>
      <c r="AQ3588" s="1">
        <v>1</v>
      </c>
    </row>
    <row r="3589" spans="2:43" x14ac:dyDescent="0.25">
      <c r="B3589" s="74">
        <v>2002</v>
      </c>
      <c r="C3589" s="74">
        <v>1</v>
      </c>
      <c r="J3589" s="1" t="s">
        <v>1842</v>
      </c>
      <c r="AC3589" s="1" t="s">
        <v>1842</v>
      </c>
      <c r="AD3589" s="1">
        <v>1</v>
      </c>
      <c r="AH3589" s="1" t="s">
        <v>1842</v>
      </c>
      <c r="AI3589" s="1">
        <v>10.199999999999999</v>
      </c>
      <c r="AP3589" s="98" t="s">
        <v>31</v>
      </c>
      <c r="AQ3589" s="1">
        <v>1</v>
      </c>
    </row>
    <row r="3590" spans="2:43" x14ac:dyDescent="0.25">
      <c r="B3590" s="70">
        <v>2001</v>
      </c>
      <c r="C3590" s="70">
        <v>1</v>
      </c>
      <c r="J3590" s="1" t="s">
        <v>1842</v>
      </c>
      <c r="AC3590" s="1" t="s">
        <v>1842</v>
      </c>
      <c r="AD3590" s="1">
        <v>1</v>
      </c>
      <c r="AH3590" s="1" t="s">
        <v>1842</v>
      </c>
      <c r="AI3590" s="1">
        <v>10.72</v>
      </c>
      <c r="AP3590" s="98" t="s">
        <v>31</v>
      </c>
      <c r="AQ3590" s="1">
        <v>1</v>
      </c>
    </row>
    <row r="3591" spans="2:43" x14ac:dyDescent="0.25">
      <c r="B3591" s="74">
        <v>2000</v>
      </c>
      <c r="C3591" s="74">
        <v>1</v>
      </c>
      <c r="J3591" s="1" t="s">
        <v>1842</v>
      </c>
      <c r="AC3591" s="1" t="s">
        <v>1842</v>
      </c>
      <c r="AD3591" s="1">
        <v>1</v>
      </c>
      <c r="AH3591" s="1" t="s">
        <v>1842</v>
      </c>
      <c r="AI3591" s="1">
        <v>9.69</v>
      </c>
      <c r="AP3591" s="98" t="s">
        <v>31</v>
      </c>
      <c r="AQ3591" s="1">
        <v>1</v>
      </c>
    </row>
    <row r="3592" spans="2:43" x14ac:dyDescent="0.25">
      <c r="B3592" s="70">
        <v>2014</v>
      </c>
      <c r="C3592" s="70">
        <v>63</v>
      </c>
      <c r="J3592" s="1" t="s">
        <v>1842</v>
      </c>
      <c r="AC3592" s="1" t="s">
        <v>1843</v>
      </c>
      <c r="AD3592" s="1">
        <v>39</v>
      </c>
      <c r="AH3592" s="1" t="s">
        <v>1843</v>
      </c>
      <c r="AI3592" s="1">
        <v>0.01</v>
      </c>
      <c r="AP3592" s="98" t="s">
        <v>32</v>
      </c>
      <c r="AQ3592" s="1">
        <v>39</v>
      </c>
    </row>
    <row r="3593" spans="2:43" x14ac:dyDescent="0.25">
      <c r="B3593" s="74">
        <v>2013</v>
      </c>
      <c r="C3593" s="74">
        <v>66</v>
      </c>
      <c r="J3593" s="1" t="s">
        <v>1842</v>
      </c>
      <c r="AC3593" s="1" t="s">
        <v>1843</v>
      </c>
      <c r="AD3593" s="1">
        <v>40</v>
      </c>
      <c r="AH3593" s="1" t="s">
        <v>1843</v>
      </c>
      <c r="AI3593" s="1">
        <v>4.6399999999999997</v>
      </c>
      <c r="AP3593" s="98" t="s">
        <v>32</v>
      </c>
      <c r="AQ3593" s="1">
        <v>40</v>
      </c>
    </row>
    <row r="3594" spans="2:43" x14ac:dyDescent="0.25">
      <c r="B3594" s="70">
        <v>2012</v>
      </c>
      <c r="C3594" s="70">
        <v>68</v>
      </c>
      <c r="J3594" s="1" t="s">
        <v>1842</v>
      </c>
      <c r="AC3594" s="1" t="s">
        <v>1843</v>
      </c>
      <c r="AD3594" s="1">
        <v>41</v>
      </c>
      <c r="AH3594" s="1" t="s">
        <v>1843</v>
      </c>
      <c r="AI3594" s="1">
        <v>4.75</v>
      </c>
      <c r="AP3594" s="98" t="s">
        <v>32</v>
      </c>
      <c r="AQ3594" s="1">
        <v>41</v>
      </c>
    </row>
    <row r="3595" spans="2:43" x14ac:dyDescent="0.25">
      <c r="B3595" s="74">
        <v>2011</v>
      </c>
      <c r="C3595" s="74">
        <v>71</v>
      </c>
      <c r="J3595" s="1" t="s">
        <v>1842</v>
      </c>
      <c r="AC3595" s="1" t="s">
        <v>1843</v>
      </c>
      <c r="AD3595" s="1">
        <v>42</v>
      </c>
      <c r="AH3595" s="1" t="s">
        <v>1843</v>
      </c>
      <c r="AI3595" s="1">
        <v>4.51</v>
      </c>
      <c r="AP3595" s="98" t="s">
        <v>32</v>
      </c>
      <c r="AQ3595" s="1">
        <v>42</v>
      </c>
    </row>
    <row r="3596" spans="2:43" x14ac:dyDescent="0.25">
      <c r="B3596" s="70">
        <v>2010</v>
      </c>
      <c r="C3596" s="70">
        <v>74</v>
      </c>
      <c r="J3596" s="1" t="s">
        <v>1842</v>
      </c>
      <c r="AC3596" s="1" t="s">
        <v>1843</v>
      </c>
      <c r="AD3596" s="1">
        <v>43</v>
      </c>
      <c r="AH3596" s="1" t="s">
        <v>1843</v>
      </c>
      <c r="AI3596" s="1">
        <v>4.55</v>
      </c>
      <c r="AP3596" s="98" t="s">
        <v>32</v>
      </c>
      <c r="AQ3596" s="1">
        <v>43</v>
      </c>
    </row>
    <row r="3597" spans="2:43" x14ac:dyDescent="0.25">
      <c r="B3597" s="74">
        <v>2009</v>
      </c>
      <c r="C3597" s="74">
        <v>77</v>
      </c>
      <c r="J3597" s="1" t="s">
        <v>1843</v>
      </c>
      <c r="AC3597" s="1" t="s">
        <v>1843</v>
      </c>
      <c r="AD3597" s="1">
        <v>44</v>
      </c>
      <c r="AH3597" s="1" t="s">
        <v>1843</v>
      </c>
      <c r="AI3597" s="1">
        <v>4.55</v>
      </c>
      <c r="AP3597" s="98" t="s">
        <v>32</v>
      </c>
      <c r="AQ3597" s="1">
        <v>44</v>
      </c>
    </row>
    <row r="3598" spans="2:43" x14ac:dyDescent="0.25">
      <c r="B3598" s="70">
        <v>2008</v>
      </c>
      <c r="C3598" s="70">
        <v>80</v>
      </c>
      <c r="J3598" s="1" t="s">
        <v>1843</v>
      </c>
      <c r="AC3598" s="1" t="s">
        <v>1843</v>
      </c>
      <c r="AD3598" s="1">
        <v>45</v>
      </c>
      <c r="AH3598" s="1" t="s">
        <v>1843</v>
      </c>
      <c r="AI3598" s="1">
        <v>4.5</v>
      </c>
      <c r="AP3598" s="98" t="s">
        <v>32</v>
      </c>
      <c r="AQ3598" s="1">
        <v>45</v>
      </c>
    </row>
    <row r="3599" spans="2:43" x14ac:dyDescent="0.25">
      <c r="B3599" s="74">
        <v>2007</v>
      </c>
      <c r="C3599" s="74">
        <v>83</v>
      </c>
      <c r="J3599" s="1" t="s">
        <v>1843</v>
      </c>
      <c r="AC3599" s="1" t="s">
        <v>1843</v>
      </c>
      <c r="AD3599" s="1">
        <v>46</v>
      </c>
      <c r="AH3599" s="1" t="s">
        <v>1843</v>
      </c>
      <c r="AI3599" s="1">
        <v>4.58</v>
      </c>
      <c r="AP3599" s="98" t="s">
        <v>32</v>
      </c>
      <c r="AQ3599" s="1">
        <v>46</v>
      </c>
    </row>
    <row r="3600" spans="2:43" x14ac:dyDescent="0.25">
      <c r="B3600" s="70">
        <v>2006</v>
      </c>
      <c r="C3600" s="70">
        <v>86</v>
      </c>
      <c r="J3600" s="1" t="s">
        <v>1843</v>
      </c>
      <c r="AC3600" s="1" t="s">
        <v>1843</v>
      </c>
      <c r="AD3600" s="1">
        <v>47</v>
      </c>
      <c r="AH3600" s="1" t="s">
        <v>1843</v>
      </c>
      <c r="AI3600" s="1">
        <v>4.7300000000000004</v>
      </c>
      <c r="AP3600" s="98" t="s">
        <v>32</v>
      </c>
      <c r="AQ3600" s="1">
        <v>47</v>
      </c>
    </row>
    <row r="3601" spans="2:43" x14ac:dyDescent="0.25">
      <c r="B3601" s="74">
        <v>2014</v>
      </c>
      <c r="C3601" s="74">
        <v>32</v>
      </c>
      <c r="J3601" s="1" t="s">
        <v>1843</v>
      </c>
      <c r="AC3601" s="1" t="s">
        <v>1843</v>
      </c>
      <c r="AD3601" s="1">
        <v>22</v>
      </c>
      <c r="AH3601" s="1" t="s">
        <v>1843</v>
      </c>
      <c r="AI3601" s="1">
        <v>0.01</v>
      </c>
      <c r="AP3601" s="98" t="s">
        <v>33</v>
      </c>
      <c r="AQ3601" s="1">
        <v>22</v>
      </c>
    </row>
    <row r="3602" spans="2:43" x14ac:dyDescent="0.25">
      <c r="B3602" s="70">
        <v>2013</v>
      </c>
      <c r="C3602" s="70">
        <v>32</v>
      </c>
      <c r="J3602" s="1" t="s">
        <v>1843</v>
      </c>
      <c r="AC3602" s="1" t="s">
        <v>1843</v>
      </c>
      <c r="AD3602" s="1">
        <v>22</v>
      </c>
      <c r="AH3602" s="1" t="s">
        <v>1843</v>
      </c>
      <c r="AI3602" s="1">
        <v>0.01</v>
      </c>
      <c r="AP3602" s="98" t="s">
        <v>33</v>
      </c>
      <c r="AQ3602" s="1">
        <v>22</v>
      </c>
    </row>
    <row r="3603" spans="2:43" x14ac:dyDescent="0.25">
      <c r="B3603" s="74">
        <v>2012</v>
      </c>
      <c r="C3603" s="74">
        <v>33</v>
      </c>
      <c r="J3603" s="1" t="s">
        <v>1843</v>
      </c>
      <c r="AC3603" s="1" t="s">
        <v>1843</v>
      </c>
      <c r="AD3603" s="1">
        <v>22</v>
      </c>
      <c r="AH3603" s="1" t="s">
        <v>1843</v>
      </c>
      <c r="AI3603" s="1">
        <v>0.01</v>
      </c>
      <c r="AP3603" s="98" t="s">
        <v>33</v>
      </c>
      <c r="AQ3603" s="1">
        <v>22</v>
      </c>
    </row>
    <row r="3604" spans="2:43" x14ac:dyDescent="0.25">
      <c r="B3604" s="70">
        <v>2011</v>
      </c>
      <c r="C3604" s="70">
        <v>33</v>
      </c>
      <c r="J3604" s="1" t="s">
        <v>1843</v>
      </c>
      <c r="AC3604" s="1" t="s">
        <v>1843</v>
      </c>
      <c r="AD3604" s="1">
        <v>22</v>
      </c>
      <c r="AH3604" s="1" t="s">
        <v>1843</v>
      </c>
      <c r="AI3604" s="1">
        <v>4.16</v>
      </c>
      <c r="AP3604" s="98" t="s">
        <v>33</v>
      </c>
      <c r="AQ3604" s="1">
        <v>22</v>
      </c>
    </row>
    <row r="3605" spans="2:43" x14ac:dyDescent="0.25">
      <c r="B3605" s="74">
        <v>2010</v>
      </c>
      <c r="C3605" s="74">
        <v>34</v>
      </c>
      <c r="J3605" s="1" t="s">
        <v>1843</v>
      </c>
      <c r="AC3605" s="1" t="s">
        <v>1843</v>
      </c>
      <c r="AD3605" s="1">
        <v>23</v>
      </c>
      <c r="AH3605" s="1" t="s">
        <v>1843</v>
      </c>
      <c r="AI3605" s="1">
        <v>4.16</v>
      </c>
      <c r="AP3605" s="98" t="s">
        <v>33</v>
      </c>
      <c r="AQ3605" s="1">
        <v>23</v>
      </c>
    </row>
    <row r="3606" spans="2:43" x14ac:dyDescent="0.25">
      <c r="B3606" s="70">
        <v>2009</v>
      </c>
      <c r="C3606" s="70">
        <v>34</v>
      </c>
      <c r="J3606" s="1" t="s">
        <v>1843</v>
      </c>
      <c r="AC3606" s="1" t="s">
        <v>1843</v>
      </c>
      <c r="AD3606" s="1">
        <v>23</v>
      </c>
      <c r="AH3606" s="1" t="s">
        <v>1843</v>
      </c>
      <c r="AI3606" s="1">
        <v>4.05</v>
      </c>
      <c r="AP3606" s="98" t="s">
        <v>33</v>
      </c>
      <c r="AQ3606" s="1">
        <v>23</v>
      </c>
    </row>
    <row r="3607" spans="2:43" x14ac:dyDescent="0.25">
      <c r="B3607" s="74">
        <v>2008</v>
      </c>
      <c r="C3607" s="74">
        <v>35</v>
      </c>
      <c r="J3607" s="1" t="s">
        <v>1843</v>
      </c>
      <c r="AC3607" s="1" t="s">
        <v>1843</v>
      </c>
      <c r="AD3607" s="1">
        <v>23</v>
      </c>
      <c r="AH3607" s="1" t="s">
        <v>1843</v>
      </c>
      <c r="AI3607" s="1">
        <v>4.33</v>
      </c>
      <c r="AP3607" s="98" t="s">
        <v>33</v>
      </c>
      <c r="AQ3607" s="1">
        <v>23</v>
      </c>
    </row>
    <row r="3608" spans="2:43" x14ac:dyDescent="0.25">
      <c r="B3608" s="70">
        <v>2007</v>
      </c>
      <c r="C3608" s="70">
        <v>36</v>
      </c>
      <c r="J3608" s="1" t="s">
        <v>1843</v>
      </c>
      <c r="AC3608" s="1" t="s">
        <v>1843</v>
      </c>
      <c r="AD3608" s="1">
        <v>24</v>
      </c>
      <c r="AH3608" s="1" t="s">
        <v>1843</v>
      </c>
      <c r="AI3608" s="1">
        <v>4.54</v>
      </c>
      <c r="AP3608" s="98" t="s">
        <v>33</v>
      </c>
      <c r="AQ3608" s="1">
        <v>24</v>
      </c>
    </row>
    <row r="3609" spans="2:43" x14ac:dyDescent="0.25">
      <c r="B3609" s="74">
        <v>2006</v>
      </c>
      <c r="C3609" s="74">
        <v>36</v>
      </c>
      <c r="J3609" s="1" t="s">
        <v>1843</v>
      </c>
      <c r="AC3609" s="1" t="s">
        <v>1843</v>
      </c>
      <c r="AD3609" s="1">
        <v>24</v>
      </c>
      <c r="AH3609" s="1" t="s">
        <v>1843</v>
      </c>
      <c r="AI3609" s="1">
        <v>4.5</v>
      </c>
      <c r="AP3609" s="98" t="s">
        <v>33</v>
      </c>
      <c r="AQ3609" s="1">
        <v>24</v>
      </c>
    </row>
    <row r="3610" spans="2:43" x14ac:dyDescent="0.25">
      <c r="B3610" s="70">
        <v>2005</v>
      </c>
      <c r="C3610" s="70">
        <v>37</v>
      </c>
      <c r="J3610" s="1" t="s">
        <v>1843</v>
      </c>
      <c r="AC3610" s="1" t="s">
        <v>1843</v>
      </c>
      <c r="AD3610" s="1">
        <v>24</v>
      </c>
      <c r="AH3610" s="1" t="s">
        <v>1843</v>
      </c>
      <c r="AI3610" s="1">
        <v>5.54</v>
      </c>
      <c r="AP3610" s="98" t="s">
        <v>33</v>
      </c>
      <c r="AQ3610" s="1">
        <v>24</v>
      </c>
    </row>
    <row r="3611" spans="2:43" x14ac:dyDescent="0.25">
      <c r="B3611" s="74">
        <v>2004</v>
      </c>
      <c r="C3611" s="74">
        <v>38</v>
      </c>
      <c r="J3611" s="1" t="s">
        <v>1843</v>
      </c>
      <c r="AC3611" s="1" t="s">
        <v>1843</v>
      </c>
      <c r="AD3611" s="1">
        <v>24</v>
      </c>
      <c r="AH3611" s="1" t="s">
        <v>1843</v>
      </c>
      <c r="AI3611" s="1">
        <v>5.72</v>
      </c>
      <c r="AP3611" s="98" t="s">
        <v>33</v>
      </c>
      <c r="AQ3611" s="1">
        <v>24</v>
      </c>
    </row>
    <row r="3612" spans="2:43" x14ac:dyDescent="0.25">
      <c r="B3612" s="70">
        <v>2014</v>
      </c>
      <c r="C3612" s="70">
        <v>0</v>
      </c>
      <c r="J3612" s="1" t="s">
        <v>1843</v>
      </c>
      <c r="AC3612" s="1" t="s">
        <v>1843</v>
      </c>
      <c r="AD3612" s="1">
        <v>0</v>
      </c>
      <c r="AH3612" s="1" t="s">
        <v>1843</v>
      </c>
      <c r="AI3612" s="1">
        <v>0.01</v>
      </c>
      <c r="AP3612" s="98" t="s">
        <v>34</v>
      </c>
      <c r="AQ3612" s="1">
        <v>0</v>
      </c>
    </row>
    <row r="3613" spans="2:43" x14ac:dyDescent="0.25">
      <c r="B3613" s="74">
        <v>2013</v>
      </c>
      <c r="C3613" s="74">
        <v>0</v>
      </c>
      <c r="J3613" s="1" t="s">
        <v>1843</v>
      </c>
      <c r="AC3613" s="1" t="s">
        <v>1843</v>
      </c>
      <c r="AD3613" s="1">
        <v>0</v>
      </c>
      <c r="AH3613" s="1" t="s">
        <v>1843</v>
      </c>
      <c r="AI3613" s="1">
        <v>0.01</v>
      </c>
      <c r="AP3613" s="98" t="s">
        <v>34</v>
      </c>
      <c r="AQ3613" s="1">
        <v>0</v>
      </c>
    </row>
    <row r="3614" spans="2:43" x14ac:dyDescent="0.25">
      <c r="B3614" s="70">
        <v>2012</v>
      </c>
      <c r="C3614" s="70">
        <v>0</v>
      </c>
      <c r="J3614" s="1" t="s">
        <v>1843</v>
      </c>
      <c r="AC3614" s="1" t="s">
        <v>1843</v>
      </c>
      <c r="AD3614" s="1">
        <v>0</v>
      </c>
      <c r="AH3614" s="1" t="s">
        <v>1843</v>
      </c>
      <c r="AI3614" s="1">
        <v>0.01</v>
      </c>
      <c r="AP3614" s="98" t="s">
        <v>34</v>
      </c>
      <c r="AQ3614" s="1">
        <v>0</v>
      </c>
    </row>
    <row r="3615" spans="2:43" x14ac:dyDescent="0.25">
      <c r="B3615" s="74">
        <v>2011</v>
      </c>
      <c r="C3615" s="74">
        <v>0</v>
      </c>
      <c r="J3615" s="1" t="s">
        <v>1843</v>
      </c>
      <c r="AC3615" s="1" t="s">
        <v>1843</v>
      </c>
      <c r="AD3615" s="1">
        <v>0</v>
      </c>
      <c r="AH3615" s="1" t="s">
        <v>1843</v>
      </c>
      <c r="AI3615" s="1">
        <v>5.07</v>
      </c>
      <c r="AP3615" s="98" t="s">
        <v>34</v>
      </c>
      <c r="AQ3615" s="1">
        <v>0</v>
      </c>
    </row>
    <row r="3616" spans="2:43" x14ac:dyDescent="0.25">
      <c r="B3616" s="70">
        <v>2010</v>
      </c>
      <c r="C3616" s="70">
        <v>0</v>
      </c>
      <c r="J3616" s="1" t="s">
        <v>1843</v>
      </c>
      <c r="AC3616" s="1" t="s">
        <v>1843</v>
      </c>
      <c r="AD3616" s="1">
        <v>0</v>
      </c>
      <c r="AH3616" s="1" t="s">
        <v>1843</v>
      </c>
      <c r="AI3616" s="1">
        <v>4.75</v>
      </c>
      <c r="AP3616" s="98" t="s">
        <v>34</v>
      </c>
      <c r="AQ3616" s="1">
        <v>0</v>
      </c>
    </row>
    <row r="3617" spans="2:43" x14ac:dyDescent="0.25">
      <c r="B3617" s="74">
        <v>2009</v>
      </c>
      <c r="C3617" s="74">
        <v>0</v>
      </c>
      <c r="J3617" s="1" t="s">
        <v>1843</v>
      </c>
      <c r="AC3617" s="1" t="s">
        <v>1843</v>
      </c>
      <c r="AD3617" s="1">
        <v>0</v>
      </c>
      <c r="AH3617" s="1" t="s">
        <v>1843</v>
      </c>
      <c r="AI3617" s="1">
        <v>4.45</v>
      </c>
      <c r="AP3617" s="98" t="s">
        <v>34</v>
      </c>
      <c r="AQ3617" s="1">
        <v>0</v>
      </c>
    </row>
    <row r="3618" spans="2:43" x14ac:dyDescent="0.25">
      <c r="B3618" s="70">
        <v>2008</v>
      </c>
      <c r="C3618" s="70">
        <v>0</v>
      </c>
      <c r="J3618" s="1" t="s">
        <v>1843</v>
      </c>
      <c r="AC3618" s="1" t="s">
        <v>1843</v>
      </c>
      <c r="AD3618" s="1">
        <v>0</v>
      </c>
      <c r="AH3618" s="1" t="s">
        <v>1843</v>
      </c>
      <c r="AI3618" s="1">
        <v>4.16</v>
      </c>
      <c r="AP3618" s="98" t="s">
        <v>34</v>
      </c>
      <c r="AQ3618" s="1">
        <v>0</v>
      </c>
    </row>
    <row r="3619" spans="2:43" x14ac:dyDescent="0.25">
      <c r="B3619" s="74">
        <v>2007</v>
      </c>
      <c r="C3619" s="74">
        <v>0</v>
      </c>
      <c r="J3619" s="1" t="s">
        <v>1843</v>
      </c>
      <c r="AC3619" s="1" t="s">
        <v>1843</v>
      </c>
      <c r="AD3619" s="1">
        <v>0</v>
      </c>
      <c r="AH3619" s="1" t="s">
        <v>1843</v>
      </c>
      <c r="AI3619" s="1">
        <v>5.28</v>
      </c>
      <c r="AP3619" s="98" t="s">
        <v>34</v>
      </c>
      <c r="AQ3619" s="1">
        <v>0</v>
      </c>
    </row>
    <row r="3620" spans="2:43" x14ac:dyDescent="0.25">
      <c r="B3620" s="70">
        <v>2006</v>
      </c>
      <c r="C3620" s="70">
        <v>0</v>
      </c>
      <c r="J3620" s="1" t="s">
        <v>1843</v>
      </c>
      <c r="AC3620" s="1" t="s">
        <v>1843</v>
      </c>
      <c r="AD3620" s="1">
        <v>0</v>
      </c>
      <c r="AH3620" s="1" t="s">
        <v>1843</v>
      </c>
      <c r="AI3620" s="1">
        <v>4.25</v>
      </c>
      <c r="AP3620" s="98" t="s">
        <v>34</v>
      </c>
      <c r="AQ3620" s="1">
        <v>0</v>
      </c>
    </row>
    <row r="3621" spans="2:43" x14ac:dyDescent="0.25">
      <c r="B3621" s="74">
        <v>2005</v>
      </c>
      <c r="C3621" s="74">
        <v>0</v>
      </c>
      <c r="J3621" s="1" t="s">
        <v>1843</v>
      </c>
      <c r="AC3621" s="1" t="s">
        <v>1843</v>
      </c>
      <c r="AD3621" s="1">
        <v>0</v>
      </c>
      <c r="AH3621" s="1" t="s">
        <v>1843</v>
      </c>
      <c r="AI3621" s="1">
        <v>4.26</v>
      </c>
      <c r="AP3621" s="98" t="s">
        <v>34</v>
      </c>
      <c r="AQ3621" s="1">
        <v>0</v>
      </c>
    </row>
    <row r="3622" spans="2:43" x14ac:dyDescent="0.25">
      <c r="B3622" s="70">
        <v>2004</v>
      </c>
      <c r="C3622" s="70">
        <v>0</v>
      </c>
      <c r="J3622" s="1" t="s">
        <v>1843</v>
      </c>
      <c r="AC3622" s="1" t="s">
        <v>1843</v>
      </c>
      <c r="AD3622" s="1">
        <v>0</v>
      </c>
      <c r="AH3622" s="1" t="s">
        <v>1843</v>
      </c>
      <c r="AI3622" s="1">
        <v>4.1900000000000004</v>
      </c>
      <c r="AP3622" s="98" t="s">
        <v>34</v>
      </c>
      <c r="AQ3622" s="1">
        <v>0</v>
      </c>
    </row>
    <row r="3623" spans="2:43" x14ac:dyDescent="0.25">
      <c r="B3623" s="74">
        <v>2003</v>
      </c>
      <c r="C3623" s="74">
        <v>0</v>
      </c>
      <c r="J3623" s="1" t="s">
        <v>1843</v>
      </c>
      <c r="AC3623" s="1" t="s">
        <v>1843</v>
      </c>
      <c r="AD3623" s="1">
        <v>0</v>
      </c>
      <c r="AH3623" s="1" t="s">
        <v>1843</v>
      </c>
      <c r="AI3623" s="1">
        <v>4.16</v>
      </c>
      <c r="AP3623" s="98" t="s">
        <v>34</v>
      </c>
      <c r="AQ3623" s="1">
        <v>0</v>
      </c>
    </row>
    <row r="3624" spans="2:43" x14ac:dyDescent="0.25">
      <c r="B3624" s="70">
        <v>2002</v>
      </c>
      <c r="C3624" s="70">
        <v>0</v>
      </c>
      <c r="J3624" s="1" t="s">
        <v>1843</v>
      </c>
      <c r="AC3624" s="1" t="s">
        <v>1843</v>
      </c>
      <c r="AD3624" s="1">
        <v>0</v>
      </c>
      <c r="AH3624" s="1" t="s">
        <v>1843</v>
      </c>
      <c r="AI3624" s="1">
        <v>3.82</v>
      </c>
      <c r="AP3624" s="98" t="s">
        <v>34</v>
      </c>
      <c r="AQ3624" s="1">
        <v>0</v>
      </c>
    </row>
    <row r="3625" spans="2:43" x14ac:dyDescent="0.25">
      <c r="B3625" s="74">
        <v>2014</v>
      </c>
      <c r="C3625" s="74">
        <v>12</v>
      </c>
      <c r="J3625" s="1" t="s">
        <v>1843</v>
      </c>
      <c r="AC3625" s="1" t="s">
        <v>1840</v>
      </c>
      <c r="AD3625" s="1">
        <v>11</v>
      </c>
      <c r="AH3625" s="1" t="s">
        <v>1840</v>
      </c>
      <c r="AI3625" s="1">
        <v>0.01</v>
      </c>
      <c r="AP3625" s="98" t="s">
        <v>35</v>
      </c>
      <c r="AQ3625" s="1">
        <v>11</v>
      </c>
    </row>
    <row r="3626" spans="2:43" x14ac:dyDescent="0.25">
      <c r="B3626" s="70">
        <v>2013</v>
      </c>
      <c r="C3626" s="70">
        <v>13</v>
      </c>
      <c r="J3626" s="1" t="s">
        <v>1843</v>
      </c>
      <c r="AC3626" s="1" t="s">
        <v>1840</v>
      </c>
      <c r="AD3626" s="1">
        <v>11</v>
      </c>
      <c r="AH3626" s="1" t="s">
        <v>1840</v>
      </c>
      <c r="AI3626" s="1">
        <v>0.01</v>
      </c>
      <c r="AP3626" s="98" t="s">
        <v>35</v>
      </c>
      <c r="AQ3626" s="1">
        <v>11</v>
      </c>
    </row>
    <row r="3627" spans="2:43" x14ac:dyDescent="0.25">
      <c r="B3627" s="74">
        <v>2012</v>
      </c>
      <c r="C3627" s="74">
        <v>14</v>
      </c>
      <c r="J3627" s="1" t="s">
        <v>1843</v>
      </c>
      <c r="AC3627" s="1" t="s">
        <v>1840</v>
      </c>
      <c r="AD3627" s="1">
        <v>12</v>
      </c>
      <c r="AH3627" s="1" t="s">
        <v>1840</v>
      </c>
      <c r="AI3627" s="1">
        <v>0.01</v>
      </c>
      <c r="AP3627" s="98" t="s">
        <v>35</v>
      </c>
      <c r="AQ3627" s="1">
        <v>12</v>
      </c>
    </row>
    <row r="3628" spans="2:43" x14ac:dyDescent="0.25">
      <c r="B3628" s="70">
        <v>2011</v>
      </c>
      <c r="C3628" s="70">
        <v>15</v>
      </c>
      <c r="J3628" s="1" t="s">
        <v>1843</v>
      </c>
      <c r="AC3628" s="1" t="s">
        <v>1840</v>
      </c>
      <c r="AD3628" s="1">
        <v>13</v>
      </c>
      <c r="AH3628" s="1" t="s">
        <v>1840</v>
      </c>
      <c r="AI3628" s="1">
        <v>2.12</v>
      </c>
      <c r="AP3628" s="98" t="s">
        <v>35</v>
      </c>
      <c r="AQ3628" s="1">
        <v>13</v>
      </c>
    </row>
    <row r="3629" spans="2:43" x14ac:dyDescent="0.25">
      <c r="B3629" s="74">
        <v>2010</v>
      </c>
      <c r="C3629" s="74">
        <v>16</v>
      </c>
      <c r="J3629" s="1" t="s">
        <v>1843</v>
      </c>
      <c r="AC3629" s="1" t="s">
        <v>1840</v>
      </c>
      <c r="AD3629" s="1">
        <v>14</v>
      </c>
      <c r="AH3629" s="1" t="s">
        <v>1840</v>
      </c>
      <c r="AI3629" s="1">
        <v>2.2000000000000002</v>
      </c>
      <c r="AP3629" s="98" t="s">
        <v>35</v>
      </c>
      <c r="AQ3629" s="1">
        <v>14</v>
      </c>
    </row>
    <row r="3630" spans="2:43" x14ac:dyDescent="0.25">
      <c r="B3630" s="70">
        <v>2009</v>
      </c>
      <c r="C3630" s="70">
        <v>17</v>
      </c>
      <c r="J3630" s="1" t="s">
        <v>1840</v>
      </c>
      <c r="AC3630" s="1" t="s">
        <v>1840</v>
      </c>
      <c r="AD3630" s="1">
        <v>15</v>
      </c>
      <c r="AH3630" s="1" t="s">
        <v>1840</v>
      </c>
      <c r="AI3630" s="1">
        <v>2.13</v>
      </c>
      <c r="AP3630" s="98" t="s">
        <v>35</v>
      </c>
      <c r="AQ3630" s="1">
        <v>15</v>
      </c>
    </row>
    <row r="3631" spans="2:43" x14ac:dyDescent="0.25">
      <c r="B3631" s="74">
        <v>2008</v>
      </c>
      <c r="C3631" s="74">
        <v>18</v>
      </c>
      <c r="J3631" s="1" t="s">
        <v>1840</v>
      </c>
      <c r="AC3631" s="1" t="s">
        <v>1840</v>
      </c>
      <c r="AD3631" s="1">
        <v>16</v>
      </c>
      <c r="AH3631" s="1" t="s">
        <v>1840</v>
      </c>
      <c r="AI3631" s="1">
        <v>2.2400000000000002</v>
      </c>
      <c r="AP3631" s="98" t="s">
        <v>35</v>
      </c>
      <c r="AQ3631" s="1">
        <v>16</v>
      </c>
    </row>
    <row r="3632" spans="2:43" x14ac:dyDescent="0.25">
      <c r="B3632" s="70">
        <v>2007</v>
      </c>
      <c r="C3632" s="70">
        <v>20</v>
      </c>
      <c r="J3632" s="1" t="s">
        <v>1840</v>
      </c>
      <c r="AC3632" s="1" t="s">
        <v>1840</v>
      </c>
      <c r="AD3632" s="1">
        <v>16</v>
      </c>
      <c r="AH3632" s="1" t="s">
        <v>1840</v>
      </c>
      <c r="AI3632" s="1">
        <v>2.08</v>
      </c>
      <c r="AP3632" s="98" t="s">
        <v>35</v>
      </c>
      <c r="AQ3632" s="1">
        <v>16</v>
      </c>
    </row>
    <row r="3633" spans="2:43" x14ac:dyDescent="0.25">
      <c r="B3633" s="74">
        <v>2006</v>
      </c>
      <c r="C3633" s="74">
        <v>21</v>
      </c>
      <c r="J3633" s="1" t="s">
        <v>1840</v>
      </c>
      <c r="AC3633" s="1" t="s">
        <v>1840</v>
      </c>
      <c r="AD3633" s="1">
        <v>17</v>
      </c>
      <c r="AH3633" s="1" t="s">
        <v>1840</v>
      </c>
      <c r="AI3633" s="1">
        <v>2.0299999999999998</v>
      </c>
      <c r="AP3633" s="98" t="s">
        <v>35</v>
      </c>
      <c r="AQ3633" s="1">
        <v>17</v>
      </c>
    </row>
    <row r="3634" spans="2:43" x14ac:dyDescent="0.25">
      <c r="B3634" s="70">
        <v>2014</v>
      </c>
      <c r="C3634" s="70">
        <v>71</v>
      </c>
      <c r="J3634" s="1" t="s">
        <v>1840</v>
      </c>
      <c r="AC3634" s="1" t="s">
        <v>1843</v>
      </c>
      <c r="AD3634" s="1">
        <v>47</v>
      </c>
      <c r="AH3634" s="1" t="s">
        <v>1843</v>
      </c>
      <c r="AI3634" s="1">
        <v>0.01</v>
      </c>
      <c r="AP3634" s="98" t="s">
        <v>36</v>
      </c>
      <c r="AQ3634" s="1">
        <v>47</v>
      </c>
    </row>
    <row r="3635" spans="2:43" x14ac:dyDescent="0.25">
      <c r="B3635" s="74">
        <v>2013</v>
      </c>
      <c r="C3635" s="74">
        <v>73</v>
      </c>
      <c r="J3635" s="1" t="s">
        <v>1840</v>
      </c>
      <c r="AC3635" s="1" t="s">
        <v>1843</v>
      </c>
      <c r="AD3635" s="1">
        <v>48</v>
      </c>
      <c r="AH3635" s="1" t="s">
        <v>1843</v>
      </c>
      <c r="AI3635" s="1">
        <v>0.01</v>
      </c>
      <c r="AP3635" s="98" t="s">
        <v>36</v>
      </c>
      <c r="AQ3635" s="1">
        <v>48</v>
      </c>
    </row>
    <row r="3636" spans="2:43" x14ac:dyDescent="0.25">
      <c r="B3636" s="70">
        <v>2012</v>
      </c>
      <c r="C3636" s="70">
        <v>76</v>
      </c>
      <c r="J3636" s="1" t="s">
        <v>1840</v>
      </c>
      <c r="AC3636" s="1" t="s">
        <v>1843</v>
      </c>
      <c r="AD3636" s="1">
        <v>50</v>
      </c>
      <c r="AH3636" s="1" t="s">
        <v>1843</v>
      </c>
      <c r="AI3636" s="1">
        <v>0.01</v>
      </c>
      <c r="AP3636" s="98" t="s">
        <v>36</v>
      </c>
      <c r="AQ3636" s="1">
        <v>50</v>
      </c>
    </row>
    <row r="3637" spans="2:43" x14ac:dyDescent="0.25">
      <c r="B3637" s="74">
        <v>2011</v>
      </c>
      <c r="C3637" s="74">
        <v>79</v>
      </c>
      <c r="J3637" s="1" t="s">
        <v>1840</v>
      </c>
      <c r="AC3637" s="1" t="s">
        <v>1843</v>
      </c>
      <c r="AD3637" s="1">
        <v>51</v>
      </c>
      <c r="AH3637" s="1" t="s">
        <v>1843</v>
      </c>
      <c r="AI3637" s="1">
        <v>6.19</v>
      </c>
      <c r="AP3637" s="98" t="s">
        <v>36</v>
      </c>
      <c r="AQ3637" s="1">
        <v>51</v>
      </c>
    </row>
    <row r="3638" spans="2:43" x14ac:dyDescent="0.25">
      <c r="B3638" s="70">
        <v>2010</v>
      </c>
      <c r="C3638" s="70">
        <v>82</v>
      </c>
      <c r="J3638" s="1" t="s">
        <v>1840</v>
      </c>
      <c r="AC3638" s="1" t="s">
        <v>1843</v>
      </c>
      <c r="AD3638" s="1">
        <v>53</v>
      </c>
      <c r="AH3638" s="1" t="s">
        <v>1843</v>
      </c>
      <c r="AI3638" s="1">
        <v>6.15</v>
      </c>
      <c r="AP3638" s="98" t="s">
        <v>36</v>
      </c>
      <c r="AQ3638" s="1">
        <v>53</v>
      </c>
    </row>
    <row r="3639" spans="2:43" x14ac:dyDescent="0.25">
      <c r="B3639" s="74">
        <v>2009</v>
      </c>
      <c r="C3639" s="74">
        <v>85</v>
      </c>
      <c r="J3639" s="1" t="s">
        <v>1843</v>
      </c>
      <c r="AC3639" s="1" t="s">
        <v>1843</v>
      </c>
      <c r="AD3639" s="1">
        <v>54</v>
      </c>
      <c r="AH3639" s="1" t="s">
        <v>1843</v>
      </c>
      <c r="AI3639" s="1">
        <v>5.89</v>
      </c>
      <c r="AP3639" s="98" t="s">
        <v>36</v>
      </c>
      <c r="AQ3639" s="1">
        <v>54</v>
      </c>
    </row>
    <row r="3640" spans="2:43" x14ac:dyDescent="0.25">
      <c r="B3640" s="70">
        <v>2008</v>
      </c>
      <c r="C3640" s="70">
        <v>87</v>
      </c>
      <c r="J3640" s="1" t="s">
        <v>1843</v>
      </c>
      <c r="AC3640" s="1" t="s">
        <v>1843</v>
      </c>
      <c r="AD3640" s="1">
        <v>56</v>
      </c>
      <c r="AH3640" s="1" t="s">
        <v>1843</v>
      </c>
      <c r="AI3640" s="1">
        <v>5.9</v>
      </c>
      <c r="AP3640" s="98" t="s">
        <v>36</v>
      </c>
      <c r="AQ3640" s="1">
        <v>56</v>
      </c>
    </row>
    <row r="3641" spans="2:43" x14ac:dyDescent="0.25">
      <c r="B3641" s="74">
        <v>2007</v>
      </c>
      <c r="C3641" s="74">
        <v>89</v>
      </c>
      <c r="J3641" s="1" t="s">
        <v>1843</v>
      </c>
      <c r="AC3641" s="1" t="s">
        <v>1843</v>
      </c>
      <c r="AD3641" s="1">
        <v>57</v>
      </c>
      <c r="AH3641" s="1" t="s">
        <v>1843</v>
      </c>
      <c r="AI3641" s="1">
        <v>5.44</v>
      </c>
      <c r="AP3641" s="98" t="s">
        <v>36</v>
      </c>
      <c r="AQ3641" s="1">
        <v>57</v>
      </c>
    </row>
    <row r="3642" spans="2:43" x14ac:dyDescent="0.25">
      <c r="B3642" s="70">
        <v>2006</v>
      </c>
      <c r="C3642" s="70">
        <v>91</v>
      </c>
      <c r="J3642" s="1" t="s">
        <v>1843</v>
      </c>
      <c r="AC3642" s="1" t="s">
        <v>1843</v>
      </c>
      <c r="AD3642" s="1">
        <v>58</v>
      </c>
      <c r="AH3642" s="1" t="s">
        <v>1843</v>
      </c>
      <c r="AI3642" s="1">
        <v>5.22</v>
      </c>
      <c r="AP3642" s="98" t="s">
        <v>36</v>
      </c>
      <c r="AQ3642" s="1">
        <v>58</v>
      </c>
    </row>
    <row r="3643" spans="2:43" x14ac:dyDescent="0.25">
      <c r="B3643" s="74">
        <v>2005</v>
      </c>
      <c r="C3643" s="74">
        <v>93</v>
      </c>
      <c r="J3643" s="1" t="s">
        <v>1843</v>
      </c>
      <c r="AC3643" s="1" t="s">
        <v>1843</v>
      </c>
      <c r="AD3643" s="1">
        <v>58</v>
      </c>
      <c r="AH3643" s="1" t="s">
        <v>1843</v>
      </c>
      <c r="AI3643" s="1">
        <v>5.03</v>
      </c>
      <c r="AP3643" s="98" t="s">
        <v>36</v>
      </c>
      <c r="AQ3643" s="1">
        <v>58</v>
      </c>
    </row>
    <row r="3644" spans="2:43" x14ac:dyDescent="0.25">
      <c r="B3644" s="70">
        <v>2014</v>
      </c>
      <c r="C3644" s="70">
        <v>2</v>
      </c>
      <c r="J3644" s="1" t="s">
        <v>1843</v>
      </c>
      <c r="AC3644" s="1" t="s">
        <v>1845</v>
      </c>
      <c r="AD3644" s="1">
        <v>2</v>
      </c>
      <c r="AH3644" s="1" t="s">
        <v>1845</v>
      </c>
      <c r="AI3644" s="1">
        <v>8.1</v>
      </c>
      <c r="AP3644" s="98" t="s">
        <v>37</v>
      </c>
      <c r="AQ3644" s="1">
        <v>2</v>
      </c>
    </row>
    <row r="3645" spans="2:43" x14ac:dyDescent="0.25">
      <c r="B3645" s="74">
        <v>2013</v>
      </c>
      <c r="C3645" s="74">
        <v>2</v>
      </c>
      <c r="J3645" s="1" t="s">
        <v>1843</v>
      </c>
      <c r="AC3645" s="1" t="s">
        <v>1845</v>
      </c>
      <c r="AD3645" s="1">
        <v>2</v>
      </c>
      <c r="AH3645" s="1" t="s">
        <v>1845</v>
      </c>
      <c r="AI3645" s="1">
        <v>8.1999999999999993</v>
      </c>
      <c r="AP3645" s="98" t="s">
        <v>37</v>
      </c>
      <c r="AQ3645" s="1">
        <v>2</v>
      </c>
    </row>
    <row r="3646" spans="2:43" x14ac:dyDescent="0.25">
      <c r="B3646" s="70">
        <v>2012</v>
      </c>
      <c r="C3646" s="70">
        <v>2</v>
      </c>
      <c r="J3646" s="1" t="s">
        <v>1843</v>
      </c>
      <c r="AC3646" s="1" t="s">
        <v>1845</v>
      </c>
      <c r="AD3646" s="1">
        <v>2</v>
      </c>
      <c r="AH3646" s="1" t="s">
        <v>1845</v>
      </c>
      <c r="AI3646" s="1">
        <v>8.3000000000000007</v>
      </c>
      <c r="AP3646" s="98" t="s">
        <v>37</v>
      </c>
      <c r="AQ3646" s="1">
        <v>2</v>
      </c>
    </row>
    <row r="3647" spans="2:43" x14ac:dyDescent="0.25">
      <c r="B3647" s="74">
        <v>2011</v>
      </c>
      <c r="C3647" s="74">
        <v>2</v>
      </c>
      <c r="J3647" s="1" t="s">
        <v>1843</v>
      </c>
      <c r="AC3647" s="1" t="s">
        <v>1845</v>
      </c>
      <c r="AD3647" s="1">
        <v>2</v>
      </c>
      <c r="AH3647" s="1" t="s">
        <v>1845</v>
      </c>
      <c r="AI3647" s="1">
        <v>8.1999999999999993</v>
      </c>
      <c r="AP3647" s="98" t="s">
        <v>37</v>
      </c>
      <c r="AQ3647" s="1">
        <v>2</v>
      </c>
    </row>
    <row r="3648" spans="2:43" x14ac:dyDescent="0.25">
      <c r="B3648" s="70">
        <v>2010</v>
      </c>
      <c r="C3648" s="70">
        <v>2</v>
      </c>
      <c r="J3648" s="1" t="s">
        <v>1843</v>
      </c>
      <c r="AC3648" s="1" t="s">
        <v>1845</v>
      </c>
      <c r="AD3648" s="1">
        <v>2</v>
      </c>
      <c r="AH3648" s="1" t="s">
        <v>1845</v>
      </c>
      <c r="AI3648" s="1">
        <v>8.4</v>
      </c>
      <c r="AP3648" s="98" t="s">
        <v>37</v>
      </c>
      <c r="AQ3648" s="1">
        <v>2</v>
      </c>
    </row>
    <row r="3649" spans="2:43" x14ac:dyDescent="0.25">
      <c r="B3649" s="74">
        <v>2009</v>
      </c>
      <c r="C3649" s="74">
        <v>2</v>
      </c>
      <c r="J3649" s="1" t="s">
        <v>1845</v>
      </c>
      <c r="AC3649" s="1" t="s">
        <v>1845</v>
      </c>
      <c r="AD3649" s="1">
        <v>2</v>
      </c>
      <c r="AH3649" s="1" t="s">
        <v>1845</v>
      </c>
      <c r="AI3649" s="1">
        <v>8.4</v>
      </c>
      <c r="AP3649" s="98" t="s">
        <v>37</v>
      </c>
      <c r="AQ3649" s="1">
        <v>2</v>
      </c>
    </row>
    <row r="3650" spans="2:43" x14ac:dyDescent="0.25">
      <c r="B3650" s="70">
        <v>2008</v>
      </c>
      <c r="C3650" s="70">
        <v>2</v>
      </c>
      <c r="J3650" s="1" t="s">
        <v>1845</v>
      </c>
      <c r="AC3650" s="1" t="s">
        <v>1845</v>
      </c>
      <c r="AD3650" s="1">
        <v>2</v>
      </c>
      <c r="AH3650" s="1" t="s">
        <v>1845</v>
      </c>
      <c r="AI3650" s="1">
        <v>8.3000000000000007</v>
      </c>
      <c r="AP3650" s="98" t="s">
        <v>37</v>
      </c>
      <c r="AQ3650" s="1">
        <v>2</v>
      </c>
    </row>
    <row r="3651" spans="2:43" x14ac:dyDescent="0.25">
      <c r="B3651" s="74">
        <v>2007</v>
      </c>
      <c r="C3651" s="74">
        <v>2</v>
      </c>
      <c r="J3651" s="1" t="s">
        <v>1845</v>
      </c>
      <c r="AC3651" s="1" t="s">
        <v>1845</v>
      </c>
      <c r="AD3651" s="1">
        <v>2</v>
      </c>
      <c r="AH3651" s="1" t="s">
        <v>1845</v>
      </c>
      <c r="AI3651" s="1">
        <v>8.3000000000000007</v>
      </c>
      <c r="AP3651" s="98" t="s">
        <v>37</v>
      </c>
      <c r="AQ3651" s="1">
        <v>2</v>
      </c>
    </row>
    <row r="3652" spans="2:43" x14ac:dyDescent="0.25">
      <c r="B3652" s="70">
        <v>2006</v>
      </c>
      <c r="C3652" s="70">
        <v>2</v>
      </c>
      <c r="J3652" s="1" t="s">
        <v>1845</v>
      </c>
      <c r="AC3652" s="1" t="s">
        <v>1845</v>
      </c>
      <c r="AD3652" s="1">
        <v>2</v>
      </c>
      <c r="AH3652" s="1" t="s">
        <v>1845</v>
      </c>
      <c r="AI3652" s="1">
        <v>8.1999999999999993</v>
      </c>
      <c r="AP3652" s="98" t="s">
        <v>37</v>
      </c>
      <c r="AQ3652" s="1">
        <v>2</v>
      </c>
    </row>
    <row r="3653" spans="2:43" x14ac:dyDescent="0.25">
      <c r="B3653" s="74">
        <v>2005</v>
      </c>
      <c r="C3653" s="74">
        <v>2</v>
      </c>
      <c r="J3653" s="1" t="s">
        <v>1845</v>
      </c>
      <c r="AC3653" s="1" t="s">
        <v>1845</v>
      </c>
      <c r="AD3653" s="1">
        <v>2</v>
      </c>
      <c r="AH3653" s="1" t="s">
        <v>1845</v>
      </c>
      <c r="AI3653" s="1">
        <v>8</v>
      </c>
      <c r="AP3653" s="98" t="s">
        <v>37</v>
      </c>
      <c r="AQ3653" s="1">
        <v>2</v>
      </c>
    </row>
    <row r="3654" spans="2:43" x14ac:dyDescent="0.25">
      <c r="B3654" s="70">
        <v>2004</v>
      </c>
      <c r="C3654" s="70">
        <v>2</v>
      </c>
      <c r="J3654" s="1" t="s">
        <v>1845</v>
      </c>
      <c r="AC3654" s="1" t="s">
        <v>1845</v>
      </c>
      <c r="AD3654" s="1">
        <v>2</v>
      </c>
      <c r="AH3654" s="1" t="s">
        <v>1845</v>
      </c>
      <c r="AI3654" s="1">
        <v>7.8</v>
      </c>
      <c r="AP3654" s="98" t="s">
        <v>37</v>
      </c>
      <c r="AQ3654" s="1">
        <v>2</v>
      </c>
    </row>
    <row r="3655" spans="2:43" x14ac:dyDescent="0.25">
      <c r="B3655" s="74">
        <v>2003</v>
      </c>
      <c r="C3655" s="74">
        <v>2</v>
      </c>
      <c r="J3655" s="1" t="s">
        <v>1845</v>
      </c>
      <c r="AC3655" s="1" t="s">
        <v>1845</v>
      </c>
      <c r="AD3655" s="1">
        <v>2</v>
      </c>
      <c r="AH3655" s="1" t="s">
        <v>1845</v>
      </c>
      <c r="AI3655" s="1">
        <v>7.7</v>
      </c>
      <c r="AP3655" s="98" t="s">
        <v>37</v>
      </c>
      <c r="AQ3655" s="1">
        <v>2</v>
      </c>
    </row>
    <row r="3656" spans="2:43" x14ac:dyDescent="0.25">
      <c r="B3656" s="70">
        <v>2014</v>
      </c>
      <c r="C3656" s="70">
        <v>22</v>
      </c>
      <c r="J3656" s="1" t="s">
        <v>1845</v>
      </c>
      <c r="AC3656" s="1" t="s">
        <v>1843</v>
      </c>
      <c r="AD3656" s="1">
        <v>15</v>
      </c>
      <c r="AH3656" s="1" t="s">
        <v>1843</v>
      </c>
      <c r="AI3656" s="1">
        <v>0.01</v>
      </c>
      <c r="AP3656" s="98" t="s">
        <v>38</v>
      </c>
      <c r="AQ3656" s="1">
        <v>15</v>
      </c>
    </row>
    <row r="3657" spans="2:43" x14ac:dyDescent="0.25">
      <c r="B3657" s="74">
        <v>2013</v>
      </c>
      <c r="C3657" s="74">
        <v>23</v>
      </c>
      <c r="J3657" s="1" t="s">
        <v>1845</v>
      </c>
      <c r="AC3657" s="1" t="s">
        <v>1843</v>
      </c>
      <c r="AD3657" s="1">
        <v>16</v>
      </c>
      <c r="AH3657" s="1" t="s">
        <v>1843</v>
      </c>
      <c r="AI3657" s="1">
        <v>0.01</v>
      </c>
      <c r="AP3657" s="98" t="s">
        <v>38</v>
      </c>
      <c r="AQ3657" s="1">
        <v>16</v>
      </c>
    </row>
    <row r="3658" spans="2:43" x14ac:dyDescent="0.25">
      <c r="B3658" s="70">
        <v>2012</v>
      </c>
      <c r="C3658" s="70">
        <v>23</v>
      </c>
      <c r="J3658" s="1" t="s">
        <v>1845</v>
      </c>
      <c r="AC3658" s="1" t="s">
        <v>1843</v>
      </c>
      <c r="AD3658" s="1">
        <v>16</v>
      </c>
      <c r="AH3658" s="1" t="s">
        <v>1843</v>
      </c>
      <c r="AI3658" s="1">
        <v>0.01</v>
      </c>
      <c r="AP3658" s="98" t="s">
        <v>38</v>
      </c>
      <c r="AQ3658" s="1">
        <v>16</v>
      </c>
    </row>
    <row r="3659" spans="2:43" x14ac:dyDescent="0.25">
      <c r="B3659" s="74">
        <v>2011</v>
      </c>
      <c r="C3659" s="74">
        <v>24</v>
      </c>
      <c r="J3659" s="1" t="s">
        <v>1845</v>
      </c>
      <c r="AC3659" s="1" t="s">
        <v>1843</v>
      </c>
      <c r="AD3659" s="1">
        <v>16</v>
      </c>
      <c r="AH3659" s="1" t="s">
        <v>1843</v>
      </c>
      <c r="AI3659" s="1">
        <v>1.66</v>
      </c>
      <c r="AP3659" s="98" t="s">
        <v>38</v>
      </c>
      <c r="AQ3659" s="1">
        <v>16</v>
      </c>
    </row>
    <row r="3660" spans="2:43" x14ac:dyDescent="0.25">
      <c r="B3660" s="70">
        <v>2010</v>
      </c>
      <c r="C3660" s="70">
        <v>24</v>
      </c>
      <c r="J3660" s="1" t="s">
        <v>1845</v>
      </c>
      <c r="AC3660" s="1" t="s">
        <v>1843</v>
      </c>
      <c r="AD3660" s="1">
        <v>17</v>
      </c>
      <c r="AH3660" s="1" t="s">
        <v>1843</v>
      </c>
      <c r="AI3660" s="1">
        <v>1.67</v>
      </c>
      <c r="AP3660" s="98" t="s">
        <v>38</v>
      </c>
      <c r="AQ3660" s="1">
        <v>17</v>
      </c>
    </row>
    <row r="3661" spans="2:43" x14ac:dyDescent="0.25">
      <c r="B3661" s="74">
        <v>2009</v>
      </c>
      <c r="C3661" s="74">
        <v>25</v>
      </c>
      <c r="J3661" s="1" t="s">
        <v>1843</v>
      </c>
      <c r="AC3661" s="1" t="s">
        <v>1843</v>
      </c>
      <c r="AD3661" s="1">
        <v>17</v>
      </c>
      <c r="AH3661" s="1" t="s">
        <v>1843</v>
      </c>
      <c r="AI3661" s="1">
        <v>1.56</v>
      </c>
      <c r="AP3661" s="98" t="s">
        <v>38</v>
      </c>
      <c r="AQ3661" s="1">
        <v>17</v>
      </c>
    </row>
    <row r="3662" spans="2:43" x14ac:dyDescent="0.25">
      <c r="B3662" s="70">
        <v>2014</v>
      </c>
      <c r="C3662" s="70">
        <v>78</v>
      </c>
      <c r="J3662" s="1" t="s">
        <v>1843</v>
      </c>
      <c r="AC3662" s="1" t="s">
        <v>1843</v>
      </c>
      <c r="AD3662" s="1">
        <v>46</v>
      </c>
      <c r="AH3662" s="1" t="s">
        <v>1843</v>
      </c>
      <c r="AI3662" s="1">
        <v>0.01</v>
      </c>
      <c r="AP3662" s="98" t="s">
        <v>39</v>
      </c>
      <c r="AQ3662" s="1">
        <v>46</v>
      </c>
    </row>
    <row r="3663" spans="2:43" x14ac:dyDescent="0.25">
      <c r="B3663" s="74">
        <v>2013</v>
      </c>
      <c r="C3663" s="74">
        <v>78</v>
      </c>
      <c r="J3663" s="1" t="s">
        <v>1843</v>
      </c>
      <c r="AC3663" s="1" t="s">
        <v>1843</v>
      </c>
      <c r="AD3663" s="1">
        <v>46</v>
      </c>
      <c r="AH3663" s="1" t="s">
        <v>1843</v>
      </c>
      <c r="AI3663" s="1">
        <v>0.64</v>
      </c>
      <c r="AP3663" s="98" t="s">
        <v>39</v>
      </c>
      <c r="AQ3663" s="1">
        <v>46</v>
      </c>
    </row>
    <row r="3664" spans="2:43" x14ac:dyDescent="0.25">
      <c r="B3664" s="70">
        <v>2012</v>
      </c>
      <c r="C3664" s="70">
        <v>79</v>
      </c>
      <c r="J3664" s="1" t="s">
        <v>1843</v>
      </c>
      <c r="AC3664" s="1" t="s">
        <v>1843</v>
      </c>
      <c r="AD3664" s="1">
        <v>46</v>
      </c>
      <c r="AH3664" s="1" t="s">
        <v>1843</v>
      </c>
      <c r="AI3664" s="1">
        <v>0.62</v>
      </c>
      <c r="AP3664" s="98" t="s">
        <v>39</v>
      </c>
      <c r="AQ3664" s="1">
        <v>46</v>
      </c>
    </row>
    <row r="3665" spans="2:43" x14ac:dyDescent="0.25">
      <c r="B3665" s="74">
        <v>2011</v>
      </c>
      <c r="C3665" s="74">
        <v>79</v>
      </c>
      <c r="J3665" s="1" t="s">
        <v>1843</v>
      </c>
      <c r="AC3665" s="1" t="s">
        <v>1843</v>
      </c>
      <c r="AD3665" s="1">
        <v>46</v>
      </c>
      <c r="AH3665" s="1" t="s">
        <v>1843</v>
      </c>
      <c r="AI3665" s="1">
        <v>0.56000000000000005</v>
      </c>
      <c r="AP3665" s="98" t="s">
        <v>39</v>
      </c>
      <c r="AQ3665" s="1">
        <v>46</v>
      </c>
    </row>
    <row r="3666" spans="2:43" x14ac:dyDescent="0.25">
      <c r="B3666" s="70">
        <v>2010</v>
      </c>
      <c r="C3666" s="70">
        <v>80</v>
      </c>
      <c r="J3666" s="1" t="s">
        <v>1843</v>
      </c>
      <c r="AC3666" s="1" t="s">
        <v>1843</v>
      </c>
      <c r="AD3666" s="1">
        <v>46</v>
      </c>
      <c r="AH3666" s="1" t="s">
        <v>1843</v>
      </c>
      <c r="AI3666" s="1">
        <v>0.5</v>
      </c>
      <c r="AP3666" s="98" t="s">
        <v>39</v>
      </c>
      <c r="AQ3666" s="1">
        <v>46</v>
      </c>
    </row>
    <row r="3667" spans="2:43" x14ac:dyDescent="0.25">
      <c r="B3667" s="74">
        <v>2009</v>
      </c>
      <c r="C3667" s="74">
        <v>80</v>
      </c>
      <c r="J3667" s="1" t="s">
        <v>1843</v>
      </c>
      <c r="AC3667" s="1" t="s">
        <v>1843</v>
      </c>
      <c r="AD3667" s="1">
        <v>46</v>
      </c>
      <c r="AH3667" s="1" t="s">
        <v>1843</v>
      </c>
      <c r="AI3667" s="1">
        <v>0.47</v>
      </c>
      <c r="AP3667" s="98" t="s">
        <v>39</v>
      </c>
      <c r="AQ3667" s="1">
        <v>46</v>
      </c>
    </row>
    <row r="3668" spans="2:43" x14ac:dyDescent="0.25">
      <c r="B3668" s="70">
        <v>2008</v>
      </c>
      <c r="C3668" s="70">
        <v>80</v>
      </c>
      <c r="J3668" s="1" t="s">
        <v>1843</v>
      </c>
      <c r="AC3668" s="1" t="s">
        <v>1843</v>
      </c>
      <c r="AD3668" s="1">
        <v>46</v>
      </c>
      <c r="AH3668" s="1" t="s">
        <v>1843</v>
      </c>
      <c r="AI3668" s="1">
        <v>0.45</v>
      </c>
      <c r="AP3668" s="98" t="s">
        <v>39</v>
      </c>
      <c r="AQ3668" s="1">
        <v>46</v>
      </c>
    </row>
    <row r="3669" spans="2:43" x14ac:dyDescent="0.25">
      <c r="B3669" s="74">
        <v>2014</v>
      </c>
      <c r="C3669" s="74">
        <v>2</v>
      </c>
      <c r="J3669" s="1" t="s">
        <v>1843</v>
      </c>
      <c r="AC3669" s="1" t="s">
        <v>1846</v>
      </c>
      <c r="AD3669" s="1">
        <v>2</v>
      </c>
      <c r="AH3669" s="1" t="s">
        <v>1846</v>
      </c>
      <c r="AI3669" s="1">
        <v>7.16</v>
      </c>
      <c r="AP3669" s="98" t="s">
        <v>40</v>
      </c>
      <c r="AQ3669" s="1">
        <v>2</v>
      </c>
    </row>
    <row r="3670" spans="2:43" x14ac:dyDescent="0.25">
      <c r="B3670" s="70">
        <v>2013</v>
      </c>
      <c r="C3670" s="70">
        <v>2</v>
      </c>
      <c r="J3670" s="1" t="s">
        <v>1843</v>
      </c>
      <c r="AC3670" s="1" t="s">
        <v>1846</v>
      </c>
      <c r="AD3670" s="1">
        <v>2</v>
      </c>
      <c r="AH3670" s="1" t="s">
        <v>1846</v>
      </c>
      <c r="AI3670" s="1">
        <v>7.2</v>
      </c>
      <c r="AP3670" s="98" t="s">
        <v>40</v>
      </c>
      <c r="AQ3670" s="1">
        <v>2</v>
      </c>
    </row>
    <row r="3671" spans="2:43" x14ac:dyDescent="0.25">
      <c r="B3671" s="74">
        <v>2012</v>
      </c>
      <c r="C3671" s="74">
        <v>2</v>
      </c>
      <c r="J3671" s="1" t="s">
        <v>1843</v>
      </c>
      <c r="AC3671" s="1" t="s">
        <v>1846</v>
      </c>
      <c r="AD3671" s="1">
        <v>2</v>
      </c>
      <c r="AH3671" s="1" t="s">
        <v>1846</v>
      </c>
      <c r="AI3671" s="1">
        <v>6.76</v>
      </c>
      <c r="AP3671" s="98" t="s">
        <v>40</v>
      </c>
      <c r="AQ3671" s="1">
        <v>2</v>
      </c>
    </row>
    <row r="3672" spans="2:43" x14ac:dyDescent="0.25">
      <c r="B3672" s="70">
        <v>2011</v>
      </c>
      <c r="C3672" s="70">
        <v>2</v>
      </c>
      <c r="J3672" s="1" t="s">
        <v>1843</v>
      </c>
      <c r="AC3672" s="1" t="s">
        <v>1846</v>
      </c>
      <c r="AD3672" s="1">
        <v>2</v>
      </c>
      <c r="AH3672" s="1" t="s">
        <v>1846</v>
      </c>
      <c r="AI3672" s="1">
        <v>7.26</v>
      </c>
      <c r="AP3672" s="98" t="s">
        <v>40</v>
      </c>
      <c r="AQ3672" s="1">
        <v>2</v>
      </c>
    </row>
    <row r="3673" spans="2:43" x14ac:dyDescent="0.25">
      <c r="B3673" s="74">
        <v>2010</v>
      </c>
      <c r="C3673" s="74">
        <v>2</v>
      </c>
      <c r="J3673" s="1" t="s">
        <v>1843</v>
      </c>
      <c r="AC3673" s="1" t="s">
        <v>1846</v>
      </c>
      <c r="AD3673" s="1">
        <v>2</v>
      </c>
      <c r="AH3673" s="1" t="s">
        <v>1846</v>
      </c>
      <c r="AI3673" s="1">
        <v>7.93</v>
      </c>
      <c r="AP3673" s="98" t="s">
        <v>40</v>
      </c>
      <c r="AQ3673" s="1">
        <v>2</v>
      </c>
    </row>
    <row r="3674" spans="2:43" x14ac:dyDescent="0.25">
      <c r="B3674" s="70">
        <v>2009</v>
      </c>
      <c r="C3674" s="70">
        <v>2</v>
      </c>
      <c r="J3674" s="1" t="s">
        <v>1846</v>
      </c>
      <c r="AC3674" s="1" t="s">
        <v>1846</v>
      </c>
      <c r="AD3674" s="1">
        <v>2</v>
      </c>
      <c r="AH3674" s="1" t="s">
        <v>1846</v>
      </c>
      <c r="AI3674" s="1">
        <v>7.67</v>
      </c>
      <c r="AP3674" s="98" t="s">
        <v>40</v>
      </c>
      <c r="AQ3674" s="1">
        <v>2</v>
      </c>
    </row>
    <row r="3675" spans="2:43" x14ac:dyDescent="0.25">
      <c r="B3675" s="74">
        <v>2008</v>
      </c>
      <c r="C3675" s="74">
        <v>2</v>
      </c>
      <c r="J3675" s="1" t="s">
        <v>1846</v>
      </c>
      <c r="AC3675" s="1" t="s">
        <v>1846</v>
      </c>
      <c r="AD3675" s="1">
        <v>2</v>
      </c>
      <c r="AH3675" s="1" t="s">
        <v>1846</v>
      </c>
      <c r="AI3675" s="1">
        <v>7.31</v>
      </c>
      <c r="AP3675" s="98" t="s">
        <v>40</v>
      </c>
      <c r="AQ3675" s="1">
        <v>2</v>
      </c>
    </row>
    <row r="3676" spans="2:43" x14ac:dyDescent="0.25">
      <c r="B3676" s="70">
        <v>2007</v>
      </c>
      <c r="C3676" s="70">
        <v>2</v>
      </c>
      <c r="J3676" s="1" t="s">
        <v>1846</v>
      </c>
      <c r="AC3676" s="1" t="s">
        <v>1846</v>
      </c>
      <c r="AD3676" s="1">
        <v>2</v>
      </c>
      <c r="AH3676" s="1" t="s">
        <v>1846</v>
      </c>
      <c r="AI3676" s="1">
        <v>7.39</v>
      </c>
      <c r="AP3676" s="98" t="s">
        <v>40</v>
      </c>
      <c r="AQ3676" s="1">
        <v>2</v>
      </c>
    </row>
    <row r="3677" spans="2:43" x14ac:dyDescent="0.25">
      <c r="B3677" s="74">
        <v>2006</v>
      </c>
      <c r="C3677" s="74">
        <v>2</v>
      </c>
      <c r="J3677" s="1" t="s">
        <v>1846</v>
      </c>
      <c r="AC3677" s="1" t="s">
        <v>1846</v>
      </c>
      <c r="AD3677" s="1">
        <v>2</v>
      </c>
      <c r="AH3677" s="1" t="s">
        <v>1846</v>
      </c>
      <c r="AI3677" s="1">
        <v>7.33</v>
      </c>
      <c r="AP3677" s="98" t="s">
        <v>40</v>
      </c>
      <c r="AQ3677" s="1">
        <v>2</v>
      </c>
    </row>
    <row r="3678" spans="2:43" x14ac:dyDescent="0.25">
      <c r="B3678" s="70">
        <v>2014</v>
      </c>
      <c r="C3678" s="70">
        <v>198</v>
      </c>
      <c r="J3678" s="1" t="s">
        <v>1846</v>
      </c>
      <c r="AC3678" s="1" t="s">
        <v>1840</v>
      </c>
      <c r="AD3678" s="1">
        <v>171</v>
      </c>
      <c r="AH3678" s="1" t="s">
        <v>1840</v>
      </c>
      <c r="AI3678" s="1">
        <v>5.78</v>
      </c>
      <c r="AP3678" s="98" t="s">
        <v>41</v>
      </c>
      <c r="AQ3678" s="1">
        <v>171</v>
      </c>
    </row>
    <row r="3679" spans="2:43" x14ac:dyDescent="0.25">
      <c r="B3679" s="74">
        <v>2013</v>
      </c>
      <c r="C3679" s="74">
        <v>216</v>
      </c>
      <c r="J3679" s="1" t="s">
        <v>1846</v>
      </c>
      <c r="AC3679" s="1" t="s">
        <v>1840</v>
      </c>
      <c r="AD3679" s="1">
        <v>185</v>
      </c>
      <c r="AH3679" s="1" t="s">
        <v>1840</v>
      </c>
      <c r="AI3679" s="1">
        <v>5.79</v>
      </c>
      <c r="AP3679" s="98" t="s">
        <v>41</v>
      </c>
      <c r="AQ3679" s="1">
        <v>185</v>
      </c>
    </row>
    <row r="3680" spans="2:43" x14ac:dyDescent="0.25">
      <c r="B3680" s="70">
        <v>2012</v>
      </c>
      <c r="C3680" s="70">
        <v>233</v>
      </c>
      <c r="J3680" s="1" t="s">
        <v>1846</v>
      </c>
      <c r="AC3680" s="1" t="s">
        <v>1840</v>
      </c>
      <c r="AD3680" s="1">
        <v>201</v>
      </c>
      <c r="AH3680" s="1" t="s">
        <v>1840</v>
      </c>
      <c r="AI3680" s="1">
        <v>5.74</v>
      </c>
      <c r="AP3680" s="98" t="s">
        <v>41</v>
      </c>
      <c r="AQ3680" s="1">
        <v>201</v>
      </c>
    </row>
    <row r="3681" spans="2:43" x14ac:dyDescent="0.25">
      <c r="B3681" s="74">
        <v>2011</v>
      </c>
      <c r="C3681" s="74">
        <v>251</v>
      </c>
      <c r="J3681" s="1" t="s">
        <v>1846</v>
      </c>
      <c r="AC3681" s="1" t="s">
        <v>1840</v>
      </c>
      <c r="AD3681" s="1">
        <v>215</v>
      </c>
      <c r="AH3681" s="1" t="s">
        <v>1840</v>
      </c>
      <c r="AI3681" s="1">
        <v>5.63</v>
      </c>
      <c r="AP3681" s="98" t="s">
        <v>41</v>
      </c>
      <c r="AQ3681" s="1">
        <v>215</v>
      </c>
    </row>
    <row r="3682" spans="2:43" x14ac:dyDescent="0.25">
      <c r="B3682" s="70">
        <v>2010</v>
      </c>
      <c r="C3682" s="70">
        <v>268</v>
      </c>
      <c r="J3682" s="1" t="s">
        <v>1846</v>
      </c>
      <c r="AC3682" s="1" t="s">
        <v>1840</v>
      </c>
      <c r="AD3682" s="1">
        <v>231</v>
      </c>
      <c r="AH3682" s="1" t="s">
        <v>1840</v>
      </c>
      <c r="AI3682" s="1">
        <v>5.75</v>
      </c>
      <c r="AP3682" s="98" t="s">
        <v>41</v>
      </c>
      <c r="AQ3682" s="1">
        <v>231</v>
      </c>
    </row>
    <row r="3683" spans="2:43" x14ac:dyDescent="0.25">
      <c r="B3683" s="74">
        <v>2009</v>
      </c>
      <c r="C3683" s="74">
        <v>288</v>
      </c>
      <c r="J3683" s="1" t="s">
        <v>1840</v>
      </c>
      <c r="AC3683" s="1" t="s">
        <v>1840</v>
      </c>
      <c r="AD3683" s="1">
        <v>248</v>
      </c>
      <c r="AH3683" s="1" t="s">
        <v>1840</v>
      </c>
      <c r="AI3683" s="1">
        <v>4.88</v>
      </c>
      <c r="AP3683" s="98" t="s">
        <v>41</v>
      </c>
      <c r="AQ3683" s="1">
        <v>248</v>
      </c>
    </row>
    <row r="3684" spans="2:43" x14ac:dyDescent="0.25">
      <c r="B3684" s="70">
        <v>2008</v>
      </c>
      <c r="C3684" s="70">
        <v>308</v>
      </c>
      <c r="J3684" s="1" t="s">
        <v>1840</v>
      </c>
      <c r="AC3684" s="1" t="s">
        <v>1840</v>
      </c>
      <c r="AD3684" s="1">
        <v>266</v>
      </c>
      <c r="AH3684" s="1" t="s">
        <v>1840</v>
      </c>
      <c r="AI3684" s="1">
        <v>4.2699999999999996</v>
      </c>
      <c r="AP3684" s="98" t="s">
        <v>41</v>
      </c>
      <c r="AQ3684" s="1">
        <v>266</v>
      </c>
    </row>
    <row r="3685" spans="2:43" x14ac:dyDescent="0.25">
      <c r="B3685" s="74">
        <v>2007</v>
      </c>
      <c r="C3685" s="74">
        <v>332</v>
      </c>
      <c r="J3685" s="1" t="s">
        <v>1840</v>
      </c>
      <c r="AC3685" s="1" t="s">
        <v>1840</v>
      </c>
      <c r="AD3685" s="1">
        <v>285</v>
      </c>
      <c r="AH3685" s="1" t="s">
        <v>1840</v>
      </c>
      <c r="AI3685" s="1">
        <v>3.88</v>
      </c>
      <c r="AP3685" s="98" t="s">
        <v>41</v>
      </c>
      <c r="AQ3685" s="1">
        <v>285</v>
      </c>
    </row>
    <row r="3686" spans="2:43" x14ac:dyDescent="0.25">
      <c r="B3686" s="70">
        <v>2006</v>
      </c>
      <c r="C3686" s="70">
        <v>360</v>
      </c>
      <c r="J3686" s="1" t="s">
        <v>1840</v>
      </c>
      <c r="AC3686" s="1" t="s">
        <v>1840</v>
      </c>
      <c r="AD3686" s="1">
        <v>307</v>
      </c>
      <c r="AH3686" s="1" t="s">
        <v>1840</v>
      </c>
      <c r="AI3686" s="1">
        <v>3.28</v>
      </c>
      <c r="AP3686" s="98" t="s">
        <v>41</v>
      </c>
      <c r="AQ3686" s="1">
        <v>307</v>
      </c>
    </row>
    <row r="3687" spans="2:43" x14ac:dyDescent="0.25">
      <c r="B3687" s="74">
        <v>2005</v>
      </c>
      <c r="C3687" s="74">
        <v>392</v>
      </c>
      <c r="J3687" s="1" t="s">
        <v>1840</v>
      </c>
      <c r="AC3687" s="1" t="s">
        <v>1840</v>
      </c>
      <c r="AD3687" s="1">
        <v>332</v>
      </c>
      <c r="AH3687" s="1" t="s">
        <v>1840</v>
      </c>
      <c r="AI3687" s="1">
        <v>2.92</v>
      </c>
      <c r="AP3687" s="98" t="s">
        <v>41</v>
      </c>
      <c r="AQ3687" s="1">
        <v>332</v>
      </c>
    </row>
    <row r="3688" spans="2:43" x14ac:dyDescent="0.25">
      <c r="B3688" s="70">
        <v>2004</v>
      </c>
      <c r="C3688" s="70">
        <v>427</v>
      </c>
      <c r="J3688" s="1" t="s">
        <v>1840</v>
      </c>
      <c r="AC3688" s="1" t="s">
        <v>1840</v>
      </c>
      <c r="AD3688" s="1">
        <v>360</v>
      </c>
      <c r="AH3688" s="1" t="s">
        <v>1840</v>
      </c>
      <c r="AI3688" s="1">
        <v>3.04</v>
      </c>
      <c r="AP3688" s="98" t="s">
        <v>41</v>
      </c>
      <c r="AQ3688" s="1">
        <v>360</v>
      </c>
    </row>
    <row r="3689" spans="2:43" x14ac:dyDescent="0.25">
      <c r="B3689" s="74">
        <v>2003</v>
      </c>
      <c r="C3689" s="74">
        <v>467</v>
      </c>
      <c r="J3689" s="1" t="s">
        <v>1840</v>
      </c>
      <c r="AC3689" s="1" t="s">
        <v>1840</v>
      </c>
      <c r="AD3689" s="1">
        <v>391</v>
      </c>
      <c r="AH3689" s="1" t="s">
        <v>1840</v>
      </c>
      <c r="AI3689" s="1">
        <v>2.96</v>
      </c>
      <c r="AP3689" s="98" t="s">
        <v>41</v>
      </c>
      <c r="AQ3689" s="1">
        <v>391</v>
      </c>
    </row>
    <row r="3690" spans="2:43" x14ac:dyDescent="0.25">
      <c r="B3690" s="70">
        <v>2002</v>
      </c>
      <c r="C3690" s="70">
        <v>511</v>
      </c>
      <c r="J3690" s="1" t="s">
        <v>1840</v>
      </c>
      <c r="AC3690" s="1" t="s">
        <v>1840</v>
      </c>
      <c r="AD3690" s="1">
        <v>422</v>
      </c>
      <c r="AH3690" s="1" t="s">
        <v>1840</v>
      </c>
      <c r="AI3690" s="1">
        <v>2.91</v>
      </c>
      <c r="AP3690" s="98" t="s">
        <v>41</v>
      </c>
      <c r="AQ3690" s="1">
        <v>422</v>
      </c>
    </row>
    <row r="3691" spans="2:43" x14ac:dyDescent="0.25">
      <c r="B3691" s="74">
        <v>2001</v>
      </c>
      <c r="C3691" s="74">
        <v>558</v>
      </c>
      <c r="J3691" s="1" t="s">
        <v>1840</v>
      </c>
      <c r="AC3691" s="1" t="s">
        <v>1840</v>
      </c>
      <c r="AD3691" s="1">
        <v>457</v>
      </c>
      <c r="AH3691" s="1" t="s">
        <v>1840</v>
      </c>
      <c r="AI3691" s="1">
        <v>2.84</v>
      </c>
      <c r="AP3691" s="98" t="s">
        <v>41</v>
      </c>
      <c r="AQ3691" s="1">
        <v>457</v>
      </c>
    </row>
    <row r="3692" spans="2:43" x14ac:dyDescent="0.25">
      <c r="B3692" s="70">
        <v>2000</v>
      </c>
      <c r="C3692" s="70">
        <v>608</v>
      </c>
      <c r="J3692" s="1" t="s">
        <v>1840</v>
      </c>
      <c r="AC3692" s="1" t="s">
        <v>1840</v>
      </c>
      <c r="AD3692" s="1">
        <v>490</v>
      </c>
      <c r="AH3692" s="1" t="s">
        <v>1840</v>
      </c>
      <c r="AI3692" s="1">
        <v>3.06</v>
      </c>
      <c r="AP3692" s="98" t="s">
        <v>41</v>
      </c>
      <c r="AQ3692" s="1">
        <v>490</v>
      </c>
    </row>
    <row r="3693" spans="2:43" x14ac:dyDescent="0.25">
      <c r="B3693" s="74">
        <v>2014</v>
      </c>
      <c r="C3693" s="74">
        <v>12</v>
      </c>
      <c r="J3693" s="1" t="s">
        <v>1840</v>
      </c>
      <c r="AC3693" s="1" t="s">
        <v>1846</v>
      </c>
      <c r="AD3693" s="1">
        <v>11</v>
      </c>
      <c r="AH3693" s="1" t="s">
        <v>1846</v>
      </c>
      <c r="AI3693" s="1">
        <v>4.38</v>
      </c>
      <c r="AP3693" s="98" t="s">
        <v>42</v>
      </c>
      <c r="AQ3693" s="1">
        <v>11</v>
      </c>
    </row>
    <row r="3694" spans="2:43" x14ac:dyDescent="0.25">
      <c r="B3694" s="70">
        <v>2013</v>
      </c>
      <c r="C3694" s="70">
        <v>13</v>
      </c>
      <c r="J3694" s="1" t="s">
        <v>1840</v>
      </c>
      <c r="AC3694" s="1" t="s">
        <v>1846</v>
      </c>
      <c r="AD3694" s="1">
        <v>11</v>
      </c>
      <c r="AH3694" s="1" t="s">
        <v>1846</v>
      </c>
      <c r="AI3694" s="1">
        <v>4.41</v>
      </c>
      <c r="AP3694" s="98" t="s">
        <v>42</v>
      </c>
      <c r="AQ3694" s="1">
        <v>11</v>
      </c>
    </row>
    <row r="3695" spans="2:43" x14ac:dyDescent="0.25">
      <c r="B3695" s="74">
        <v>2012</v>
      </c>
      <c r="C3695" s="74">
        <v>13</v>
      </c>
      <c r="J3695" s="1" t="s">
        <v>1840</v>
      </c>
      <c r="AC3695" s="1" t="s">
        <v>1846</v>
      </c>
      <c r="AD3695" s="1">
        <v>11</v>
      </c>
      <c r="AH3695" s="1" t="s">
        <v>1846</v>
      </c>
      <c r="AI3695" s="1">
        <v>4.4400000000000004</v>
      </c>
      <c r="AP3695" s="98" t="s">
        <v>42</v>
      </c>
      <c r="AQ3695" s="1">
        <v>11</v>
      </c>
    </row>
    <row r="3696" spans="2:43" x14ac:dyDescent="0.25">
      <c r="B3696" s="70">
        <v>2011</v>
      </c>
      <c r="C3696" s="70">
        <v>14</v>
      </c>
      <c r="J3696" s="1" t="s">
        <v>1840</v>
      </c>
      <c r="AC3696" s="1" t="s">
        <v>1846</v>
      </c>
      <c r="AD3696" s="1">
        <v>12</v>
      </c>
      <c r="AH3696" s="1" t="s">
        <v>1846</v>
      </c>
      <c r="AI3696" s="1">
        <v>4.37</v>
      </c>
      <c r="AP3696" s="98" t="s">
        <v>42</v>
      </c>
      <c r="AQ3696" s="1">
        <v>12</v>
      </c>
    </row>
    <row r="3697" spans="2:43" x14ac:dyDescent="0.25">
      <c r="B3697" s="74">
        <v>2010</v>
      </c>
      <c r="C3697" s="74">
        <v>15</v>
      </c>
      <c r="J3697" s="1" t="s">
        <v>1840</v>
      </c>
      <c r="AC3697" s="1" t="s">
        <v>1846</v>
      </c>
      <c r="AD3697" s="1">
        <v>12</v>
      </c>
      <c r="AH3697" s="1" t="s">
        <v>1846</v>
      </c>
      <c r="AI3697" s="1">
        <v>4.28</v>
      </c>
      <c r="AP3697" s="98" t="s">
        <v>42</v>
      </c>
      <c r="AQ3697" s="1">
        <v>12</v>
      </c>
    </row>
    <row r="3698" spans="2:43" x14ac:dyDescent="0.25">
      <c r="B3698" s="70">
        <v>2009</v>
      </c>
      <c r="C3698" s="70">
        <v>15</v>
      </c>
      <c r="J3698" s="1" t="s">
        <v>1846</v>
      </c>
      <c r="AC3698" s="1" t="s">
        <v>1846</v>
      </c>
      <c r="AD3698" s="1">
        <v>13</v>
      </c>
      <c r="AH3698" s="1" t="s">
        <v>1846</v>
      </c>
      <c r="AI3698" s="1">
        <v>4.34</v>
      </c>
      <c r="AP3698" s="98" t="s">
        <v>42</v>
      </c>
      <c r="AQ3698" s="1">
        <v>13</v>
      </c>
    </row>
    <row r="3699" spans="2:43" x14ac:dyDescent="0.25">
      <c r="B3699" s="74">
        <v>2008</v>
      </c>
      <c r="C3699" s="74">
        <v>16</v>
      </c>
      <c r="J3699" s="1" t="s">
        <v>1846</v>
      </c>
      <c r="AC3699" s="1" t="s">
        <v>1846</v>
      </c>
      <c r="AD3699" s="1">
        <v>14</v>
      </c>
      <c r="AH3699" s="1" t="s">
        <v>1846</v>
      </c>
      <c r="AI3699" s="1">
        <v>4.45</v>
      </c>
      <c r="AP3699" s="98" t="s">
        <v>42</v>
      </c>
      <c r="AQ3699" s="1">
        <v>14</v>
      </c>
    </row>
    <row r="3700" spans="2:43" x14ac:dyDescent="0.25">
      <c r="B3700" s="70">
        <v>2007</v>
      </c>
      <c r="C3700" s="70">
        <v>17</v>
      </c>
      <c r="J3700" s="1" t="s">
        <v>1846</v>
      </c>
      <c r="AC3700" s="1" t="s">
        <v>1846</v>
      </c>
      <c r="AD3700" s="1">
        <v>14</v>
      </c>
      <c r="AH3700" s="1" t="s">
        <v>1846</v>
      </c>
      <c r="AI3700" s="1">
        <v>4.66</v>
      </c>
      <c r="AP3700" s="98" t="s">
        <v>42</v>
      </c>
      <c r="AQ3700" s="1">
        <v>14</v>
      </c>
    </row>
    <row r="3701" spans="2:43" x14ac:dyDescent="0.25">
      <c r="B3701" s="74">
        <v>2006</v>
      </c>
      <c r="C3701" s="74">
        <v>17</v>
      </c>
      <c r="J3701" s="1" t="s">
        <v>1846</v>
      </c>
      <c r="AC3701" s="1" t="s">
        <v>1846</v>
      </c>
      <c r="AD3701" s="1">
        <v>15</v>
      </c>
      <c r="AH3701" s="1" t="s">
        <v>1846</v>
      </c>
      <c r="AI3701" s="1">
        <v>4.53</v>
      </c>
      <c r="AP3701" s="98" t="s">
        <v>42</v>
      </c>
      <c r="AQ3701" s="1">
        <v>15</v>
      </c>
    </row>
    <row r="3702" spans="2:43" x14ac:dyDescent="0.25">
      <c r="B3702" s="70">
        <v>2005</v>
      </c>
      <c r="C3702" s="70">
        <v>18</v>
      </c>
      <c r="J3702" s="1" t="s">
        <v>1846</v>
      </c>
      <c r="AC3702" s="1" t="s">
        <v>1846</v>
      </c>
      <c r="AD3702" s="1">
        <v>15</v>
      </c>
      <c r="AH3702" s="1" t="s">
        <v>1846</v>
      </c>
      <c r="AI3702" s="1">
        <v>4.38</v>
      </c>
      <c r="AP3702" s="98" t="s">
        <v>42</v>
      </c>
      <c r="AQ3702" s="1">
        <v>15</v>
      </c>
    </row>
    <row r="3703" spans="2:43" x14ac:dyDescent="0.25">
      <c r="B3703" s="74">
        <v>2004</v>
      </c>
      <c r="C3703" s="74">
        <v>19</v>
      </c>
      <c r="J3703" s="1" t="s">
        <v>1846</v>
      </c>
      <c r="AC3703" s="1" t="s">
        <v>1846</v>
      </c>
      <c r="AD3703" s="1">
        <v>16</v>
      </c>
      <c r="AH3703" s="1" t="s">
        <v>1846</v>
      </c>
      <c r="AI3703" s="1">
        <v>4.26</v>
      </c>
      <c r="AP3703" s="98" t="s">
        <v>42</v>
      </c>
      <c r="AQ3703" s="1">
        <v>16</v>
      </c>
    </row>
    <row r="3704" spans="2:43" x14ac:dyDescent="0.25">
      <c r="B3704" s="70">
        <v>2003</v>
      </c>
      <c r="C3704" s="70">
        <v>19</v>
      </c>
      <c r="J3704" s="1" t="s">
        <v>1846</v>
      </c>
      <c r="AC3704" s="1" t="s">
        <v>1846</v>
      </c>
      <c r="AD3704" s="1">
        <v>16</v>
      </c>
      <c r="AH3704" s="1" t="s">
        <v>1846</v>
      </c>
      <c r="AI3704" s="1">
        <v>4.25</v>
      </c>
      <c r="AP3704" s="98" t="s">
        <v>42</v>
      </c>
      <c r="AQ3704" s="1">
        <v>16</v>
      </c>
    </row>
    <row r="3705" spans="2:43" x14ac:dyDescent="0.25">
      <c r="B3705" s="74">
        <v>2002</v>
      </c>
      <c r="C3705" s="74">
        <v>20</v>
      </c>
      <c r="J3705" s="1" t="s">
        <v>1846</v>
      </c>
      <c r="AC3705" s="1" t="s">
        <v>1846</v>
      </c>
      <c r="AD3705" s="1">
        <v>17</v>
      </c>
      <c r="AH3705" s="1" t="s">
        <v>1846</v>
      </c>
      <c r="AI3705" s="1">
        <v>4.45</v>
      </c>
      <c r="AP3705" s="98" t="s">
        <v>42</v>
      </c>
      <c r="AQ3705" s="1">
        <v>17</v>
      </c>
    </row>
    <row r="3706" spans="2:43" x14ac:dyDescent="0.25">
      <c r="B3706" s="70">
        <v>2001</v>
      </c>
      <c r="C3706" s="70">
        <v>21</v>
      </c>
      <c r="J3706" s="1" t="s">
        <v>1846</v>
      </c>
      <c r="AC3706" s="1" t="s">
        <v>1846</v>
      </c>
      <c r="AD3706" s="1">
        <v>17</v>
      </c>
      <c r="AH3706" s="1" t="s">
        <v>1846</v>
      </c>
      <c r="AI3706" s="1">
        <v>4.43</v>
      </c>
      <c r="AP3706" s="98" t="s">
        <v>42</v>
      </c>
      <c r="AQ3706" s="1">
        <v>17</v>
      </c>
    </row>
    <row r="3707" spans="2:43" x14ac:dyDescent="0.25">
      <c r="B3707" s="74">
        <v>2000</v>
      </c>
      <c r="C3707" s="74">
        <v>21</v>
      </c>
      <c r="J3707" s="1" t="s">
        <v>1846</v>
      </c>
      <c r="AC3707" s="1" t="s">
        <v>1846</v>
      </c>
      <c r="AD3707" s="1">
        <v>18</v>
      </c>
      <c r="AH3707" s="1" t="s">
        <v>1846</v>
      </c>
      <c r="AI3707" s="1">
        <v>4.66</v>
      </c>
      <c r="AP3707" s="98" t="s">
        <v>42</v>
      </c>
      <c r="AQ3707" s="1">
        <v>18</v>
      </c>
    </row>
    <row r="3708" spans="2:43" x14ac:dyDescent="0.25">
      <c r="B3708" s="70">
        <v>2014</v>
      </c>
      <c r="C3708" s="70">
        <v>2</v>
      </c>
      <c r="J3708" s="1" t="s">
        <v>1846</v>
      </c>
      <c r="AC3708" s="1" t="s">
        <v>1843</v>
      </c>
      <c r="AD3708" s="1">
        <v>1</v>
      </c>
      <c r="AH3708" s="1" t="s">
        <v>1843</v>
      </c>
      <c r="AI3708" s="1">
        <v>0.01</v>
      </c>
      <c r="AP3708" s="98" t="s">
        <v>43</v>
      </c>
      <c r="AQ3708" s="1">
        <v>1</v>
      </c>
    </row>
    <row r="3709" spans="2:43" x14ac:dyDescent="0.25">
      <c r="B3709" s="74">
        <v>2013</v>
      </c>
      <c r="C3709" s="74">
        <v>2</v>
      </c>
      <c r="J3709" s="1" t="s">
        <v>1846</v>
      </c>
      <c r="AC3709" s="1" t="s">
        <v>1843</v>
      </c>
      <c r="AD3709" s="1">
        <v>1</v>
      </c>
      <c r="AH3709" s="1" t="s">
        <v>1843</v>
      </c>
      <c r="AI3709" s="1">
        <v>0.01</v>
      </c>
      <c r="AP3709" s="98" t="s">
        <v>43</v>
      </c>
      <c r="AQ3709" s="1">
        <v>1</v>
      </c>
    </row>
    <row r="3710" spans="2:43" x14ac:dyDescent="0.25">
      <c r="B3710" s="70">
        <v>2012</v>
      </c>
      <c r="C3710" s="70">
        <v>2</v>
      </c>
      <c r="J3710" s="1" t="s">
        <v>1846</v>
      </c>
      <c r="AC3710" s="1" t="s">
        <v>1843</v>
      </c>
      <c r="AD3710" s="1">
        <v>2</v>
      </c>
      <c r="AH3710" s="1" t="s">
        <v>1843</v>
      </c>
      <c r="AI3710" s="1">
        <v>0.01</v>
      </c>
      <c r="AP3710" s="98" t="s">
        <v>43</v>
      </c>
      <c r="AQ3710" s="1">
        <v>2</v>
      </c>
    </row>
    <row r="3711" spans="2:43" x14ac:dyDescent="0.25">
      <c r="B3711" s="74">
        <v>2011</v>
      </c>
      <c r="C3711" s="74">
        <v>2</v>
      </c>
      <c r="J3711" s="1" t="s">
        <v>1846</v>
      </c>
      <c r="AC3711" s="1" t="s">
        <v>1843</v>
      </c>
      <c r="AD3711" s="1">
        <v>2</v>
      </c>
      <c r="AH3711" s="1" t="s">
        <v>1843</v>
      </c>
      <c r="AI3711" s="1">
        <v>0.12</v>
      </c>
      <c r="AP3711" s="98" t="s">
        <v>43</v>
      </c>
      <c r="AQ3711" s="1">
        <v>2</v>
      </c>
    </row>
    <row r="3712" spans="2:43" x14ac:dyDescent="0.25">
      <c r="B3712" s="70">
        <v>2010</v>
      </c>
      <c r="C3712" s="70">
        <v>2</v>
      </c>
      <c r="J3712" s="1" t="s">
        <v>1846</v>
      </c>
      <c r="AC3712" s="1" t="s">
        <v>1843</v>
      </c>
      <c r="AD3712" s="1">
        <v>2</v>
      </c>
      <c r="AH3712" s="1" t="s">
        <v>1843</v>
      </c>
      <c r="AI3712" s="1">
        <v>0.15</v>
      </c>
      <c r="AP3712" s="98" t="s">
        <v>43</v>
      </c>
      <c r="AQ3712" s="1">
        <v>2</v>
      </c>
    </row>
    <row r="3713" spans="2:43" x14ac:dyDescent="0.25">
      <c r="B3713" s="74">
        <v>2009</v>
      </c>
      <c r="C3713" s="74">
        <v>2</v>
      </c>
      <c r="J3713" s="1" t="s">
        <v>1843</v>
      </c>
      <c r="AC3713" s="1" t="s">
        <v>1843</v>
      </c>
      <c r="AD3713" s="1">
        <v>2</v>
      </c>
      <c r="AH3713" s="1" t="s">
        <v>1843</v>
      </c>
      <c r="AI3713" s="1">
        <v>0.17</v>
      </c>
      <c r="AP3713" s="98" t="s">
        <v>43</v>
      </c>
      <c r="AQ3713" s="1">
        <v>2</v>
      </c>
    </row>
    <row r="3714" spans="2:43" x14ac:dyDescent="0.25">
      <c r="B3714" s="70">
        <v>2008</v>
      </c>
      <c r="C3714" s="70">
        <v>2</v>
      </c>
      <c r="J3714" s="1" t="s">
        <v>1843</v>
      </c>
      <c r="AC3714" s="1" t="s">
        <v>1843</v>
      </c>
      <c r="AD3714" s="1">
        <v>2</v>
      </c>
      <c r="AH3714" s="1" t="s">
        <v>1843</v>
      </c>
      <c r="AI3714" s="1">
        <v>0.12</v>
      </c>
      <c r="AP3714" s="98" t="s">
        <v>43</v>
      </c>
      <c r="AQ3714" s="1">
        <v>2</v>
      </c>
    </row>
    <row r="3715" spans="2:43" x14ac:dyDescent="0.25">
      <c r="B3715" s="74">
        <v>2007</v>
      </c>
      <c r="C3715" s="74">
        <v>2</v>
      </c>
      <c r="J3715" s="1" t="s">
        <v>1843</v>
      </c>
      <c r="AC3715" s="1" t="s">
        <v>1843</v>
      </c>
      <c r="AD3715" s="1">
        <v>2</v>
      </c>
      <c r="AH3715" s="1" t="s">
        <v>1843</v>
      </c>
      <c r="AI3715" s="1">
        <v>0.16</v>
      </c>
      <c r="AP3715" s="98" t="s">
        <v>43</v>
      </c>
      <c r="AQ3715" s="1">
        <v>2</v>
      </c>
    </row>
    <row r="3716" spans="2:43" x14ac:dyDescent="0.25">
      <c r="B3716" s="70">
        <v>2006</v>
      </c>
      <c r="C3716" s="70">
        <v>2</v>
      </c>
      <c r="J3716" s="1" t="s">
        <v>1843</v>
      </c>
      <c r="AC3716" s="1" t="s">
        <v>1843</v>
      </c>
      <c r="AD3716" s="1">
        <v>2</v>
      </c>
      <c r="AH3716" s="1" t="s">
        <v>1843</v>
      </c>
      <c r="AI3716" s="1">
        <v>0.25</v>
      </c>
      <c r="AP3716" s="98" t="s">
        <v>43</v>
      </c>
      <c r="AQ3716" s="1">
        <v>2</v>
      </c>
    </row>
    <row r="3717" spans="2:43" x14ac:dyDescent="0.25">
      <c r="B3717" s="74">
        <v>2005</v>
      </c>
      <c r="C3717" s="74">
        <v>2</v>
      </c>
      <c r="J3717" s="1" t="s">
        <v>1843</v>
      </c>
      <c r="AC3717" s="1" t="s">
        <v>1843</v>
      </c>
      <c r="AD3717" s="1">
        <v>2</v>
      </c>
      <c r="AH3717" s="1" t="s">
        <v>1843</v>
      </c>
      <c r="AI3717" s="1">
        <v>0.24</v>
      </c>
      <c r="AP3717" s="98" t="s">
        <v>43</v>
      </c>
      <c r="AQ3717" s="1">
        <v>2</v>
      </c>
    </row>
    <row r="3718" spans="2:43" x14ac:dyDescent="0.25">
      <c r="B3718" s="70">
        <v>2004</v>
      </c>
      <c r="C3718" s="70">
        <v>2</v>
      </c>
      <c r="J3718" s="1" t="s">
        <v>1843</v>
      </c>
      <c r="AC3718" s="1" t="s">
        <v>1843</v>
      </c>
      <c r="AD3718" s="1">
        <v>2</v>
      </c>
      <c r="AH3718" s="1" t="s">
        <v>1843</v>
      </c>
      <c r="AI3718" s="1">
        <v>0.27</v>
      </c>
      <c r="AP3718" s="98" t="s">
        <v>43</v>
      </c>
      <c r="AQ3718" s="1">
        <v>2</v>
      </c>
    </row>
    <row r="3719" spans="2:43" x14ac:dyDescent="0.25">
      <c r="B3719" s="74">
        <v>2003</v>
      </c>
      <c r="C3719" s="74">
        <v>2</v>
      </c>
      <c r="J3719" s="1" t="s">
        <v>1843</v>
      </c>
      <c r="AC3719" s="1" t="s">
        <v>1843</v>
      </c>
      <c r="AD3719" s="1">
        <v>2</v>
      </c>
      <c r="AH3719" s="1" t="s">
        <v>1843</v>
      </c>
      <c r="AI3719" s="1">
        <v>0.26</v>
      </c>
      <c r="AP3719" s="98" t="s">
        <v>43</v>
      </c>
      <c r="AQ3719" s="1">
        <v>2</v>
      </c>
    </row>
    <row r="3720" spans="2:43" x14ac:dyDescent="0.25">
      <c r="B3720" s="70">
        <v>2014</v>
      </c>
      <c r="C3720" s="70">
        <v>1</v>
      </c>
      <c r="J3720" s="1" t="s">
        <v>1843</v>
      </c>
      <c r="AC3720" s="1" t="s">
        <v>1847</v>
      </c>
      <c r="AD3720" s="1">
        <v>1</v>
      </c>
      <c r="AH3720" s="1" t="s">
        <v>1847</v>
      </c>
      <c r="AI3720" s="1">
        <v>3.45</v>
      </c>
      <c r="AP3720" s="98" t="s">
        <v>44</v>
      </c>
      <c r="AQ3720" s="1">
        <v>1</v>
      </c>
    </row>
    <row r="3721" spans="2:43" x14ac:dyDescent="0.25">
      <c r="B3721" s="74">
        <v>2013</v>
      </c>
      <c r="C3721" s="74">
        <v>1</v>
      </c>
      <c r="J3721" s="1" t="s">
        <v>1843</v>
      </c>
      <c r="AC3721" s="1" t="s">
        <v>1847</v>
      </c>
      <c r="AD3721" s="1">
        <v>1</v>
      </c>
      <c r="AH3721" s="1" t="s">
        <v>1847</v>
      </c>
      <c r="AI3721" s="1">
        <v>3.42</v>
      </c>
      <c r="AP3721" s="98" t="s">
        <v>44</v>
      </c>
      <c r="AQ3721" s="1">
        <v>1</v>
      </c>
    </row>
    <row r="3722" spans="2:43" x14ac:dyDescent="0.25">
      <c r="B3722" s="70">
        <v>2012</v>
      </c>
      <c r="C3722" s="70">
        <v>1</v>
      </c>
      <c r="J3722" s="1" t="s">
        <v>1843</v>
      </c>
      <c r="AC3722" s="1" t="s">
        <v>1847</v>
      </c>
      <c r="AD3722" s="1">
        <v>1</v>
      </c>
      <c r="AH3722" s="1" t="s">
        <v>1847</v>
      </c>
      <c r="AI3722" s="1">
        <v>3.34</v>
      </c>
      <c r="AP3722" s="98" t="s">
        <v>44</v>
      </c>
      <c r="AQ3722" s="1">
        <v>1</v>
      </c>
    </row>
    <row r="3723" spans="2:43" x14ac:dyDescent="0.25">
      <c r="B3723" s="74">
        <v>2011</v>
      </c>
      <c r="C3723" s="74">
        <v>1</v>
      </c>
      <c r="J3723" s="1" t="s">
        <v>1843</v>
      </c>
      <c r="AC3723" s="1" t="s">
        <v>1847</v>
      </c>
      <c r="AD3723" s="1">
        <v>1</v>
      </c>
      <c r="AH3723" s="1" t="s">
        <v>1847</v>
      </c>
      <c r="AI3723" s="1">
        <v>3.41</v>
      </c>
      <c r="AP3723" s="98" t="s">
        <v>44</v>
      </c>
      <c r="AQ3723" s="1">
        <v>1</v>
      </c>
    </row>
    <row r="3724" spans="2:43" x14ac:dyDescent="0.25">
      <c r="B3724" s="70">
        <v>2010</v>
      </c>
      <c r="C3724" s="70">
        <v>1</v>
      </c>
      <c r="J3724" s="1" t="s">
        <v>1843</v>
      </c>
      <c r="AC3724" s="1" t="s">
        <v>1847</v>
      </c>
      <c r="AD3724" s="1">
        <v>1</v>
      </c>
      <c r="AH3724" s="1" t="s">
        <v>1847</v>
      </c>
      <c r="AI3724" s="1">
        <v>3.58</v>
      </c>
      <c r="AP3724" s="98" t="s">
        <v>44</v>
      </c>
      <c r="AQ3724" s="1">
        <v>1</v>
      </c>
    </row>
    <row r="3725" spans="2:43" x14ac:dyDescent="0.25">
      <c r="B3725" s="74">
        <v>2009</v>
      </c>
      <c r="C3725" s="74">
        <v>1</v>
      </c>
      <c r="J3725" s="1" t="s">
        <v>1847</v>
      </c>
      <c r="AC3725" s="1" t="s">
        <v>1847</v>
      </c>
      <c r="AD3725" s="1">
        <v>1</v>
      </c>
      <c r="AH3725" s="1" t="s">
        <v>1847</v>
      </c>
      <c r="AI3725" s="1">
        <v>4.07</v>
      </c>
      <c r="AP3725" s="98" t="s">
        <v>44</v>
      </c>
      <c r="AQ3725" s="1">
        <v>1</v>
      </c>
    </row>
    <row r="3726" spans="2:43" x14ac:dyDescent="0.25">
      <c r="B3726" s="70">
        <v>2008</v>
      </c>
      <c r="C3726" s="70">
        <v>1</v>
      </c>
      <c r="J3726" s="1" t="s">
        <v>1847</v>
      </c>
      <c r="AC3726" s="1" t="s">
        <v>1847</v>
      </c>
      <c r="AD3726" s="1">
        <v>1</v>
      </c>
      <c r="AH3726" s="1" t="s">
        <v>1847</v>
      </c>
      <c r="AI3726" s="1">
        <v>4.22</v>
      </c>
      <c r="AP3726" s="98" t="s">
        <v>44</v>
      </c>
      <c r="AQ3726" s="1">
        <v>1</v>
      </c>
    </row>
    <row r="3727" spans="2:43" x14ac:dyDescent="0.25">
      <c r="B3727" s="74">
        <v>2007</v>
      </c>
      <c r="C3727" s="74">
        <v>1</v>
      </c>
      <c r="J3727" s="1" t="s">
        <v>1847</v>
      </c>
      <c r="AC3727" s="1" t="s">
        <v>1847</v>
      </c>
      <c r="AD3727" s="1">
        <v>1</v>
      </c>
      <c r="AH3727" s="1" t="s">
        <v>1847</v>
      </c>
      <c r="AI3727" s="1">
        <v>4.2</v>
      </c>
      <c r="AP3727" s="98" t="s">
        <v>44</v>
      </c>
      <c r="AQ3727" s="1">
        <v>1</v>
      </c>
    </row>
    <row r="3728" spans="2:43" x14ac:dyDescent="0.25">
      <c r="B3728" s="70">
        <v>2006</v>
      </c>
      <c r="C3728" s="70">
        <v>1</v>
      </c>
      <c r="J3728" s="1" t="s">
        <v>1847</v>
      </c>
      <c r="AC3728" s="1" t="s">
        <v>1847</v>
      </c>
      <c r="AD3728" s="1">
        <v>1</v>
      </c>
      <c r="AH3728" s="1" t="s">
        <v>1847</v>
      </c>
      <c r="AI3728" s="1">
        <v>4.1500000000000004</v>
      </c>
      <c r="AP3728" s="98" t="s">
        <v>44</v>
      </c>
      <c r="AQ3728" s="1">
        <v>1</v>
      </c>
    </row>
    <row r="3729" spans="2:43" x14ac:dyDescent="0.25">
      <c r="B3729" s="74">
        <v>2005</v>
      </c>
      <c r="C3729" s="74">
        <v>1</v>
      </c>
      <c r="J3729" s="1" t="s">
        <v>1847</v>
      </c>
      <c r="AC3729" s="1" t="s">
        <v>1847</v>
      </c>
      <c r="AD3729" s="1">
        <v>1</v>
      </c>
      <c r="AH3729" s="1" t="s">
        <v>1847</v>
      </c>
      <c r="AI3729" s="1">
        <v>4.0999999999999996</v>
      </c>
      <c r="AP3729" s="98" t="s">
        <v>44</v>
      </c>
      <c r="AQ3729" s="1">
        <v>1</v>
      </c>
    </row>
    <row r="3730" spans="2:43" x14ac:dyDescent="0.25">
      <c r="B3730" s="70">
        <v>2004</v>
      </c>
      <c r="C3730" s="70">
        <v>1</v>
      </c>
      <c r="J3730" s="1" t="s">
        <v>1847</v>
      </c>
      <c r="AC3730" s="1" t="s">
        <v>1847</v>
      </c>
      <c r="AD3730" s="1">
        <v>1</v>
      </c>
      <c r="AH3730" s="1" t="s">
        <v>1847</v>
      </c>
      <c r="AI3730" s="1">
        <v>4.09</v>
      </c>
      <c r="AP3730" s="98" t="s">
        <v>44</v>
      </c>
      <c r="AQ3730" s="1">
        <v>1</v>
      </c>
    </row>
    <row r="3731" spans="2:43" x14ac:dyDescent="0.25">
      <c r="B3731" s="74">
        <v>2003</v>
      </c>
      <c r="C3731" s="74">
        <v>1</v>
      </c>
      <c r="J3731" s="1" t="s">
        <v>1847</v>
      </c>
      <c r="AC3731" s="1" t="s">
        <v>1847</v>
      </c>
      <c r="AD3731" s="1">
        <v>1</v>
      </c>
      <c r="AH3731" s="1" t="s">
        <v>1847</v>
      </c>
      <c r="AI3731" s="1">
        <v>4.04</v>
      </c>
      <c r="AP3731" s="98" t="s">
        <v>44</v>
      </c>
      <c r="AQ3731" s="1">
        <v>1</v>
      </c>
    </row>
    <row r="3732" spans="2:43" x14ac:dyDescent="0.25">
      <c r="B3732" s="70">
        <v>2002</v>
      </c>
      <c r="C3732" s="70">
        <v>1</v>
      </c>
      <c r="J3732" s="1" t="s">
        <v>1847</v>
      </c>
      <c r="AC3732" s="1" t="s">
        <v>1847</v>
      </c>
      <c r="AD3732" s="1">
        <v>1</v>
      </c>
      <c r="AH3732" s="1" t="s">
        <v>1847</v>
      </c>
      <c r="AI3732" s="1">
        <v>4.17</v>
      </c>
      <c r="AP3732" s="98" t="s">
        <v>44</v>
      </c>
      <c r="AQ3732" s="1">
        <v>1</v>
      </c>
    </row>
    <row r="3733" spans="2:43" x14ac:dyDescent="0.25">
      <c r="B3733" s="74">
        <v>2001</v>
      </c>
      <c r="C3733" s="74">
        <v>1</v>
      </c>
      <c r="J3733" s="1" t="s">
        <v>1847</v>
      </c>
      <c r="AC3733" s="1" t="s">
        <v>1847</v>
      </c>
      <c r="AD3733" s="1">
        <v>1</v>
      </c>
      <c r="AH3733" s="1" t="s">
        <v>1847</v>
      </c>
      <c r="AI3733" s="1">
        <v>4.29</v>
      </c>
      <c r="AP3733" s="98" t="s">
        <v>44</v>
      </c>
      <c r="AQ3733" s="1">
        <v>1</v>
      </c>
    </row>
    <row r="3734" spans="2:43" x14ac:dyDescent="0.25">
      <c r="B3734" s="70">
        <v>2000</v>
      </c>
      <c r="C3734" s="70">
        <v>1</v>
      </c>
      <c r="J3734" s="1" t="s">
        <v>1847</v>
      </c>
      <c r="AC3734" s="1" t="s">
        <v>1847</v>
      </c>
      <c r="AD3734" s="1">
        <v>1</v>
      </c>
      <c r="AH3734" s="1" t="s">
        <v>1847</v>
      </c>
      <c r="AI3734" s="1">
        <v>4.34</v>
      </c>
      <c r="AP3734" s="98" t="s">
        <v>44</v>
      </c>
      <c r="AQ3734" s="1">
        <v>1</v>
      </c>
    </row>
    <row r="3735" spans="2:43" x14ac:dyDescent="0.25">
      <c r="B3735" s="74">
        <v>2014</v>
      </c>
      <c r="C3735" s="74">
        <v>0</v>
      </c>
      <c r="J3735" s="1" t="s">
        <v>1847</v>
      </c>
      <c r="AC3735" s="1" t="s">
        <v>1842</v>
      </c>
      <c r="AD3735" s="1">
        <v>0</v>
      </c>
      <c r="AH3735" s="1" t="s">
        <v>1842</v>
      </c>
      <c r="AI3735" s="1">
        <v>12.14</v>
      </c>
      <c r="AP3735" s="98" t="s">
        <v>45</v>
      </c>
      <c r="AQ3735" s="1">
        <v>0</v>
      </c>
    </row>
    <row r="3736" spans="2:43" x14ac:dyDescent="0.25">
      <c r="B3736" s="70">
        <v>2013</v>
      </c>
      <c r="C3736" s="70">
        <v>0</v>
      </c>
      <c r="J3736" s="1" t="s">
        <v>1847</v>
      </c>
      <c r="AC3736" s="1" t="s">
        <v>1842</v>
      </c>
      <c r="AD3736" s="1">
        <v>0</v>
      </c>
      <c r="AH3736" s="1" t="s">
        <v>1842</v>
      </c>
      <c r="AI3736" s="1">
        <v>12.39</v>
      </c>
      <c r="AP3736" s="98" t="s">
        <v>45</v>
      </c>
      <c r="AQ3736" s="1">
        <v>0</v>
      </c>
    </row>
    <row r="3737" spans="2:43" x14ac:dyDescent="0.25">
      <c r="B3737" s="74">
        <v>2012</v>
      </c>
      <c r="C3737" s="74">
        <v>0</v>
      </c>
      <c r="J3737" s="1" t="s">
        <v>1847</v>
      </c>
      <c r="AC3737" s="1" t="s">
        <v>1842</v>
      </c>
      <c r="AD3737" s="1">
        <v>0</v>
      </c>
      <c r="AH3737" s="1" t="s">
        <v>1842</v>
      </c>
      <c r="AI3737" s="1">
        <v>11.49</v>
      </c>
      <c r="AP3737" s="98" t="s">
        <v>45</v>
      </c>
      <c r="AQ3737" s="1">
        <v>0</v>
      </c>
    </row>
    <row r="3738" spans="2:43" x14ac:dyDescent="0.25">
      <c r="B3738" s="70">
        <v>2011</v>
      </c>
      <c r="C3738" s="70">
        <v>0</v>
      </c>
      <c r="J3738" s="1" t="s">
        <v>1847</v>
      </c>
      <c r="AC3738" s="1" t="s">
        <v>1842</v>
      </c>
      <c r="AD3738" s="1">
        <v>0</v>
      </c>
      <c r="AH3738" s="1" t="s">
        <v>1842</v>
      </c>
      <c r="AI3738" s="1">
        <v>12.19</v>
      </c>
      <c r="AP3738" s="98" t="s">
        <v>45</v>
      </c>
      <c r="AQ3738" s="1">
        <v>0</v>
      </c>
    </row>
    <row r="3739" spans="2:43" x14ac:dyDescent="0.25">
      <c r="B3739" s="74">
        <v>2010</v>
      </c>
      <c r="C3739" s="74">
        <v>0</v>
      </c>
      <c r="J3739" s="1" t="s">
        <v>1847</v>
      </c>
      <c r="AC3739" s="1" t="s">
        <v>1842</v>
      </c>
      <c r="AD3739" s="1">
        <v>0</v>
      </c>
      <c r="AH3739" s="1" t="s">
        <v>1842</v>
      </c>
      <c r="AI3739" s="1">
        <v>12.1</v>
      </c>
      <c r="AP3739" s="98" t="s">
        <v>45</v>
      </c>
      <c r="AQ3739" s="1">
        <v>0</v>
      </c>
    </row>
    <row r="3740" spans="2:43" x14ac:dyDescent="0.25">
      <c r="B3740" s="70">
        <v>2009</v>
      </c>
      <c r="C3740" s="70">
        <v>0</v>
      </c>
      <c r="J3740" s="1" t="s">
        <v>1842</v>
      </c>
      <c r="AC3740" s="1" t="s">
        <v>1842</v>
      </c>
      <c r="AD3740" s="1">
        <v>0</v>
      </c>
      <c r="AH3740" s="1" t="s">
        <v>1842</v>
      </c>
      <c r="AI3740" s="1">
        <v>12.21</v>
      </c>
      <c r="AP3740" s="98" t="s">
        <v>45</v>
      </c>
      <c r="AQ3740" s="1">
        <v>0</v>
      </c>
    </row>
    <row r="3741" spans="2:43" x14ac:dyDescent="0.25">
      <c r="B3741" s="74">
        <v>2008</v>
      </c>
      <c r="C3741" s="74">
        <v>0</v>
      </c>
      <c r="J3741" s="1" t="s">
        <v>1842</v>
      </c>
      <c r="AC3741" s="1" t="s">
        <v>1842</v>
      </c>
      <c r="AD3741" s="1">
        <v>0</v>
      </c>
      <c r="AH3741" s="1" t="s">
        <v>1842</v>
      </c>
      <c r="AI3741" s="1">
        <v>12.06</v>
      </c>
      <c r="AP3741" s="98" t="s">
        <v>45</v>
      </c>
      <c r="AQ3741" s="1">
        <v>0</v>
      </c>
    </row>
    <row r="3742" spans="2:43" x14ac:dyDescent="0.25">
      <c r="B3742" s="70">
        <v>2007</v>
      </c>
      <c r="C3742" s="70">
        <v>0</v>
      </c>
      <c r="J3742" s="1" t="s">
        <v>1842</v>
      </c>
      <c r="AC3742" s="1" t="s">
        <v>1842</v>
      </c>
      <c r="AD3742" s="1">
        <v>0</v>
      </c>
      <c r="AH3742" s="1" t="s">
        <v>1842</v>
      </c>
      <c r="AI3742" s="1">
        <v>12.56</v>
      </c>
      <c r="AP3742" s="98" t="s">
        <v>45</v>
      </c>
      <c r="AQ3742" s="1">
        <v>0</v>
      </c>
    </row>
    <row r="3743" spans="2:43" x14ac:dyDescent="0.25">
      <c r="B3743" s="74">
        <v>2014</v>
      </c>
      <c r="C3743" s="74">
        <v>0</v>
      </c>
      <c r="J3743" s="1" t="s">
        <v>1842</v>
      </c>
      <c r="AC3743" s="1" t="s">
        <v>1842</v>
      </c>
      <c r="AD3743" s="1">
        <v>0</v>
      </c>
      <c r="AH3743" s="1" t="s">
        <v>1842</v>
      </c>
      <c r="AI3743" s="1">
        <v>0.01</v>
      </c>
      <c r="AP3743" s="98" t="s">
        <v>46</v>
      </c>
      <c r="AQ3743" s="1">
        <v>0</v>
      </c>
    </row>
    <row r="3744" spans="2:43" x14ac:dyDescent="0.25">
      <c r="B3744" s="70">
        <v>2013</v>
      </c>
      <c r="C3744" s="70">
        <v>0</v>
      </c>
      <c r="J3744" s="1" t="s">
        <v>1842</v>
      </c>
      <c r="AC3744" s="1" t="s">
        <v>1842</v>
      </c>
      <c r="AD3744" s="1">
        <v>0</v>
      </c>
      <c r="AH3744" s="1" t="s">
        <v>1842</v>
      </c>
      <c r="AI3744" s="1">
        <v>9.0399999999999991</v>
      </c>
      <c r="AP3744" s="98" t="s">
        <v>46</v>
      </c>
      <c r="AQ3744" s="1">
        <v>0</v>
      </c>
    </row>
    <row r="3745" spans="2:43" x14ac:dyDescent="0.25">
      <c r="B3745" s="74">
        <v>2012</v>
      </c>
      <c r="C3745" s="74">
        <v>0</v>
      </c>
      <c r="J3745" s="1" t="s">
        <v>1842</v>
      </c>
      <c r="AC3745" s="1" t="s">
        <v>1842</v>
      </c>
      <c r="AD3745" s="1">
        <v>0</v>
      </c>
      <c r="AH3745" s="1" t="s">
        <v>1842</v>
      </c>
      <c r="AI3745" s="1">
        <v>10.55</v>
      </c>
      <c r="AP3745" s="98" t="s">
        <v>46</v>
      </c>
      <c r="AQ3745" s="1">
        <v>0</v>
      </c>
    </row>
    <row r="3746" spans="2:43" x14ac:dyDescent="0.25">
      <c r="B3746" s="70">
        <v>2011</v>
      </c>
      <c r="C3746" s="70">
        <v>0</v>
      </c>
      <c r="J3746" s="1" t="s">
        <v>1842</v>
      </c>
      <c r="AC3746" s="1" t="s">
        <v>1842</v>
      </c>
      <c r="AD3746" s="1">
        <v>0</v>
      </c>
      <c r="AH3746" s="1" t="s">
        <v>1842</v>
      </c>
      <c r="AI3746" s="1">
        <v>10.69</v>
      </c>
      <c r="AP3746" s="98" t="s">
        <v>46</v>
      </c>
      <c r="AQ3746" s="1">
        <v>0</v>
      </c>
    </row>
    <row r="3747" spans="2:43" x14ac:dyDescent="0.25">
      <c r="B3747" s="74">
        <v>2010</v>
      </c>
      <c r="C3747" s="74">
        <v>0</v>
      </c>
      <c r="J3747" s="1" t="s">
        <v>1842</v>
      </c>
      <c r="AC3747" s="1" t="s">
        <v>1842</v>
      </c>
      <c r="AD3747" s="1">
        <v>0</v>
      </c>
      <c r="AH3747" s="1" t="s">
        <v>1842</v>
      </c>
      <c r="AI3747" s="1">
        <v>11.32</v>
      </c>
      <c r="AP3747" s="98" t="s">
        <v>46</v>
      </c>
      <c r="AQ3747" s="1">
        <v>0</v>
      </c>
    </row>
    <row r="3748" spans="2:43" x14ac:dyDescent="0.25">
      <c r="B3748" s="70">
        <v>2009</v>
      </c>
      <c r="C3748" s="70">
        <v>0</v>
      </c>
      <c r="J3748" s="1" t="s">
        <v>1842</v>
      </c>
      <c r="AC3748" s="1" t="s">
        <v>1842</v>
      </c>
      <c r="AD3748" s="1">
        <v>0</v>
      </c>
      <c r="AH3748" s="1" t="s">
        <v>1842</v>
      </c>
      <c r="AI3748" s="1">
        <v>10.8</v>
      </c>
      <c r="AP3748" s="98" t="s">
        <v>46</v>
      </c>
      <c r="AQ3748" s="1">
        <v>0</v>
      </c>
    </row>
    <row r="3749" spans="2:43" x14ac:dyDescent="0.25">
      <c r="B3749" s="74">
        <v>2008</v>
      </c>
      <c r="C3749" s="74">
        <v>0</v>
      </c>
      <c r="J3749" s="1" t="s">
        <v>1842</v>
      </c>
      <c r="AC3749" s="1" t="s">
        <v>1842</v>
      </c>
      <c r="AD3749" s="1">
        <v>0</v>
      </c>
      <c r="AH3749" s="1" t="s">
        <v>1842</v>
      </c>
      <c r="AI3749" s="1">
        <v>12.01</v>
      </c>
      <c r="AP3749" s="98" t="s">
        <v>46</v>
      </c>
      <c r="AQ3749" s="1">
        <v>0</v>
      </c>
    </row>
    <row r="3750" spans="2:43" x14ac:dyDescent="0.25">
      <c r="B3750" s="70">
        <v>2007</v>
      </c>
      <c r="C3750" s="70">
        <v>0</v>
      </c>
      <c r="J3750" s="1" t="s">
        <v>1842</v>
      </c>
      <c r="AC3750" s="1" t="s">
        <v>1842</v>
      </c>
      <c r="AD3750" s="1">
        <v>0</v>
      </c>
      <c r="AH3750" s="1" t="s">
        <v>1842</v>
      </c>
      <c r="AI3750" s="1">
        <v>11.56</v>
      </c>
      <c r="AP3750" s="98" t="s">
        <v>46</v>
      </c>
      <c r="AQ3750" s="1">
        <v>0</v>
      </c>
    </row>
    <row r="3751" spans="2:43" x14ac:dyDescent="0.25">
      <c r="B3751" s="74">
        <v>2006</v>
      </c>
      <c r="C3751" s="74">
        <v>0</v>
      </c>
      <c r="J3751" s="1" t="s">
        <v>1842</v>
      </c>
      <c r="AC3751" s="1" t="s">
        <v>1842</v>
      </c>
      <c r="AD3751" s="1">
        <v>0</v>
      </c>
      <c r="AH3751" s="1" t="s">
        <v>1842</v>
      </c>
      <c r="AI3751" s="1">
        <v>11.47</v>
      </c>
      <c r="AP3751" s="98" t="s">
        <v>46</v>
      </c>
      <c r="AQ3751" s="1">
        <v>0</v>
      </c>
    </row>
    <row r="3752" spans="2:43" x14ac:dyDescent="0.25">
      <c r="B3752" s="70">
        <v>2005</v>
      </c>
      <c r="C3752" s="70">
        <v>0</v>
      </c>
      <c r="J3752" s="1" t="s">
        <v>1842</v>
      </c>
      <c r="AC3752" s="1" t="s">
        <v>1842</v>
      </c>
      <c r="AD3752" s="1">
        <v>0</v>
      </c>
      <c r="AH3752" s="1" t="s">
        <v>1842</v>
      </c>
      <c r="AI3752" s="1">
        <v>11.41</v>
      </c>
      <c r="AP3752" s="98" t="s">
        <v>46</v>
      </c>
      <c r="AQ3752" s="1">
        <v>0</v>
      </c>
    </row>
    <row r="3753" spans="2:43" x14ac:dyDescent="0.25">
      <c r="B3753" s="74">
        <v>2004</v>
      </c>
      <c r="C3753" s="74">
        <v>0</v>
      </c>
      <c r="J3753" s="1" t="s">
        <v>1842</v>
      </c>
      <c r="AC3753" s="1" t="s">
        <v>1842</v>
      </c>
      <c r="AD3753" s="1">
        <v>0</v>
      </c>
      <c r="AH3753" s="1" t="s">
        <v>1842</v>
      </c>
      <c r="AI3753" s="1">
        <v>13.03</v>
      </c>
      <c r="AP3753" s="98" t="s">
        <v>46</v>
      </c>
      <c r="AQ3753" s="1">
        <v>0</v>
      </c>
    </row>
    <row r="3754" spans="2:43" x14ac:dyDescent="0.25">
      <c r="B3754" s="70">
        <v>2003</v>
      </c>
      <c r="C3754" s="70">
        <v>0</v>
      </c>
      <c r="J3754" s="1" t="s">
        <v>1842</v>
      </c>
      <c r="AC3754" s="1" t="s">
        <v>1842</v>
      </c>
      <c r="AD3754" s="1">
        <v>0</v>
      </c>
      <c r="AH3754" s="1" t="s">
        <v>1842</v>
      </c>
      <c r="AI3754" s="1">
        <v>10.62</v>
      </c>
      <c r="AP3754" s="98" t="s">
        <v>46</v>
      </c>
      <c r="AQ3754" s="1">
        <v>0</v>
      </c>
    </row>
    <row r="3755" spans="2:43" x14ac:dyDescent="0.25">
      <c r="B3755" s="74">
        <v>2002</v>
      </c>
      <c r="C3755" s="74">
        <v>0</v>
      </c>
      <c r="J3755" s="1" t="s">
        <v>1842</v>
      </c>
      <c r="AC3755" s="1" t="s">
        <v>1842</v>
      </c>
      <c r="AD3755" s="1">
        <v>0</v>
      </c>
      <c r="AH3755" s="1" t="s">
        <v>1842</v>
      </c>
      <c r="AI3755" s="1">
        <v>11.68</v>
      </c>
      <c r="AP3755" s="98" t="s">
        <v>46</v>
      </c>
      <c r="AQ3755" s="1">
        <v>0</v>
      </c>
    </row>
    <row r="3756" spans="2:43" x14ac:dyDescent="0.25">
      <c r="B3756" s="70">
        <v>2001</v>
      </c>
      <c r="C3756" s="70">
        <v>0</v>
      </c>
      <c r="J3756" s="1" t="s">
        <v>1842</v>
      </c>
      <c r="AC3756" s="1" t="s">
        <v>1842</v>
      </c>
      <c r="AD3756" s="1">
        <v>0</v>
      </c>
      <c r="AH3756" s="1" t="s">
        <v>1842</v>
      </c>
      <c r="AI3756" s="1">
        <v>10.16</v>
      </c>
      <c r="AP3756" s="98" t="s">
        <v>46</v>
      </c>
      <c r="AQ3756" s="1">
        <v>0</v>
      </c>
    </row>
    <row r="3757" spans="2:43" x14ac:dyDescent="0.25">
      <c r="B3757" s="74">
        <v>2000</v>
      </c>
      <c r="C3757" s="74">
        <v>0</v>
      </c>
      <c r="J3757" s="1" t="s">
        <v>1842</v>
      </c>
      <c r="AC3757" s="1" t="s">
        <v>1842</v>
      </c>
      <c r="AD3757" s="1">
        <v>0</v>
      </c>
      <c r="AH3757" s="1" t="s">
        <v>1842</v>
      </c>
      <c r="AI3757" s="1">
        <v>9.56</v>
      </c>
      <c r="AP3757" s="98" t="s">
        <v>46</v>
      </c>
      <c r="AQ3757" s="1">
        <v>0</v>
      </c>
    </row>
    <row r="3758" spans="2:43" x14ac:dyDescent="0.25">
      <c r="B3758" s="70">
        <v>2014</v>
      </c>
      <c r="C3758" s="70">
        <v>1</v>
      </c>
      <c r="J3758" s="1" t="s">
        <v>1842</v>
      </c>
      <c r="AC3758" s="1" t="s">
        <v>1843</v>
      </c>
      <c r="AD3758" s="1">
        <v>1</v>
      </c>
      <c r="AH3758" s="1" t="s">
        <v>1843</v>
      </c>
      <c r="AI3758" s="1">
        <v>0.38</v>
      </c>
      <c r="AP3758" s="98" t="s">
        <v>47</v>
      </c>
      <c r="AQ3758" s="1">
        <v>1</v>
      </c>
    </row>
    <row r="3759" spans="2:43" x14ac:dyDescent="0.25">
      <c r="B3759" s="74">
        <v>2013</v>
      </c>
      <c r="C3759" s="74">
        <v>2</v>
      </c>
      <c r="J3759" s="1" t="s">
        <v>1842</v>
      </c>
      <c r="AC3759" s="1" t="s">
        <v>1843</v>
      </c>
      <c r="AD3759" s="1">
        <v>1</v>
      </c>
      <c r="AH3759" s="1" t="s">
        <v>1843</v>
      </c>
      <c r="AI3759" s="1">
        <v>0.53</v>
      </c>
      <c r="AP3759" s="98" t="s">
        <v>47</v>
      </c>
      <c r="AQ3759" s="1">
        <v>1</v>
      </c>
    </row>
    <row r="3760" spans="2:43" x14ac:dyDescent="0.25">
      <c r="B3760" s="70">
        <v>2012</v>
      </c>
      <c r="C3760" s="70">
        <v>2</v>
      </c>
      <c r="J3760" s="1" t="s">
        <v>1842</v>
      </c>
      <c r="AC3760" s="1" t="s">
        <v>1843</v>
      </c>
      <c r="AD3760" s="1">
        <v>1</v>
      </c>
      <c r="AH3760" s="1" t="s">
        <v>1843</v>
      </c>
      <c r="AI3760" s="1">
        <v>0.52</v>
      </c>
      <c r="AP3760" s="98" t="s">
        <v>47</v>
      </c>
      <c r="AQ3760" s="1">
        <v>1</v>
      </c>
    </row>
    <row r="3761" spans="2:43" x14ac:dyDescent="0.25">
      <c r="B3761" s="74">
        <v>2011</v>
      </c>
      <c r="C3761" s="74">
        <v>2</v>
      </c>
      <c r="J3761" s="1" t="s">
        <v>1842</v>
      </c>
      <c r="AC3761" s="1" t="s">
        <v>1843</v>
      </c>
      <c r="AD3761" s="1">
        <v>1</v>
      </c>
      <c r="AH3761" s="1" t="s">
        <v>1843</v>
      </c>
      <c r="AI3761" s="1">
        <v>0.39</v>
      </c>
      <c r="AP3761" s="98" t="s">
        <v>47</v>
      </c>
      <c r="AQ3761" s="1">
        <v>1</v>
      </c>
    </row>
    <row r="3762" spans="2:43" x14ac:dyDescent="0.25">
      <c r="B3762" s="70">
        <v>2010</v>
      </c>
      <c r="C3762" s="70">
        <v>2</v>
      </c>
      <c r="J3762" s="1" t="s">
        <v>1842</v>
      </c>
      <c r="AC3762" s="1" t="s">
        <v>1843</v>
      </c>
      <c r="AD3762" s="1">
        <v>1</v>
      </c>
      <c r="AH3762" s="1" t="s">
        <v>1843</v>
      </c>
      <c r="AI3762" s="1">
        <v>0.44</v>
      </c>
      <c r="AP3762" s="98" t="s">
        <v>47</v>
      </c>
      <c r="AQ3762" s="1">
        <v>1</v>
      </c>
    </row>
    <row r="3763" spans="2:43" x14ac:dyDescent="0.25">
      <c r="B3763" s="74">
        <v>2009</v>
      </c>
      <c r="C3763" s="74">
        <v>2</v>
      </c>
      <c r="J3763" s="1" t="s">
        <v>1843</v>
      </c>
      <c r="AC3763" s="1" t="s">
        <v>1843</v>
      </c>
      <c r="AD3763" s="1">
        <v>1</v>
      </c>
      <c r="AH3763" s="1" t="s">
        <v>1843</v>
      </c>
      <c r="AI3763" s="1">
        <v>0.49</v>
      </c>
      <c r="AP3763" s="98" t="s">
        <v>47</v>
      </c>
      <c r="AQ3763" s="1">
        <v>1</v>
      </c>
    </row>
    <row r="3764" spans="2:43" x14ac:dyDescent="0.25">
      <c r="B3764" s="70">
        <v>2008</v>
      </c>
      <c r="C3764" s="70">
        <v>2</v>
      </c>
      <c r="J3764" s="1" t="s">
        <v>1843</v>
      </c>
      <c r="AC3764" s="1" t="s">
        <v>1843</v>
      </c>
      <c r="AD3764" s="1">
        <v>1</v>
      </c>
      <c r="AH3764" s="1" t="s">
        <v>1843</v>
      </c>
      <c r="AI3764" s="1">
        <v>0.49</v>
      </c>
      <c r="AP3764" s="98" t="s">
        <v>47</v>
      </c>
      <c r="AQ3764" s="1">
        <v>1</v>
      </c>
    </row>
    <row r="3765" spans="2:43" x14ac:dyDescent="0.25">
      <c r="B3765" s="74">
        <v>2007</v>
      </c>
      <c r="C3765" s="74">
        <v>2</v>
      </c>
      <c r="J3765" s="1" t="s">
        <v>1843</v>
      </c>
      <c r="AC3765" s="1" t="s">
        <v>1843</v>
      </c>
      <c r="AD3765" s="1">
        <v>1</v>
      </c>
      <c r="AH3765" s="1" t="s">
        <v>1843</v>
      </c>
      <c r="AI3765" s="1">
        <v>0.45</v>
      </c>
      <c r="AP3765" s="98" t="s">
        <v>47</v>
      </c>
      <c r="AQ3765" s="1">
        <v>1</v>
      </c>
    </row>
    <row r="3766" spans="2:43" x14ac:dyDescent="0.25">
      <c r="B3766" s="70">
        <v>2014</v>
      </c>
      <c r="C3766" s="70">
        <v>7</v>
      </c>
      <c r="J3766" s="1" t="s">
        <v>1843</v>
      </c>
      <c r="AC3766" s="1" t="s">
        <v>1847</v>
      </c>
      <c r="AD3766" s="1">
        <v>6</v>
      </c>
      <c r="AH3766" s="1" t="s">
        <v>1847</v>
      </c>
      <c r="AI3766" s="1">
        <v>5.92</v>
      </c>
      <c r="AP3766" s="98" t="s">
        <v>48</v>
      </c>
      <c r="AQ3766" s="1">
        <v>6</v>
      </c>
    </row>
    <row r="3767" spans="2:43" x14ac:dyDescent="0.25">
      <c r="B3767" s="74">
        <v>2013</v>
      </c>
      <c r="C3767" s="74">
        <v>7</v>
      </c>
      <c r="J3767" s="1" t="s">
        <v>1843</v>
      </c>
      <c r="AC3767" s="1" t="s">
        <v>1847</v>
      </c>
      <c r="AD3767" s="1">
        <v>6</v>
      </c>
      <c r="AH3767" s="1" t="s">
        <v>1847</v>
      </c>
      <c r="AI3767" s="1">
        <v>5.93</v>
      </c>
      <c r="AP3767" s="98" t="s">
        <v>48</v>
      </c>
      <c r="AQ3767" s="1">
        <v>6</v>
      </c>
    </row>
    <row r="3768" spans="2:43" x14ac:dyDescent="0.25">
      <c r="B3768" s="70">
        <v>2012</v>
      </c>
      <c r="C3768" s="70">
        <v>7</v>
      </c>
      <c r="J3768" s="1" t="s">
        <v>1843</v>
      </c>
      <c r="AC3768" s="1" t="s">
        <v>1847</v>
      </c>
      <c r="AD3768" s="1">
        <v>6</v>
      </c>
      <c r="AH3768" s="1" t="s">
        <v>1847</v>
      </c>
      <c r="AI3768" s="1">
        <v>5.93</v>
      </c>
      <c r="AP3768" s="98" t="s">
        <v>48</v>
      </c>
      <c r="AQ3768" s="1">
        <v>6</v>
      </c>
    </row>
    <row r="3769" spans="2:43" x14ac:dyDescent="0.25">
      <c r="B3769" s="74">
        <v>2011</v>
      </c>
      <c r="C3769" s="74">
        <v>7</v>
      </c>
      <c r="J3769" s="1" t="s">
        <v>1843</v>
      </c>
      <c r="AC3769" s="1" t="s">
        <v>1847</v>
      </c>
      <c r="AD3769" s="1">
        <v>6</v>
      </c>
      <c r="AH3769" s="1" t="s">
        <v>1847</v>
      </c>
      <c r="AI3769" s="1">
        <v>5.91</v>
      </c>
      <c r="AP3769" s="98" t="s">
        <v>48</v>
      </c>
      <c r="AQ3769" s="1">
        <v>6</v>
      </c>
    </row>
    <row r="3770" spans="2:43" x14ac:dyDescent="0.25">
      <c r="B3770" s="70">
        <v>2010</v>
      </c>
      <c r="C3770" s="70">
        <v>8</v>
      </c>
      <c r="J3770" s="1" t="s">
        <v>1843</v>
      </c>
      <c r="AC3770" s="1" t="s">
        <v>1847</v>
      </c>
      <c r="AD3770" s="1">
        <v>6</v>
      </c>
      <c r="AH3770" s="1" t="s">
        <v>1847</v>
      </c>
      <c r="AI3770" s="1">
        <v>6.02</v>
      </c>
      <c r="AP3770" s="98" t="s">
        <v>48</v>
      </c>
      <c r="AQ3770" s="1">
        <v>6</v>
      </c>
    </row>
    <row r="3771" spans="2:43" x14ac:dyDescent="0.25">
      <c r="B3771" s="74">
        <v>2009</v>
      </c>
      <c r="C3771" s="74">
        <v>8</v>
      </c>
      <c r="J3771" s="1" t="s">
        <v>1847</v>
      </c>
      <c r="AC3771" s="1" t="s">
        <v>1847</v>
      </c>
      <c r="AD3771" s="1">
        <v>6</v>
      </c>
      <c r="AH3771" s="1" t="s">
        <v>1847</v>
      </c>
      <c r="AI3771" s="1">
        <v>6.05</v>
      </c>
      <c r="AP3771" s="98" t="s">
        <v>48</v>
      </c>
      <c r="AQ3771" s="1">
        <v>6</v>
      </c>
    </row>
    <row r="3772" spans="2:43" x14ac:dyDescent="0.25">
      <c r="B3772" s="70">
        <v>2008</v>
      </c>
      <c r="C3772" s="70">
        <v>8</v>
      </c>
      <c r="J3772" s="1" t="s">
        <v>1847</v>
      </c>
      <c r="AC3772" s="1" t="s">
        <v>1847</v>
      </c>
      <c r="AD3772" s="1">
        <v>6</v>
      </c>
      <c r="AH3772" s="1" t="s">
        <v>1847</v>
      </c>
      <c r="AI3772" s="1">
        <v>6.12</v>
      </c>
      <c r="AP3772" s="98" t="s">
        <v>48</v>
      </c>
      <c r="AQ3772" s="1">
        <v>6</v>
      </c>
    </row>
    <row r="3773" spans="2:43" x14ac:dyDescent="0.25">
      <c r="B3773" s="74">
        <v>2007</v>
      </c>
      <c r="C3773" s="74">
        <v>8</v>
      </c>
      <c r="J3773" s="1" t="s">
        <v>1847</v>
      </c>
      <c r="AC3773" s="1" t="s">
        <v>1847</v>
      </c>
      <c r="AD3773" s="1">
        <v>6</v>
      </c>
      <c r="AH3773" s="1" t="s">
        <v>1847</v>
      </c>
      <c r="AI3773" s="1">
        <v>6.05</v>
      </c>
      <c r="AP3773" s="98" t="s">
        <v>48</v>
      </c>
      <c r="AQ3773" s="1">
        <v>6</v>
      </c>
    </row>
    <row r="3774" spans="2:43" x14ac:dyDescent="0.25">
      <c r="B3774" s="70">
        <v>2006</v>
      </c>
      <c r="C3774" s="70">
        <v>8</v>
      </c>
      <c r="J3774" s="1" t="s">
        <v>1847</v>
      </c>
      <c r="AC3774" s="1" t="s">
        <v>1847</v>
      </c>
      <c r="AD3774" s="1">
        <v>7</v>
      </c>
      <c r="AH3774" s="1" t="s">
        <v>1847</v>
      </c>
      <c r="AI3774" s="1">
        <v>6.2</v>
      </c>
      <c r="AP3774" s="98" t="s">
        <v>48</v>
      </c>
      <c r="AQ3774" s="1">
        <v>7</v>
      </c>
    </row>
    <row r="3775" spans="2:43" x14ac:dyDescent="0.25">
      <c r="B3775" s="74">
        <v>2005</v>
      </c>
      <c r="C3775" s="74">
        <v>8</v>
      </c>
      <c r="J3775" s="1" t="s">
        <v>1847</v>
      </c>
      <c r="AC3775" s="1" t="s">
        <v>1847</v>
      </c>
      <c r="AD3775" s="1">
        <v>7</v>
      </c>
      <c r="AH3775" s="1" t="s">
        <v>1847</v>
      </c>
      <c r="AI3775" s="1">
        <v>5.71</v>
      </c>
      <c r="AP3775" s="98" t="s">
        <v>48</v>
      </c>
      <c r="AQ3775" s="1">
        <v>7</v>
      </c>
    </row>
    <row r="3776" spans="2:43" x14ac:dyDescent="0.25">
      <c r="B3776" s="70">
        <v>2004</v>
      </c>
      <c r="C3776" s="70">
        <v>8</v>
      </c>
      <c r="J3776" s="1" t="s">
        <v>1847</v>
      </c>
      <c r="AC3776" s="1" t="s">
        <v>1847</v>
      </c>
      <c r="AD3776" s="1">
        <v>7</v>
      </c>
      <c r="AH3776" s="1" t="s">
        <v>1847</v>
      </c>
      <c r="AI3776" s="1">
        <v>5.16</v>
      </c>
      <c r="AP3776" s="98" t="s">
        <v>48</v>
      </c>
      <c r="AQ3776" s="1">
        <v>7</v>
      </c>
    </row>
    <row r="3777" spans="2:43" x14ac:dyDescent="0.25">
      <c r="B3777" s="74">
        <v>2003</v>
      </c>
      <c r="C3777" s="74">
        <v>8</v>
      </c>
      <c r="J3777" s="1" t="s">
        <v>1847</v>
      </c>
      <c r="AC3777" s="1" t="s">
        <v>1847</v>
      </c>
      <c r="AD3777" s="1">
        <v>7</v>
      </c>
      <c r="AH3777" s="1" t="s">
        <v>1847</v>
      </c>
      <c r="AI3777" s="1">
        <v>6.32</v>
      </c>
      <c r="AP3777" s="98" t="s">
        <v>48</v>
      </c>
      <c r="AQ3777" s="1">
        <v>7</v>
      </c>
    </row>
    <row r="3778" spans="2:43" x14ac:dyDescent="0.25">
      <c r="B3778" s="70">
        <v>2002</v>
      </c>
      <c r="C3778" s="70">
        <v>8</v>
      </c>
      <c r="J3778" s="1" t="s">
        <v>1847</v>
      </c>
      <c r="AC3778" s="1" t="s">
        <v>1847</v>
      </c>
      <c r="AD3778" s="1">
        <v>7</v>
      </c>
      <c r="AH3778" s="1" t="s">
        <v>1847</v>
      </c>
      <c r="AI3778" s="1">
        <v>6.43</v>
      </c>
      <c r="AP3778" s="98" t="s">
        <v>48</v>
      </c>
      <c r="AQ3778" s="1">
        <v>7</v>
      </c>
    </row>
    <row r="3779" spans="2:43" x14ac:dyDescent="0.25">
      <c r="B3779" s="74">
        <v>2001</v>
      </c>
      <c r="C3779" s="74">
        <v>9</v>
      </c>
      <c r="J3779" s="1" t="s">
        <v>1847</v>
      </c>
      <c r="AC3779" s="1" t="s">
        <v>1847</v>
      </c>
      <c r="AD3779" s="1">
        <v>7</v>
      </c>
      <c r="AH3779" s="1" t="s">
        <v>1847</v>
      </c>
      <c r="AI3779" s="1">
        <v>6.13</v>
      </c>
      <c r="AP3779" s="98" t="s">
        <v>48</v>
      </c>
      <c r="AQ3779" s="1">
        <v>7</v>
      </c>
    </row>
    <row r="3780" spans="2:43" x14ac:dyDescent="0.25">
      <c r="B3780" s="70">
        <v>2000</v>
      </c>
      <c r="C3780" s="70">
        <v>9</v>
      </c>
      <c r="J3780" s="1" t="s">
        <v>1847</v>
      </c>
      <c r="AC3780" s="1" t="s">
        <v>1847</v>
      </c>
      <c r="AD3780" s="1">
        <v>7</v>
      </c>
      <c r="AH3780" s="1" t="s">
        <v>1847</v>
      </c>
      <c r="AI3780" s="1">
        <v>6.58</v>
      </c>
      <c r="AP3780" s="98" t="s">
        <v>48</v>
      </c>
      <c r="AQ3780" s="1">
        <v>7</v>
      </c>
    </row>
    <row r="3781" spans="2:43" x14ac:dyDescent="0.25">
      <c r="B3781" s="74">
        <v>2014</v>
      </c>
      <c r="C3781" s="74">
        <v>7</v>
      </c>
      <c r="J3781" s="1" t="s">
        <v>1847</v>
      </c>
      <c r="AC3781" s="1" t="s">
        <v>1846</v>
      </c>
      <c r="AD3781" s="1">
        <v>6</v>
      </c>
      <c r="AH3781" s="1" t="s">
        <v>1846</v>
      </c>
      <c r="AI3781" s="1">
        <v>3.82</v>
      </c>
      <c r="AP3781" s="98" t="s">
        <v>49</v>
      </c>
      <c r="AQ3781" s="1">
        <v>6</v>
      </c>
    </row>
    <row r="3782" spans="2:43" x14ac:dyDescent="0.25">
      <c r="B3782" s="70">
        <v>2013</v>
      </c>
      <c r="C3782" s="70">
        <v>8</v>
      </c>
      <c r="J3782" s="1" t="s">
        <v>1847</v>
      </c>
      <c r="AC3782" s="1" t="s">
        <v>1846</v>
      </c>
      <c r="AD3782" s="1">
        <v>6</v>
      </c>
      <c r="AH3782" s="1" t="s">
        <v>1846</v>
      </c>
      <c r="AI3782" s="1">
        <v>3.77</v>
      </c>
      <c r="AP3782" s="98" t="s">
        <v>49</v>
      </c>
      <c r="AQ3782" s="1">
        <v>6</v>
      </c>
    </row>
    <row r="3783" spans="2:43" x14ac:dyDescent="0.25">
      <c r="B3783" s="74">
        <v>2012</v>
      </c>
      <c r="C3783" s="74">
        <v>8</v>
      </c>
      <c r="J3783" s="1" t="s">
        <v>1847</v>
      </c>
      <c r="AC3783" s="1" t="s">
        <v>1846</v>
      </c>
      <c r="AD3783" s="1">
        <v>7</v>
      </c>
      <c r="AH3783" s="1" t="s">
        <v>1846</v>
      </c>
      <c r="AI3783" s="1">
        <v>3.92</v>
      </c>
      <c r="AP3783" s="98" t="s">
        <v>49</v>
      </c>
      <c r="AQ3783" s="1">
        <v>7</v>
      </c>
    </row>
    <row r="3784" spans="2:43" x14ac:dyDescent="0.25">
      <c r="B3784" s="70">
        <v>2011</v>
      </c>
      <c r="C3784" s="70">
        <v>8</v>
      </c>
      <c r="J3784" s="1" t="s">
        <v>1847</v>
      </c>
      <c r="AC3784" s="1" t="s">
        <v>1846</v>
      </c>
      <c r="AD3784" s="1">
        <v>7</v>
      </c>
      <c r="AH3784" s="1" t="s">
        <v>1846</v>
      </c>
      <c r="AI3784" s="1">
        <v>3.99</v>
      </c>
      <c r="AP3784" s="98" t="s">
        <v>49</v>
      </c>
      <c r="AQ3784" s="1">
        <v>7</v>
      </c>
    </row>
    <row r="3785" spans="2:43" x14ac:dyDescent="0.25">
      <c r="B3785" s="74">
        <v>2010</v>
      </c>
      <c r="C3785" s="74">
        <v>8</v>
      </c>
      <c r="J3785" s="1" t="s">
        <v>1847</v>
      </c>
      <c r="AC3785" s="1" t="s">
        <v>1846</v>
      </c>
      <c r="AD3785" s="1">
        <v>7</v>
      </c>
      <c r="AH3785" s="1" t="s">
        <v>1846</v>
      </c>
      <c r="AI3785" s="1">
        <v>3.95</v>
      </c>
      <c r="AP3785" s="98" t="s">
        <v>49</v>
      </c>
      <c r="AQ3785" s="1">
        <v>7</v>
      </c>
    </row>
    <row r="3786" spans="2:43" x14ac:dyDescent="0.25">
      <c r="B3786" s="70">
        <v>2009</v>
      </c>
      <c r="C3786" s="70">
        <v>8</v>
      </c>
      <c r="J3786" s="1" t="s">
        <v>1846</v>
      </c>
      <c r="AC3786" s="1" t="s">
        <v>1846</v>
      </c>
      <c r="AD3786" s="1">
        <v>7</v>
      </c>
      <c r="AH3786" s="1" t="s">
        <v>1846</v>
      </c>
      <c r="AI3786" s="1">
        <v>3.87</v>
      </c>
      <c r="AP3786" s="98" t="s">
        <v>49</v>
      </c>
      <c r="AQ3786" s="1">
        <v>7</v>
      </c>
    </row>
    <row r="3787" spans="2:43" x14ac:dyDescent="0.25">
      <c r="B3787" s="74">
        <v>2008</v>
      </c>
      <c r="C3787" s="74">
        <v>9</v>
      </c>
      <c r="J3787" s="1" t="s">
        <v>1846</v>
      </c>
      <c r="AC3787" s="1" t="s">
        <v>1846</v>
      </c>
      <c r="AD3787" s="1">
        <v>7</v>
      </c>
      <c r="AH3787" s="1" t="s">
        <v>1846</v>
      </c>
      <c r="AI3787" s="1">
        <v>3.76</v>
      </c>
      <c r="AP3787" s="98" t="s">
        <v>49</v>
      </c>
      <c r="AQ3787" s="1">
        <v>7</v>
      </c>
    </row>
    <row r="3788" spans="2:43" x14ac:dyDescent="0.25">
      <c r="B3788" s="70">
        <v>2007</v>
      </c>
      <c r="C3788" s="70">
        <v>9</v>
      </c>
      <c r="J3788" s="1" t="s">
        <v>1846</v>
      </c>
      <c r="AC3788" s="1" t="s">
        <v>1846</v>
      </c>
      <c r="AD3788" s="1">
        <v>7</v>
      </c>
      <c r="AH3788" s="1" t="s">
        <v>1846</v>
      </c>
      <c r="AI3788" s="1">
        <v>3.63</v>
      </c>
      <c r="AP3788" s="98" t="s">
        <v>49</v>
      </c>
      <c r="AQ3788" s="1">
        <v>7</v>
      </c>
    </row>
    <row r="3789" spans="2:43" x14ac:dyDescent="0.25">
      <c r="B3789" s="74">
        <v>2006</v>
      </c>
      <c r="C3789" s="74">
        <v>9</v>
      </c>
      <c r="J3789" s="1" t="s">
        <v>1846</v>
      </c>
      <c r="AC3789" s="1" t="s">
        <v>1846</v>
      </c>
      <c r="AD3789" s="1">
        <v>8</v>
      </c>
      <c r="AH3789" s="1" t="s">
        <v>1846</v>
      </c>
      <c r="AI3789" s="1">
        <v>3.52</v>
      </c>
      <c r="AP3789" s="98" t="s">
        <v>49</v>
      </c>
      <c r="AQ3789" s="1">
        <v>8</v>
      </c>
    </row>
    <row r="3790" spans="2:43" x14ac:dyDescent="0.25">
      <c r="B3790" s="70">
        <v>2005</v>
      </c>
      <c r="C3790" s="70">
        <v>9</v>
      </c>
      <c r="J3790" s="1" t="s">
        <v>1846</v>
      </c>
      <c r="AC3790" s="1" t="s">
        <v>1846</v>
      </c>
      <c r="AD3790" s="1">
        <v>8</v>
      </c>
      <c r="AH3790" s="1" t="s">
        <v>1846</v>
      </c>
      <c r="AI3790" s="1">
        <v>3.54</v>
      </c>
      <c r="AP3790" s="98" t="s">
        <v>49</v>
      </c>
      <c r="AQ3790" s="1">
        <v>8</v>
      </c>
    </row>
    <row r="3791" spans="2:43" x14ac:dyDescent="0.25">
      <c r="B3791" s="74">
        <v>2004</v>
      </c>
      <c r="C3791" s="74">
        <v>9</v>
      </c>
      <c r="J3791" s="1" t="s">
        <v>1846</v>
      </c>
      <c r="AC3791" s="1" t="s">
        <v>1846</v>
      </c>
      <c r="AD3791" s="1">
        <v>8</v>
      </c>
      <c r="AH3791" s="1" t="s">
        <v>1846</v>
      </c>
      <c r="AI3791" s="1">
        <v>3.65</v>
      </c>
      <c r="AP3791" s="98" t="s">
        <v>49</v>
      </c>
      <c r="AQ3791" s="1">
        <v>8</v>
      </c>
    </row>
    <row r="3792" spans="2:43" x14ac:dyDescent="0.25">
      <c r="B3792" s="70">
        <v>2003</v>
      </c>
      <c r="C3792" s="70">
        <v>10</v>
      </c>
      <c r="J3792" s="1" t="s">
        <v>1846</v>
      </c>
      <c r="AC3792" s="1" t="s">
        <v>1846</v>
      </c>
      <c r="AD3792" s="1">
        <v>8</v>
      </c>
      <c r="AH3792" s="1" t="s">
        <v>1846</v>
      </c>
      <c r="AI3792" s="1">
        <v>3.69</v>
      </c>
      <c r="AP3792" s="98" t="s">
        <v>49</v>
      </c>
      <c r="AQ3792" s="1">
        <v>8</v>
      </c>
    </row>
    <row r="3793" spans="2:43" x14ac:dyDescent="0.25">
      <c r="B3793" s="74">
        <v>2002</v>
      </c>
      <c r="C3793" s="74">
        <v>10</v>
      </c>
      <c r="J3793" s="1" t="s">
        <v>1846</v>
      </c>
      <c r="AC3793" s="1" t="s">
        <v>1846</v>
      </c>
      <c r="AD3793" s="1">
        <v>8</v>
      </c>
      <c r="AH3793" s="1" t="s">
        <v>1846</v>
      </c>
      <c r="AI3793" s="1">
        <v>3.88</v>
      </c>
      <c r="AP3793" s="98" t="s">
        <v>49</v>
      </c>
      <c r="AQ3793" s="1">
        <v>8</v>
      </c>
    </row>
    <row r="3794" spans="2:43" x14ac:dyDescent="0.25">
      <c r="B3794" s="70">
        <v>2001</v>
      </c>
      <c r="C3794" s="70">
        <v>10</v>
      </c>
      <c r="J3794" s="1" t="s">
        <v>1846</v>
      </c>
      <c r="AC3794" s="1" t="s">
        <v>1846</v>
      </c>
      <c r="AD3794" s="1">
        <v>9</v>
      </c>
      <c r="AH3794" s="1" t="s">
        <v>1846</v>
      </c>
      <c r="AI3794" s="1">
        <v>4.13</v>
      </c>
      <c r="AP3794" s="98" t="s">
        <v>49</v>
      </c>
      <c r="AQ3794" s="1">
        <v>9</v>
      </c>
    </row>
    <row r="3795" spans="2:43" x14ac:dyDescent="0.25">
      <c r="B3795" s="74">
        <v>2000</v>
      </c>
      <c r="C3795" s="74">
        <v>11</v>
      </c>
      <c r="J3795" s="1" t="s">
        <v>1846</v>
      </c>
      <c r="AC3795" s="1" t="s">
        <v>1846</v>
      </c>
      <c r="AD3795" s="1">
        <v>9</v>
      </c>
      <c r="AH3795" s="1" t="s">
        <v>1846</v>
      </c>
      <c r="AI3795" s="1">
        <v>3.99</v>
      </c>
      <c r="AP3795" s="98" t="s">
        <v>49</v>
      </c>
      <c r="AQ3795" s="1">
        <v>9</v>
      </c>
    </row>
    <row r="3796" spans="2:43" x14ac:dyDescent="0.25">
      <c r="B3796" s="70">
        <v>2014</v>
      </c>
      <c r="C3796" s="70">
        <v>2</v>
      </c>
      <c r="J3796" s="1" t="s">
        <v>1846</v>
      </c>
      <c r="AC3796" s="1" t="s">
        <v>1847</v>
      </c>
      <c r="AD3796" s="1">
        <v>2</v>
      </c>
      <c r="AH3796" s="1" t="s">
        <v>1847</v>
      </c>
      <c r="AI3796" s="1">
        <v>2.52</v>
      </c>
      <c r="AP3796" s="98" t="s">
        <v>50</v>
      </c>
      <c r="AQ3796" s="1">
        <v>2</v>
      </c>
    </row>
    <row r="3797" spans="2:43" x14ac:dyDescent="0.25">
      <c r="B3797" s="74">
        <v>2013</v>
      </c>
      <c r="C3797" s="74">
        <v>2</v>
      </c>
      <c r="J3797" s="1" t="s">
        <v>1846</v>
      </c>
      <c r="AC3797" s="1" t="s">
        <v>1847</v>
      </c>
      <c r="AD3797" s="1">
        <v>2</v>
      </c>
      <c r="AH3797" s="1" t="s">
        <v>1847</v>
      </c>
      <c r="AI3797" s="1">
        <v>2.42</v>
      </c>
      <c r="AP3797" s="98" t="s">
        <v>50</v>
      </c>
      <c r="AQ3797" s="1">
        <v>2</v>
      </c>
    </row>
    <row r="3798" spans="2:43" x14ac:dyDescent="0.25">
      <c r="B3798" s="70">
        <v>2012</v>
      </c>
      <c r="C3798" s="70">
        <v>2</v>
      </c>
      <c r="J3798" s="1" t="s">
        <v>1846</v>
      </c>
      <c r="AC3798" s="1" t="s">
        <v>1847</v>
      </c>
      <c r="AD3798" s="1">
        <v>2</v>
      </c>
      <c r="AH3798" s="1" t="s">
        <v>1847</v>
      </c>
      <c r="AI3798" s="1">
        <v>2.48</v>
      </c>
      <c r="AP3798" s="98" t="s">
        <v>50</v>
      </c>
      <c r="AQ3798" s="1">
        <v>2</v>
      </c>
    </row>
    <row r="3799" spans="2:43" x14ac:dyDescent="0.25">
      <c r="B3799" s="74">
        <v>2011</v>
      </c>
      <c r="C3799" s="74">
        <v>2</v>
      </c>
      <c r="J3799" s="1" t="s">
        <v>1846</v>
      </c>
      <c r="AC3799" s="1" t="s">
        <v>1847</v>
      </c>
      <c r="AD3799" s="1">
        <v>2</v>
      </c>
      <c r="AH3799" s="1" t="s">
        <v>1847</v>
      </c>
      <c r="AI3799" s="1">
        <v>2.37</v>
      </c>
      <c r="AP3799" s="98" t="s">
        <v>50</v>
      </c>
      <c r="AQ3799" s="1">
        <v>2</v>
      </c>
    </row>
    <row r="3800" spans="2:43" x14ac:dyDescent="0.25">
      <c r="B3800" s="70">
        <v>2010</v>
      </c>
      <c r="C3800" s="70">
        <v>2</v>
      </c>
      <c r="J3800" s="1" t="s">
        <v>1846</v>
      </c>
      <c r="AC3800" s="1" t="s">
        <v>1847</v>
      </c>
      <c r="AD3800" s="1">
        <v>2</v>
      </c>
      <c r="AH3800" s="1" t="s">
        <v>1847</v>
      </c>
      <c r="AI3800" s="1">
        <v>2.36</v>
      </c>
      <c r="AP3800" s="98" t="s">
        <v>50</v>
      </c>
      <c r="AQ3800" s="1">
        <v>2</v>
      </c>
    </row>
    <row r="3801" spans="2:43" x14ac:dyDescent="0.25">
      <c r="B3801" s="74">
        <v>2009</v>
      </c>
      <c r="C3801" s="74">
        <v>2</v>
      </c>
      <c r="J3801" s="1" t="s">
        <v>1847</v>
      </c>
      <c r="AC3801" s="1" t="s">
        <v>1847</v>
      </c>
      <c r="AD3801" s="1">
        <v>2</v>
      </c>
      <c r="AH3801" s="1" t="s">
        <v>1847</v>
      </c>
      <c r="AI3801" s="1">
        <v>2.5499999999999998</v>
      </c>
      <c r="AP3801" s="98" t="s">
        <v>50</v>
      </c>
      <c r="AQ3801" s="1">
        <v>2</v>
      </c>
    </row>
    <row r="3802" spans="2:43" x14ac:dyDescent="0.25">
      <c r="B3802" s="70">
        <v>2008</v>
      </c>
      <c r="C3802" s="70">
        <v>3</v>
      </c>
      <c r="J3802" s="1" t="s">
        <v>1847</v>
      </c>
      <c r="AC3802" s="1" t="s">
        <v>1847</v>
      </c>
      <c r="AD3802" s="1">
        <v>2</v>
      </c>
      <c r="AH3802" s="1" t="s">
        <v>1847</v>
      </c>
      <c r="AI3802" s="1">
        <v>2.68</v>
      </c>
      <c r="AP3802" s="98" t="s">
        <v>50</v>
      </c>
      <c r="AQ3802" s="1">
        <v>2</v>
      </c>
    </row>
    <row r="3803" spans="2:43" x14ac:dyDescent="0.25">
      <c r="B3803" s="74">
        <v>2007</v>
      </c>
      <c r="C3803" s="74">
        <v>3</v>
      </c>
      <c r="J3803" s="1" t="s">
        <v>1847</v>
      </c>
      <c r="AC3803" s="1" t="s">
        <v>1847</v>
      </c>
      <c r="AD3803" s="1">
        <v>2</v>
      </c>
      <c r="AH3803" s="1" t="s">
        <v>1847</v>
      </c>
      <c r="AI3803" s="1">
        <v>2.83</v>
      </c>
      <c r="AP3803" s="98" t="s">
        <v>50</v>
      </c>
      <c r="AQ3803" s="1">
        <v>2</v>
      </c>
    </row>
    <row r="3804" spans="2:43" x14ac:dyDescent="0.25">
      <c r="B3804" s="70">
        <v>2006</v>
      </c>
      <c r="C3804" s="70">
        <v>3</v>
      </c>
      <c r="J3804" s="1" t="s">
        <v>1847</v>
      </c>
      <c r="AC3804" s="1" t="s">
        <v>1847</v>
      </c>
      <c r="AD3804" s="1">
        <v>3</v>
      </c>
      <c r="AH3804" s="1" t="s">
        <v>1847</v>
      </c>
      <c r="AI3804" s="1">
        <v>2.77</v>
      </c>
      <c r="AP3804" s="98" t="s">
        <v>50</v>
      </c>
      <c r="AQ3804" s="1">
        <v>3</v>
      </c>
    </row>
    <row r="3805" spans="2:43" x14ac:dyDescent="0.25">
      <c r="B3805" s="74">
        <v>2005</v>
      </c>
      <c r="C3805" s="74">
        <v>3</v>
      </c>
      <c r="J3805" s="1" t="s">
        <v>1847</v>
      </c>
      <c r="AC3805" s="1" t="s">
        <v>1847</v>
      </c>
      <c r="AD3805" s="1">
        <v>3</v>
      </c>
      <c r="AH3805" s="1" t="s">
        <v>1847</v>
      </c>
      <c r="AI3805" s="1">
        <v>2.77</v>
      </c>
      <c r="AP3805" s="98" t="s">
        <v>50</v>
      </c>
      <c r="AQ3805" s="1">
        <v>3</v>
      </c>
    </row>
    <row r="3806" spans="2:43" x14ac:dyDescent="0.25">
      <c r="B3806" s="70">
        <v>2004</v>
      </c>
      <c r="C3806" s="70">
        <v>3</v>
      </c>
      <c r="J3806" s="1" t="s">
        <v>1847</v>
      </c>
      <c r="AC3806" s="1" t="s">
        <v>1847</v>
      </c>
      <c r="AD3806" s="1">
        <v>3</v>
      </c>
      <c r="AH3806" s="1" t="s">
        <v>1847</v>
      </c>
      <c r="AI3806" s="1">
        <v>2.9</v>
      </c>
      <c r="AP3806" s="98" t="s">
        <v>50</v>
      </c>
      <c r="AQ3806" s="1">
        <v>3</v>
      </c>
    </row>
    <row r="3807" spans="2:43" x14ac:dyDescent="0.25">
      <c r="B3807" s="74">
        <v>2003</v>
      </c>
      <c r="C3807" s="74">
        <v>4</v>
      </c>
      <c r="J3807" s="1" t="s">
        <v>1847</v>
      </c>
      <c r="AC3807" s="1" t="s">
        <v>1847</v>
      </c>
      <c r="AD3807" s="1">
        <v>3</v>
      </c>
      <c r="AH3807" s="1" t="s">
        <v>1847</v>
      </c>
      <c r="AI3807" s="1">
        <v>3.1</v>
      </c>
      <c r="AP3807" s="98" t="s">
        <v>50</v>
      </c>
      <c r="AQ3807" s="1">
        <v>3</v>
      </c>
    </row>
    <row r="3808" spans="2:43" x14ac:dyDescent="0.25">
      <c r="B3808" s="70">
        <v>2002</v>
      </c>
      <c r="C3808" s="70">
        <v>4</v>
      </c>
      <c r="J3808" s="1" t="s">
        <v>1847</v>
      </c>
      <c r="AC3808" s="1" t="s">
        <v>1847</v>
      </c>
      <c r="AD3808" s="1">
        <v>3</v>
      </c>
      <c r="AH3808" s="1" t="s">
        <v>1847</v>
      </c>
      <c r="AI3808" s="1">
        <v>2.97</v>
      </c>
      <c r="AP3808" s="98" t="s">
        <v>50</v>
      </c>
      <c r="AQ3808" s="1">
        <v>3</v>
      </c>
    </row>
    <row r="3809" spans="2:43" x14ac:dyDescent="0.25">
      <c r="B3809" s="74">
        <v>2001</v>
      </c>
      <c r="C3809" s="74">
        <v>4</v>
      </c>
      <c r="J3809" s="1" t="s">
        <v>1847</v>
      </c>
      <c r="AC3809" s="1" t="s">
        <v>1847</v>
      </c>
      <c r="AD3809" s="1">
        <v>4</v>
      </c>
      <c r="AH3809" s="1" t="s">
        <v>1847</v>
      </c>
      <c r="AI3809" s="1">
        <v>2.88</v>
      </c>
      <c r="AP3809" s="98" t="s">
        <v>50</v>
      </c>
      <c r="AQ3809" s="1">
        <v>4</v>
      </c>
    </row>
    <row r="3810" spans="2:43" x14ac:dyDescent="0.25">
      <c r="B3810" s="70">
        <v>2000</v>
      </c>
      <c r="C3810" s="70">
        <v>5</v>
      </c>
      <c r="J3810" s="1" t="s">
        <v>1847</v>
      </c>
      <c r="AC3810" s="1" t="s">
        <v>1847</v>
      </c>
      <c r="AD3810" s="1">
        <v>4</v>
      </c>
      <c r="AH3810" s="1" t="s">
        <v>1847</v>
      </c>
      <c r="AI3810" s="1">
        <v>2.79</v>
      </c>
      <c r="AP3810" s="98" t="s">
        <v>50</v>
      </c>
      <c r="AQ3810" s="1">
        <v>4</v>
      </c>
    </row>
    <row r="3811" spans="2:43" x14ac:dyDescent="0.25">
      <c r="B3811" s="74">
        <v>2014</v>
      </c>
      <c r="C3811" s="74">
        <v>4</v>
      </c>
      <c r="J3811" s="1" t="s">
        <v>1847</v>
      </c>
      <c r="AC3811" s="1" t="s">
        <v>1843</v>
      </c>
      <c r="AD3811" s="1">
        <v>3</v>
      </c>
      <c r="AH3811" s="1" t="s">
        <v>1843</v>
      </c>
      <c r="AI3811" s="1">
        <v>0.01</v>
      </c>
      <c r="AP3811" s="98" t="s">
        <v>51</v>
      </c>
      <c r="AQ3811" s="1">
        <v>3</v>
      </c>
    </row>
    <row r="3812" spans="2:43" x14ac:dyDescent="0.25">
      <c r="B3812" s="70">
        <v>2011</v>
      </c>
      <c r="C3812" s="70">
        <v>8</v>
      </c>
      <c r="J3812" s="1" t="s">
        <v>1847</v>
      </c>
      <c r="AC3812" s="1" t="s">
        <v>1843</v>
      </c>
      <c r="AD3812" s="1">
        <v>6</v>
      </c>
      <c r="AH3812" s="1" t="s">
        <v>1843</v>
      </c>
      <c r="AI3812" s="1">
        <v>0.62</v>
      </c>
      <c r="AP3812" s="98" t="s">
        <v>52</v>
      </c>
      <c r="AQ3812" s="1">
        <v>6</v>
      </c>
    </row>
    <row r="3813" spans="2:43" x14ac:dyDescent="0.25">
      <c r="B3813" s="74">
        <v>2010</v>
      </c>
      <c r="C3813" s="74">
        <v>9</v>
      </c>
      <c r="J3813" s="1" t="s">
        <v>1847</v>
      </c>
      <c r="AC3813" s="1" t="s">
        <v>1843</v>
      </c>
      <c r="AD3813" s="1">
        <v>6</v>
      </c>
      <c r="AH3813" s="1" t="s">
        <v>1843</v>
      </c>
      <c r="AI3813" s="1">
        <v>0.61</v>
      </c>
      <c r="AP3813" s="98" t="s">
        <v>52</v>
      </c>
      <c r="AQ3813" s="1">
        <v>6</v>
      </c>
    </row>
    <row r="3814" spans="2:43" x14ac:dyDescent="0.25">
      <c r="B3814" s="70">
        <v>2009</v>
      </c>
      <c r="C3814" s="70">
        <v>9</v>
      </c>
      <c r="J3814" s="1" t="s">
        <v>1847</v>
      </c>
      <c r="AC3814" s="1" t="s">
        <v>1843</v>
      </c>
      <c r="AD3814" s="1">
        <v>6</v>
      </c>
      <c r="AH3814" s="1" t="s">
        <v>1843</v>
      </c>
      <c r="AI3814" s="1">
        <v>0.63</v>
      </c>
      <c r="AP3814" s="98" t="s">
        <v>52</v>
      </c>
      <c r="AQ3814" s="1">
        <v>6</v>
      </c>
    </row>
    <row r="3815" spans="2:43" x14ac:dyDescent="0.25">
      <c r="B3815" s="74">
        <v>2008</v>
      </c>
      <c r="C3815" s="74">
        <v>9</v>
      </c>
      <c r="J3815" s="1" t="s">
        <v>1847</v>
      </c>
      <c r="AC3815" s="1" t="s">
        <v>1843</v>
      </c>
      <c r="AD3815" s="1">
        <v>6</v>
      </c>
      <c r="AH3815" s="1" t="s">
        <v>1843</v>
      </c>
      <c r="AI3815" s="1">
        <v>0.49</v>
      </c>
      <c r="AP3815" s="98" t="s">
        <v>52</v>
      </c>
      <c r="AQ3815" s="1">
        <v>6</v>
      </c>
    </row>
    <row r="3816" spans="2:43" x14ac:dyDescent="0.25">
      <c r="B3816" s="70">
        <v>2007</v>
      </c>
      <c r="C3816" s="70">
        <v>9</v>
      </c>
      <c r="J3816" s="1" t="s">
        <v>1843</v>
      </c>
      <c r="AC3816" s="1" t="s">
        <v>1843</v>
      </c>
      <c r="AD3816" s="1">
        <v>6</v>
      </c>
      <c r="AH3816" s="1" t="s">
        <v>1843</v>
      </c>
      <c r="AI3816" s="1">
        <v>1.23</v>
      </c>
      <c r="AP3816" s="98" t="s">
        <v>52</v>
      </c>
      <c r="AQ3816" s="1">
        <v>6</v>
      </c>
    </row>
    <row r="3817" spans="2:43" x14ac:dyDescent="0.25">
      <c r="B3817" s="74">
        <v>2006</v>
      </c>
      <c r="C3817" s="74">
        <v>9</v>
      </c>
      <c r="J3817" s="1" t="s">
        <v>1843</v>
      </c>
      <c r="AC3817" s="1" t="s">
        <v>1843</v>
      </c>
      <c r="AD3817" s="1">
        <v>7</v>
      </c>
      <c r="AH3817" s="1" t="s">
        <v>1843</v>
      </c>
      <c r="AI3817" s="1">
        <v>0.97</v>
      </c>
      <c r="AP3817" s="98" t="s">
        <v>52</v>
      </c>
      <c r="AQ3817" s="1">
        <v>7</v>
      </c>
    </row>
    <row r="3818" spans="2:43" x14ac:dyDescent="0.25">
      <c r="B3818" s="70">
        <v>2005</v>
      </c>
      <c r="C3818" s="70">
        <v>9</v>
      </c>
      <c r="J3818" s="1" t="s">
        <v>1843</v>
      </c>
      <c r="AC3818" s="1" t="s">
        <v>1843</v>
      </c>
      <c r="AD3818" s="1">
        <v>7</v>
      </c>
      <c r="AH3818" s="1" t="s">
        <v>1843</v>
      </c>
      <c r="AI3818" s="1">
        <v>1.07</v>
      </c>
      <c r="AP3818" s="98" t="s">
        <v>52</v>
      </c>
      <c r="AQ3818" s="1">
        <v>7</v>
      </c>
    </row>
    <row r="3819" spans="2:43" x14ac:dyDescent="0.25">
      <c r="B3819" s="74">
        <v>2004</v>
      </c>
      <c r="C3819" s="74">
        <v>10</v>
      </c>
      <c r="J3819" s="1" t="s">
        <v>1843</v>
      </c>
      <c r="AC3819" s="1" t="s">
        <v>1843</v>
      </c>
      <c r="AD3819" s="1">
        <v>7</v>
      </c>
      <c r="AH3819" s="1" t="s">
        <v>1843</v>
      </c>
      <c r="AI3819" s="1">
        <v>0.64</v>
      </c>
      <c r="AP3819" s="98" t="s">
        <v>52</v>
      </c>
      <c r="AQ3819" s="1">
        <v>7</v>
      </c>
    </row>
    <row r="3820" spans="2:43" x14ac:dyDescent="0.25">
      <c r="B3820" s="70">
        <v>2003</v>
      </c>
      <c r="C3820" s="70">
        <v>10</v>
      </c>
      <c r="J3820" s="1" t="s">
        <v>1843</v>
      </c>
      <c r="AC3820" s="1" t="s">
        <v>1843</v>
      </c>
      <c r="AD3820" s="1">
        <v>7</v>
      </c>
      <c r="AH3820" s="1" t="s">
        <v>1843</v>
      </c>
      <c r="AI3820" s="1">
        <v>0.56000000000000005</v>
      </c>
      <c r="AP3820" s="98" t="s">
        <v>52</v>
      </c>
      <c r="AQ3820" s="1">
        <v>7</v>
      </c>
    </row>
    <row r="3821" spans="2:43" x14ac:dyDescent="0.25">
      <c r="B3821" s="74">
        <v>2002</v>
      </c>
      <c r="C3821" s="74">
        <v>10</v>
      </c>
      <c r="J3821" s="1" t="s">
        <v>1843</v>
      </c>
      <c r="AC3821" s="1" t="s">
        <v>1843</v>
      </c>
      <c r="AD3821" s="1">
        <v>7</v>
      </c>
      <c r="AH3821" s="1" t="s">
        <v>1843</v>
      </c>
      <c r="AI3821" s="1">
        <v>0.83</v>
      </c>
      <c r="AP3821" s="98" t="s">
        <v>52</v>
      </c>
      <c r="AQ3821" s="1">
        <v>7</v>
      </c>
    </row>
    <row r="3822" spans="2:43" x14ac:dyDescent="0.25">
      <c r="B3822" s="70">
        <v>2014</v>
      </c>
      <c r="C3822" s="70">
        <v>0</v>
      </c>
      <c r="J3822" s="1" t="s">
        <v>1843</v>
      </c>
      <c r="AC3822" s="1" t="s">
        <v>1842</v>
      </c>
      <c r="AD3822" s="1">
        <v>0</v>
      </c>
      <c r="AH3822" s="1" t="s">
        <v>1842</v>
      </c>
      <c r="AI3822" s="1">
        <v>0.01</v>
      </c>
      <c r="AP3822" s="98" t="s">
        <v>53</v>
      </c>
      <c r="AQ3822" s="1">
        <v>0</v>
      </c>
    </row>
    <row r="3823" spans="2:43" x14ac:dyDescent="0.25">
      <c r="B3823" s="74">
        <v>2013</v>
      </c>
      <c r="C3823" s="74">
        <v>0</v>
      </c>
      <c r="J3823" s="1" t="s">
        <v>1843</v>
      </c>
      <c r="AC3823" s="1" t="s">
        <v>1842</v>
      </c>
      <c r="AD3823" s="1">
        <v>0</v>
      </c>
      <c r="AH3823" s="1" t="s">
        <v>1842</v>
      </c>
      <c r="AI3823" s="1">
        <v>0.01</v>
      </c>
      <c r="AP3823" s="98" t="s">
        <v>53</v>
      </c>
      <c r="AQ3823" s="1">
        <v>0</v>
      </c>
    </row>
    <row r="3824" spans="2:43" x14ac:dyDescent="0.25">
      <c r="B3824" s="70">
        <v>2012</v>
      </c>
      <c r="C3824" s="70">
        <v>0</v>
      </c>
      <c r="J3824" s="1" t="s">
        <v>1843</v>
      </c>
      <c r="AC3824" s="1" t="s">
        <v>1842</v>
      </c>
      <c r="AD3824" s="1">
        <v>0</v>
      </c>
      <c r="AH3824" s="1" t="s">
        <v>1842</v>
      </c>
      <c r="AI3824" s="1">
        <v>0.01</v>
      </c>
      <c r="AP3824" s="98" t="s">
        <v>53</v>
      </c>
      <c r="AQ3824" s="1">
        <v>0</v>
      </c>
    </row>
    <row r="3825" spans="2:43" x14ac:dyDescent="0.25">
      <c r="B3825" s="74">
        <v>2011</v>
      </c>
      <c r="C3825" s="74">
        <v>0</v>
      </c>
      <c r="J3825" s="1" t="s">
        <v>1843</v>
      </c>
      <c r="AC3825" s="1" t="s">
        <v>1842</v>
      </c>
      <c r="AD3825" s="1">
        <v>0</v>
      </c>
      <c r="AH3825" s="1" t="s">
        <v>1842</v>
      </c>
      <c r="AI3825" s="1">
        <v>0.01</v>
      </c>
      <c r="AP3825" s="98" t="s">
        <v>53</v>
      </c>
      <c r="AQ3825" s="1">
        <v>0</v>
      </c>
    </row>
    <row r="3826" spans="2:43" x14ac:dyDescent="0.25">
      <c r="B3826" s="70">
        <v>2010</v>
      </c>
      <c r="C3826" s="70">
        <v>0</v>
      </c>
      <c r="J3826" s="1" t="s">
        <v>1843</v>
      </c>
      <c r="AC3826" s="1" t="s">
        <v>1842</v>
      </c>
      <c r="AD3826" s="1">
        <v>0</v>
      </c>
      <c r="AH3826" s="1" t="s">
        <v>1842</v>
      </c>
      <c r="AI3826" s="1">
        <v>14.97</v>
      </c>
      <c r="AP3826" s="98" t="s">
        <v>53</v>
      </c>
      <c r="AQ3826" s="1">
        <v>0</v>
      </c>
    </row>
    <row r="3827" spans="2:43" x14ac:dyDescent="0.25">
      <c r="B3827" s="74">
        <v>2009</v>
      </c>
      <c r="C3827" s="74">
        <v>0</v>
      </c>
      <c r="J3827" s="1" t="s">
        <v>1842</v>
      </c>
      <c r="AC3827" s="1" t="s">
        <v>1842</v>
      </c>
      <c r="AD3827" s="1">
        <v>0</v>
      </c>
      <c r="AH3827" s="1" t="s">
        <v>1842</v>
      </c>
      <c r="AI3827" s="1">
        <v>15.04</v>
      </c>
      <c r="AP3827" s="98" t="s">
        <v>53</v>
      </c>
      <c r="AQ3827" s="1">
        <v>0</v>
      </c>
    </row>
    <row r="3828" spans="2:43" x14ac:dyDescent="0.25">
      <c r="B3828" s="70">
        <v>2008</v>
      </c>
      <c r="C3828" s="70">
        <v>0</v>
      </c>
      <c r="J3828" s="1" t="s">
        <v>1842</v>
      </c>
      <c r="AC3828" s="1" t="s">
        <v>1842</v>
      </c>
      <c r="AD3828" s="1">
        <v>0</v>
      </c>
      <c r="AH3828" s="1" t="s">
        <v>1842</v>
      </c>
      <c r="AI3828" s="1">
        <v>16.989999999999998</v>
      </c>
      <c r="AP3828" s="98" t="s">
        <v>53</v>
      </c>
      <c r="AQ3828" s="1">
        <v>0</v>
      </c>
    </row>
    <row r="3829" spans="2:43" x14ac:dyDescent="0.25">
      <c r="B3829" s="74">
        <v>2007</v>
      </c>
      <c r="C3829" s="74">
        <v>0</v>
      </c>
      <c r="J3829" s="1" t="s">
        <v>1842</v>
      </c>
      <c r="AC3829" s="1" t="s">
        <v>1842</v>
      </c>
      <c r="AD3829" s="1">
        <v>0</v>
      </c>
      <c r="AH3829" s="1" t="s">
        <v>1842</v>
      </c>
      <c r="AI3829" s="1">
        <v>17.87</v>
      </c>
      <c r="AP3829" s="98" t="s">
        <v>53</v>
      </c>
      <c r="AQ3829" s="1">
        <v>0</v>
      </c>
    </row>
    <row r="3830" spans="2:43" x14ac:dyDescent="0.25">
      <c r="B3830" s="70">
        <v>2006</v>
      </c>
      <c r="C3830" s="70">
        <v>0</v>
      </c>
      <c r="J3830" s="1" t="s">
        <v>1842</v>
      </c>
      <c r="AC3830" s="1" t="s">
        <v>1842</v>
      </c>
      <c r="AD3830" s="1">
        <v>0</v>
      </c>
      <c r="AH3830" s="1" t="s">
        <v>1842</v>
      </c>
      <c r="AI3830" s="1">
        <v>16.579999999999998</v>
      </c>
      <c r="AP3830" s="98" t="s">
        <v>53</v>
      </c>
      <c r="AQ3830" s="1">
        <v>0</v>
      </c>
    </row>
    <row r="3831" spans="2:43" x14ac:dyDescent="0.25">
      <c r="B3831" s="74">
        <v>2005</v>
      </c>
      <c r="C3831" s="74">
        <v>0</v>
      </c>
      <c r="J3831" s="1" t="s">
        <v>1842</v>
      </c>
      <c r="AC3831" s="1" t="s">
        <v>1842</v>
      </c>
      <c r="AD3831" s="1">
        <v>0</v>
      </c>
      <c r="AH3831" s="1" t="s">
        <v>1842</v>
      </c>
      <c r="AI3831" s="1">
        <v>15.52</v>
      </c>
      <c r="AP3831" s="98" t="s">
        <v>53</v>
      </c>
      <c r="AQ3831" s="1">
        <v>0</v>
      </c>
    </row>
    <row r="3832" spans="2:43" x14ac:dyDescent="0.25">
      <c r="B3832" s="70">
        <v>2004</v>
      </c>
      <c r="C3832" s="70">
        <v>0</v>
      </c>
      <c r="J3832" s="1" t="s">
        <v>1842</v>
      </c>
      <c r="AC3832" s="1" t="s">
        <v>1842</v>
      </c>
      <c r="AD3832" s="1">
        <v>0</v>
      </c>
      <c r="AH3832" s="1" t="s">
        <v>1842</v>
      </c>
      <c r="AI3832" s="1">
        <v>15.07</v>
      </c>
      <c r="AP3832" s="98" t="s">
        <v>53</v>
      </c>
      <c r="AQ3832" s="1">
        <v>0</v>
      </c>
    </row>
    <row r="3833" spans="2:43" x14ac:dyDescent="0.25">
      <c r="B3833" s="74">
        <v>2014</v>
      </c>
      <c r="C3833" s="74">
        <v>202</v>
      </c>
      <c r="J3833" s="1" t="s">
        <v>1842</v>
      </c>
      <c r="AC3833" s="1" t="s">
        <v>1843</v>
      </c>
      <c r="AD3833" s="1">
        <v>140</v>
      </c>
      <c r="AH3833" s="1" t="s">
        <v>1843</v>
      </c>
      <c r="AI3833" s="1">
        <v>0.01</v>
      </c>
      <c r="AP3833" s="98" t="s">
        <v>54</v>
      </c>
      <c r="AQ3833" s="1">
        <v>140</v>
      </c>
    </row>
    <row r="3834" spans="2:43" x14ac:dyDescent="0.25">
      <c r="B3834" s="70">
        <v>2013</v>
      </c>
      <c r="C3834" s="70">
        <v>211</v>
      </c>
      <c r="J3834" s="1" t="s">
        <v>1842</v>
      </c>
      <c r="AC3834" s="1" t="s">
        <v>1843</v>
      </c>
      <c r="AD3834" s="1">
        <v>145</v>
      </c>
      <c r="AH3834" s="1" t="s">
        <v>1843</v>
      </c>
      <c r="AI3834" s="1">
        <v>1.86</v>
      </c>
      <c r="AP3834" s="98" t="s">
        <v>54</v>
      </c>
      <c r="AQ3834" s="1">
        <v>145</v>
      </c>
    </row>
    <row r="3835" spans="2:43" x14ac:dyDescent="0.25">
      <c r="B3835" s="74">
        <v>2012</v>
      </c>
      <c r="C3835" s="74">
        <v>221</v>
      </c>
      <c r="J3835" s="1" t="s">
        <v>1842</v>
      </c>
      <c r="AC3835" s="1" t="s">
        <v>1843</v>
      </c>
      <c r="AD3835" s="1">
        <v>150</v>
      </c>
      <c r="AH3835" s="1" t="s">
        <v>1843</v>
      </c>
      <c r="AI3835" s="1">
        <v>1.84</v>
      </c>
      <c r="AP3835" s="98" t="s">
        <v>54</v>
      </c>
      <c r="AQ3835" s="1">
        <v>150</v>
      </c>
    </row>
    <row r="3836" spans="2:43" x14ac:dyDescent="0.25">
      <c r="B3836" s="70">
        <v>2011</v>
      </c>
      <c r="C3836" s="70">
        <v>231</v>
      </c>
      <c r="J3836" s="1" t="s">
        <v>1842</v>
      </c>
      <c r="AC3836" s="1" t="s">
        <v>1843</v>
      </c>
      <c r="AD3836" s="1">
        <v>156</v>
      </c>
      <c r="AH3836" s="1" t="s">
        <v>1843</v>
      </c>
      <c r="AI3836" s="1">
        <v>1.32</v>
      </c>
      <c r="AP3836" s="98" t="s">
        <v>54</v>
      </c>
      <c r="AQ3836" s="1">
        <v>156</v>
      </c>
    </row>
    <row r="3837" spans="2:43" x14ac:dyDescent="0.25">
      <c r="B3837" s="74">
        <v>2010</v>
      </c>
      <c r="C3837" s="74">
        <v>243</v>
      </c>
      <c r="J3837" s="1" t="s">
        <v>1842</v>
      </c>
      <c r="AC3837" s="1" t="s">
        <v>1843</v>
      </c>
      <c r="AD3837" s="1">
        <v>162</v>
      </c>
      <c r="AH3837" s="1" t="s">
        <v>1843</v>
      </c>
      <c r="AI3837" s="1">
        <v>1.34</v>
      </c>
      <c r="AP3837" s="98" t="s">
        <v>54</v>
      </c>
      <c r="AQ3837" s="1">
        <v>162</v>
      </c>
    </row>
    <row r="3838" spans="2:43" x14ac:dyDescent="0.25">
      <c r="B3838" s="70">
        <v>2009</v>
      </c>
      <c r="C3838" s="70">
        <v>256</v>
      </c>
      <c r="J3838" s="1" t="s">
        <v>1843</v>
      </c>
      <c r="AC3838" s="1" t="s">
        <v>1843</v>
      </c>
      <c r="AD3838" s="1">
        <v>169</v>
      </c>
      <c r="AH3838" s="1" t="s">
        <v>1843</v>
      </c>
      <c r="AI3838" s="1">
        <v>1.17</v>
      </c>
      <c r="AP3838" s="98" t="s">
        <v>54</v>
      </c>
      <c r="AQ3838" s="1">
        <v>169</v>
      </c>
    </row>
    <row r="3839" spans="2:43" x14ac:dyDescent="0.25">
      <c r="B3839" s="74">
        <v>2008</v>
      </c>
      <c r="C3839" s="74">
        <v>270</v>
      </c>
      <c r="J3839" s="1" t="s">
        <v>1843</v>
      </c>
      <c r="AC3839" s="1" t="s">
        <v>1843</v>
      </c>
      <c r="AD3839" s="1">
        <v>177</v>
      </c>
      <c r="AH3839" s="1" t="s">
        <v>1843</v>
      </c>
      <c r="AI3839" s="1">
        <v>1.1299999999999999</v>
      </c>
      <c r="AP3839" s="98" t="s">
        <v>54</v>
      </c>
      <c r="AQ3839" s="1">
        <v>177</v>
      </c>
    </row>
    <row r="3840" spans="2:43" x14ac:dyDescent="0.25">
      <c r="B3840" s="70">
        <v>2007</v>
      </c>
      <c r="C3840" s="70">
        <v>286</v>
      </c>
      <c r="J3840" s="1" t="s">
        <v>1843</v>
      </c>
      <c r="AC3840" s="1" t="s">
        <v>1843</v>
      </c>
      <c r="AD3840" s="1">
        <v>186</v>
      </c>
      <c r="AH3840" s="1" t="s">
        <v>1843</v>
      </c>
      <c r="AI3840" s="1">
        <v>1.06</v>
      </c>
      <c r="AP3840" s="98" t="s">
        <v>54</v>
      </c>
      <c r="AQ3840" s="1">
        <v>186</v>
      </c>
    </row>
    <row r="3841" spans="2:43" x14ac:dyDescent="0.25">
      <c r="B3841" s="74">
        <v>2014</v>
      </c>
      <c r="C3841" s="74">
        <v>0</v>
      </c>
      <c r="J3841" s="1" t="s">
        <v>1843</v>
      </c>
      <c r="AC3841" s="1" t="s">
        <v>1841</v>
      </c>
      <c r="AD3841" s="1">
        <v>0</v>
      </c>
      <c r="AH3841" s="1" t="s">
        <v>1841</v>
      </c>
      <c r="AI3841" s="1">
        <v>0.01</v>
      </c>
      <c r="AP3841" s="98" t="s">
        <v>55</v>
      </c>
      <c r="AQ3841" s="1">
        <v>0</v>
      </c>
    </row>
    <row r="3842" spans="2:43" x14ac:dyDescent="0.25">
      <c r="B3842" s="70">
        <v>2013</v>
      </c>
      <c r="C3842" s="70">
        <v>0</v>
      </c>
      <c r="J3842" s="1" t="s">
        <v>1843</v>
      </c>
      <c r="AC3842" s="1" t="s">
        <v>1841</v>
      </c>
      <c r="AD3842" s="1">
        <v>0</v>
      </c>
      <c r="AH3842" s="1" t="s">
        <v>1841</v>
      </c>
      <c r="AI3842" s="1">
        <v>0.01</v>
      </c>
      <c r="AP3842" s="98" t="s">
        <v>55</v>
      </c>
      <c r="AQ3842" s="1">
        <v>0</v>
      </c>
    </row>
    <row r="3843" spans="2:43" x14ac:dyDescent="0.25">
      <c r="B3843" s="74">
        <v>2012</v>
      </c>
      <c r="C3843" s="74">
        <v>0</v>
      </c>
      <c r="J3843" s="1" t="s">
        <v>1843</v>
      </c>
      <c r="AC3843" s="1" t="s">
        <v>1841</v>
      </c>
      <c r="AD3843" s="1">
        <v>0</v>
      </c>
      <c r="AH3843" s="1" t="s">
        <v>1841</v>
      </c>
      <c r="AI3843" s="1">
        <v>0.01</v>
      </c>
      <c r="AP3843" s="98" t="s">
        <v>55</v>
      </c>
      <c r="AQ3843" s="1">
        <v>0</v>
      </c>
    </row>
    <row r="3844" spans="2:43" x14ac:dyDescent="0.25">
      <c r="B3844" s="70">
        <v>2011</v>
      </c>
      <c r="C3844" s="70">
        <v>0</v>
      </c>
      <c r="J3844" s="1" t="s">
        <v>1843</v>
      </c>
      <c r="AC3844" s="1" t="s">
        <v>1841</v>
      </c>
      <c r="AD3844" s="1">
        <v>0</v>
      </c>
      <c r="AH3844" s="1" t="s">
        <v>1841</v>
      </c>
      <c r="AI3844" s="1">
        <v>0.01</v>
      </c>
      <c r="AP3844" s="98" t="s">
        <v>55</v>
      </c>
      <c r="AQ3844" s="1">
        <v>0</v>
      </c>
    </row>
    <row r="3845" spans="2:43" x14ac:dyDescent="0.25">
      <c r="B3845" s="74">
        <v>2010</v>
      </c>
      <c r="C3845" s="74">
        <v>0</v>
      </c>
      <c r="J3845" s="1" t="s">
        <v>1843</v>
      </c>
      <c r="AC3845" s="1" t="s">
        <v>1841</v>
      </c>
      <c r="AD3845" s="1">
        <v>0</v>
      </c>
      <c r="AH3845" s="1" t="s">
        <v>1841</v>
      </c>
      <c r="AI3845" s="1">
        <v>2.25</v>
      </c>
      <c r="AP3845" s="98" t="s">
        <v>55</v>
      </c>
      <c r="AQ3845" s="1">
        <v>0</v>
      </c>
    </row>
    <row r="3846" spans="2:43" x14ac:dyDescent="0.25">
      <c r="B3846" s="70">
        <v>2009</v>
      </c>
      <c r="C3846" s="70">
        <v>0</v>
      </c>
      <c r="J3846" s="1" t="s">
        <v>1841</v>
      </c>
      <c r="AC3846" s="1" t="s">
        <v>1841</v>
      </c>
      <c r="AD3846" s="1">
        <v>0</v>
      </c>
      <c r="AH3846" s="1" t="s">
        <v>1841</v>
      </c>
      <c r="AI3846" s="1">
        <v>2.31</v>
      </c>
      <c r="AP3846" s="98" t="s">
        <v>55</v>
      </c>
      <c r="AQ3846" s="1">
        <v>0</v>
      </c>
    </row>
    <row r="3847" spans="2:43" x14ac:dyDescent="0.25">
      <c r="B3847" s="74">
        <v>2008</v>
      </c>
      <c r="C3847" s="74">
        <v>0</v>
      </c>
      <c r="J3847" s="1" t="s">
        <v>1841</v>
      </c>
      <c r="AC3847" s="1" t="s">
        <v>1841</v>
      </c>
      <c r="AD3847" s="1">
        <v>0</v>
      </c>
      <c r="AH3847" s="1" t="s">
        <v>1841</v>
      </c>
      <c r="AI3847" s="1">
        <v>1.95</v>
      </c>
      <c r="AP3847" s="98" t="s">
        <v>55</v>
      </c>
      <c r="AQ3847" s="1">
        <v>0</v>
      </c>
    </row>
    <row r="3848" spans="2:43" x14ac:dyDescent="0.25">
      <c r="B3848" s="70">
        <v>2007</v>
      </c>
      <c r="C3848" s="70">
        <v>0</v>
      </c>
      <c r="J3848" s="1" t="s">
        <v>1841</v>
      </c>
      <c r="AC3848" s="1" t="s">
        <v>1841</v>
      </c>
      <c r="AD3848" s="1">
        <v>0</v>
      </c>
      <c r="AH3848" s="1" t="s">
        <v>1841</v>
      </c>
      <c r="AI3848" s="1">
        <v>2.09</v>
      </c>
      <c r="AP3848" s="98" t="s">
        <v>55</v>
      </c>
      <c r="AQ3848" s="1">
        <v>0</v>
      </c>
    </row>
    <row r="3849" spans="2:43" x14ac:dyDescent="0.25">
      <c r="B3849" s="74">
        <v>2006</v>
      </c>
      <c r="C3849" s="74">
        <v>0</v>
      </c>
      <c r="J3849" s="1" t="s">
        <v>1841</v>
      </c>
      <c r="AC3849" s="1" t="s">
        <v>1841</v>
      </c>
      <c r="AD3849" s="1">
        <v>0</v>
      </c>
      <c r="AH3849" s="1" t="s">
        <v>1841</v>
      </c>
      <c r="AI3849" s="1">
        <v>2.06</v>
      </c>
      <c r="AP3849" s="98" t="s">
        <v>55</v>
      </c>
      <c r="AQ3849" s="1">
        <v>0</v>
      </c>
    </row>
    <row r="3850" spans="2:43" x14ac:dyDescent="0.25">
      <c r="B3850" s="70">
        <v>2005</v>
      </c>
      <c r="C3850" s="70">
        <v>0</v>
      </c>
      <c r="J3850" s="1" t="s">
        <v>1841</v>
      </c>
      <c r="AC3850" s="1" t="s">
        <v>1841</v>
      </c>
      <c r="AD3850" s="1">
        <v>0</v>
      </c>
      <c r="AH3850" s="1" t="s">
        <v>1841</v>
      </c>
      <c r="AI3850" s="1">
        <v>2.02</v>
      </c>
      <c r="AP3850" s="98" t="s">
        <v>55</v>
      </c>
      <c r="AQ3850" s="1">
        <v>0</v>
      </c>
    </row>
    <row r="3851" spans="2:43" x14ac:dyDescent="0.25">
      <c r="B3851" s="74">
        <v>2004</v>
      </c>
      <c r="C3851" s="74">
        <v>0</v>
      </c>
      <c r="J3851" s="1" t="s">
        <v>1841</v>
      </c>
      <c r="AC3851" s="1" t="s">
        <v>1841</v>
      </c>
      <c r="AD3851" s="1">
        <v>0</v>
      </c>
      <c r="AH3851" s="1" t="s">
        <v>1841</v>
      </c>
      <c r="AI3851" s="1">
        <v>1.63</v>
      </c>
      <c r="AP3851" s="98" t="s">
        <v>55</v>
      </c>
      <c r="AQ3851" s="1">
        <v>0</v>
      </c>
    </row>
    <row r="3852" spans="2:43" x14ac:dyDescent="0.25">
      <c r="B3852" s="70">
        <v>2003</v>
      </c>
      <c r="C3852" s="70">
        <v>0</v>
      </c>
      <c r="J3852" s="1" t="s">
        <v>1841</v>
      </c>
      <c r="AC3852" s="1" t="s">
        <v>1841</v>
      </c>
      <c r="AD3852" s="1">
        <v>0</v>
      </c>
      <c r="AH3852" s="1" t="s">
        <v>1841</v>
      </c>
      <c r="AI3852" s="1">
        <v>1.76</v>
      </c>
      <c r="AP3852" s="98" t="s">
        <v>55</v>
      </c>
      <c r="AQ3852" s="1">
        <v>0</v>
      </c>
    </row>
    <row r="3853" spans="2:43" x14ac:dyDescent="0.25">
      <c r="B3853" s="74">
        <v>2002</v>
      </c>
      <c r="C3853" s="74">
        <v>0</v>
      </c>
      <c r="J3853" s="1" t="s">
        <v>1841</v>
      </c>
      <c r="AC3853" s="1" t="s">
        <v>1841</v>
      </c>
      <c r="AD3853" s="1">
        <v>0</v>
      </c>
      <c r="AH3853" s="1" t="s">
        <v>1841</v>
      </c>
      <c r="AI3853" s="1">
        <v>1.85</v>
      </c>
      <c r="AP3853" s="98" t="s">
        <v>55</v>
      </c>
      <c r="AQ3853" s="1">
        <v>0</v>
      </c>
    </row>
    <row r="3854" spans="2:43" x14ac:dyDescent="0.25">
      <c r="B3854" s="70">
        <v>2001</v>
      </c>
      <c r="C3854" s="70">
        <v>0</v>
      </c>
      <c r="J3854" s="1" t="s">
        <v>1841</v>
      </c>
      <c r="AC3854" s="1" t="s">
        <v>1841</v>
      </c>
      <c r="AD3854" s="1">
        <v>0</v>
      </c>
      <c r="AH3854" s="1" t="s">
        <v>1841</v>
      </c>
      <c r="AI3854" s="1">
        <v>1.93</v>
      </c>
      <c r="AP3854" s="98" t="s">
        <v>55</v>
      </c>
      <c r="AQ3854" s="1">
        <v>0</v>
      </c>
    </row>
    <row r="3855" spans="2:43" x14ac:dyDescent="0.25">
      <c r="B3855" s="74">
        <v>2000</v>
      </c>
      <c r="C3855" s="74">
        <v>0</v>
      </c>
      <c r="J3855" s="1" t="s">
        <v>1841</v>
      </c>
      <c r="AC3855" s="1" t="s">
        <v>1841</v>
      </c>
      <c r="AD3855" s="1">
        <v>0</v>
      </c>
      <c r="AH3855" s="1" t="s">
        <v>1841</v>
      </c>
      <c r="AI3855" s="1">
        <v>2.0499999999999998</v>
      </c>
      <c r="AP3855" s="98" t="s">
        <v>55</v>
      </c>
      <c r="AQ3855" s="1">
        <v>0</v>
      </c>
    </row>
    <row r="3856" spans="2:43" x14ac:dyDescent="0.25">
      <c r="B3856" s="70">
        <v>2014</v>
      </c>
      <c r="C3856" s="70">
        <v>3</v>
      </c>
      <c r="J3856" s="1" t="s">
        <v>1841</v>
      </c>
      <c r="AC3856" s="1" t="s">
        <v>1842</v>
      </c>
      <c r="AD3856" s="1">
        <v>3</v>
      </c>
      <c r="AH3856" s="1" t="s">
        <v>1842</v>
      </c>
      <c r="AI3856" s="1">
        <v>11.5</v>
      </c>
      <c r="AP3856" s="98" t="s">
        <v>56</v>
      </c>
      <c r="AQ3856" s="1">
        <v>3</v>
      </c>
    </row>
    <row r="3857" spans="2:43" x14ac:dyDescent="0.25">
      <c r="B3857" s="74">
        <v>2013</v>
      </c>
      <c r="C3857" s="74">
        <v>3</v>
      </c>
      <c r="J3857" s="1" t="s">
        <v>1841</v>
      </c>
      <c r="AC3857" s="1" t="s">
        <v>1842</v>
      </c>
      <c r="AD3857" s="1">
        <v>3</v>
      </c>
      <c r="AH3857" s="1" t="s">
        <v>1842</v>
      </c>
      <c r="AI3857" s="1">
        <v>11.1</v>
      </c>
      <c r="AP3857" s="98" t="s">
        <v>56</v>
      </c>
      <c r="AQ3857" s="1">
        <v>3</v>
      </c>
    </row>
    <row r="3858" spans="2:43" x14ac:dyDescent="0.25">
      <c r="B3858" s="70">
        <v>2012</v>
      </c>
      <c r="C3858" s="70">
        <v>3</v>
      </c>
      <c r="J3858" s="1" t="s">
        <v>1841</v>
      </c>
      <c r="AC3858" s="1" t="s">
        <v>1842</v>
      </c>
      <c r="AD3858" s="1">
        <v>3</v>
      </c>
      <c r="AH3858" s="1" t="s">
        <v>1842</v>
      </c>
      <c r="AI3858" s="1">
        <v>11.5</v>
      </c>
      <c r="AP3858" s="98" t="s">
        <v>56</v>
      </c>
      <c r="AQ3858" s="1">
        <v>3</v>
      </c>
    </row>
    <row r="3859" spans="2:43" x14ac:dyDescent="0.25">
      <c r="B3859" s="74">
        <v>2011</v>
      </c>
      <c r="C3859" s="74">
        <v>3</v>
      </c>
      <c r="J3859" s="1" t="s">
        <v>1841</v>
      </c>
      <c r="AC3859" s="1" t="s">
        <v>1842</v>
      </c>
      <c r="AD3859" s="1">
        <v>3</v>
      </c>
      <c r="AH3859" s="1" t="s">
        <v>1842</v>
      </c>
      <c r="AI3859" s="1">
        <v>11.8</v>
      </c>
      <c r="AP3859" s="98" t="s">
        <v>56</v>
      </c>
      <c r="AQ3859" s="1">
        <v>3</v>
      </c>
    </row>
    <row r="3860" spans="2:43" x14ac:dyDescent="0.25">
      <c r="B3860" s="70">
        <v>2010</v>
      </c>
      <c r="C3860" s="70">
        <v>3</v>
      </c>
      <c r="J3860" s="1" t="s">
        <v>1841</v>
      </c>
      <c r="AC3860" s="1" t="s">
        <v>1842</v>
      </c>
      <c r="AD3860" s="1">
        <v>3</v>
      </c>
      <c r="AH3860" s="1" t="s">
        <v>1842</v>
      </c>
      <c r="AI3860" s="1">
        <v>11.7</v>
      </c>
      <c r="AP3860" s="98" t="s">
        <v>56</v>
      </c>
      <c r="AQ3860" s="1">
        <v>3</v>
      </c>
    </row>
    <row r="3861" spans="2:43" x14ac:dyDescent="0.25">
      <c r="B3861" s="74">
        <v>2009</v>
      </c>
      <c r="C3861" s="74">
        <v>3</v>
      </c>
      <c r="J3861" s="1" t="s">
        <v>1842</v>
      </c>
      <c r="AC3861" s="1" t="s">
        <v>1842</v>
      </c>
      <c r="AD3861" s="1">
        <v>3</v>
      </c>
      <c r="AH3861" s="1" t="s">
        <v>1842</v>
      </c>
      <c r="AI3861" s="1">
        <v>11.8</v>
      </c>
      <c r="AP3861" s="98" t="s">
        <v>56</v>
      </c>
      <c r="AQ3861" s="1">
        <v>3</v>
      </c>
    </row>
    <row r="3862" spans="2:43" x14ac:dyDescent="0.25">
      <c r="B3862" s="70">
        <v>2008</v>
      </c>
      <c r="C3862" s="70">
        <v>3</v>
      </c>
      <c r="J3862" s="1" t="s">
        <v>1842</v>
      </c>
      <c r="AC3862" s="1" t="s">
        <v>1842</v>
      </c>
      <c r="AD3862" s="1">
        <v>3</v>
      </c>
      <c r="AH3862" s="1" t="s">
        <v>1842</v>
      </c>
      <c r="AI3862" s="1">
        <v>11.9</v>
      </c>
      <c r="AP3862" s="98" t="s">
        <v>56</v>
      </c>
      <c r="AQ3862" s="1">
        <v>3</v>
      </c>
    </row>
    <row r="3863" spans="2:43" x14ac:dyDescent="0.25">
      <c r="B3863" s="74">
        <v>2007</v>
      </c>
      <c r="C3863" s="74">
        <v>3</v>
      </c>
      <c r="J3863" s="1" t="s">
        <v>1842</v>
      </c>
      <c r="AC3863" s="1" t="s">
        <v>1842</v>
      </c>
      <c r="AD3863" s="1">
        <v>3</v>
      </c>
      <c r="AH3863" s="1" t="s">
        <v>1842</v>
      </c>
      <c r="AI3863" s="1">
        <v>12.2</v>
      </c>
      <c r="AP3863" s="98" t="s">
        <v>56</v>
      </c>
      <c r="AQ3863" s="1">
        <v>3</v>
      </c>
    </row>
    <row r="3864" spans="2:43" x14ac:dyDescent="0.25">
      <c r="B3864" s="70">
        <v>2006</v>
      </c>
      <c r="C3864" s="70">
        <v>4</v>
      </c>
      <c r="J3864" s="1" t="s">
        <v>1842</v>
      </c>
      <c r="AC3864" s="1" t="s">
        <v>1842</v>
      </c>
      <c r="AD3864" s="1">
        <v>3</v>
      </c>
      <c r="AH3864" s="1" t="s">
        <v>1842</v>
      </c>
      <c r="AI3864" s="1">
        <v>12.4</v>
      </c>
      <c r="AP3864" s="98" t="s">
        <v>56</v>
      </c>
      <c r="AQ3864" s="1">
        <v>3</v>
      </c>
    </row>
    <row r="3865" spans="2:43" x14ac:dyDescent="0.25">
      <c r="B3865" s="74">
        <v>2005</v>
      </c>
      <c r="C3865" s="74">
        <v>4</v>
      </c>
      <c r="J3865" s="1" t="s">
        <v>1842</v>
      </c>
      <c r="AC3865" s="1" t="s">
        <v>1842</v>
      </c>
      <c r="AD3865" s="1">
        <v>3</v>
      </c>
      <c r="AH3865" s="1" t="s">
        <v>1842</v>
      </c>
      <c r="AI3865" s="1">
        <v>12.2</v>
      </c>
      <c r="AP3865" s="98" t="s">
        <v>56</v>
      </c>
      <c r="AQ3865" s="1">
        <v>3</v>
      </c>
    </row>
    <row r="3866" spans="2:43" x14ac:dyDescent="0.25">
      <c r="B3866" s="70">
        <v>2004</v>
      </c>
      <c r="C3866" s="70">
        <v>4</v>
      </c>
      <c r="J3866" s="1" t="s">
        <v>1842</v>
      </c>
      <c r="AC3866" s="1" t="s">
        <v>1842</v>
      </c>
      <c r="AD3866" s="1">
        <v>3</v>
      </c>
      <c r="AH3866" s="1" t="s">
        <v>1842</v>
      </c>
      <c r="AI3866" s="1">
        <v>13.18</v>
      </c>
      <c r="AP3866" s="98" t="s">
        <v>56</v>
      </c>
      <c r="AQ3866" s="1">
        <v>3</v>
      </c>
    </row>
    <row r="3867" spans="2:43" x14ac:dyDescent="0.25">
      <c r="B3867" s="74">
        <v>2003</v>
      </c>
      <c r="C3867" s="74">
        <v>4</v>
      </c>
      <c r="J3867" s="1" t="s">
        <v>1842</v>
      </c>
      <c r="AC3867" s="1" t="s">
        <v>1842</v>
      </c>
      <c r="AD3867" s="1">
        <v>3</v>
      </c>
      <c r="AH3867" s="1" t="s">
        <v>1842</v>
      </c>
      <c r="AI3867" s="1">
        <v>13.49</v>
      </c>
      <c r="AP3867" s="98" t="s">
        <v>56</v>
      </c>
      <c r="AQ3867" s="1">
        <v>3</v>
      </c>
    </row>
    <row r="3868" spans="2:43" x14ac:dyDescent="0.25">
      <c r="B3868" s="70">
        <v>2002</v>
      </c>
      <c r="C3868" s="70">
        <v>4</v>
      </c>
      <c r="J3868" s="1" t="s">
        <v>1842</v>
      </c>
      <c r="AC3868" s="1" t="s">
        <v>1842</v>
      </c>
      <c r="AD3868" s="1">
        <v>3</v>
      </c>
      <c r="AH3868" s="1" t="s">
        <v>1842</v>
      </c>
      <c r="AI3868" s="1">
        <v>13.78</v>
      </c>
      <c r="AP3868" s="98" t="s">
        <v>56</v>
      </c>
      <c r="AQ3868" s="1">
        <v>3</v>
      </c>
    </row>
    <row r="3869" spans="2:43" x14ac:dyDescent="0.25">
      <c r="B3869" s="74">
        <v>2001</v>
      </c>
      <c r="C3869" s="74">
        <v>4</v>
      </c>
      <c r="J3869" s="1" t="s">
        <v>1842</v>
      </c>
      <c r="AC3869" s="1" t="s">
        <v>1842</v>
      </c>
      <c r="AD3869" s="1">
        <v>3</v>
      </c>
      <c r="AH3869" s="1" t="s">
        <v>1842</v>
      </c>
      <c r="AI3869" s="1">
        <v>13.89</v>
      </c>
      <c r="AP3869" s="98" t="s">
        <v>56</v>
      </c>
      <c r="AQ3869" s="1">
        <v>3</v>
      </c>
    </row>
    <row r="3870" spans="2:43" x14ac:dyDescent="0.25">
      <c r="B3870" s="70">
        <v>2000</v>
      </c>
      <c r="C3870" s="70">
        <v>4</v>
      </c>
      <c r="J3870" s="1" t="s">
        <v>1842</v>
      </c>
      <c r="AC3870" s="1" t="s">
        <v>1842</v>
      </c>
      <c r="AD3870" s="1">
        <v>3</v>
      </c>
      <c r="AH3870" s="1" t="s">
        <v>1842</v>
      </c>
      <c r="AI3870" s="1">
        <v>13.63</v>
      </c>
      <c r="AP3870" s="98" t="s">
        <v>56</v>
      </c>
      <c r="AQ3870" s="1">
        <v>3</v>
      </c>
    </row>
    <row r="3871" spans="2:43" x14ac:dyDescent="0.25">
      <c r="B3871" s="74">
        <v>2014</v>
      </c>
      <c r="C3871" s="74">
        <v>3</v>
      </c>
      <c r="J3871" s="1" t="s">
        <v>1842</v>
      </c>
      <c r="AC3871" s="1" t="s">
        <v>1843</v>
      </c>
      <c r="AD3871" s="1">
        <v>2</v>
      </c>
      <c r="AH3871" s="1" t="s">
        <v>1843</v>
      </c>
      <c r="AI3871" s="1">
        <v>0.01</v>
      </c>
      <c r="AP3871" s="98" t="s">
        <v>57</v>
      </c>
      <c r="AQ3871" s="1">
        <v>2</v>
      </c>
    </row>
    <row r="3872" spans="2:43" x14ac:dyDescent="0.25">
      <c r="B3872" s="70">
        <v>2013</v>
      </c>
      <c r="C3872" s="70">
        <v>3</v>
      </c>
      <c r="J3872" s="1" t="s">
        <v>1842</v>
      </c>
      <c r="AC3872" s="1" t="s">
        <v>1843</v>
      </c>
      <c r="AD3872" s="1">
        <v>2</v>
      </c>
      <c r="AH3872" s="1" t="s">
        <v>1843</v>
      </c>
      <c r="AI3872" s="1">
        <v>8.86</v>
      </c>
      <c r="AP3872" s="98" t="s">
        <v>57</v>
      </c>
      <c r="AQ3872" s="1">
        <v>2</v>
      </c>
    </row>
    <row r="3873" spans="2:43" x14ac:dyDescent="0.25">
      <c r="B3873" s="74">
        <v>2012</v>
      </c>
      <c r="C3873" s="74">
        <v>3</v>
      </c>
      <c r="J3873" s="1" t="s">
        <v>1842</v>
      </c>
      <c r="AC3873" s="1" t="s">
        <v>1843</v>
      </c>
      <c r="AD3873" s="1">
        <v>2</v>
      </c>
      <c r="AH3873" s="1" t="s">
        <v>1843</v>
      </c>
      <c r="AI3873" s="1">
        <v>8.3000000000000007</v>
      </c>
      <c r="AP3873" s="98" t="s">
        <v>57</v>
      </c>
      <c r="AQ3873" s="1">
        <v>2</v>
      </c>
    </row>
    <row r="3874" spans="2:43" x14ac:dyDescent="0.25">
      <c r="B3874" s="70">
        <v>2011</v>
      </c>
      <c r="C3874" s="70">
        <v>3</v>
      </c>
      <c r="J3874" s="1" t="s">
        <v>1842</v>
      </c>
      <c r="AC3874" s="1" t="s">
        <v>1843</v>
      </c>
      <c r="AD3874" s="1">
        <v>2</v>
      </c>
      <c r="AH3874" s="1" t="s">
        <v>1843</v>
      </c>
      <c r="AI3874" s="1">
        <v>8.9</v>
      </c>
      <c r="AP3874" s="98" t="s">
        <v>57</v>
      </c>
      <c r="AQ3874" s="1">
        <v>2</v>
      </c>
    </row>
    <row r="3875" spans="2:43" x14ac:dyDescent="0.25">
      <c r="B3875" s="74">
        <v>2010</v>
      </c>
      <c r="C3875" s="74">
        <v>3</v>
      </c>
      <c r="J3875" s="1" t="s">
        <v>1842</v>
      </c>
      <c r="AC3875" s="1" t="s">
        <v>1843</v>
      </c>
      <c r="AD3875" s="1">
        <v>2</v>
      </c>
      <c r="AH3875" s="1" t="s">
        <v>1843</v>
      </c>
      <c r="AI3875" s="1">
        <v>8.85</v>
      </c>
      <c r="AP3875" s="98" t="s">
        <v>57</v>
      </c>
      <c r="AQ3875" s="1">
        <v>2</v>
      </c>
    </row>
    <row r="3876" spans="2:43" x14ac:dyDescent="0.25">
      <c r="B3876" s="70">
        <v>2009</v>
      </c>
      <c r="C3876" s="70">
        <v>3</v>
      </c>
      <c r="J3876" s="1" t="s">
        <v>1843</v>
      </c>
      <c r="AC3876" s="1" t="s">
        <v>1843</v>
      </c>
      <c r="AD3876" s="1">
        <v>2</v>
      </c>
      <c r="AH3876" s="1" t="s">
        <v>1843</v>
      </c>
      <c r="AI3876" s="1">
        <v>8.64</v>
      </c>
      <c r="AP3876" s="98" t="s">
        <v>57</v>
      </c>
      <c r="AQ3876" s="1">
        <v>2</v>
      </c>
    </row>
    <row r="3877" spans="2:43" x14ac:dyDescent="0.25">
      <c r="B3877" s="74">
        <v>2008</v>
      </c>
      <c r="C3877" s="74">
        <v>3</v>
      </c>
      <c r="J3877" s="1" t="s">
        <v>1843</v>
      </c>
      <c r="AC3877" s="1" t="s">
        <v>1843</v>
      </c>
      <c r="AD3877" s="1">
        <v>2</v>
      </c>
      <c r="AH3877" s="1" t="s">
        <v>1843</v>
      </c>
      <c r="AI3877" s="1">
        <v>8.75</v>
      </c>
      <c r="AP3877" s="98" t="s">
        <v>57</v>
      </c>
      <c r="AQ3877" s="1">
        <v>2</v>
      </c>
    </row>
    <row r="3878" spans="2:43" x14ac:dyDescent="0.25">
      <c r="B3878" s="70">
        <v>2007</v>
      </c>
      <c r="C3878" s="70">
        <v>3</v>
      </c>
      <c r="J3878" s="1" t="s">
        <v>1843</v>
      </c>
      <c r="AC3878" s="1" t="s">
        <v>1843</v>
      </c>
      <c r="AD3878" s="1">
        <v>2</v>
      </c>
      <c r="AH3878" s="1" t="s">
        <v>1843</v>
      </c>
      <c r="AI3878" s="1">
        <v>9.02</v>
      </c>
      <c r="AP3878" s="98" t="s">
        <v>57</v>
      </c>
      <c r="AQ3878" s="1">
        <v>2</v>
      </c>
    </row>
    <row r="3879" spans="2:43" x14ac:dyDescent="0.25">
      <c r="B3879" s="74">
        <v>2006</v>
      </c>
      <c r="C3879" s="74">
        <v>3</v>
      </c>
      <c r="J3879" s="1" t="s">
        <v>1843</v>
      </c>
      <c r="AC3879" s="1" t="s">
        <v>1843</v>
      </c>
      <c r="AD3879" s="1">
        <v>2</v>
      </c>
      <c r="AH3879" s="1" t="s">
        <v>1843</v>
      </c>
      <c r="AI3879" s="1">
        <v>8.01</v>
      </c>
      <c r="AP3879" s="98" t="s">
        <v>57</v>
      </c>
      <c r="AQ3879" s="1">
        <v>2</v>
      </c>
    </row>
    <row r="3880" spans="2:43" x14ac:dyDescent="0.25">
      <c r="B3880" s="70">
        <v>2005</v>
      </c>
      <c r="C3880" s="70">
        <v>3</v>
      </c>
      <c r="J3880" s="1" t="s">
        <v>1843</v>
      </c>
      <c r="AC3880" s="1" t="s">
        <v>1843</v>
      </c>
      <c r="AD3880" s="1">
        <v>2</v>
      </c>
      <c r="AH3880" s="1" t="s">
        <v>1843</v>
      </c>
      <c r="AI3880" s="1">
        <v>7.72</v>
      </c>
      <c r="AP3880" s="98" t="s">
        <v>57</v>
      </c>
      <c r="AQ3880" s="1">
        <v>2</v>
      </c>
    </row>
    <row r="3881" spans="2:43" x14ac:dyDescent="0.25">
      <c r="B3881" s="74">
        <v>2014</v>
      </c>
      <c r="C3881" s="74">
        <v>1</v>
      </c>
      <c r="J3881" s="1" t="s">
        <v>1843</v>
      </c>
      <c r="AC3881" s="1" t="s">
        <v>1840</v>
      </c>
      <c r="AD3881" s="1">
        <v>1</v>
      </c>
      <c r="AH3881" s="1" t="s">
        <v>1840</v>
      </c>
      <c r="AI3881" s="1">
        <v>6.13</v>
      </c>
      <c r="AP3881" s="98" t="s">
        <v>58</v>
      </c>
      <c r="AQ3881" s="1">
        <v>1</v>
      </c>
    </row>
    <row r="3882" spans="2:43" x14ac:dyDescent="0.25">
      <c r="B3882" s="70">
        <v>2013</v>
      </c>
      <c r="C3882" s="70">
        <v>1</v>
      </c>
      <c r="J3882" s="1" t="s">
        <v>1843</v>
      </c>
      <c r="AC3882" s="1" t="s">
        <v>1840</v>
      </c>
      <c r="AD3882" s="1">
        <v>1</v>
      </c>
      <c r="AH3882" s="1" t="s">
        <v>1840</v>
      </c>
      <c r="AI3882" s="1">
        <v>5.91</v>
      </c>
      <c r="AP3882" s="98" t="s">
        <v>58</v>
      </c>
      <c r="AQ3882" s="1">
        <v>1</v>
      </c>
    </row>
    <row r="3883" spans="2:43" x14ac:dyDescent="0.25">
      <c r="B3883" s="74">
        <v>2012</v>
      </c>
      <c r="C3883" s="74">
        <v>1</v>
      </c>
      <c r="J3883" s="1" t="s">
        <v>1843</v>
      </c>
      <c r="AC3883" s="1" t="s">
        <v>1840</v>
      </c>
      <c r="AD3883" s="1">
        <v>1</v>
      </c>
      <c r="AH3883" s="1" t="s">
        <v>1840</v>
      </c>
      <c r="AI3883" s="1">
        <v>7.71</v>
      </c>
      <c r="AP3883" s="98" t="s">
        <v>58</v>
      </c>
      <c r="AQ3883" s="1">
        <v>1</v>
      </c>
    </row>
    <row r="3884" spans="2:43" x14ac:dyDescent="0.25">
      <c r="B3884" s="70">
        <v>2011</v>
      </c>
      <c r="C3884" s="70">
        <v>1</v>
      </c>
      <c r="J3884" s="1" t="s">
        <v>1843</v>
      </c>
      <c r="AC3884" s="1" t="s">
        <v>1840</v>
      </c>
      <c r="AD3884" s="1">
        <v>1</v>
      </c>
      <c r="AH3884" s="1" t="s">
        <v>1840</v>
      </c>
      <c r="AI3884" s="1">
        <v>8.14</v>
      </c>
      <c r="AP3884" s="98" t="s">
        <v>58</v>
      </c>
      <c r="AQ3884" s="1">
        <v>1</v>
      </c>
    </row>
    <row r="3885" spans="2:43" x14ac:dyDescent="0.25">
      <c r="B3885" s="74">
        <v>2010</v>
      </c>
      <c r="C3885" s="74">
        <v>1</v>
      </c>
      <c r="J3885" s="1" t="s">
        <v>1843</v>
      </c>
      <c r="AC3885" s="1" t="s">
        <v>1840</v>
      </c>
      <c r="AD3885" s="1">
        <v>1</v>
      </c>
      <c r="AH3885" s="1" t="s">
        <v>1840</v>
      </c>
      <c r="AI3885" s="1">
        <v>7.24</v>
      </c>
      <c r="AP3885" s="98" t="s">
        <v>58</v>
      </c>
      <c r="AQ3885" s="1">
        <v>1</v>
      </c>
    </row>
    <row r="3886" spans="2:43" x14ac:dyDescent="0.25">
      <c r="B3886" s="70">
        <v>2009</v>
      </c>
      <c r="C3886" s="70">
        <v>1</v>
      </c>
      <c r="J3886" s="1" t="s">
        <v>1840</v>
      </c>
      <c r="AC3886" s="1" t="s">
        <v>1840</v>
      </c>
      <c r="AD3886" s="1">
        <v>1</v>
      </c>
      <c r="AH3886" s="1" t="s">
        <v>1840</v>
      </c>
      <c r="AI3886" s="1">
        <v>6.66</v>
      </c>
      <c r="AP3886" s="98" t="s">
        <v>58</v>
      </c>
      <c r="AQ3886" s="1">
        <v>1</v>
      </c>
    </row>
    <row r="3887" spans="2:43" x14ac:dyDescent="0.25">
      <c r="B3887" s="74">
        <v>2008</v>
      </c>
      <c r="C3887" s="74">
        <v>1</v>
      </c>
      <c r="J3887" s="1" t="s">
        <v>1840</v>
      </c>
      <c r="AC3887" s="1" t="s">
        <v>1840</v>
      </c>
      <c r="AD3887" s="1">
        <v>1</v>
      </c>
      <c r="AH3887" s="1" t="s">
        <v>1840</v>
      </c>
      <c r="AI3887" s="1">
        <v>7.17</v>
      </c>
      <c r="AP3887" s="98" t="s">
        <v>58</v>
      </c>
      <c r="AQ3887" s="1">
        <v>1</v>
      </c>
    </row>
    <row r="3888" spans="2:43" x14ac:dyDescent="0.25">
      <c r="B3888" s="70">
        <v>2007</v>
      </c>
      <c r="C3888" s="70">
        <v>1</v>
      </c>
      <c r="J3888" s="1" t="s">
        <v>1840</v>
      </c>
      <c r="AC3888" s="1" t="s">
        <v>1840</v>
      </c>
      <c r="AD3888" s="1">
        <v>1</v>
      </c>
      <c r="AH3888" s="1" t="s">
        <v>1840</v>
      </c>
      <c r="AI3888" s="1">
        <v>8.65</v>
      </c>
      <c r="AP3888" s="98" t="s">
        <v>58</v>
      </c>
      <c r="AQ3888" s="1">
        <v>1</v>
      </c>
    </row>
    <row r="3889" spans="2:43" x14ac:dyDescent="0.25">
      <c r="B3889" s="74">
        <v>2006</v>
      </c>
      <c r="C3889" s="74">
        <v>1</v>
      </c>
      <c r="J3889" s="1" t="s">
        <v>1840</v>
      </c>
      <c r="AC3889" s="1" t="s">
        <v>1840</v>
      </c>
      <c r="AD3889" s="1">
        <v>1</v>
      </c>
      <c r="AH3889" s="1" t="s">
        <v>1840</v>
      </c>
      <c r="AI3889" s="1">
        <v>6.18</v>
      </c>
      <c r="AP3889" s="98" t="s">
        <v>58</v>
      </c>
      <c r="AQ3889" s="1">
        <v>1</v>
      </c>
    </row>
    <row r="3890" spans="2:43" x14ac:dyDescent="0.25">
      <c r="B3890" s="70">
        <v>2005</v>
      </c>
      <c r="C3890" s="70">
        <v>1</v>
      </c>
      <c r="J3890" s="1" t="s">
        <v>1840</v>
      </c>
      <c r="AC3890" s="1" t="s">
        <v>1840</v>
      </c>
      <c r="AD3890" s="1">
        <v>1</v>
      </c>
      <c r="AH3890" s="1" t="s">
        <v>1840</v>
      </c>
      <c r="AI3890" s="1">
        <v>4.7</v>
      </c>
      <c r="AP3890" s="98" t="s">
        <v>58</v>
      </c>
      <c r="AQ3890" s="1">
        <v>1</v>
      </c>
    </row>
    <row r="3891" spans="2:43" x14ac:dyDescent="0.25">
      <c r="B3891" s="74">
        <v>2004</v>
      </c>
      <c r="C3891" s="74">
        <v>1</v>
      </c>
      <c r="J3891" s="1" t="s">
        <v>1840</v>
      </c>
      <c r="AC3891" s="1" t="s">
        <v>1840</v>
      </c>
      <c r="AD3891" s="1">
        <v>1</v>
      </c>
      <c r="AH3891" s="1" t="s">
        <v>1840</v>
      </c>
      <c r="AI3891" s="1">
        <v>3.74</v>
      </c>
      <c r="AP3891" s="98" t="s">
        <v>58</v>
      </c>
      <c r="AQ3891" s="1">
        <v>1</v>
      </c>
    </row>
    <row r="3892" spans="2:43" x14ac:dyDescent="0.25">
      <c r="B3892" s="70">
        <v>2003</v>
      </c>
      <c r="C3892" s="70">
        <v>2</v>
      </c>
      <c r="J3892" s="1" t="s">
        <v>1840</v>
      </c>
      <c r="AC3892" s="1" t="s">
        <v>1840</v>
      </c>
      <c r="AD3892" s="1">
        <v>1</v>
      </c>
      <c r="AH3892" s="1" t="s">
        <v>1840</v>
      </c>
      <c r="AI3892" s="1">
        <v>3.36</v>
      </c>
      <c r="AP3892" s="98" t="s">
        <v>58</v>
      </c>
      <c r="AQ3892" s="1">
        <v>1</v>
      </c>
    </row>
    <row r="3893" spans="2:43" x14ac:dyDescent="0.25">
      <c r="B3893" s="74">
        <v>2002</v>
      </c>
      <c r="C3893" s="74">
        <v>2</v>
      </c>
      <c r="J3893" s="1" t="s">
        <v>1840</v>
      </c>
      <c r="AC3893" s="1" t="s">
        <v>1840</v>
      </c>
      <c r="AD3893" s="1">
        <v>2</v>
      </c>
      <c r="AH3893" s="1" t="s">
        <v>1840</v>
      </c>
      <c r="AI3893" s="1">
        <v>2.72</v>
      </c>
      <c r="AP3893" s="98" t="s">
        <v>58</v>
      </c>
      <c r="AQ3893" s="1">
        <v>2</v>
      </c>
    </row>
    <row r="3894" spans="2:43" x14ac:dyDescent="0.25">
      <c r="B3894" s="70">
        <v>2001</v>
      </c>
      <c r="C3894" s="70">
        <v>2</v>
      </c>
      <c r="J3894" s="1" t="s">
        <v>1840</v>
      </c>
      <c r="AC3894" s="1" t="s">
        <v>1840</v>
      </c>
      <c r="AD3894" s="1">
        <v>2</v>
      </c>
      <c r="AH3894" s="1" t="s">
        <v>1840</v>
      </c>
      <c r="AI3894" s="1">
        <v>2.76</v>
      </c>
      <c r="AP3894" s="98" t="s">
        <v>58</v>
      </c>
      <c r="AQ3894" s="1">
        <v>2</v>
      </c>
    </row>
    <row r="3895" spans="2:43" x14ac:dyDescent="0.25">
      <c r="B3895" s="74">
        <v>2000</v>
      </c>
      <c r="C3895" s="74">
        <v>2</v>
      </c>
      <c r="J3895" s="1" t="s">
        <v>1840</v>
      </c>
      <c r="AC3895" s="1" t="s">
        <v>1840</v>
      </c>
      <c r="AD3895" s="1">
        <v>2</v>
      </c>
      <c r="AH3895" s="1" t="s">
        <v>1840</v>
      </c>
      <c r="AI3895" s="1">
        <v>3.28</v>
      </c>
      <c r="AP3895" s="98" t="s">
        <v>58</v>
      </c>
      <c r="AQ3895" s="1">
        <v>2</v>
      </c>
    </row>
    <row r="3896" spans="2:43" x14ac:dyDescent="0.25">
      <c r="B3896" s="70">
        <v>2014</v>
      </c>
      <c r="C3896" s="70">
        <v>3</v>
      </c>
      <c r="J3896" s="1" t="s">
        <v>1840</v>
      </c>
      <c r="AC3896" s="1" t="s">
        <v>1842</v>
      </c>
      <c r="AD3896" s="1">
        <v>2</v>
      </c>
      <c r="AH3896" s="1" t="s">
        <v>1842</v>
      </c>
      <c r="AI3896" s="1">
        <v>11.03</v>
      </c>
      <c r="AP3896" s="98" t="s">
        <v>59</v>
      </c>
      <c r="AQ3896" s="1">
        <v>2</v>
      </c>
    </row>
    <row r="3897" spans="2:43" x14ac:dyDescent="0.25">
      <c r="B3897" s="74">
        <v>2013</v>
      </c>
      <c r="C3897" s="74">
        <v>3</v>
      </c>
      <c r="J3897" s="1" t="s">
        <v>1840</v>
      </c>
      <c r="AC3897" s="1" t="s">
        <v>1842</v>
      </c>
      <c r="AD3897" s="1">
        <v>2</v>
      </c>
      <c r="AH3897" s="1" t="s">
        <v>1842</v>
      </c>
      <c r="AI3897" s="1">
        <v>10.94</v>
      </c>
      <c r="AP3897" s="98" t="s">
        <v>59</v>
      </c>
      <c r="AQ3897" s="1">
        <v>2</v>
      </c>
    </row>
    <row r="3898" spans="2:43" x14ac:dyDescent="0.25">
      <c r="B3898" s="70">
        <v>2012</v>
      </c>
      <c r="C3898" s="70">
        <v>3</v>
      </c>
      <c r="J3898" s="1" t="s">
        <v>1840</v>
      </c>
      <c r="AC3898" s="1" t="s">
        <v>1842</v>
      </c>
      <c r="AD3898" s="1">
        <v>2</v>
      </c>
      <c r="AH3898" s="1" t="s">
        <v>1842</v>
      </c>
      <c r="AI3898" s="1">
        <v>11.18</v>
      </c>
      <c r="AP3898" s="98" t="s">
        <v>59</v>
      </c>
      <c r="AQ3898" s="1">
        <v>2</v>
      </c>
    </row>
    <row r="3899" spans="2:43" x14ac:dyDescent="0.25">
      <c r="B3899" s="74">
        <v>2011</v>
      </c>
      <c r="C3899" s="74">
        <v>3</v>
      </c>
      <c r="J3899" s="1" t="s">
        <v>1840</v>
      </c>
      <c r="AC3899" s="1" t="s">
        <v>1842</v>
      </c>
      <c r="AD3899" s="1">
        <v>2</v>
      </c>
      <c r="AH3899" s="1" t="s">
        <v>1842</v>
      </c>
      <c r="AI3899" s="1">
        <v>11.2</v>
      </c>
      <c r="AP3899" s="98" t="s">
        <v>59</v>
      </c>
      <c r="AQ3899" s="1">
        <v>2</v>
      </c>
    </row>
    <row r="3900" spans="2:43" x14ac:dyDescent="0.25">
      <c r="B3900" s="70">
        <v>2010</v>
      </c>
      <c r="C3900" s="70">
        <v>3</v>
      </c>
      <c r="J3900" s="1" t="s">
        <v>1840</v>
      </c>
      <c r="AC3900" s="1" t="s">
        <v>1842</v>
      </c>
      <c r="AD3900" s="1">
        <v>2</v>
      </c>
      <c r="AH3900" s="1" t="s">
        <v>1842</v>
      </c>
      <c r="AI3900" s="1">
        <v>11.2</v>
      </c>
      <c r="AP3900" s="98" t="s">
        <v>59</v>
      </c>
      <c r="AQ3900" s="1">
        <v>2</v>
      </c>
    </row>
    <row r="3901" spans="2:43" x14ac:dyDescent="0.25">
      <c r="B3901" s="74">
        <v>2009</v>
      </c>
      <c r="C3901" s="74">
        <v>3</v>
      </c>
      <c r="J3901" s="1" t="s">
        <v>1842</v>
      </c>
      <c r="AC3901" s="1" t="s">
        <v>1842</v>
      </c>
      <c r="AD3901" s="1">
        <v>2</v>
      </c>
      <c r="AH3901" s="1" t="s">
        <v>1842</v>
      </c>
      <c r="AI3901" s="1">
        <v>11.22</v>
      </c>
      <c r="AP3901" s="98" t="s">
        <v>59</v>
      </c>
      <c r="AQ3901" s="1">
        <v>2</v>
      </c>
    </row>
    <row r="3902" spans="2:43" x14ac:dyDescent="0.25">
      <c r="B3902" s="70">
        <v>2008</v>
      </c>
      <c r="C3902" s="70">
        <v>3</v>
      </c>
      <c r="J3902" s="1" t="s">
        <v>1842</v>
      </c>
      <c r="AC3902" s="1" t="s">
        <v>1842</v>
      </c>
      <c r="AD3902" s="1">
        <v>2</v>
      </c>
      <c r="AH3902" s="1" t="s">
        <v>1842</v>
      </c>
      <c r="AI3902" s="1">
        <v>11.36</v>
      </c>
      <c r="AP3902" s="98" t="s">
        <v>59</v>
      </c>
      <c r="AQ3902" s="1">
        <v>2</v>
      </c>
    </row>
    <row r="3903" spans="2:43" x14ac:dyDescent="0.25">
      <c r="B3903" s="74">
        <v>2007</v>
      </c>
      <c r="C3903" s="74">
        <v>3</v>
      </c>
      <c r="J3903" s="1" t="s">
        <v>1842</v>
      </c>
      <c r="AC3903" s="1" t="s">
        <v>1842</v>
      </c>
      <c r="AD3903" s="1">
        <v>3</v>
      </c>
      <c r="AH3903" s="1" t="s">
        <v>1842</v>
      </c>
      <c r="AI3903" s="1">
        <v>11.5</v>
      </c>
      <c r="AP3903" s="98" t="s">
        <v>59</v>
      </c>
      <c r="AQ3903" s="1">
        <v>3</v>
      </c>
    </row>
    <row r="3904" spans="2:43" x14ac:dyDescent="0.25">
      <c r="B3904" s="70">
        <v>2006</v>
      </c>
      <c r="C3904" s="70">
        <v>3</v>
      </c>
      <c r="J3904" s="1" t="s">
        <v>1842</v>
      </c>
      <c r="AC3904" s="1" t="s">
        <v>1842</v>
      </c>
      <c r="AD3904" s="1">
        <v>3</v>
      </c>
      <c r="AH3904" s="1" t="s">
        <v>1842</v>
      </c>
      <c r="AI3904" s="1">
        <v>11.76</v>
      </c>
      <c r="AP3904" s="98" t="s">
        <v>59</v>
      </c>
      <c r="AQ3904" s="1">
        <v>3</v>
      </c>
    </row>
    <row r="3905" spans="2:43" x14ac:dyDescent="0.25">
      <c r="B3905" s="74">
        <v>2005</v>
      </c>
      <c r="C3905" s="74">
        <v>3</v>
      </c>
      <c r="J3905" s="1" t="s">
        <v>1842</v>
      </c>
      <c r="AC3905" s="1" t="s">
        <v>1842</v>
      </c>
      <c r="AD3905" s="1">
        <v>3</v>
      </c>
      <c r="AH3905" s="1" t="s">
        <v>1842</v>
      </c>
      <c r="AI3905" s="1">
        <v>11.67</v>
      </c>
      <c r="AP3905" s="98" t="s">
        <v>59</v>
      </c>
      <c r="AQ3905" s="1">
        <v>3</v>
      </c>
    </row>
    <row r="3906" spans="2:43" x14ac:dyDescent="0.25">
      <c r="B3906" s="70">
        <v>2004</v>
      </c>
      <c r="C3906" s="70">
        <v>3</v>
      </c>
      <c r="J3906" s="1" t="s">
        <v>1842</v>
      </c>
      <c r="AC3906" s="1" t="s">
        <v>1842</v>
      </c>
      <c r="AD3906" s="1">
        <v>3</v>
      </c>
      <c r="AH3906" s="1" t="s">
        <v>1842</v>
      </c>
      <c r="AI3906" s="1">
        <v>11.83</v>
      </c>
      <c r="AP3906" s="98" t="s">
        <v>59</v>
      </c>
      <c r="AQ3906" s="1">
        <v>3</v>
      </c>
    </row>
    <row r="3907" spans="2:43" x14ac:dyDescent="0.25">
      <c r="B3907" s="74">
        <v>2003</v>
      </c>
      <c r="C3907" s="74">
        <v>4</v>
      </c>
      <c r="J3907" s="1" t="s">
        <v>1842</v>
      </c>
      <c r="AC3907" s="1" t="s">
        <v>1842</v>
      </c>
      <c r="AD3907" s="1">
        <v>3</v>
      </c>
      <c r="AH3907" s="1" t="s">
        <v>1842</v>
      </c>
      <c r="AI3907" s="1">
        <v>11.92</v>
      </c>
      <c r="AP3907" s="98" t="s">
        <v>59</v>
      </c>
      <c r="AQ3907" s="1">
        <v>3</v>
      </c>
    </row>
    <row r="3908" spans="2:43" x14ac:dyDescent="0.25">
      <c r="B3908" s="70">
        <v>2002</v>
      </c>
      <c r="C3908" s="70">
        <v>4</v>
      </c>
      <c r="J3908" s="1" t="s">
        <v>1842</v>
      </c>
      <c r="AC3908" s="1" t="s">
        <v>1842</v>
      </c>
      <c r="AD3908" s="1">
        <v>3</v>
      </c>
      <c r="AH3908" s="1" t="s">
        <v>1842</v>
      </c>
      <c r="AI3908" s="1">
        <v>12.25</v>
      </c>
      <c r="AP3908" s="98" t="s">
        <v>59</v>
      </c>
      <c r="AQ3908" s="1">
        <v>3</v>
      </c>
    </row>
    <row r="3909" spans="2:43" x14ac:dyDescent="0.25">
      <c r="B3909" s="74">
        <v>2001</v>
      </c>
      <c r="C3909" s="74">
        <v>4</v>
      </c>
      <c r="J3909" s="1" t="s">
        <v>1842</v>
      </c>
      <c r="AC3909" s="1" t="s">
        <v>1842</v>
      </c>
      <c r="AD3909" s="1">
        <v>3</v>
      </c>
      <c r="AH3909" s="1" t="s">
        <v>1842</v>
      </c>
      <c r="AI3909" s="1">
        <v>12.46</v>
      </c>
      <c r="AP3909" s="98" t="s">
        <v>59</v>
      </c>
      <c r="AQ3909" s="1">
        <v>3</v>
      </c>
    </row>
    <row r="3910" spans="2:43" x14ac:dyDescent="0.25">
      <c r="B3910" s="70">
        <v>2000</v>
      </c>
      <c r="C3910" s="70">
        <v>4</v>
      </c>
      <c r="J3910" s="1" t="s">
        <v>1842</v>
      </c>
      <c r="AC3910" s="1" t="s">
        <v>1842</v>
      </c>
      <c r="AD3910" s="1">
        <v>3</v>
      </c>
      <c r="AH3910" s="1" t="s">
        <v>1842</v>
      </c>
      <c r="AI3910" s="1">
        <v>12.91</v>
      </c>
      <c r="AP3910" s="98" t="s">
        <v>59</v>
      </c>
      <c r="AQ3910" s="1">
        <v>3</v>
      </c>
    </row>
    <row r="3911" spans="2:43" x14ac:dyDescent="0.25">
      <c r="B3911" s="74">
        <v>2014</v>
      </c>
      <c r="C3911" s="74">
        <v>54</v>
      </c>
      <c r="J3911" s="1" t="s">
        <v>1842</v>
      </c>
      <c r="AC3911" s="1" t="s">
        <v>1843</v>
      </c>
      <c r="AD3911" s="1">
        <v>37</v>
      </c>
      <c r="AH3911" s="1" t="s">
        <v>1843</v>
      </c>
      <c r="AI3911" s="1">
        <v>0.01</v>
      </c>
      <c r="AP3911" s="98" t="s">
        <v>60</v>
      </c>
      <c r="AQ3911" s="1">
        <v>37</v>
      </c>
    </row>
    <row r="3912" spans="2:43" x14ac:dyDescent="0.25">
      <c r="B3912" s="70">
        <v>2013</v>
      </c>
      <c r="C3912" s="70">
        <v>55</v>
      </c>
      <c r="J3912" s="1" t="s">
        <v>1842</v>
      </c>
      <c r="AC3912" s="1" t="s">
        <v>1843</v>
      </c>
      <c r="AD3912" s="1">
        <v>38</v>
      </c>
      <c r="AH3912" s="1" t="s">
        <v>1843</v>
      </c>
      <c r="AI3912" s="1">
        <v>0.01</v>
      </c>
      <c r="AP3912" s="98" t="s">
        <v>60</v>
      </c>
      <c r="AQ3912" s="1">
        <v>38</v>
      </c>
    </row>
    <row r="3913" spans="2:43" x14ac:dyDescent="0.25">
      <c r="B3913" s="74">
        <v>2012</v>
      </c>
      <c r="C3913" s="74">
        <v>56</v>
      </c>
      <c r="J3913" s="1" t="s">
        <v>1842</v>
      </c>
      <c r="AC3913" s="1" t="s">
        <v>1843</v>
      </c>
      <c r="AD3913" s="1">
        <v>39</v>
      </c>
      <c r="AH3913" s="1" t="s">
        <v>1843</v>
      </c>
      <c r="AI3913" s="1">
        <v>0.01</v>
      </c>
      <c r="AP3913" s="98" t="s">
        <v>60</v>
      </c>
      <c r="AQ3913" s="1">
        <v>39</v>
      </c>
    </row>
    <row r="3914" spans="2:43" x14ac:dyDescent="0.25">
      <c r="B3914" s="70">
        <v>2011</v>
      </c>
      <c r="C3914" s="70">
        <v>58</v>
      </c>
      <c r="J3914" s="1" t="s">
        <v>1842</v>
      </c>
      <c r="AC3914" s="1" t="s">
        <v>1843</v>
      </c>
      <c r="AD3914" s="1">
        <v>40</v>
      </c>
      <c r="AH3914" s="1" t="s">
        <v>1843</v>
      </c>
      <c r="AI3914" s="1">
        <v>1.64</v>
      </c>
      <c r="AP3914" s="98" t="s">
        <v>60</v>
      </c>
      <c r="AQ3914" s="1">
        <v>40</v>
      </c>
    </row>
    <row r="3915" spans="2:43" x14ac:dyDescent="0.25">
      <c r="B3915" s="74">
        <v>2010</v>
      </c>
      <c r="C3915" s="74">
        <v>59</v>
      </c>
      <c r="J3915" s="1" t="s">
        <v>1842</v>
      </c>
      <c r="AC3915" s="1" t="s">
        <v>1843</v>
      </c>
      <c r="AD3915" s="1">
        <v>40</v>
      </c>
      <c r="AH3915" s="1" t="s">
        <v>1843</v>
      </c>
      <c r="AI3915" s="1">
        <v>1.69</v>
      </c>
      <c r="AP3915" s="98" t="s">
        <v>60</v>
      </c>
      <c r="AQ3915" s="1">
        <v>40</v>
      </c>
    </row>
    <row r="3916" spans="2:43" x14ac:dyDescent="0.25">
      <c r="B3916" s="70">
        <v>2009</v>
      </c>
      <c r="C3916" s="70">
        <v>60</v>
      </c>
      <c r="J3916" s="1" t="s">
        <v>1843</v>
      </c>
      <c r="AC3916" s="1" t="s">
        <v>1843</v>
      </c>
      <c r="AD3916" s="1">
        <v>41</v>
      </c>
      <c r="AH3916" s="1" t="s">
        <v>1843</v>
      </c>
      <c r="AI3916" s="1">
        <v>1.76</v>
      </c>
      <c r="AP3916" s="98" t="s">
        <v>60</v>
      </c>
      <c r="AQ3916" s="1">
        <v>41</v>
      </c>
    </row>
    <row r="3917" spans="2:43" x14ac:dyDescent="0.25">
      <c r="B3917" s="74">
        <v>2008</v>
      </c>
      <c r="C3917" s="74">
        <v>61</v>
      </c>
      <c r="J3917" s="1" t="s">
        <v>1843</v>
      </c>
      <c r="AC3917" s="1" t="s">
        <v>1843</v>
      </c>
      <c r="AD3917" s="1">
        <v>41</v>
      </c>
      <c r="AH3917" s="1" t="s">
        <v>1843</v>
      </c>
      <c r="AI3917" s="1">
        <v>1.78</v>
      </c>
      <c r="AP3917" s="98" t="s">
        <v>60</v>
      </c>
      <c r="AQ3917" s="1">
        <v>41</v>
      </c>
    </row>
    <row r="3918" spans="2:43" x14ac:dyDescent="0.25">
      <c r="B3918" s="70">
        <v>2007</v>
      </c>
      <c r="C3918" s="70">
        <v>61</v>
      </c>
      <c r="J3918" s="1" t="s">
        <v>1843</v>
      </c>
      <c r="AC3918" s="1" t="s">
        <v>1843</v>
      </c>
      <c r="AD3918" s="1">
        <v>41</v>
      </c>
      <c r="AH3918" s="1" t="s">
        <v>1843</v>
      </c>
      <c r="AI3918" s="1">
        <v>1.25</v>
      </c>
      <c r="AP3918" s="98" t="s">
        <v>60</v>
      </c>
      <c r="AQ3918" s="1">
        <v>41</v>
      </c>
    </row>
    <row r="3919" spans="2:43" x14ac:dyDescent="0.25">
      <c r="B3919" s="74">
        <v>2006</v>
      </c>
      <c r="C3919" s="74">
        <v>62</v>
      </c>
      <c r="J3919" s="1" t="s">
        <v>1843</v>
      </c>
      <c r="AC3919" s="1" t="s">
        <v>1843</v>
      </c>
      <c r="AD3919" s="1">
        <v>41</v>
      </c>
      <c r="AH3919" s="1" t="s">
        <v>1843</v>
      </c>
      <c r="AI3919" s="1">
        <v>1.7</v>
      </c>
      <c r="AP3919" s="98" t="s">
        <v>60</v>
      </c>
      <c r="AQ3919" s="1">
        <v>41</v>
      </c>
    </row>
    <row r="3920" spans="2:43" x14ac:dyDescent="0.25">
      <c r="B3920" s="70">
        <v>2005</v>
      </c>
      <c r="C3920" s="70">
        <v>62</v>
      </c>
      <c r="J3920" s="1" t="s">
        <v>1843</v>
      </c>
      <c r="AC3920" s="1" t="s">
        <v>1843</v>
      </c>
      <c r="AD3920" s="1">
        <v>41</v>
      </c>
      <c r="AH3920" s="1" t="s">
        <v>1843</v>
      </c>
      <c r="AI3920" s="1">
        <v>1.5</v>
      </c>
      <c r="AP3920" s="98" t="s">
        <v>60</v>
      </c>
      <c r="AQ3920" s="1">
        <v>41</v>
      </c>
    </row>
    <row r="3921" spans="2:43" x14ac:dyDescent="0.25">
      <c r="B3921" s="74">
        <v>2004</v>
      </c>
      <c r="C3921" s="74">
        <v>62</v>
      </c>
      <c r="J3921" s="1" t="s">
        <v>1843</v>
      </c>
      <c r="AC3921" s="1" t="s">
        <v>1843</v>
      </c>
      <c r="AD3921" s="1">
        <v>41</v>
      </c>
      <c r="AH3921" s="1" t="s">
        <v>1843</v>
      </c>
      <c r="AI3921" s="1">
        <v>1.46</v>
      </c>
      <c r="AP3921" s="98" t="s">
        <v>60</v>
      </c>
      <c r="AQ3921" s="1">
        <v>41</v>
      </c>
    </row>
    <row r="3922" spans="2:43" x14ac:dyDescent="0.25">
      <c r="B3922" s="70">
        <v>2003</v>
      </c>
      <c r="C3922" s="70">
        <v>63</v>
      </c>
      <c r="J3922" s="1" t="s">
        <v>1843</v>
      </c>
      <c r="AC3922" s="1" t="s">
        <v>1843</v>
      </c>
      <c r="AD3922" s="1">
        <v>41</v>
      </c>
      <c r="AH3922" s="1" t="s">
        <v>1843</v>
      </c>
      <c r="AI3922" s="1">
        <v>1.53</v>
      </c>
      <c r="AP3922" s="98" t="s">
        <v>60</v>
      </c>
      <c r="AQ3922" s="1">
        <v>41</v>
      </c>
    </row>
    <row r="3923" spans="2:43" x14ac:dyDescent="0.25">
      <c r="B3923" s="74">
        <v>2002</v>
      </c>
      <c r="C3923" s="74">
        <v>63</v>
      </c>
      <c r="J3923" s="1" t="s">
        <v>1843</v>
      </c>
      <c r="AC3923" s="1" t="s">
        <v>1843</v>
      </c>
      <c r="AD3923" s="1">
        <v>42</v>
      </c>
      <c r="AH3923" s="1" t="s">
        <v>1843</v>
      </c>
      <c r="AI3923" s="1">
        <v>1.6</v>
      </c>
      <c r="AP3923" s="98" t="s">
        <v>60</v>
      </c>
      <c r="AQ3923" s="1">
        <v>42</v>
      </c>
    </row>
    <row r="3924" spans="2:43" x14ac:dyDescent="0.25">
      <c r="B3924" s="70">
        <v>2014</v>
      </c>
      <c r="C3924" s="70">
        <v>0</v>
      </c>
      <c r="J3924" s="1" t="s">
        <v>1843</v>
      </c>
      <c r="AC3924" s="1" t="s">
        <v>1842</v>
      </c>
      <c r="AD3924" s="1">
        <v>0</v>
      </c>
      <c r="AH3924" s="1" t="s">
        <v>1842</v>
      </c>
      <c r="AI3924" s="1">
        <v>7.53</v>
      </c>
      <c r="AP3924" s="98" t="s">
        <v>61</v>
      </c>
      <c r="AQ3924" s="1">
        <v>0</v>
      </c>
    </row>
    <row r="3925" spans="2:43" x14ac:dyDescent="0.25">
      <c r="B3925" s="74">
        <v>2013</v>
      </c>
      <c r="C3925" s="74">
        <v>0</v>
      </c>
      <c r="J3925" s="1" t="s">
        <v>1843</v>
      </c>
      <c r="AC3925" s="1" t="s">
        <v>1842</v>
      </c>
      <c r="AD3925" s="1">
        <v>0</v>
      </c>
      <c r="AH3925" s="1" t="s">
        <v>1842</v>
      </c>
      <c r="AI3925" s="1">
        <v>7.46</v>
      </c>
      <c r="AP3925" s="98" t="s">
        <v>61</v>
      </c>
      <c r="AQ3925" s="1">
        <v>0</v>
      </c>
    </row>
    <row r="3926" spans="2:43" x14ac:dyDescent="0.25">
      <c r="B3926" s="70">
        <v>2012</v>
      </c>
      <c r="C3926" s="70">
        <v>0</v>
      </c>
      <c r="J3926" s="1" t="s">
        <v>1843</v>
      </c>
      <c r="AC3926" s="1" t="s">
        <v>1842</v>
      </c>
      <c r="AD3926" s="1">
        <v>0</v>
      </c>
      <c r="AH3926" s="1" t="s">
        <v>1842</v>
      </c>
      <c r="AI3926" s="1">
        <v>8.1999999999999993</v>
      </c>
      <c r="AP3926" s="98" t="s">
        <v>61</v>
      </c>
      <c r="AQ3926" s="1">
        <v>0</v>
      </c>
    </row>
    <row r="3927" spans="2:43" x14ac:dyDescent="0.25">
      <c r="B3927" s="74">
        <v>2011</v>
      </c>
      <c r="C3927" s="74">
        <v>0</v>
      </c>
      <c r="J3927" s="1" t="s">
        <v>1843</v>
      </c>
      <c r="AC3927" s="1" t="s">
        <v>1842</v>
      </c>
      <c r="AD3927" s="1">
        <v>0</v>
      </c>
      <c r="AH3927" s="1" t="s">
        <v>1842</v>
      </c>
      <c r="AI3927" s="1">
        <v>8.02</v>
      </c>
      <c r="AP3927" s="98" t="s">
        <v>61</v>
      </c>
      <c r="AQ3927" s="1">
        <v>0</v>
      </c>
    </row>
    <row r="3928" spans="2:43" x14ac:dyDescent="0.25">
      <c r="B3928" s="70">
        <v>2010</v>
      </c>
      <c r="C3928" s="70">
        <v>0</v>
      </c>
      <c r="J3928" s="1" t="s">
        <v>1843</v>
      </c>
      <c r="AC3928" s="1" t="s">
        <v>1842</v>
      </c>
      <c r="AD3928" s="1">
        <v>0</v>
      </c>
      <c r="AH3928" s="1" t="s">
        <v>1842</v>
      </c>
      <c r="AI3928" s="1">
        <v>9</v>
      </c>
      <c r="AP3928" s="98" t="s">
        <v>61</v>
      </c>
      <c r="AQ3928" s="1">
        <v>0</v>
      </c>
    </row>
    <row r="3929" spans="2:43" x14ac:dyDescent="0.25">
      <c r="B3929" s="74">
        <v>2009</v>
      </c>
      <c r="C3929" s="74">
        <v>0</v>
      </c>
      <c r="J3929" s="1" t="s">
        <v>1842</v>
      </c>
      <c r="AC3929" s="1" t="s">
        <v>1842</v>
      </c>
      <c r="AD3929" s="1">
        <v>0</v>
      </c>
      <c r="AH3929" s="1" t="s">
        <v>1842</v>
      </c>
      <c r="AI3929" s="1">
        <v>9.08</v>
      </c>
      <c r="AP3929" s="98" t="s">
        <v>61</v>
      </c>
      <c r="AQ3929" s="1">
        <v>0</v>
      </c>
    </row>
    <row r="3930" spans="2:43" x14ac:dyDescent="0.25">
      <c r="B3930" s="70">
        <v>2008</v>
      </c>
      <c r="C3930" s="70">
        <v>0</v>
      </c>
      <c r="J3930" s="1" t="s">
        <v>1842</v>
      </c>
      <c r="AC3930" s="1" t="s">
        <v>1842</v>
      </c>
      <c r="AD3930" s="1">
        <v>0</v>
      </c>
      <c r="AH3930" s="1" t="s">
        <v>1842</v>
      </c>
      <c r="AI3930" s="1">
        <v>9.51</v>
      </c>
      <c r="AP3930" s="98" t="s">
        <v>61</v>
      </c>
      <c r="AQ3930" s="1">
        <v>0</v>
      </c>
    </row>
    <row r="3931" spans="2:43" x14ac:dyDescent="0.25">
      <c r="B3931" s="74">
        <v>2007</v>
      </c>
      <c r="C3931" s="74">
        <v>0</v>
      </c>
      <c r="J3931" s="1" t="s">
        <v>1842</v>
      </c>
      <c r="AC3931" s="1" t="s">
        <v>1842</v>
      </c>
      <c r="AD3931" s="1">
        <v>0</v>
      </c>
      <c r="AH3931" s="1" t="s">
        <v>1842</v>
      </c>
      <c r="AI3931" s="1">
        <v>9.67</v>
      </c>
      <c r="AP3931" s="98" t="s">
        <v>61</v>
      </c>
      <c r="AQ3931" s="1">
        <v>0</v>
      </c>
    </row>
    <row r="3932" spans="2:43" x14ac:dyDescent="0.25">
      <c r="B3932" s="70">
        <v>2006</v>
      </c>
      <c r="C3932" s="70">
        <v>1</v>
      </c>
      <c r="J3932" s="1" t="s">
        <v>1842</v>
      </c>
      <c r="AC3932" s="1" t="s">
        <v>1842</v>
      </c>
      <c r="AD3932" s="1">
        <v>0</v>
      </c>
      <c r="AH3932" s="1" t="s">
        <v>1842</v>
      </c>
      <c r="AI3932" s="1">
        <v>9.42</v>
      </c>
      <c r="AP3932" s="98" t="s">
        <v>61</v>
      </c>
      <c r="AQ3932" s="1">
        <v>0</v>
      </c>
    </row>
    <row r="3933" spans="2:43" x14ac:dyDescent="0.25">
      <c r="B3933" s="74">
        <v>2005</v>
      </c>
      <c r="C3933" s="74">
        <v>1</v>
      </c>
      <c r="J3933" s="1" t="s">
        <v>1842</v>
      </c>
      <c r="AC3933" s="1" t="s">
        <v>1842</v>
      </c>
      <c r="AD3933" s="1">
        <v>0</v>
      </c>
      <c r="AH3933" s="1" t="s">
        <v>1842</v>
      </c>
      <c r="AI3933" s="1">
        <v>9.9499999999999993</v>
      </c>
      <c r="AP3933" s="98" t="s">
        <v>61</v>
      </c>
      <c r="AQ3933" s="1">
        <v>0</v>
      </c>
    </row>
    <row r="3934" spans="2:43" x14ac:dyDescent="0.25">
      <c r="B3934" s="70">
        <v>2004</v>
      </c>
      <c r="C3934" s="70">
        <v>1</v>
      </c>
      <c r="J3934" s="1" t="s">
        <v>1842</v>
      </c>
      <c r="AC3934" s="1" t="s">
        <v>1842</v>
      </c>
      <c r="AD3934" s="1">
        <v>0</v>
      </c>
      <c r="AH3934" s="1" t="s">
        <v>1842</v>
      </c>
      <c r="AI3934" s="1">
        <v>9.56</v>
      </c>
      <c r="AP3934" s="98" t="s">
        <v>61</v>
      </c>
      <c r="AQ3934" s="1">
        <v>0</v>
      </c>
    </row>
    <row r="3935" spans="2:43" x14ac:dyDescent="0.25">
      <c r="B3935" s="74">
        <v>2003</v>
      </c>
      <c r="C3935" s="74">
        <v>1</v>
      </c>
      <c r="J3935" s="1" t="s">
        <v>1842</v>
      </c>
      <c r="AC3935" s="1" t="s">
        <v>1842</v>
      </c>
      <c r="AD3935" s="1">
        <v>0</v>
      </c>
      <c r="AH3935" s="1" t="s">
        <v>1842</v>
      </c>
      <c r="AI3935" s="1">
        <v>9.4600000000000009</v>
      </c>
      <c r="AP3935" s="98" t="s">
        <v>61</v>
      </c>
      <c r="AQ3935" s="1">
        <v>0</v>
      </c>
    </row>
    <row r="3936" spans="2:43" x14ac:dyDescent="0.25">
      <c r="B3936" s="70">
        <v>2002</v>
      </c>
      <c r="C3936" s="70">
        <v>1</v>
      </c>
      <c r="J3936" s="1" t="s">
        <v>1842</v>
      </c>
      <c r="AC3936" s="1" t="s">
        <v>1842</v>
      </c>
      <c r="AD3936" s="1">
        <v>1</v>
      </c>
      <c r="AH3936" s="1" t="s">
        <v>1842</v>
      </c>
      <c r="AI3936" s="1">
        <v>8.09</v>
      </c>
      <c r="AP3936" s="98" t="s">
        <v>61</v>
      </c>
      <c r="AQ3936" s="1">
        <v>1</v>
      </c>
    </row>
    <row r="3937" spans="2:43" x14ac:dyDescent="0.25">
      <c r="B3937" s="74">
        <v>2001</v>
      </c>
      <c r="C3937" s="74">
        <v>1</v>
      </c>
      <c r="J3937" s="1" t="s">
        <v>1842</v>
      </c>
      <c r="AC3937" s="1" t="s">
        <v>1842</v>
      </c>
      <c r="AD3937" s="1">
        <v>1</v>
      </c>
      <c r="AH3937" s="1" t="s">
        <v>1842</v>
      </c>
      <c r="AI3937" s="1">
        <v>8.6199999999999992</v>
      </c>
      <c r="AP3937" s="98" t="s">
        <v>61</v>
      </c>
      <c r="AQ3937" s="1">
        <v>1</v>
      </c>
    </row>
    <row r="3938" spans="2:43" x14ac:dyDescent="0.25">
      <c r="B3938" s="70">
        <v>2000</v>
      </c>
      <c r="C3938" s="70">
        <v>1</v>
      </c>
      <c r="J3938" s="1" t="s">
        <v>1842</v>
      </c>
      <c r="AC3938" s="1" t="s">
        <v>1842</v>
      </c>
      <c r="AD3938" s="1">
        <v>1</v>
      </c>
      <c r="AH3938" s="1" t="s">
        <v>1842</v>
      </c>
      <c r="AI3938" s="1">
        <v>8.48</v>
      </c>
      <c r="AP3938" s="98" t="s">
        <v>61</v>
      </c>
      <c r="AQ3938" s="1">
        <v>1</v>
      </c>
    </row>
    <row r="3939" spans="2:43" x14ac:dyDescent="0.25">
      <c r="B3939" s="74">
        <v>2014</v>
      </c>
      <c r="C3939" s="74">
        <v>13</v>
      </c>
      <c r="J3939" s="1" t="s">
        <v>1842</v>
      </c>
      <c r="AC3939" s="1" t="s">
        <v>1847</v>
      </c>
      <c r="AD3939" s="1">
        <v>10</v>
      </c>
      <c r="AH3939" s="1" t="s">
        <v>1847</v>
      </c>
      <c r="AI3939" s="1">
        <v>1.88</v>
      </c>
      <c r="AP3939" s="98" t="s">
        <v>62</v>
      </c>
      <c r="AQ3939" s="1">
        <v>10</v>
      </c>
    </row>
    <row r="3940" spans="2:43" x14ac:dyDescent="0.25">
      <c r="B3940" s="70">
        <v>2013</v>
      </c>
      <c r="C3940" s="70">
        <v>13</v>
      </c>
      <c r="J3940" s="1" t="s">
        <v>1842</v>
      </c>
      <c r="AC3940" s="1" t="s">
        <v>1847</v>
      </c>
      <c r="AD3940" s="1">
        <v>11</v>
      </c>
      <c r="AH3940" s="1" t="s">
        <v>1847</v>
      </c>
      <c r="AI3940" s="1">
        <v>1.93</v>
      </c>
      <c r="AP3940" s="98" t="s">
        <v>62</v>
      </c>
      <c r="AQ3940" s="1">
        <v>11</v>
      </c>
    </row>
    <row r="3941" spans="2:43" x14ac:dyDescent="0.25">
      <c r="B3941" s="74">
        <v>2012</v>
      </c>
      <c r="C3941" s="74">
        <v>13</v>
      </c>
      <c r="J3941" s="1" t="s">
        <v>1842</v>
      </c>
      <c r="AC3941" s="1" t="s">
        <v>1847</v>
      </c>
      <c r="AD3941" s="1">
        <v>11</v>
      </c>
      <c r="AH3941" s="1" t="s">
        <v>1847</v>
      </c>
      <c r="AI3941" s="1">
        <v>2.02</v>
      </c>
      <c r="AP3941" s="98" t="s">
        <v>62</v>
      </c>
      <c r="AQ3941" s="1">
        <v>11</v>
      </c>
    </row>
    <row r="3942" spans="2:43" x14ac:dyDescent="0.25">
      <c r="B3942" s="70">
        <v>2011</v>
      </c>
      <c r="C3942" s="70">
        <v>14</v>
      </c>
      <c r="J3942" s="1" t="s">
        <v>1842</v>
      </c>
      <c r="AC3942" s="1" t="s">
        <v>1847</v>
      </c>
      <c r="AD3942" s="1">
        <v>11</v>
      </c>
      <c r="AH3942" s="1" t="s">
        <v>1847</v>
      </c>
      <c r="AI3942" s="1">
        <v>2.16</v>
      </c>
      <c r="AP3942" s="98" t="s">
        <v>62</v>
      </c>
      <c r="AQ3942" s="1">
        <v>11</v>
      </c>
    </row>
    <row r="3943" spans="2:43" x14ac:dyDescent="0.25">
      <c r="B3943" s="74">
        <v>2010</v>
      </c>
      <c r="C3943" s="74">
        <v>14</v>
      </c>
      <c r="J3943" s="1" t="s">
        <v>1842</v>
      </c>
      <c r="AC3943" s="1" t="s">
        <v>1847</v>
      </c>
      <c r="AD3943" s="1">
        <v>12</v>
      </c>
      <c r="AH3943" s="1" t="s">
        <v>1847</v>
      </c>
      <c r="AI3943" s="1">
        <v>2.14</v>
      </c>
      <c r="AP3943" s="98" t="s">
        <v>62</v>
      </c>
      <c r="AQ3943" s="1">
        <v>12</v>
      </c>
    </row>
    <row r="3944" spans="2:43" x14ac:dyDescent="0.25">
      <c r="B3944" s="70">
        <v>2009</v>
      </c>
      <c r="C3944" s="70">
        <v>15</v>
      </c>
      <c r="J3944" s="1" t="s">
        <v>1847</v>
      </c>
      <c r="AC3944" s="1" t="s">
        <v>1847</v>
      </c>
      <c r="AD3944" s="1">
        <v>12</v>
      </c>
      <c r="AH3944" s="1" t="s">
        <v>1847</v>
      </c>
      <c r="AI3944" s="1">
        <v>2.14</v>
      </c>
      <c r="AP3944" s="98" t="s">
        <v>62</v>
      </c>
      <c r="AQ3944" s="1">
        <v>12</v>
      </c>
    </row>
    <row r="3945" spans="2:43" x14ac:dyDescent="0.25">
      <c r="B3945" s="74">
        <v>2008</v>
      </c>
      <c r="C3945" s="74">
        <v>15</v>
      </c>
      <c r="J3945" s="1" t="s">
        <v>1847</v>
      </c>
      <c r="AC3945" s="1" t="s">
        <v>1847</v>
      </c>
      <c r="AD3945" s="1">
        <v>13</v>
      </c>
      <c r="AH3945" s="1" t="s">
        <v>1847</v>
      </c>
      <c r="AI3945" s="1">
        <v>2.21</v>
      </c>
      <c r="AP3945" s="98" t="s">
        <v>62</v>
      </c>
      <c r="AQ3945" s="1">
        <v>13</v>
      </c>
    </row>
    <row r="3946" spans="2:43" x14ac:dyDescent="0.25">
      <c r="B3946" s="70">
        <v>2007</v>
      </c>
      <c r="C3946" s="70">
        <v>16</v>
      </c>
      <c r="J3946" s="1" t="s">
        <v>1847</v>
      </c>
      <c r="AC3946" s="1" t="s">
        <v>1847</v>
      </c>
      <c r="AD3946" s="1">
        <v>13</v>
      </c>
      <c r="AH3946" s="1" t="s">
        <v>1847</v>
      </c>
      <c r="AI3946" s="1">
        <v>2.4</v>
      </c>
      <c r="AP3946" s="98" t="s">
        <v>62</v>
      </c>
      <c r="AQ3946" s="1">
        <v>13</v>
      </c>
    </row>
    <row r="3947" spans="2:43" x14ac:dyDescent="0.25">
      <c r="B3947" s="74">
        <v>2006</v>
      </c>
      <c r="C3947" s="74">
        <v>17</v>
      </c>
      <c r="J3947" s="1" t="s">
        <v>1847</v>
      </c>
      <c r="AC3947" s="1" t="s">
        <v>1847</v>
      </c>
      <c r="AD3947" s="1">
        <v>14</v>
      </c>
      <c r="AH3947" s="1" t="s">
        <v>1847</v>
      </c>
      <c r="AI3947" s="1">
        <v>2.38</v>
      </c>
      <c r="AP3947" s="98" t="s">
        <v>62</v>
      </c>
      <c r="AQ3947" s="1">
        <v>14</v>
      </c>
    </row>
    <row r="3948" spans="2:43" x14ac:dyDescent="0.25">
      <c r="B3948" s="70">
        <v>2005</v>
      </c>
      <c r="C3948" s="70">
        <v>18</v>
      </c>
      <c r="J3948" s="1" t="s">
        <v>1847</v>
      </c>
      <c r="AC3948" s="1" t="s">
        <v>1847</v>
      </c>
      <c r="AD3948" s="1">
        <v>14</v>
      </c>
      <c r="AH3948" s="1" t="s">
        <v>1847</v>
      </c>
      <c r="AI3948" s="1">
        <v>2.35</v>
      </c>
      <c r="AP3948" s="98" t="s">
        <v>62</v>
      </c>
      <c r="AQ3948" s="1">
        <v>14</v>
      </c>
    </row>
    <row r="3949" spans="2:43" x14ac:dyDescent="0.25">
      <c r="B3949" s="74">
        <v>2014</v>
      </c>
      <c r="C3949" s="74">
        <v>41</v>
      </c>
      <c r="J3949" s="1" t="s">
        <v>1847</v>
      </c>
      <c r="AC3949" s="1" t="s">
        <v>1843</v>
      </c>
      <c r="AD3949" s="1">
        <v>27</v>
      </c>
      <c r="AH3949" s="1" t="s">
        <v>1843</v>
      </c>
      <c r="AI3949" s="1">
        <v>0.01</v>
      </c>
      <c r="AP3949" s="98" t="s">
        <v>63</v>
      </c>
      <c r="AQ3949" s="1">
        <v>27</v>
      </c>
    </row>
    <row r="3950" spans="2:43" x14ac:dyDescent="0.25">
      <c r="B3950" s="70">
        <v>2013</v>
      </c>
      <c r="C3950" s="70">
        <v>41</v>
      </c>
      <c r="J3950" s="1" t="s">
        <v>1847</v>
      </c>
      <c r="AC3950" s="1" t="s">
        <v>1843</v>
      </c>
      <c r="AD3950" s="1">
        <v>27</v>
      </c>
      <c r="AH3950" s="1" t="s">
        <v>1843</v>
      </c>
      <c r="AI3950" s="1">
        <v>0.01</v>
      </c>
      <c r="AP3950" s="98" t="s">
        <v>63</v>
      </c>
      <c r="AQ3950" s="1">
        <v>27</v>
      </c>
    </row>
    <row r="3951" spans="2:43" x14ac:dyDescent="0.25">
      <c r="B3951" s="74">
        <v>2012</v>
      </c>
      <c r="C3951" s="74">
        <v>42</v>
      </c>
      <c r="J3951" s="1" t="s">
        <v>1847</v>
      </c>
      <c r="AC3951" s="1" t="s">
        <v>1843</v>
      </c>
      <c r="AD3951" s="1">
        <v>28</v>
      </c>
      <c r="AH3951" s="1" t="s">
        <v>1843</v>
      </c>
      <c r="AI3951" s="1">
        <v>0.01</v>
      </c>
      <c r="AP3951" s="98" t="s">
        <v>63</v>
      </c>
      <c r="AQ3951" s="1">
        <v>28</v>
      </c>
    </row>
    <row r="3952" spans="2:43" x14ac:dyDescent="0.25">
      <c r="B3952" s="70">
        <v>2011</v>
      </c>
      <c r="C3952" s="70">
        <v>43</v>
      </c>
      <c r="J3952" s="1" t="s">
        <v>1847</v>
      </c>
      <c r="AC3952" s="1" t="s">
        <v>1843</v>
      </c>
      <c r="AD3952" s="1">
        <v>28</v>
      </c>
      <c r="AH3952" s="1" t="s">
        <v>1843</v>
      </c>
      <c r="AI3952" s="1">
        <v>0.22</v>
      </c>
      <c r="AP3952" s="98" t="s">
        <v>63</v>
      </c>
      <c r="AQ3952" s="1">
        <v>28</v>
      </c>
    </row>
    <row r="3953" spans="2:43" x14ac:dyDescent="0.25">
      <c r="B3953" s="74">
        <v>2010</v>
      </c>
      <c r="C3953" s="74">
        <v>44</v>
      </c>
      <c r="J3953" s="1" t="s">
        <v>1847</v>
      </c>
      <c r="AC3953" s="1" t="s">
        <v>1843</v>
      </c>
      <c r="AD3953" s="1">
        <v>29</v>
      </c>
      <c r="AH3953" s="1" t="s">
        <v>1843</v>
      </c>
      <c r="AI3953" s="1">
        <v>0.2</v>
      </c>
      <c r="AP3953" s="98" t="s">
        <v>63</v>
      </c>
      <c r="AQ3953" s="1">
        <v>29</v>
      </c>
    </row>
    <row r="3954" spans="2:43" x14ac:dyDescent="0.25">
      <c r="B3954" s="70">
        <v>2009</v>
      </c>
      <c r="C3954" s="70">
        <v>46</v>
      </c>
      <c r="J3954" s="1" t="s">
        <v>1843</v>
      </c>
      <c r="AC3954" s="1" t="s">
        <v>1843</v>
      </c>
      <c r="AD3954" s="1">
        <v>29</v>
      </c>
      <c r="AH3954" s="1" t="s">
        <v>1843</v>
      </c>
      <c r="AI3954" s="1">
        <v>0.18</v>
      </c>
      <c r="AP3954" s="98" t="s">
        <v>63</v>
      </c>
      <c r="AQ3954" s="1">
        <v>29</v>
      </c>
    </row>
    <row r="3955" spans="2:43" x14ac:dyDescent="0.25">
      <c r="B3955" s="74">
        <v>2008</v>
      </c>
      <c r="C3955" s="74">
        <v>47</v>
      </c>
      <c r="J3955" s="1" t="s">
        <v>1843</v>
      </c>
      <c r="AC3955" s="1" t="s">
        <v>1843</v>
      </c>
      <c r="AD3955" s="1">
        <v>30</v>
      </c>
      <c r="AH3955" s="1" t="s">
        <v>1843</v>
      </c>
      <c r="AI3955" s="1">
        <v>0.21</v>
      </c>
      <c r="AP3955" s="98" t="s">
        <v>63</v>
      </c>
      <c r="AQ3955" s="1">
        <v>30</v>
      </c>
    </row>
    <row r="3956" spans="2:43" x14ac:dyDescent="0.25">
      <c r="B3956" s="70">
        <v>2007</v>
      </c>
      <c r="C3956" s="70">
        <v>48</v>
      </c>
      <c r="J3956" s="1" t="s">
        <v>1843</v>
      </c>
      <c r="AC3956" s="1" t="s">
        <v>1843</v>
      </c>
      <c r="AD3956" s="1">
        <v>31</v>
      </c>
      <c r="AH3956" s="1" t="s">
        <v>1843</v>
      </c>
      <c r="AI3956" s="1">
        <v>0.19</v>
      </c>
      <c r="AP3956" s="98" t="s">
        <v>63</v>
      </c>
      <c r="AQ3956" s="1">
        <v>31</v>
      </c>
    </row>
    <row r="3957" spans="2:43" x14ac:dyDescent="0.25">
      <c r="B3957" s="74">
        <v>2014</v>
      </c>
      <c r="C3957" s="74">
        <v>6</v>
      </c>
      <c r="J3957" s="1" t="s">
        <v>1843</v>
      </c>
      <c r="AC3957" s="1" t="s">
        <v>1843</v>
      </c>
      <c r="AD3957" s="1">
        <v>4</v>
      </c>
      <c r="AH3957" s="1" t="s">
        <v>1843</v>
      </c>
      <c r="AI3957" s="1">
        <v>0.01</v>
      </c>
      <c r="AP3957" s="98" t="s">
        <v>64</v>
      </c>
      <c r="AQ3957" s="1">
        <v>4</v>
      </c>
    </row>
    <row r="3958" spans="2:43" x14ac:dyDescent="0.25">
      <c r="B3958" s="70">
        <v>2013</v>
      </c>
      <c r="C3958" s="70">
        <v>6</v>
      </c>
      <c r="J3958" s="1" t="s">
        <v>1843</v>
      </c>
      <c r="AC3958" s="1" t="s">
        <v>1843</v>
      </c>
      <c r="AD3958" s="1">
        <v>4</v>
      </c>
      <c r="AH3958" s="1" t="s">
        <v>1843</v>
      </c>
      <c r="AI3958" s="1">
        <v>0.01</v>
      </c>
      <c r="AP3958" s="98" t="s">
        <v>64</v>
      </c>
      <c r="AQ3958" s="1">
        <v>4</v>
      </c>
    </row>
    <row r="3959" spans="2:43" x14ac:dyDescent="0.25">
      <c r="B3959" s="74">
        <v>2012</v>
      </c>
      <c r="C3959" s="74">
        <v>6</v>
      </c>
      <c r="J3959" s="1" t="s">
        <v>1843</v>
      </c>
      <c r="AC3959" s="1" t="s">
        <v>1843</v>
      </c>
      <c r="AD3959" s="1">
        <v>4</v>
      </c>
      <c r="AH3959" s="1" t="s">
        <v>1843</v>
      </c>
      <c r="AI3959" s="1">
        <v>0.01</v>
      </c>
      <c r="AP3959" s="98" t="s">
        <v>64</v>
      </c>
      <c r="AQ3959" s="1">
        <v>4</v>
      </c>
    </row>
    <row r="3960" spans="2:43" x14ac:dyDescent="0.25">
      <c r="B3960" s="70">
        <v>2011</v>
      </c>
      <c r="C3960" s="70">
        <v>7</v>
      </c>
      <c r="J3960" s="1" t="s">
        <v>1843</v>
      </c>
      <c r="AC3960" s="1" t="s">
        <v>1843</v>
      </c>
      <c r="AD3960" s="1">
        <v>4</v>
      </c>
      <c r="AH3960" s="1" t="s">
        <v>1843</v>
      </c>
      <c r="AI3960" s="1">
        <v>3.57</v>
      </c>
      <c r="AP3960" s="98" t="s">
        <v>64</v>
      </c>
      <c r="AQ3960" s="1">
        <v>4</v>
      </c>
    </row>
    <row r="3961" spans="2:43" x14ac:dyDescent="0.25">
      <c r="B3961" s="74">
        <v>2010</v>
      </c>
      <c r="C3961" s="74">
        <v>7</v>
      </c>
      <c r="J3961" s="1" t="s">
        <v>1843</v>
      </c>
      <c r="AC3961" s="1" t="s">
        <v>1843</v>
      </c>
      <c r="AD3961" s="1">
        <v>4</v>
      </c>
      <c r="AH3961" s="1" t="s">
        <v>1843</v>
      </c>
      <c r="AI3961" s="1">
        <v>3.21</v>
      </c>
      <c r="AP3961" s="98" t="s">
        <v>64</v>
      </c>
      <c r="AQ3961" s="1">
        <v>4</v>
      </c>
    </row>
    <row r="3962" spans="2:43" x14ac:dyDescent="0.25">
      <c r="B3962" s="70">
        <v>2009</v>
      </c>
      <c r="C3962" s="70">
        <v>7</v>
      </c>
      <c r="J3962" s="1" t="s">
        <v>1843</v>
      </c>
      <c r="AC3962" s="1" t="s">
        <v>1843</v>
      </c>
      <c r="AD3962" s="1">
        <v>4</v>
      </c>
      <c r="AH3962" s="1" t="s">
        <v>1843</v>
      </c>
      <c r="AI3962" s="1">
        <v>2.5499999999999998</v>
      </c>
      <c r="AP3962" s="98" t="s">
        <v>64</v>
      </c>
      <c r="AQ3962" s="1">
        <v>4</v>
      </c>
    </row>
    <row r="3963" spans="2:43" x14ac:dyDescent="0.25">
      <c r="B3963" s="74">
        <v>2014</v>
      </c>
      <c r="C3963" s="74">
        <v>1</v>
      </c>
      <c r="J3963" s="1" t="s">
        <v>1843</v>
      </c>
      <c r="AC3963" s="1" t="s">
        <v>1846</v>
      </c>
      <c r="AD3963" s="1">
        <v>0</v>
      </c>
      <c r="AH3963" s="1" t="s">
        <v>1846</v>
      </c>
      <c r="AI3963" s="1">
        <v>7.64</v>
      </c>
      <c r="AP3963" s="98" t="s">
        <v>65</v>
      </c>
      <c r="AQ3963" s="1">
        <v>0</v>
      </c>
    </row>
    <row r="3964" spans="2:43" x14ac:dyDescent="0.25">
      <c r="B3964" s="70">
        <v>2013</v>
      </c>
      <c r="C3964" s="70">
        <v>1</v>
      </c>
      <c r="J3964" s="1" t="s">
        <v>1843</v>
      </c>
      <c r="AC3964" s="1" t="s">
        <v>1846</v>
      </c>
      <c r="AD3964" s="1">
        <v>0</v>
      </c>
      <c r="AH3964" s="1" t="s">
        <v>1846</v>
      </c>
      <c r="AI3964" s="1">
        <v>7.56</v>
      </c>
      <c r="AP3964" s="98" t="s">
        <v>65</v>
      </c>
      <c r="AQ3964" s="1">
        <v>0</v>
      </c>
    </row>
    <row r="3965" spans="2:43" x14ac:dyDescent="0.25">
      <c r="B3965" s="74">
        <v>2012</v>
      </c>
      <c r="C3965" s="74">
        <v>1</v>
      </c>
      <c r="J3965" s="1" t="s">
        <v>1843</v>
      </c>
      <c r="AC3965" s="1" t="s">
        <v>1846</v>
      </c>
      <c r="AD3965" s="1">
        <v>0</v>
      </c>
      <c r="AH3965" s="1" t="s">
        <v>1846</v>
      </c>
      <c r="AI3965" s="1">
        <v>7.57</v>
      </c>
      <c r="AP3965" s="98" t="s">
        <v>65</v>
      </c>
      <c r="AQ3965" s="1">
        <v>0</v>
      </c>
    </row>
    <row r="3966" spans="2:43" x14ac:dyDescent="0.25">
      <c r="B3966" s="70">
        <v>2011</v>
      </c>
      <c r="C3966" s="70">
        <v>1</v>
      </c>
      <c r="J3966" s="1" t="s">
        <v>1843</v>
      </c>
      <c r="AC3966" s="1" t="s">
        <v>1846</v>
      </c>
      <c r="AD3966" s="1">
        <v>0</v>
      </c>
      <c r="AH3966" s="1" t="s">
        <v>1846</v>
      </c>
      <c r="AI3966" s="1">
        <v>7.56</v>
      </c>
      <c r="AP3966" s="98" t="s">
        <v>65</v>
      </c>
      <c r="AQ3966" s="1">
        <v>0</v>
      </c>
    </row>
    <row r="3967" spans="2:43" x14ac:dyDescent="0.25">
      <c r="B3967" s="74">
        <v>2010</v>
      </c>
      <c r="C3967" s="74">
        <v>1</v>
      </c>
      <c r="J3967" s="1" t="s">
        <v>1843</v>
      </c>
      <c r="AC3967" s="1" t="s">
        <v>1846</v>
      </c>
      <c r="AD3967" s="1">
        <v>0</v>
      </c>
      <c r="AH3967" s="1" t="s">
        <v>1846</v>
      </c>
      <c r="AI3967" s="1">
        <v>7.52</v>
      </c>
      <c r="AP3967" s="98" t="s">
        <v>65</v>
      </c>
      <c r="AQ3967" s="1">
        <v>0</v>
      </c>
    </row>
    <row r="3968" spans="2:43" x14ac:dyDescent="0.25">
      <c r="B3968" s="70">
        <v>2009</v>
      </c>
      <c r="C3968" s="70">
        <v>1</v>
      </c>
      <c r="J3968" s="1" t="s">
        <v>1846</v>
      </c>
      <c r="AC3968" s="1" t="s">
        <v>1846</v>
      </c>
      <c r="AD3968" s="1">
        <v>0</v>
      </c>
      <c r="AH3968" s="1" t="s">
        <v>1846</v>
      </c>
      <c r="AI3968" s="1">
        <v>7.49</v>
      </c>
      <c r="AP3968" s="98" t="s">
        <v>65</v>
      </c>
      <c r="AQ3968" s="1">
        <v>0</v>
      </c>
    </row>
    <row r="3969" spans="2:43" x14ac:dyDescent="0.25">
      <c r="B3969" s="74">
        <v>2008</v>
      </c>
      <c r="C3969" s="74">
        <v>1</v>
      </c>
      <c r="J3969" s="1" t="s">
        <v>1846</v>
      </c>
      <c r="AC3969" s="1" t="s">
        <v>1846</v>
      </c>
      <c r="AD3969" s="1">
        <v>1</v>
      </c>
      <c r="AH3969" s="1" t="s">
        <v>1846</v>
      </c>
      <c r="AI3969" s="1">
        <v>7.32</v>
      </c>
      <c r="AP3969" s="98" t="s">
        <v>65</v>
      </c>
      <c r="AQ3969" s="1">
        <v>1</v>
      </c>
    </row>
    <row r="3970" spans="2:43" x14ac:dyDescent="0.25">
      <c r="B3970" s="70">
        <v>2007</v>
      </c>
      <c r="C3970" s="70">
        <v>1</v>
      </c>
      <c r="J3970" s="1" t="s">
        <v>1846</v>
      </c>
      <c r="AC3970" s="1" t="s">
        <v>1846</v>
      </c>
      <c r="AD3970" s="1">
        <v>1</v>
      </c>
      <c r="AH3970" s="1" t="s">
        <v>1846</v>
      </c>
      <c r="AI3970" s="1">
        <v>7.2</v>
      </c>
      <c r="AP3970" s="98" t="s">
        <v>65</v>
      </c>
      <c r="AQ3970" s="1">
        <v>1</v>
      </c>
    </row>
    <row r="3971" spans="2:43" x14ac:dyDescent="0.25">
      <c r="B3971" s="74">
        <v>2006</v>
      </c>
      <c r="C3971" s="74">
        <v>1</v>
      </c>
      <c r="J3971" s="1" t="s">
        <v>1846</v>
      </c>
      <c r="AC3971" s="1" t="s">
        <v>1846</v>
      </c>
      <c r="AD3971" s="1">
        <v>1</v>
      </c>
      <c r="AH3971" s="1" t="s">
        <v>1846</v>
      </c>
      <c r="AI3971" s="1">
        <v>7.04</v>
      </c>
      <c r="AP3971" s="98" t="s">
        <v>65</v>
      </c>
      <c r="AQ3971" s="1">
        <v>1</v>
      </c>
    </row>
    <row r="3972" spans="2:43" x14ac:dyDescent="0.25">
      <c r="B3972" s="70">
        <v>2005</v>
      </c>
      <c r="C3972" s="70">
        <v>1</v>
      </c>
      <c r="J3972" s="1" t="s">
        <v>1846</v>
      </c>
      <c r="AC3972" s="1" t="s">
        <v>1846</v>
      </c>
      <c r="AD3972" s="1">
        <v>1</v>
      </c>
      <c r="AH3972" s="1" t="s">
        <v>1846</v>
      </c>
      <c r="AI3972" s="1">
        <v>7.35</v>
      </c>
      <c r="AP3972" s="98" t="s">
        <v>65</v>
      </c>
      <c r="AQ3972" s="1">
        <v>1</v>
      </c>
    </row>
    <row r="3973" spans="2:43" x14ac:dyDescent="0.25">
      <c r="B3973" s="74">
        <v>2004</v>
      </c>
      <c r="C3973" s="74">
        <v>1</v>
      </c>
      <c r="J3973" s="1" t="s">
        <v>1846</v>
      </c>
      <c r="AC3973" s="1" t="s">
        <v>1846</v>
      </c>
      <c r="AD3973" s="1">
        <v>1</v>
      </c>
      <c r="AH3973" s="1" t="s">
        <v>1846</v>
      </c>
      <c r="AI3973" s="1">
        <v>7.84</v>
      </c>
      <c r="AP3973" s="98" t="s">
        <v>65</v>
      </c>
      <c r="AQ3973" s="1">
        <v>1</v>
      </c>
    </row>
    <row r="3974" spans="2:43" x14ac:dyDescent="0.25">
      <c r="B3974" s="70">
        <v>2003</v>
      </c>
      <c r="C3974" s="70">
        <v>1</v>
      </c>
      <c r="J3974" s="1" t="s">
        <v>1846</v>
      </c>
      <c r="AC3974" s="1" t="s">
        <v>1846</v>
      </c>
      <c r="AD3974" s="1">
        <v>1</v>
      </c>
      <c r="AH3974" s="1" t="s">
        <v>1846</v>
      </c>
      <c r="AI3974" s="1">
        <v>7.93</v>
      </c>
      <c r="AP3974" s="98" t="s">
        <v>65</v>
      </c>
      <c r="AQ3974" s="1">
        <v>1</v>
      </c>
    </row>
    <row r="3975" spans="2:43" x14ac:dyDescent="0.25">
      <c r="B3975" s="74">
        <v>2002</v>
      </c>
      <c r="C3975" s="74">
        <v>1</v>
      </c>
      <c r="J3975" s="1" t="s">
        <v>1846</v>
      </c>
      <c r="AC3975" s="1" t="s">
        <v>1846</v>
      </c>
      <c r="AD3975" s="1">
        <v>1</v>
      </c>
      <c r="AH3975" s="1" t="s">
        <v>1846</v>
      </c>
      <c r="AI3975" s="1">
        <v>7.73</v>
      </c>
      <c r="AP3975" s="98" t="s">
        <v>65</v>
      </c>
      <c r="AQ3975" s="1">
        <v>1</v>
      </c>
    </row>
    <row r="3976" spans="2:43" x14ac:dyDescent="0.25">
      <c r="B3976" s="70">
        <v>2001</v>
      </c>
      <c r="C3976" s="70">
        <v>1</v>
      </c>
      <c r="J3976" s="1" t="s">
        <v>1846</v>
      </c>
      <c r="AC3976" s="1" t="s">
        <v>1846</v>
      </c>
      <c r="AD3976" s="1">
        <v>1</v>
      </c>
      <c r="AH3976" s="1" t="s">
        <v>1846</v>
      </c>
      <c r="AI3976" s="1">
        <v>6.71</v>
      </c>
      <c r="AP3976" s="98" t="s">
        <v>65</v>
      </c>
      <c r="AQ3976" s="1">
        <v>1</v>
      </c>
    </row>
    <row r="3977" spans="2:43" x14ac:dyDescent="0.25">
      <c r="B3977" s="74">
        <v>2014</v>
      </c>
      <c r="C3977" s="74">
        <v>19</v>
      </c>
      <c r="J3977" s="1" t="s">
        <v>1846</v>
      </c>
      <c r="AC3977" s="1" t="s">
        <v>1847</v>
      </c>
      <c r="AD3977" s="1">
        <v>14</v>
      </c>
      <c r="AH3977" s="1" t="s">
        <v>1847</v>
      </c>
      <c r="AI3977" s="1">
        <v>0.01</v>
      </c>
      <c r="AP3977" s="98" t="s">
        <v>66</v>
      </c>
      <c r="AQ3977" s="1">
        <v>14</v>
      </c>
    </row>
    <row r="3978" spans="2:43" x14ac:dyDescent="0.25">
      <c r="B3978" s="70">
        <v>2013</v>
      </c>
      <c r="C3978" s="70">
        <v>19</v>
      </c>
      <c r="J3978" s="1" t="s">
        <v>1846</v>
      </c>
      <c r="AC3978" s="1" t="s">
        <v>1847</v>
      </c>
      <c r="AD3978" s="1">
        <v>14</v>
      </c>
      <c r="AH3978" s="1" t="s">
        <v>1847</v>
      </c>
      <c r="AI3978" s="1">
        <v>5.68</v>
      </c>
      <c r="AP3978" s="98" t="s">
        <v>66</v>
      </c>
      <c r="AQ3978" s="1">
        <v>14</v>
      </c>
    </row>
    <row r="3979" spans="2:43" x14ac:dyDescent="0.25">
      <c r="B3979" s="74">
        <v>2014</v>
      </c>
      <c r="C3979" s="74">
        <v>4</v>
      </c>
      <c r="J3979" s="1" t="s">
        <v>1846</v>
      </c>
      <c r="AC3979" s="1" t="s">
        <v>1847</v>
      </c>
      <c r="AD3979" s="1">
        <v>3</v>
      </c>
      <c r="AH3979" s="1" t="s">
        <v>1847</v>
      </c>
      <c r="AI3979" s="1">
        <v>2.87</v>
      </c>
      <c r="AP3979" s="98" t="s">
        <v>67</v>
      </c>
      <c r="AQ3979" s="1">
        <v>3</v>
      </c>
    </row>
    <row r="3980" spans="2:43" x14ac:dyDescent="0.25">
      <c r="B3980" s="70">
        <v>2013</v>
      </c>
      <c r="C3980" s="70">
        <v>4</v>
      </c>
      <c r="J3980" s="1" t="s">
        <v>1846</v>
      </c>
      <c r="AC3980" s="1" t="s">
        <v>1847</v>
      </c>
      <c r="AD3980" s="1">
        <v>4</v>
      </c>
      <c r="AH3980" s="1" t="s">
        <v>1847</v>
      </c>
      <c r="AI3980" s="1">
        <v>3.11</v>
      </c>
      <c r="AP3980" s="98" t="s">
        <v>67</v>
      </c>
      <c r="AQ3980" s="1">
        <v>4</v>
      </c>
    </row>
    <row r="3981" spans="2:43" x14ac:dyDescent="0.25">
      <c r="B3981" s="74">
        <v>2012</v>
      </c>
      <c r="C3981" s="74">
        <v>4</v>
      </c>
      <c r="J3981" s="1" t="s">
        <v>1846</v>
      </c>
      <c r="AC3981" s="1" t="s">
        <v>1847</v>
      </c>
      <c r="AD3981" s="1">
        <v>4</v>
      </c>
      <c r="AH3981" s="1" t="s">
        <v>1847</v>
      </c>
      <c r="AI3981" s="1">
        <v>3.11</v>
      </c>
      <c r="AP3981" s="98" t="s">
        <v>67</v>
      </c>
      <c r="AQ3981" s="1">
        <v>4</v>
      </c>
    </row>
    <row r="3982" spans="2:43" x14ac:dyDescent="0.25">
      <c r="B3982" s="70">
        <v>2011</v>
      </c>
      <c r="C3982" s="70">
        <v>5</v>
      </c>
      <c r="J3982" s="1" t="s">
        <v>1847</v>
      </c>
      <c r="AC3982" s="1" t="s">
        <v>1847</v>
      </c>
      <c r="AD3982" s="1">
        <v>4</v>
      </c>
      <c r="AH3982" s="1" t="s">
        <v>1847</v>
      </c>
      <c r="AI3982" s="1">
        <v>3.1</v>
      </c>
      <c r="AP3982" s="98" t="s">
        <v>67</v>
      </c>
      <c r="AQ3982" s="1">
        <v>4</v>
      </c>
    </row>
    <row r="3983" spans="2:43" x14ac:dyDescent="0.25">
      <c r="B3983" s="74">
        <v>2010</v>
      </c>
      <c r="C3983" s="74">
        <v>5</v>
      </c>
      <c r="J3983" s="1" t="s">
        <v>1847</v>
      </c>
      <c r="AC3983" s="1" t="s">
        <v>1847</v>
      </c>
      <c r="AD3983" s="1">
        <v>4</v>
      </c>
      <c r="AH3983" s="1" t="s">
        <v>1847</v>
      </c>
      <c r="AI3983" s="1">
        <v>3.1</v>
      </c>
      <c r="AP3983" s="98" t="s">
        <v>67</v>
      </c>
      <c r="AQ3983" s="1">
        <v>4</v>
      </c>
    </row>
    <row r="3984" spans="2:43" x14ac:dyDescent="0.25">
      <c r="B3984" s="70">
        <v>2009</v>
      </c>
      <c r="C3984" s="70">
        <v>5</v>
      </c>
      <c r="J3984" s="1" t="s">
        <v>1847</v>
      </c>
      <c r="AC3984" s="1" t="s">
        <v>1847</v>
      </c>
      <c r="AD3984" s="1">
        <v>4</v>
      </c>
      <c r="AH3984" s="1" t="s">
        <v>1847</v>
      </c>
      <c r="AI3984" s="1">
        <v>3.08</v>
      </c>
      <c r="AP3984" s="98" t="s">
        <v>67</v>
      </c>
      <c r="AQ3984" s="1">
        <v>4</v>
      </c>
    </row>
    <row r="3985" spans="2:43" x14ac:dyDescent="0.25">
      <c r="B3985" s="74">
        <v>2008</v>
      </c>
      <c r="C3985" s="74">
        <v>5</v>
      </c>
      <c r="J3985" s="1" t="s">
        <v>1847</v>
      </c>
      <c r="AC3985" s="1" t="s">
        <v>1847</v>
      </c>
      <c r="AD3985" s="1">
        <v>4</v>
      </c>
      <c r="AH3985" s="1" t="s">
        <v>1847</v>
      </c>
      <c r="AI3985" s="1">
        <v>3.14</v>
      </c>
      <c r="AP3985" s="98" t="s">
        <v>67</v>
      </c>
      <c r="AQ3985" s="1">
        <v>4</v>
      </c>
    </row>
    <row r="3986" spans="2:43" x14ac:dyDescent="0.25">
      <c r="B3986" s="70">
        <v>2007</v>
      </c>
      <c r="C3986" s="70">
        <v>6</v>
      </c>
      <c r="J3986" s="1" t="s">
        <v>1847</v>
      </c>
      <c r="AC3986" s="1" t="s">
        <v>1847</v>
      </c>
      <c r="AD3986" s="1">
        <v>5</v>
      </c>
      <c r="AH3986" s="1" t="s">
        <v>1847</v>
      </c>
      <c r="AI3986" s="1">
        <v>3.16</v>
      </c>
      <c r="AP3986" s="98" t="s">
        <v>67</v>
      </c>
      <c r="AQ3986" s="1">
        <v>5</v>
      </c>
    </row>
    <row r="3987" spans="2:43" x14ac:dyDescent="0.25">
      <c r="B3987" s="74">
        <v>2006</v>
      </c>
      <c r="C3987" s="74">
        <v>6</v>
      </c>
      <c r="J3987" s="1" t="s">
        <v>1847</v>
      </c>
      <c r="AC3987" s="1" t="s">
        <v>1847</v>
      </c>
      <c r="AD3987" s="1">
        <v>5</v>
      </c>
      <c r="AH3987" s="1" t="s">
        <v>1847</v>
      </c>
      <c r="AI3987" s="1">
        <v>3.23</v>
      </c>
      <c r="AP3987" s="98" t="s">
        <v>67</v>
      </c>
      <c r="AQ3987" s="1">
        <v>5</v>
      </c>
    </row>
    <row r="3988" spans="2:43" x14ac:dyDescent="0.25">
      <c r="B3988" s="70">
        <v>2005</v>
      </c>
      <c r="C3988" s="70">
        <v>6</v>
      </c>
      <c r="J3988" s="1" t="s">
        <v>1847</v>
      </c>
      <c r="AC3988" s="1" t="s">
        <v>1847</v>
      </c>
      <c r="AD3988" s="1">
        <v>5</v>
      </c>
      <c r="AH3988" s="1" t="s">
        <v>1847</v>
      </c>
      <c r="AI3988" s="1">
        <v>3.23</v>
      </c>
      <c r="AP3988" s="98" t="s">
        <v>67</v>
      </c>
      <c r="AQ3988" s="1">
        <v>5</v>
      </c>
    </row>
    <row r="3989" spans="2:43" x14ac:dyDescent="0.25">
      <c r="B3989" s="74">
        <v>2004</v>
      </c>
      <c r="C3989" s="74">
        <v>7</v>
      </c>
      <c r="J3989" s="1" t="s">
        <v>1847</v>
      </c>
      <c r="AC3989" s="1" t="s">
        <v>1847</v>
      </c>
      <c r="AD3989" s="1">
        <v>5</v>
      </c>
      <c r="AH3989" s="1" t="s">
        <v>1847</v>
      </c>
      <c r="AI3989" s="1">
        <v>3.02</v>
      </c>
      <c r="AP3989" s="98" t="s">
        <v>67</v>
      </c>
      <c r="AQ3989" s="1">
        <v>5</v>
      </c>
    </row>
    <row r="3990" spans="2:43" x14ac:dyDescent="0.25">
      <c r="B3990" s="70">
        <v>2003</v>
      </c>
      <c r="C3990" s="70">
        <v>7</v>
      </c>
      <c r="J3990" s="1" t="s">
        <v>1847</v>
      </c>
      <c r="AC3990" s="1" t="s">
        <v>1847</v>
      </c>
      <c r="AD3990" s="1">
        <v>6</v>
      </c>
      <c r="AH3990" s="1" t="s">
        <v>1847</v>
      </c>
      <c r="AI3990" s="1">
        <v>3.04</v>
      </c>
      <c r="AP3990" s="98" t="s">
        <v>67</v>
      </c>
      <c r="AQ3990" s="1">
        <v>6</v>
      </c>
    </row>
    <row r="3991" spans="2:43" x14ac:dyDescent="0.25">
      <c r="B3991" s="74">
        <v>2002</v>
      </c>
      <c r="C3991" s="74">
        <v>7</v>
      </c>
      <c r="J3991" s="1" t="s">
        <v>1847</v>
      </c>
      <c r="AC3991" s="1" t="s">
        <v>1847</v>
      </c>
      <c r="AD3991" s="1">
        <v>6</v>
      </c>
      <c r="AH3991" s="1" t="s">
        <v>1847</v>
      </c>
      <c r="AI3991" s="1">
        <v>3.09</v>
      </c>
      <c r="AP3991" s="98" t="s">
        <v>67</v>
      </c>
      <c r="AQ3991" s="1">
        <v>6</v>
      </c>
    </row>
    <row r="3992" spans="2:43" x14ac:dyDescent="0.25">
      <c r="B3992" s="70">
        <v>2001</v>
      </c>
      <c r="C3992" s="70">
        <v>8</v>
      </c>
      <c r="J3992" s="1" t="s">
        <v>1847</v>
      </c>
      <c r="AC3992" s="1" t="s">
        <v>1847</v>
      </c>
      <c r="AD3992" s="1">
        <v>6</v>
      </c>
      <c r="AH3992" s="1" t="s">
        <v>1847</v>
      </c>
      <c r="AI3992" s="1">
        <v>2.74</v>
      </c>
      <c r="AP3992" s="98" t="s">
        <v>67</v>
      </c>
      <c r="AQ3992" s="1">
        <v>6</v>
      </c>
    </row>
    <row r="3993" spans="2:43" x14ac:dyDescent="0.25">
      <c r="B3993" s="74">
        <v>2000</v>
      </c>
      <c r="C3993" s="74">
        <v>8</v>
      </c>
      <c r="J3993" s="1" t="s">
        <v>1847</v>
      </c>
      <c r="AC3993" s="1" t="s">
        <v>1847</v>
      </c>
      <c r="AD3993" s="1">
        <v>6</v>
      </c>
      <c r="AH3993" s="1" t="s">
        <v>1847</v>
      </c>
      <c r="AI3993" s="1">
        <v>2.61</v>
      </c>
      <c r="AP3993" s="98" t="s">
        <v>67</v>
      </c>
      <c r="AQ3993" s="1">
        <v>6</v>
      </c>
    </row>
    <row r="3994" spans="2:43" x14ac:dyDescent="0.25">
      <c r="B3994" s="70">
        <v>2014</v>
      </c>
      <c r="C3994" s="70">
        <v>1200</v>
      </c>
      <c r="J3994" s="1" t="s">
        <v>1847</v>
      </c>
      <c r="AC3994" s="1" t="s">
        <v>1840</v>
      </c>
      <c r="AD3994" s="1">
        <v>957</v>
      </c>
      <c r="AH3994" s="1" t="s">
        <v>1840</v>
      </c>
      <c r="AI3994" s="1">
        <v>3.07</v>
      </c>
      <c r="AP3994" s="98" t="s">
        <v>68</v>
      </c>
      <c r="AQ3994" s="1">
        <v>957</v>
      </c>
    </row>
    <row r="3995" spans="2:43" x14ac:dyDescent="0.25">
      <c r="B3995" s="74">
        <v>2013</v>
      </c>
      <c r="C3995" s="74">
        <v>1300</v>
      </c>
      <c r="J3995" s="1" t="s">
        <v>1847</v>
      </c>
      <c r="AC3995" s="1" t="s">
        <v>1840</v>
      </c>
      <c r="AD3995" s="1">
        <v>1000</v>
      </c>
      <c r="AH3995" s="1" t="s">
        <v>1840</v>
      </c>
      <c r="AI3995" s="1">
        <v>3.11</v>
      </c>
      <c r="AP3995" s="98" t="s">
        <v>68</v>
      </c>
      <c r="AQ3995" s="1">
        <v>1000</v>
      </c>
    </row>
    <row r="3996" spans="2:43" x14ac:dyDescent="0.25">
      <c r="B3996" s="70">
        <v>2012</v>
      </c>
      <c r="C3996" s="70">
        <v>1400</v>
      </c>
      <c r="J3996" s="1" t="s">
        <v>1847</v>
      </c>
      <c r="AC3996" s="1" t="s">
        <v>1840</v>
      </c>
      <c r="AD3996" s="1">
        <v>1100</v>
      </c>
      <c r="AH3996" s="1" t="s">
        <v>1840</v>
      </c>
      <c r="AI3996" s="1">
        <v>3.1</v>
      </c>
      <c r="AP3996" s="98" t="s">
        <v>68</v>
      </c>
      <c r="AQ3996" s="1">
        <v>1100</v>
      </c>
    </row>
    <row r="3997" spans="2:43" x14ac:dyDescent="0.25">
      <c r="B3997" s="74">
        <v>2011</v>
      </c>
      <c r="C3997" s="74">
        <v>1500</v>
      </c>
      <c r="J3997" s="1" t="s">
        <v>1847</v>
      </c>
      <c r="AC3997" s="1" t="s">
        <v>1840</v>
      </c>
      <c r="AD3997" s="1">
        <v>1100</v>
      </c>
      <c r="AH3997" s="1" t="s">
        <v>1840</v>
      </c>
      <c r="AI3997" s="1">
        <v>3</v>
      </c>
      <c r="AP3997" s="98" t="s">
        <v>68</v>
      </c>
      <c r="AQ3997" s="1">
        <v>1100</v>
      </c>
    </row>
    <row r="3998" spans="2:43" x14ac:dyDescent="0.25">
      <c r="B3998" s="70">
        <v>2010</v>
      </c>
      <c r="C3998" s="70">
        <v>1600</v>
      </c>
      <c r="J3998" s="1" t="s">
        <v>1847</v>
      </c>
      <c r="AC3998" s="1" t="s">
        <v>1840</v>
      </c>
      <c r="AD3998" s="1">
        <v>1200</v>
      </c>
      <c r="AH3998" s="1" t="s">
        <v>1840</v>
      </c>
      <c r="AI3998" s="1">
        <v>2.77</v>
      </c>
      <c r="AP3998" s="98" t="s">
        <v>68</v>
      </c>
      <c r="AQ3998" s="1">
        <v>1200</v>
      </c>
    </row>
    <row r="3999" spans="2:43" x14ac:dyDescent="0.25">
      <c r="B3999" s="74">
        <v>2009</v>
      </c>
      <c r="C3999" s="74">
        <v>1700</v>
      </c>
      <c r="J3999" s="1" t="s">
        <v>1840</v>
      </c>
      <c r="AC3999" s="1" t="s">
        <v>1840</v>
      </c>
      <c r="AD3999" s="1">
        <v>1300</v>
      </c>
      <c r="AH3999" s="1" t="s">
        <v>1840</v>
      </c>
      <c r="AI3999" s="1">
        <v>2.5</v>
      </c>
      <c r="AP3999" s="98" t="s">
        <v>68</v>
      </c>
      <c r="AQ3999" s="1">
        <v>1300</v>
      </c>
    </row>
    <row r="4000" spans="2:43" x14ac:dyDescent="0.25">
      <c r="B4000" s="70">
        <v>2008</v>
      </c>
      <c r="C4000" s="70">
        <v>1800</v>
      </c>
      <c r="J4000" s="1" t="s">
        <v>1840</v>
      </c>
      <c r="AC4000" s="1" t="s">
        <v>1840</v>
      </c>
      <c r="AD4000" s="1">
        <v>1300</v>
      </c>
      <c r="AH4000" s="1" t="s">
        <v>1840</v>
      </c>
      <c r="AI4000" s="1">
        <v>1.93</v>
      </c>
      <c r="AP4000" s="98" t="s">
        <v>68</v>
      </c>
      <c r="AQ4000" s="1">
        <v>1300</v>
      </c>
    </row>
    <row r="4001" spans="2:43" x14ac:dyDescent="0.25">
      <c r="B4001" s="74">
        <v>2007</v>
      </c>
      <c r="C4001" s="74">
        <v>1900</v>
      </c>
      <c r="J4001" s="1" t="s">
        <v>1840</v>
      </c>
      <c r="AC4001" s="1" t="s">
        <v>1840</v>
      </c>
      <c r="AD4001" s="1">
        <v>1400</v>
      </c>
      <c r="AH4001" s="1" t="s">
        <v>1840</v>
      </c>
      <c r="AI4001" s="1">
        <v>1.59</v>
      </c>
      <c r="AP4001" s="98" t="s">
        <v>68</v>
      </c>
      <c r="AQ4001" s="1">
        <v>1400</v>
      </c>
    </row>
    <row r="4002" spans="2:43" x14ac:dyDescent="0.25">
      <c r="B4002" s="70">
        <v>2006</v>
      </c>
      <c r="C4002" s="70">
        <v>2000</v>
      </c>
      <c r="J4002" s="1" t="s">
        <v>1840</v>
      </c>
      <c r="AC4002" s="1" t="s">
        <v>1840</v>
      </c>
      <c r="AD4002" s="1">
        <v>1500</v>
      </c>
      <c r="AH4002" s="1" t="s">
        <v>1840</v>
      </c>
      <c r="AI4002" s="1">
        <v>1.37</v>
      </c>
      <c r="AP4002" s="98" t="s">
        <v>68</v>
      </c>
      <c r="AQ4002" s="1">
        <v>1500</v>
      </c>
    </row>
    <row r="4003" spans="2:43" x14ac:dyDescent="0.25">
      <c r="B4003" s="74">
        <v>2005</v>
      </c>
      <c r="C4003" s="74">
        <v>2000</v>
      </c>
      <c r="J4003" s="1" t="s">
        <v>1840</v>
      </c>
      <c r="AC4003" s="1" t="s">
        <v>1840</v>
      </c>
      <c r="AD4003" s="1">
        <v>1500</v>
      </c>
      <c r="AH4003" s="1" t="s">
        <v>1840</v>
      </c>
      <c r="AI4003" s="1">
        <v>1.27</v>
      </c>
      <c r="AP4003" s="98" t="s">
        <v>68</v>
      </c>
      <c r="AQ4003" s="1">
        <v>1500</v>
      </c>
    </row>
    <row r="4004" spans="2:43" x14ac:dyDescent="0.25">
      <c r="B4004" s="70">
        <v>2004</v>
      </c>
      <c r="C4004" s="70">
        <v>2100</v>
      </c>
      <c r="J4004" s="1" t="s">
        <v>1840</v>
      </c>
      <c r="AC4004" s="1" t="s">
        <v>1840</v>
      </c>
      <c r="AD4004" s="1">
        <v>1600</v>
      </c>
      <c r="AH4004" s="1" t="s">
        <v>1840</v>
      </c>
      <c r="AI4004" s="1">
        <v>1.2</v>
      </c>
      <c r="AP4004" s="98" t="s">
        <v>68</v>
      </c>
      <c r="AQ4004" s="1">
        <v>1600</v>
      </c>
    </row>
    <row r="4005" spans="2:43" x14ac:dyDescent="0.25">
      <c r="B4005" s="74">
        <v>2014</v>
      </c>
      <c r="C4005" s="74">
        <v>142</v>
      </c>
      <c r="J4005" s="1" t="s">
        <v>1840</v>
      </c>
      <c r="AC4005" s="1" t="s">
        <v>1840</v>
      </c>
      <c r="AD4005" s="1">
        <v>119</v>
      </c>
      <c r="AH4005" s="1" t="s">
        <v>1840</v>
      </c>
      <c r="AI4005" s="1">
        <v>0.09</v>
      </c>
      <c r="AP4005" s="98" t="s">
        <v>69</v>
      </c>
      <c r="AQ4005" s="1">
        <v>119</v>
      </c>
    </row>
    <row r="4006" spans="2:43" x14ac:dyDescent="0.25">
      <c r="B4006" s="70">
        <v>2013</v>
      </c>
      <c r="C4006" s="70">
        <v>148</v>
      </c>
      <c r="J4006" s="1" t="s">
        <v>1840</v>
      </c>
      <c r="AC4006" s="1" t="s">
        <v>1840</v>
      </c>
      <c r="AD4006" s="1">
        <v>124</v>
      </c>
      <c r="AH4006" s="1" t="s">
        <v>1840</v>
      </c>
      <c r="AI4006" s="1">
        <v>0.09</v>
      </c>
      <c r="AP4006" s="98" t="s">
        <v>69</v>
      </c>
      <c r="AQ4006" s="1">
        <v>124</v>
      </c>
    </row>
    <row r="4007" spans="2:43" x14ac:dyDescent="0.25">
      <c r="B4007" s="74">
        <v>2012</v>
      </c>
      <c r="C4007" s="74">
        <v>154</v>
      </c>
      <c r="J4007" s="1" t="s">
        <v>1840</v>
      </c>
      <c r="AC4007" s="1" t="s">
        <v>1840</v>
      </c>
      <c r="AD4007" s="1">
        <v>129</v>
      </c>
      <c r="AH4007" s="1" t="s">
        <v>1840</v>
      </c>
      <c r="AI4007" s="1">
        <v>0.08</v>
      </c>
      <c r="AP4007" s="98" t="s">
        <v>69</v>
      </c>
      <c r="AQ4007" s="1">
        <v>129</v>
      </c>
    </row>
    <row r="4008" spans="2:43" x14ac:dyDescent="0.25">
      <c r="B4008" s="70">
        <v>2011</v>
      </c>
      <c r="C4008" s="70">
        <v>161</v>
      </c>
      <c r="J4008" s="1" t="s">
        <v>1840</v>
      </c>
      <c r="AC4008" s="1" t="s">
        <v>1840</v>
      </c>
      <c r="AD4008" s="1">
        <v>134</v>
      </c>
      <c r="AH4008" s="1" t="s">
        <v>1840</v>
      </c>
      <c r="AI4008" s="1">
        <v>0.08</v>
      </c>
      <c r="AP4008" s="98" t="s">
        <v>69</v>
      </c>
      <c r="AQ4008" s="1">
        <v>134</v>
      </c>
    </row>
    <row r="4009" spans="2:43" x14ac:dyDescent="0.25">
      <c r="B4009" s="74">
        <v>2010</v>
      </c>
      <c r="C4009" s="74">
        <v>167</v>
      </c>
      <c r="J4009" s="1" t="s">
        <v>1840</v>
      </c>
      <c r="AC4009" s="1" t="s">
        <v>1840</v>
      </c>
      <c r="AD4009" s="1">
        <v>138</v>
      </c>
      <c r="AH4009" s="1" t="s">
        <v>1840</v>
      </c>
      <c r="AI4009" s="1">
        <v>0.08</v>
      </c>
      <c r="AP4009" s="98" t="s">
        <v>69</v>
      </c>
      <c r="AQ4009" s="1">
        <v>138</v>
      </c>
    </row>
    <row r="4010" spans="2:43" x14ac:dyDescent="0.25">
      <c r="B4010" s="70">
        <v>2009</v>
      </c>
      <c r="C4010" s="70">
        <v>174</v>
      </c>
      <c r="J4010" s="1" t="s">
        <v>1840</v>
      </c>
      <c r="AC4010" s="1" t="s">
        <v>1840</v>
      </c>
      <c r="AD4010" s="1">
        <v>143</v>
      </c>
      <c r="AH4010" s="1" t="s">
        <v>1840</v>
      </c>
      <c r="AI4010" s="1">
        <v>0.08</v>
      </c>
      <c r="AP4010" s="98" t="s">
        <v>69</v>
      </c>
      <c r="AQ4010" s="1">
        <v>143</v>
      </c>
    </row>
    <row r="4011" spans="2:43" x14ac:dyDescent="0.25">
      <c r="B4011" s="74">
        <v>2008</v>
      </c>
      <c r="C4011" s="74">
        <v>181</v>
      </c>
      <c r="J4011" s="1" t="s">
        <v>1840</v>
      </c>
      <c r="AC4011" s="1" t="s">
        <v>1840</v>
      </c>
      <c r="AD4011" s="1">
        <v>149</v>
      </c>
      <c r="AH4011" s="1" t="s">
        <v>1840</v>
      </c>
      <c r="AI4011" s="1">
        <v>7.0000000000000007E-2</v>
      </c>
      <c r="AP4011" s="98" t="s">
        <v>69</v>
      </c>
      <c r="AQ4011" s="1">
        <v>149</v>
      </c>
    </row>
    <row r="4012" spans="2:43" x14ac:dyDescent="0.25">
      <c r="B4012" s="70">
        <v>2007</v>
      </c>
      <c r="C4012" s="70">
        <v>188</v>
      </c>
      <c r="J4012" s="1" t="s">
        <v>1840</v>
      </c>
      <c r="AC4012" s="1" t="s">
        <v>1840</v>
      </c>
      <c r="AD4012" s="1">
        <v>154</v>
      </c>
      <c r="AH4012" s="1" t="s">
        <v>1840</v>
      </c>
      <c r="AI4012" s="1">
        <v>0.06</v>
      </c>
      <c r="AP4012" s="98" t="s">
        <v>69</v>
      </c>
      <c r="AQ4012" s="1">
        <v>154</v>
      </c>
    </row>
    <row r="4013" spans="2:43" x14ac:dyDescent="0.25">
      <c r="B4013" s="74">
        <v>2006</v>
      </c>
      <c r="C4013" s="74">
        <v>194</v>
      </c>
      <c r="J4013" s="1" t="s">
        <v>1840</v>
      </c>
      <c r="AC4013" s="1" t="s">
        <v>1840</v>
      </c>
      <c r="AD4013" s="1">
        <v>159</v>
      </c>
      <c r="AH4013" s="1" t="s">
        <v>1840</v>
      </c>
      <c r="AI4013" s="1">
        <v>0.06</v>
      </c>
      <c r="AP4013" s="98" t="s">
        <v>69</v>
      </c>
      <c r="AQ4013" s="1">
        <v>159</v>
      </c>
    </row>
    <row r="4014" spans="2:43" x14ac:dyDescent="0.25">
      <c r="B4014" s="70">
        <v>2005</v>
      </c>
      <c r="C4014" s="70">
        <v>201</v>
      </c>
      <c r="J4014" s="1" t="s">
        <v>1840</v>
      </c>
      <c r="AC4014" s="1" t="s">
        <v>1840</v>
      </c>
      <c r="AD4014" s="1">
        <v>163</v>
      </c>
      <c r="AH4014" s="1" t="s">
        <v>1840</v>
      </c>
      <c r="AI4014" s="1">
        <v>0.06</v>
      </c>
      <c r="AP4014" s="98" t="s">
        <v>69</v>
      </c>
      <c r="AQ4014" s="1">
        <v>163</v>
      </c>
    </row>
    <row r="4015" spans="2:43" x14ac:dyDescent="0.25">
      <c r="B4015" s="74">
        <v>2004</v>
      </c>
      <c r="C4015" s="74">
        <v>237</v>
      </c>
      <c r="J4015" s="1" t="s">
        <v>1840</v>
      </c>
      <c r="AC4015" s="1" t="s">
        <v>1840</v>
      </c>
      <c r="AD4015" s="1">
        <v>174</v>
      </c>
      <c r="AH4015" s="1" t="s">
        <v>1840</v>
      </c>
      <c r="AI4015" s="1">
        <v>0.06</v>
      </c>
      <c r="AP4015" s="98" t="s">
        <v>69</v>
      </c>
      <c r="AQ4015" s="1">
        <v>174</v>
      </c>
    </row>
    <row r="4016" spans="2:43" x14ac:dyDescent="0.25">
      <c r="B4016" s="70">
        <v>2003</v>
      </c>
      <c r="C4016" s="70">
        <v>215</v>
      </c>
      <c r="J4016" s="1" t="s">
        <v>1840</v>
      </c>
      <c r="AC4016" s="1" t="s">
        <v>1840</v>
      </c>
      <c r="AD4016" s="1">
        <v>173</v>
      </c>
      <c r="AH4016" s="1" t="s">
        <v>1840</v>
      </c>
      <c r="AI4016" s="1">
        <v>0.05</v>
      </c>
      <c r="AP4016" s="98" t="s">
        <v>69</v>
      </c>
      <c r="AQ4016" s="1">
        <v>173</v>
      </c>
    </row>
    <row r="4017" spans="2:43" x14ac:dyDescent="0.25">
      <c r="B4017" s="74">
        <v>2002</v>
      </c>
      <c r="C4017" s="74">
        <v>222</v>
      </c>
      <c r="J4017" s="1" t="s">
        <v>1840</v>
      </c>
      <c r="AC4017" s="1" t="s">
        <v>1840</v>
      </c>
      <c r="AD4017" s="1">
        <v>177</v>
      </c>
      <c r="AH4017" s="1" t="s">
        <v>1840</v>
      </c>
      <c r="AI4017" s="1">
        <v>0.05</v>
      </c>
      <c r="AP4017" s="98" t="s">
        <v>69</v>
      </c>
      <c r="AQ4017" s="1">
        <v>177</v>
      </c>
    </row>
    <row r="4018" spans="2:43" x14ac:dyDescent="0.25">
      <c r="B4018" s="70">
        <v>2001</v>
      </c>
      <c r="C4018" s="70">
        <v>229</v>
      </c>
      <c r="J4018" s="1" t="s">
        <v>1840</v>
      </c>
      <c r="AC4018" s="1" t="s">
        <v>1840</v>
      </c>
      <c r="AD4018" s="1">
        <v>182</v>
      </c>
      <c r="AH4018" s="1" t="s">
        <v>1840</v>
      </c>
      <c r="AI4018" s="1">
        <v>0.06</v>
      </c>
      <c r="AP4018" s="98" t="s">
        <v>69</v>
      </c>
      <c r="AQ4018" s="1">
        <v>182</v>
      </c>
    </row>
    <row r="4019" spans="2:43" x14ac:dyDescent="0.25">
      <c r="B4019" s="74">
        <v>2000</v>
      </c>
      <c r="C4019" s="74">
        <v>237</v>
      </c>
      <c r="J4019" s="1" t="s">
        <v>1840</v>
      </c>
      <c r="AC4019" s="1" t="s">
        <v>1840</v>
      </c>
      <c r="AD4019" s="1">
        <v>187</v>
      </c>
      <c r="AH4019" s="1" t="s">
        <v>1840</v>
      </c>
      <c r="AI4019" s="1">
        <v>0.06</v>
      </c>
      <c r="AP4019" s="98" t="s">
        <v>69</v>
      </c>
      <c r="AQ4019" s="1">
        <v>187</v>
      </c>
    </row>
    <row r="4020" spans="2:43" x14ac:dyDescent="0.25">
      <c r="B4020" s="70">
        <v>2014</v>
      </c>
      <c r="C4020" s="70">
        <v>39</v>
      </c>
      <c r="J4020" s="1" t="s">
        <v>1840</v>
      </c>
      <c r="AC4020" s="1" t="s">
        <v>1840</v>
      </c>
      <c r="AD4020" s="1">
        <v>32</v>
      </c>
      <c r="AH4020" s="1" t="s">
        <v>1840</v>
      </c>
      <c r="AI4020" s="1">
        <v>0.01</v>
      </c>
      <c r="AP4020" s="98" t="s">
        <v>70</v>
      </c>
      <c r="AQ4020" s="1">
        <v>32</v>
      </c>
    </row>
    <row r="4021" spans="2:43" x14ac:dyDescent="0.25">
      <c r="B4021" s="74">
        <v>2013</v>
      </c>
      <c r="C4021" s="74">
        <v>39</v>
      </c>
      <c r="J4021" s="1" t="s">
        <v>1840</v>
      </c>
      <c r="AC4021" s="1" t="s">
        <v>1840</v>
      </c>
      <c r="AD4021" s="1">
        <v>32</v>
      </c>
      <c r="AH4021" s="1" t="s">
        <v>1840</v>
      </c>
      <c r="AI4021" s="1">
        <v>0.01</v>
      </c>
      <c r="AP4021" s="98" t="s">
        <v>70</v>
      </c>
      <c r="AQ4021" s="1">
        <v>32</v>
      </c>
    </row>
    <row r="4022" spans="2:43" x14ac:dyDescent="0.25">
      <c r="B4022" s="70">
        <v>2012</v>
      </c>
      <c r="C4022" s="70">
        <v>39</v>
      </c>
      <c r="J4022" s="1" t="s">
        <v>1840</v>
      </c>
      <c r="AC4022" s="1" t="s">
        <v>1840</v>
      </c>
      <c r="AD4022" s="1">
        <v>32</v>
      </c>
      <c r="AH4022" s="1" t="s">
        <v>1840</v>
      </c>
      <c r="AI4022" s="1">
        <v>0.01</v>
      </c>
      <c r="AP4022" s="98" t="s">
        <v>70</v>
      </c>
      <c r="AQ4022" s="1">
        <v>32</v>
      </c>
    </row>
    <row r="4023" spans="2:43" x14ac:dyDescent="0.25">
      <c r="B4023" s="74">
        <v>2011</v>
      </c>
      <c r="C4023" s="74">
        <v>39</v>
      </c>
      <c r="J4023" s="1" t="s">
        <v>1840</v>
      </c>
      <c r="AC4023" s="1" t="s">
        <v>1840</v>
      </c>
      <c r="AD4023" s="1">
        <v>32</v>
      </c>
      <c r="AH4023" s="1" t="s">
        <v>1840</v>
      </c>
      <c r="AI4023" s="1">
        <v>0.17</v>
      </c>
      <c r="AP4023" s="98" t="s">
        <v>70</v>
      </c>
      <c r="AQ4023" s="1">
        <v>32</v>
      </c>
    </row>
    <row r="4024" spans="2:43" x14ac:dyDescent="0.25">
      <c r="B4024" s="70">
        <v>2010</v>
      </c>
      <c r="C4024" s="70">
        <v>39</v>
      </c>
      <c r="J4024" s="1" t="s">
        <v>1840</v>
      </c>
      <c r="AC4024" s="1" t="s">
        <v>1840</v>
      </c>
      <c r="AD4024" s="1">
        <v>32</v>
      </c>
      <c r="AH4024" s="1" t="s">
        <v>1840</v>
      </c>
      <c r="AI4024" s="1">
        <v>0.19</v>
      </c>
      <c r="AP4024" s="98" t="s">
        <v>70</v>
      </c>
      <c r="AQ4024" s="1">
        <v>32</v>
      </c>
    </row>
    <row r="4025" spans="2:43" x14ac:dyDescent="0.25">
      <c r="B4025" s="74">
        <v>2009</v>
      </c>
      <c r="C4025" s="74">
        <v>39</v>
      </c>
      <c r="J4025" s="1" t="s">
        <v>1840</v>
      </c>
      <c r="AC4025" s="1" t="s">
        <v>1840</v>
      </c>
      <c r="AD4025" s="1">
        <v>32</v>
      </c>
      <c r="AH4025" s="1" t="s">
        <v>1840</v>
      </c>
      <c r="AI4025" s="1">
        <v>0.2</v>
      </c>
      <c r="AP4025" s="98" t="s">
        <v>70</v>
      </c>
      <c r="AQ4025" s="1">
        <v>32</v>
      </c>
    </row>
    <row r="4026" spans="2:43" x14ac:dyDescent="0.25">
      <c r="B4026" s="70">
        <v>2008</v>
      </c>
      <c r="C4026" s="70">
        <v>38</v>
      </c>
      <c r="J4026" s="1" t="s">
        <v>1840</v>
      </c>
      <c r="AC4026" s="1" t="s">
        <v>1840</v>
      </c>
      <c r="AD4026" s="1">
        <v>32</v>
      </c>
      <c r="AH4026" s="1" t="s">
        <v>1840</v>
      </c>
      <c r="AI4026" s="1">
        <v>0.17</v>
      </c>
      <c r="AP4026" s="98" t="s">
        <v>70</v>
      </c>
      <c r="AQ4026" s="1">
        <v>32</v>
      </c>
    </row>
    <row r="4027" spans="2:43" x14ac:dyDescent="0.25">
      <c r="B4027" s="74">
        <v>2007</v>
      </c>
      <c r="C4027" s="74">
        <v>38</v>
      </c>
      <c r="J4027" s="1" t="s">
        <v>1840</v>
      </c>
      <c r="AC4027" s="1" t="s">
        <v>1840</v>
      </c>
      <c r="AD4027" s="1">
        <v>31</v>
      </c>
      <c r="AH4027" s="1" t="s">
        <v>1840</v>
      </c>
      <c r="AI4027" s="1">
        <v>0.14000000000000001</v>
      </c>
      <c r="AP4027" s="98" t="s">
        <v>70</v>
      </c>
      <c r="AQ4027" s="1">
        <v>31</v>
      </c>
    </row>
    <row r="4028" spans="2:43" x14ac:dyDescent="0.25">
      <c r="B4028" s="70">
        <v>2006</v>
      </c>
      <c r="C4028" s="70">
        <v>38</v>
      </c>
      <c r="J4028" s="1" t="s">
        <v>1840</v>
      </c>
      <c r="AC4028" s="1" t="s">
        <v>1840</v>
      </c>
      <c r="AD4028" s="1">
        <v>31</v>
      </c>
      <c r="AH4028" s="1" t="s">
        <v>1840</v>
      </c>
      <c r="AI4028" s="1">
        <v>0.03</v>
      </c>
      <c r="AP4028" s="98" t="s">
        <v>70</v>
      </c>
      <c r="AQ4028" s="1">
        <v>31</v>
      </c>
    </row>
    <row r="4029" spans="2:43" x14ac:dyDescent="0.25">
      <c r="B4029" s="74">
        <v>2005</v>
      </c>
      <c r="C4029" s="74">
        <v>37</v>
      </c>
      <c r="J4029" s="1" t="s">
        <v>1840</v>
      </c>
      <c r="AC4029" s="1" t="s">
        <v>1840</v>
      </c>
      <c r="AD4029" s="1">
        <v>31</v>
      </c>
      <c r="AH4029" s="1" t="s">
        <v>1840</v>
      </c>
      <c r="AI4029" s="1">
        <v>0.18</v>
      </c>
      <c r="AP4029" s="98" t="s">
        <v>70</v>
      </c>
      <c r="AQ4029" s="1">
        <v>31</v>
      </c>
    </row>
    <row r="4030" spans="2:43" x14ac:dyDescent="0.25">
      <c r="B4030" s="70">
        <v>2004</v>
      </c>
      <c r="C4030" s="70">
        <v>37</v>
      </c>
      <c r="J4030" s="1" t="s">
        <v>1840</v>
      </c>
      <c r="AC4030" s="1" t="s">
        <v>1840</v>
      </c>
      <c r="AD4030" s="1">
        <v>30</v>
      </c>
      <c r="AH4030" s="1" t="s">
        <v>1840</v>
      </c>
      <c r="AI4030" s="1">
        <v>0.32</v>
      </c>
      <c r="AP4030" s="98" t="s">
        <v>70</v>
      </c>
      <c r="AQ4030" s="1">
        <v>30</v>
      </c>
    </row>
    <row r="4031" spans="2:43" x14ac:dyDescent="0.25">
      <c r="B4031" s="74">
        <v>2014</v>
      </c>
      <c r="C4031" s="74">
        <v>0</v>
      </c>
      <c r="J4031" s="1" t="s">
        <v>1840</v>
      </c>
      <c r="AC4031" s="1" t="s">
        <v>1842</v>
      </c>
      <c r="AD4031" s="1">
        <v>0</v>
      </c>
      <c r="AH4031" s="1" t="s">
        <v>1842</v>
      </c>
      <c r="AI4031" s="1">
        <v>10.75</v>
      </c>
      <c r="AP4031" s="98" t="s">
        <v>71</v>
      </c>
      <c r="AQ4031" s="1">
        <v>0</v>
      </c>
    </row>
    <row r="4032" spans="2:43" x14ac:dyDescent="0.25">
      <c r="B4032" s="70">
        <v>2013</v>
      </c>
      <c r="C4032" s="70">
        <v>0</v>
      </c>
      <c r="J4032" s="1" t="s">
        <v>1840</v>
      </c>
      <c r="AC4032" s="1" t="s">
        <v>1842</v>
      </c>
      <c r="AD4032" s="1">
        <v>0</v>
      </c>
      <c r="AH4032" s="1" t="s">
        <v>1842</v>
      </c>
      <c r="AI4032" s="1">
        <v>10.49</v>
      </c>
      <c r="AP4032" s="98" t="s">
        <v>71</v>
      </c>
      <c r="AQ4032" s="1">
        <v>0</v>
      </c>
    </row>
    <row r="4033" spans="2:43" x14ac:dyDescent="0.25">
      <c r="B4033" s="74">
        <v>2012</v>
      </c>
      <c r="C4033" s="74">
        <v>0</v>
      </c>
      <c r="J4033" s="1" t="s">
        <v>1840</v>
      </c>
      <c r="AC4033" s="1" t="s">
        <v>1842</v>
      </c>
      <c r="AD4033" s="1">
        <v>0</v>
      </c>
      <c r="AH4033" s="1" t="s">
        <v>1842</v>
      </c>
      <c r="AI4033" s="1">
        <v>11.49</v>
      </c>
      <c r="AP4033" s="98" t="s">
        <v>71</v>
      </c>
      <c r="AQ4033" s="1">
        <v>0</v>
      </c>
    </row>
    <row r="4034" spans="2:43" x14ac:dyDescent="0.25">
      <c r="B4034" s="70">
        <v>2011</v>
      </c>
      <c r="C4034" s="70">
        <v>0</v>
      </c>
      <c r="J4034" s="1" t="s">
        <v>1840</v>
      </c>
      <c r="AC4034" s="1" t="s">
        <v>1842</v>
      </c>
      <c r="AD4034" s="1">
        <v>0</v>
      </c>
      <c r="AH4034" s="1" t="s">
        <v>1842</v>
      </c>
      <c r="AI4034" s="1">
        <v>11.72</v>
      </c>
      <c r="AP4034" s="98" t="s">
        <v>71</v>
      </c>
      <c r="AQ4034" s="1">
        <v>0</v>
      </c>
    </row>
    <row r="4035" spans="2:43" x14ac:dyDescent="0.25">
      <c r="B4035" s="74">
        <v>2010</v>
      </c>
      <c r="C4035" s="74">
        <v>0</v>
      </c>
      <c r="J4035" s="1" t="s">
        <v>1840</v>
      </c>
      <c r="AC4035" s="1" t="s">
        <v>1842</v>
      </c>
      <c r="AD4035" s="1">
        <v>0</v>
      </c>
      <c r="AH4035" s="1" t="s">
        <v>1842</v>
      </c>
      <c r="AI4035" s="1">
        <v>11.88</v>
      </c>
      <c r="AP4035" s="98" t="s">
        <v>71</v>
      </c>
      <c r="AQ4035" s="1">
        <v>0</v>
      </c>
    </row>
    <row r="4036" spans="2:43" x14ac:dyDescent="0.25">
      <c r="B4036" s="70">
        <v>2014</v>
      </c>
      <c r="C4036" s="70">
        <v>1</v>
      </c>
      <c r="J4036" s="1" t="s">
        <v>1842</v>
      </c>
      <c r="AC4036" s="1" t="s">
        <v>1840</v>
      </c>
      <c r="AD4036" s="1">
        <v>1</v>
      </c>
      <c r="AH4036" s="1" t="s">
        <v>1840</v>
      </c>
      <c r="AI4036" s="1">
        <v>2.62</v>
      </c>
      <c r="AP4036" s="98" t="s">
        <v>72</v>
      </c>
      <c r="AQ4036" s="1">
        <v>1</v>
      </c>
    </row>
    <row r="4037" spans="2:43" x14ac:dyDescent="0.25">
      <c r="B4037" s="74">
        <v>2013</v>
      </c>
      <c r="C4037" s="74">
        <v>1</v>
      </c>
      <c r="J4037" s="1" t="s">
        <v>1842</v>
      </c>
      <c r="AC4037" s="1" t="s">
        <v>1840</v>
      </c>
      <c r="AD4037" s="1">
        <v>1</v>
      </c>
      <c r="AH4037" s="1" t="s">
        <v>1840</v>
      </c>
      <c r="AI4037" s="1">
        <v>2.69</v>
      </c>
      <c r="AP4037" s="98" t="s">
        <v>72</v>
      </c>
      <c r="AQ4037" s="1">
        <v>1</v>
      </c>
    </row>
    <row r="4038" spans="2:43" x14ac:dyDescent="0.25">
      <c r="B4038" s="70">
        <v>2012</v>
      </c>
      <c r="C4038" s="70">
        <v>1</v>
      </c>
      <c r="J4038" s="1" t="s">
        <v>1842</v>
      </c>
      <c r="AC4038" s="1" t="s">
        <v>1840</v>
      </c>
      <c r="AD4038" s="1">
        <v>1</v>
      </c>
      <c r="AH4038" s="1" t="s">
        <v>1840</v>
      </c>
      <c r="AI4038" s="1">
        <v>2.78</v>
      </c>
      <c r="AP4038" s="98" t="s">
        <v>72</v>
      </c>
      <c r="AQ4038" s="1">
        <v>1</v>
      </c>
    </row>
    <row r="4039" spans="2:43" x14ac:dyDescent="0.25">
      <c r="B4039" s="74">
        <v>2011</v>
      </c>
      <c r="C4039" s="74">
        <v>1</v>
      </c>
      <c r="J4039" s="1" t="s">
        <v>1842</v>
      </c>
      <c r="AC4039" s="1" t="s">
        <v>1840</v>
      </c>
      <c r="AD4039" s="1">
        <v>1</v>
      </c>
      <c r="AH4039" s="1" t="s">
        <v>1840</v>
      </c>
      <c r="AI4039" s="1">
        <v>2.67</v>
      </c>
      <c r="AP4039" s="98" t="s">
        <v>72</v>
      </c>
      <c r="AQ4039" s="1">
        <v>1</v>
      </c>
    </row>
    <row r="4040" spans="2:43" x14ac:dyDescent="0.25">
      <c r="B4040" s="70">
        <v>2010</v>
      </c>
      <c r="C4040" s="70">
        <v>1</v>
      </c>
      <c r="J4040" s="1" t="s">
        <v>1842</v>
      </c>
      <c r="AC4040" s="1" t="s">
        <v>1840</v>
      </c>
      <c r="AD4040" s="1">
        <v>1</v>
      </c>
      <c r="AH4040" s="1" t="s">
        <v>1840</v>
      </c>
      <c r="AI4040" s="1">
        <v>2.63</v>
      </c>
      <c r="AP4040" s="98" t="s">
        <v>72</v>
      </c>
      <c r="AQ4040" s="1">
        <v>1</v>
      </c>
    </row>
    <row r="4041" spans="2:43" x14ac:dyDescent="0.25">
      <c r="B4041" s="74">
        <v>2009</v>
      </c>
      <c r="C4041" s="74">
        <v>1</v>
      </c>
      <c r="J4041" s="1" t="s">
        <v>1840</v>
      </c>
      <c r="AC4041" s="1" t="s">
        <v>1840</v>
      </c>
      <c r="AD4041" s="1">
        <v>1</v>
      </c>
      <c r="AH4041" s="1" t="s">
        <v>1840</v>
      </c>
      <c r="AI4041" s="1">
        <v>2.5499999999999998</v>
      </c>
      <c r="AP4041" s="98" t="s">
        <v>72</v>
      </c>
      <c r="AQ4041" s="1">
        <v>1</v>
      </c>
    </row>
    <row r="4042" spans="2:43" x14ac:dyDescent="0.25">
      <c r="B4042" s="70">
        <v>2008</v>
      </c>
      <c r="C4042" s="70">
        <v>1</v>
      </c>
      <c r="J4042" s="1" t="s">
        <v>1840</v>
      </c>
      <c r="AC4042" s="1" t="s">
        <v>1840</v>
      </c>
      <c r="AD4042" s="1">
        <v>1</v>
      </c>
      <c r="AH4042" s="1" t="s">
        <v>1840</v>
      </c>
      <c r="AI4042" s="1">
        <v>2.4700000000000002</v>
      </c>
      <c r="AP4042" s="98" t="s">
        <v>72</v>
      </c>
      <c r="AQ4042" s="1">
        <v>1</v>
      </c>
    </row>
    <row r="4043" spans="2:43" x14ac:dyDescent="0.25">
      <c r="B4043" s="74">
        <v>2007</v>
      </c>
      <c r="C4043" s="74">
        <v>1</v>
      </c>
      <c r="J4043" s="1" t="s">
        <v>1840</v>
      </c>
      <c r="AC4043" s="1" t="s">
        <v>1840</v>
      </c>
      <c r="AD4043" s="1">
        <v>1</v>
      </c>
      <c r="AH4043" s="1" t="s">
        <v>1840</v>
      </c>
      <c r="AI4043" s="1">
        <v>2.33</v>
      </c>
      <c r="AP4043" s="98" t="s">
        <v>72</v>
      </c>
      <c r="AQ4043" s="1">
        <v>1</v>
      </c>
    </row>
    <row r="4044" spans="2:43" x14ac:dyDescent="0.25">
      <c r="B4044" s="70">
        <v>2006</v>
      </c>
      <c r="C4044" s="70">
        <v>1</v>
      </c>
      <c r="J4044" s="1" t="s">
        <v>1840</v>
      </c>
      <c r="AC4044" s="1" t="s">
        <v>1840</v>
      </c>
      <c r="AD4044" s="1">
        <v>1</v>
      </c>
      <c r="AH4044" s="1" t="s">
        <v>1840</v>
      </c>
      <c r="AI4044" s="1">
        <v>2.23</v>
      </c>
      <c r="AP4044" s="98" t="s">
        <v>72</v>
      </c>
      <c r="AQ4044" s="1">
        <v>1</v>
      </c>
    </row>
    <row r="4045" spans="2:43" x14ac:dyDescent="0.25">
      <c r="B4045" s="74">
        <v>2005</v>
      </c>
      <c r="C4045" s="74">
        <v>1</v>
      </c>
      <c r="J4045" s="1" t="s">
        <v>1840</v>
      </c>
      <c r="AC4045" s="1" t="s">
        <v>1840</v>
      </c>
      <c r="AD4045" s="1">
        <v>1</v>
      </c>
      <c r="AH4045" s="1" t="s">
        <v>1840</v>
      </c>
      <c r="AI4045" s="1">
        <v>2.41</v>
      </c>
      <c r="AP4045" s="98" t="s">
        <v>72</v>
      </c>
      <c r="AQ4045" s="1">
        <v>1</v>
      </c>
    </row>
    <row r="4046" spans="2:43" x14ac:dyDescent="0.25">
      <c r="B4046" s="70">
        <v>2004</v>
      </c>
      <c r="C4046" s="70">
        <v>1</v>
      </c>
      <c r="J4046" s="1" t="s">
        <v>1840</v>
      </c>
      <c r="AC4046" s="1" t="s">
        <v>1840</v>
      </c>
      <c r="AD4046" s="1">
        <v>1</v>
      </c>
      <c r="AH4046" s="1" t="s">
        <v>1840</v>
      </c>
      <c r="AI4046" s="1">
        <v>2.23</v>
      </c>
      <c r="AP4046" s="98" t="s">
        <v>72</v>
      </c>
      <c r="AQ4046" s="1">
        <v>1</v>
      </c>
    </row>
    <row r="4047" spans="2:43" x14ac:dyDescent="0.25">
      <c r="B4047" s="74">
        <v>2003</v>
      </c>
      <c r="C4047" s="74">
        <v>1</v>
      </c>
      <c r="J4047" s="1" t="s">
        <v>1840</v>
      </c>
      <c r="AC4047" s="1" t="s">
        <v>1840</v>
      </c>
      <c r="AD4047" s="1">
        <v>1</v>
      </c>
      <c r="AH4047" s="1" t="s">
        <v>1840</v>
      </c>
      <c r="AI4047" s="1">
        <v>2.3199999999999998</v>
      </c>
      <c r="AP4047" s="98" t="s">
        <v>72</v>
      </c>
      <c r="AQ4047" s="1">
        <v>1</v>
      </c>
    </row>
    <row r="4048" spans="2:43" x14ac:dyDescent="0.25">
      <c r="B4048" s="70">
        <v>2002</v>
      </c>
      <c r="C4048" s="70">
        <v>1</v>
      </c>
      <c r="J4048" s="1" t="s">
        <v>1840</v>
      </c>
      <c r="AC4048" s="1" t="s">
        <v>1840</v>
      </c>
      <c r="AD4048" s="1">
        <v>1</v>
      </c>
      <c r="AH4048" s="1" t="s">
        <v>1840</v>
      </c>
      <c r="AI4048" s="1">
        <v>2.4700000000000002</v>
      </c>
      <c r="AP4048" s="98" t="s">
        <v>72</v>
      </c>
      <c r="AQ4048" s="1">
        <v>1</v>
      </c>
    </row>
    <row r="4049" spans="2:43" x14ac:dyDescent="0.25">
      <c r="B4049" s="74">
        <v>2001</v>
      </c>
      <c r="C4049" s="74">
        <v>1</v>
      </c>
      <c r="J4049" s="1" t="s">
        <v>1840</v>
      </c>
      <c r="AC4049" s="1" t="s">
        <v>1840</v>
      </c>
      <c r="AD4049" s="1">
        <v>1</v>
      </c>
      <c r="AH4049" s="1" t="s">
        <v>1840</v>
      </c>
      <c r="AI4049" s="1">
        <v>2.5299999999999998</v>
      </c>
      <c r="AP4049" s="98" t="s">
        <v>72</v>
      </c>
      <c r="AQ4049" s="1">
        <v>1</v>
      </c>
    </row>
    <row r="4050" spans="2:43" x14ac:dyDescent="0.25">
      <c r="B4050" s="70">
        <v>2000</v>
      </c>
      <c r="C4050" s="70">
        <v>1</v>
      </c>
      <c r="J4050" s="1" t="s">
        <v>1840</v>
      </c>
      <c r="AC4050" s="1" t="s">
        <v>1840</v>
      </c>
      <c r="AD4050" s="1">
        <v>1</v>
      </c>
      <c r="AH4050" s="1" t="s">
        <v>1840</v>
      </c>
      <c r="AI4050" s="1">
        <v>2.5299999999999998</v>
      </c>
      <c r="AP4050" s="98" t="s">
        <v>72</v>
      </c>
      <c r="AQ4050" s="1">
        <v>1</v>
      </c>
    </row>
    <row r="4051" spans="2:43" x14ac:dyDescent="0.25">
      <c r="B4051" s="74">
        <v>2014</v>
      </c>
      <c r="C4051" s="74">
        <v>2</v>
      </c>
      <c r="J4051" s="1" t="s">
        <v>1840</v>
      </c>
      <c r="AC4051" s="1" t="s">
        <v>1842</v>
      </c>
      <c r="AD4051" s="1">
        <v>2</v>
      </c>
      <c r="AH4051" s="1" t="s">
        <v>1842</v>
      </c>
      <c r="AI4051" s="1">
        <v>7.56</v>
      </c>
      <c r="AP4051" s="98" t="s">
        <v>73</v>
      </c>
      <c r="AQ4051" s="1">
        <v>2</v>
      </c>
    </row>
    <row r="4052" spans="2:43" x14ac:dyDescent="0.25">
      <c r="B4052" s="70">
        <v>2013</v>
      </c>
      <c r="C4052" s="70">
        <v>2</v>
      </c>
      <c r="J4052" s="1" t="s">
        <v>1840</v>
      </c>
      <c r="AC4052" s="1" t="s">
        <v>1842</v>
      </c>
      <c r="AD4052" s="1">
        <v>2</v>
      </c>
      <c r="AH4052" s="1" t="s">
        <v>1842</v>
      </c>
      <c r="AI4052" s="1">
        <v>7.35</v>
      </c>
      <c r="AP4052" s="98" t="s">
        <v>73</v>
      </c>
      <c r="AQ4052" s="1">
        <v>2</v>
      </c>
    </row>
    <row r="4053" spans="2:43" x14ac:dyDescent="0.25">
      <c r="B4053" s="74">
        <v>2012</v>
      </c>
      <c r="C4053" s="74">
        <v>2</v>
      </c>
      <c r="J4053" s="1" t="s">
        <v>1840</v>
      </c>
      <c r="AC4053" s="1" t="s">
        <v>1842</v>
      </c>
      <c r="AD4053" s="1">
        <v>2</v>
      </c>
      <c r="AH4053" s="1" t="s">
        <v>1842</v>
      </c>
      <c r="AI4053" s="1">
        <v>7.49</v>
      </c>
      <c r="AP4053" s="98" t="s">
        <v>73</v>
      </c>
      <c r="AQ4053" s="1">
        <v>2</v>
      </c>
    </row>
    <row r="4054" spans="2:43" x14ac:dyDescent="0.25">
      <c r="B4054" s="70">
        <v>2011</v>
      </c>
      <c r="C4054" s="70">
        <v>2</v>
      </c>
      <c r="J4054" s="1" t="s">
        <v>1840</v>
      </c>
      <c r="AC4054" s="1" t="s">
        <v>1842</v>
      </c>
      <c r="AD4054" s="1">
        <v>2</v>
      </c>
      <c r="AH4054" s="1" t="s">
        <v>1842</v>
      </c>
      <c r="AI4054" s="1">
        <v>6.98</v>
      </c>
      <c r="AP4054" s="98" t="s">
        <v>73</v>
      </c>
      <c r="AQ4054" s="1">
        <v>2</v>
      </c>
    </row>
    <row r="4055" spans="2:43" x14ac:dyDescent="0.25">
      <c r="B4055" s="74">
        <v>2010</v>
      </c>
      <c r="C4055" s="74">
        <v>2</v>
      </c>
      <c r="J4055" s="1" t="s">
        <v>1840</v>
      </c>
      <c r="AC4055" s="1" t="s">
        <v>1842</v>
      </c>
      <c r="AD4055" s="1">
        <v>2</v>
      </c>
      <c r="AH4055" s="1" t="s">
        <v>1842</v>
      </c>
      <c r="AI4055" s="1">
        <v>6.95</v>
      </c>
      <c r="AP4055" s="98" t="s">
        <v>73</v>
      </c>
      <c r="AQ4055" s="1">
        <v>2</v>
      </c>
    </row>
    <row r="4056" spans="2:43" x14ac:dyDescent="0.25">
      <c r="B4056" s="70">
        <v>2009</v>
      </c>
      <c r="C4056" s="70">
        <v>2</v>
      </c>
      <c r="J4056" s="1" t="s">
        <v>1842</v>
      </c>
      <c r="AC4056" s="1" t="s">
        <v>1842</v>
      </c>
      <c r="AD4056" s="1">
        <v>2</v>
      </c>
      <c r="AH4056" s="1" t="s">
        <v>1842</v>
      </c>
      <c r="AI4056" s="1">
        <v>7.25</v>
      </c>
      <c r="AP4056" s="98" t="s">
        <v>73</v>
      </c>
      <c r="AQ4056" s="1">
        <v>2</v>
      </c>
    </row>
    <row r="4057" spans="2:43" x14ac:dyDescent="0.25">
      <c r="B4057" s="74">
        <v>2008</v>
      </c>
      <c r="C4057" s="74">
        <v>2</v>
      </c>
      <c r="J4057" s="1" t="s">
        <v>1842</v>
      </c>
      <c r="AC4057" s="1" t="s">
        <v>1842</v>
      </c>
      <c r="AD4057" s="1">
        <v>2</v>
      </c>
      <c r="AH4057" s="1" t="s">
        <v>1842</v>
      </c>
      <c r="AI4057" s="1">
        <v>7.96</v>
      </c>
      <c r="AP4057" s="98" t="s">
        <v>73</v>
      </c>
      <c r="AQ4057" s="1">
        <v>2</v>
      </c>
    </row>
    <row r="4058" spans="2:43" x14ac:dyDescent="0.25">
      <c r="B4058" s="70">
        <v>2007</v>
      </c>
      <c r="C4058" s="70">
        <v>2</v>
      </c>
      <c r="J4058" s="1" t="s">
        <v>1842</v>
      </c>
      <c r="AC4058" s="1" t="s">
        <v>1842</v>
      </c>
      <c r="AD4058" s="1">
        <v>2</v>
      </c>
      <c r="AH4058" s="1" t="s">
        <v>1842</v>
      </c>
      <c r="AI4058" s="1">
        <v>8.3699999999999992</v>
      </c>
      <c r="AP4058" s="98" t="s">
        <v>73</v>
      </c>
      <c r="AQ4058" s="1">
        <v>2</v>
      </c>
    </row>
    <row r="4059" spans="2:43" x14ac:dyDescent="0.25">
      <c r="B4059" s="74">
        <v>2006</v>
      </c>
      <c r="C4059" s="74">
        <v>2</v>
      </c>
      <c r="J4059" s="1" t="s">
        <v>1842</v>
      </c>
      <c r="AC4059" s="1" t="s">
        <v>1842</v>
      </c>
      <c r="AD4059" s="1">
        <v>2</v>
      </c>
      <c r="AH4059" s="1" t="s">
        <v>1842</v>
      </c>
      <c r="AI4059" s="1">
        <v>8.44</v>
      </c>
      <c r="AP4059" s="98" t="s">
        <v>73</v>
      </c>
      <c r="AQ4059" s="1">
        <v>2</v>
      </c>
    </row>
    <row r="4060" spans="2:43" x14ac:dyDescent="0.25">
      <c r="B4060" s="70">
        <v>2005</v>
      </c>
      <c r="C4060" s="70">
        <v>2</v>
      </c>
      <c r="J4060" s="1" t="s">
        <v>1842</v>
      </c>
      <c r="AC4060" s="1" t="s">
        <v>1842</v>
      </c>
      <c r="AD4060" s="1">
        <v>2</v>
      </c>
      <c r="AH4060" s="1" t="s">
        <v>1842</v>
      </c>
      <c r="AI4060" s="1">
        <v>8.65</v>
      </c>
      <c r="AP4060" s="98" t="s">
        <v>73</v>
      </c>
      <c r="AQ4060" s="1">
        <v>2</v>
      </c>
    </row>
    <row r="4061" spans="2:43" x14ac:dyDescent="0.25">
      <c r="B4061" s="74">
        <v>2004</v>
      </c>
      <c r="C4061" s="74">
        <v>3</v>
      </c>
      <c r="J4061" s="1" t="s">
        <v>1842</v>
      </c>
      <c r="AC4061" s="1" t="s">
        <v>1842</v>
      </c>
      <c r="AD4061" s="1">
        <v>2</v>
      </c>
      <c r="AH4061" s="1" t="s">
        <v>1842</v>
      </c>
      <c r="AI4061" s="1">
        <v>8.98</v>
      </c>
      <c r="AP4061" s="98" t="s">
        <v>73</v>
      </c>
      <c r="AQ4061" s="1">
        <v>2</v>
      </c>
    </row>
    <row r="4062" spans="2:43" x14ac:dyDescent="0.25">
      <c r="B4062" s="70">
        <v>2003</v>
      </c>
      <c r="C4062" s="70">
        <v>3</v>
      </c>
      <c r="J4062" s="1" t="s">
        <v>1842</v>
      </c>
      <c r="AC4062" s="1" t="s">
        <v>1842</v>
      </c>
      <c r="AD4062" s="1">
        <v>2</v>
      </c>
      <c r="AH4062" s="1" t="s">
        <v>1842</v>
      </c>
      <c r="AI4062" s="1">
        <v>9.3000000000000007</v>
      </c>
      <c r="AP4062" s="98" t="s">
        <v>73</v>
      </c>
      <c r="AQ4062" s="1">
        <v>2</v>
      </c>
    </row>
    <row r="4063" spans="2:43" x14ac:dyDescent="0.25">
      <c r="B4063" s="74">
        <v>2002</v>
      </c>
      <c r="C4063" s="74">
        <v>3</v>
      </c>
      <c r="J4063" s="1" t="s">
        <v>1842</v>
      </c>
      <c r="AC4063" s="1" t="s">
        <v>1842</v>
      </c>
      <c r="AD4063" s="1">
        <v>2</v>
      </c>
      <c r="AH4063" s="1" t="s">
        <v>1842</v>
      </c>
      <c r="AI4063" s="1">
        <v>9.25</v>
      </c>
      <c r="AP4063" s="98" t="s">
        <v>73</v>
      </c>
      <c r="AQ4063" s="1">
        <v>2</v>
      </c>
    </row>
    <row r="4064" spans="2:43" x14ac:dyDescent="0.25">
      <c r="B4064" s="70">
        <v>2001</v>
      </c>
      <c r="C4064" s="70">
        <v>3</v>
      </c>
      <c r="J4064" s="1" t="s">
        <v>1842</v>
      </c>
      <c r="AC4064" s="1" t="s">
        <v>1842</v>
      </c>
      <c r="AD4064" s="1">
        <v>2</v>
      </c>
      <c r="AH4064" s="1" t="s">
        <v>1842</v>
      </c>
      <c r="AI4064" s="1">
        <v>9.69</v>
      </c>
      <c r="AP4064" s="98" t="s">
        <v>73</v>
      </c>
      <c r="AQ4064" s="1">
        <v>2</v>
      </c>
    </row>
    <row r="4065" spans="2:43" x14ac:dyDescent="0.25">
      <c r="B4065" s="74">
        <v>2000</v>
      </c>
      <c r="C4065" s="74">
        <v>3</v>
      </c>
      <c r="J4065" s="1" t="s">
        <v>1842</v>
      </c>
      <c r="AC4065" s="1" t="s">
        <v>1842</v>
      </c>
      <c r="AD4065" s="1">
        <v>3</v>
      </c>
      <c r="AH4065" s="1" t="s">
        <v>1842</v>
      </c>
      <c r="AI4065" s="1">
        <v>9.7799999999999994</v>
      </c>
      <c r="AP4065" s="98" t="s">
        <v>73</v>
      </c>
      <c r="AQ4065" s="1">
        <v>3</v>
      </c>
    </row>
    <row r="4066" spans="2:43" x14ac:dyDescent="0.25">
      <c r="B4066" s="70">
        <v>2014</v>
      </c>
      <c r="C4066" s="70">
        <v>1</v>
      </c>
      <c r="J4066" s="1" t="s">
        <v>1842</v>
      </c>
      <c r="AC4066" s="1" t="s">
        <v>1847</v>
      </c>
      <c r="AD4066" s="1">
        <v>1</v>
      </c>
      <c r="AH4066" s="1" t="s">
        <v>1847</v>
      </c>
      <c r="AI4066" s="1">
        <v>3.83</v>
      </c>
      <c r="AP4066" s="98" t="s">
        <v>74</v>
      </c>
      <c r="AQ4066" s="1">
        <v>1</v>
      </c>
    </row>
    <row r="4067" spans="2:43" x14ac:dyDescent="0.25">
      <c r="B4067" s="74">
        <v>2013</v>
      </c>
      <c r="C4067" s="74">
        <v>1</v>
      </c>
      <c r="J4067" s="1" t="s">
        <v>1842</v>
      </c>
      <c r="AC4067" s="1" t="s">
        <v>1847</v>
      </c>
      <c r="AD4067" s="1">
        <v>1</v>
      </c>
      <c r="AH4067" s="1" t="s">
        <v>1847</v>
      </c>
      <c r="AI4067" s="1">
        <v>3.79</v>
      </c>
      <c r="AP4067" s="98" t="s">
        <v>74</v>
      </c>
      <c r="AQ4067" s="1">
        <v>1</v>
      </c>
    </row>
    <row r="4068" spans="2:43" x14ac:dyDescent="0.25">
      <c r="B4068" s="70">
        <v>2012</v>
      </c>
      <c r="C4068" s="70">
        <v>1</v>
      </c>
      <c r="J4068" s="1" t="s">
        <v>1842</v>
      </c>
      <c r="AC4068" s="1" t="s">
        <v>1847</v>
      </c>
      <c r="AD4068" s="1">
        <v>1</v>
      </c>
      <c r="AH4068" s="1" t="s">
        <v>1847</v>
      </c>
      <c r="AI4068" s="1">
        <v>3.65</v>
      </c>
      <c r="AP4068" s="98" t="s">
        <v>74</v>
      </c>
      <c r="AQ4068" s="1">
        <v>1</v>
      </c>
    </row>
    <row r="4069" spans="2:43" x14ac:dyDescent="0.25">
      <c r="B4069" s="74">
        <v>2011</v>
      </c>
      <c r="C4069" s="74">
        <v>1</v>
      </c>
      <c r="J4069" s="1" t="s">
        <v>1842</v>
      </c>
      <c r="AC4069" s="1" t="s">
        <v>1847</v>
      </c>
      <c r="AD4069" s="1">
        <v>1</v>
      </c>
      <c r="AH4069" s="1" t="s">
        <v>1847</v>
      </c>
      <c r="AI4069" s="1">
        <v>3.58</v>
      </c>
      <c r="AP4069" s="98" t="s">
        <v>74</v>
      </c>
      <c r="AQ4069" s="1">
        <v>1</v>
      </c>
    </row>
    <row r="4070" spans="2:43" x14ac:dyDescent="0.25">
      <c r="B4070" s="70">
        <v>2010</v>
      </c>
      <c r="C4070" s="70">
        <v>1</v>
      </c>
      <c r="J4070" s="1" t="s">
        <v>1842</v>
      </c>
      <c r="AC4070" s="1" t="s">
        <v>1847</v>
      </c>
      <c r="AD4070" s="1">
        <v>1</v>
      </c>
      <c r="AH4070" s="1" t="s">
        <v>1847</v>
      </c>
      <c r="AI4070" s="1">
        <v>3.55</v>
      </c>
      <c r="AP4070" s="98" t="s">
        <v>74</v>
      </c>
      <c r="AQ4070" s="1">
        <v>1</v>
      </c>
    </row>
    <row r="4071" spans="2:43" x14ac:dyDescent="0.25">
      <c r="B4071" s="74">
        <v>2009</v>
      </c>
      <c r="C4071" s="74">
        <v>1</v>
      </c>
      <c r="J4071" s="1" t="s">
        <v>1847</v>
      </c>
      <c r="AC4071" s="1" t="s">
        <v>1847</v>
      </c>
      <c r="AD4071" s="1">
        <v>1</v>
      </c>
      <c r="AH4071" s="1" t="s">
        <v>1847</v>
      </c>
      <c r="AI4071" s="1">
        <v>3.33</v>
      </c>
      <c r="AP4071" s="98" t="s">
        <v>74</v>
      </c>
      <c r="AQ4071" s="1">
        <v>1</v>
      </c>
    </row>
    <row r="4072" spans="2:43" x14ac:dyDescent="0.25">
      <c r="B4072" s="70">
        <v>2008</v>
      </c>
      <c r="C4072" s="70">
        <v>1</v>
      </c>
      <c r="J4072" s="1" t="s">
        <v>1847</v>
      </c>
      <c r="AC4072" s="1" t="s">
        <v>1847</v>
      </c>
      <c r="AD4072" s="1">
        <v>1</v>
      </c>
      <c r="AH4072" s="1" t="s">
        <v>1847</v>
      </c>
      <c r="AI4072" s="1">
        <v>3.51</v>
      </c>
      <c r="AP4072" s="98" t="s">
        <v>74</v>
      </c>
      <c r="AQ4072" s="1">
        <v>1</v>
      </c>
    </row>
    <row r="4073" spans="2:43" x14ac:dyDescent="0.25">
      <c r="B4073" s="74">
        <v>2007</v>
      </c>
      <c r="C4073" s="74">
        <v>1</v>
      </c>
      <c r="J4073" s="1" t="s">
        <v>1847</v>
      </c>
      <c r="AC4073" s="1" t="s">
        <v>1847</v>
      </c>
      <c r="AD4073" s="1">
        <v>1</v>
      </c>
      <c r="AH4073" s="1" t="s">
        <v>1847</v>
      </c>
      <c r="AI4073" s="1">
        <v>3.64</v>
      </c>
      <c r="AP4073" s="98" t="s">
        <v>74</v>
      </c>
      <c r="AQ4073" s="1">
        <v>1</v>
      </c>
    </row>
    <row r="4074" spans="2:43" x14ac:dyDescent="0.25">
      <c r="B4074" s="70">
        <v>2006</v>
      </c>
      <c r="C4074" s="70">
        <v>1</v>
      </c>
      <c r="J4074" s="1" t="s">
        <v>1847</v>
      </c>
      <c r="AC4074" s="1" t="s">
        <v>1847</v>
      </c>
      <c r="AD4074" s="1">
        <v>1</v>
      </c>
      <c r="AH4074" s="1" t="s">
        <v>1847</v>
      </c>
      <c r="AI4074" s="1">
        <v>3.63</v>
      </c>
      <c r="AP4074" s="98" t="s">
        <v>74</v>
      </c>
      <c r="AQ4074" s="1">
        <v>1</v>
      </c>
    </row>
    <row r="4075" spans="2:43" x14ac:dyDescent="0.25">
      <c r="B4075" s="74">
        <v>2005</v>
      </c>
      <c r="C4075" s="74">
        <v>1</v>
      </c>
      <c r="J4075" s="1" t="s">
        <v>1847</v>
      </c>
      <c r="AC4075" s="1" t="s">
        <v>1847</v>
      </c>
      <c r="AD4075" s="1">
        <v>1</v>
      </c>
      <c r="AH4075" s="1" t="s">
        <v>1847</v>
      </c>
      <c r="AI4075" s="1">
        <v>3.59</v>
      </c>
      <c r="AP4075" s="98" t="s">
        <v>74</v>
      </c>
      <c r="AQ4075" s="1">
        <v>1</v>
      </c>
    </row>
    <row r="4076" spans="2:43" x14ac:dyDescent="0.25">
      <c r="B4076" s="70">
        <v>2004</v>
      </c>
      <c r="C4076" s="70">
        <v>1</v>
      </c>
      <c r="J4076" s="1" t="s">
        <v>1847</v>
      </c>
      <c r="AC4076" s="1" t="s">
        <v>1847</v>
      </c>
      <c r="AD4076" s="1">
        <v>1</v>
      </c>
      <c r="AH4076" s="1" t="s">
        <v>1847</v>
      </c>
      <c r="AI4076" s="1">
        <v>3.67</v>
      </c>
      <c r="AP4076" s="98" t="s">
        <v>74</v>
      </c>
      <c r="AQ4076" s="1">
        <v>1</v>
      </c>
    </row>
    <row r="4077" spans="2:43" x14ac:dyDescent="0.25">
      <c r="B4077" s="74">
        <v>2003</v>
      </c>
      <c r="C4077" s="74">
        <v>1</v>
      </c>
      <c r="J4077" s="1" t="s">
        <v>1847</v>
      </c>
      <c r="AC4077" s="1" t="s">
        <v>1847</v>
      </c>
      <c r="AD4077" s="1">
        <v>1</v>
      </c>
      <c r="AH4077" s="1" t="s">
        <v>1847</v>
      </c>
      <c r="AI4077" s="1">
        <v>3.48</v>
      </c>
      <c r="AP4077" s="98" t="s">
        <v>74</v>
      </c>
      <c r="AQ4077" s="1">
        <v>1</v>
      </c>
    </row>
    <row r="4078" spans="2:43" x14ac:dyDescent="0.25">
      <c r="B4078" s="70">
        <v>2014</v>
      </c>
      <c r="C4078" s="70">
        <v>4</v>
      </c>
      <c r="J4078" s="1" t="s">
        <v>1847</v>
      </c>
      <c r="AC4078" s="1" t="s">
        <v>1840</v>
      </c>
      <c r="AD4078" s="1">
        <v>4</v>
      </c>
      <c r="AH4078" s="1" t="s">
        <v>1840</v>
      </c>
      <c r="AI4078" s="1">
        <v>0.41</v>
      </c>
      <c r="AP4078" s="98" t="s">
        <v>75</v>
      </c>
      <c r="AQ4078" s="1">
        <v>4</v>
      </c>
    </row>
    <row r="4079" spans="2:43" x14ac:dyDescent="0.25">
      <c r="B4079" s="74">
        <v>2013</v>
      </c>
      <c r="C4079" s="74">
        <v>4</v>
      </c>
      <c r="J4079" s="1" t="s">
        <v>1847</v>
      </c>
      <c r="AC4079" s="1" t="s">
        <v>1840</v>
      </c>
      <c r="AD4079" s="1">
        <v>4</v>
      </c>
      <c r="AH4079" s="1" t="s">
        <v>1840</v>
      </c>
      <c r="AI4079" s="1">
        <v>0.4</v>
      </c>
      <c r="AP4079" s="98" t="s">
        <v>75</v>
      </c>
      <c r="AQ4079" s="1">
        <v>4</v>
      </c>
    </row>
    <row r="4080" spans="2:43" x14ac:dyDescent="0.25">
      <c r="B4080" s="70">
        <v>2012</v>
      </c>
      <c r="C4080" s="70">
        <v>4</v>
      </c>
      <c r="J4080" s="1" t="s">
        <v>1847</v>
      </c>
      <c r="AC4080" s="1" t="s">
        <v>1840</v>
      </c>
      <c r="AD4080" s="1">
        <v>4</v>
      </c>
      <c r="AH4080" s="1" t="s">
        <v>1840</v>
      </c>
      <c r="AI4080" s="1">
        <v>0.41</v>
      </c>
      <c r="AP4080" s="98" t="s">
        <v>75</v>
      </c>
      <c r="AQ4080" s="1">
        <v>4</v>
      </c>
    </row>
    <row r="4081" spans="2:43" x14ac:dyDescent="0.25">
      <c r="B4081" s="74">
        <v>2011</v>
      </c>
      <c r="C4081" s="74">
        <v>4</v>
      </c>
      <c r="J4081" s="1" t="s">
        <v>1847</v>
      </c>
      <c r="AC4081" s="1" t="s">
        <v>1840</v>
      </c>
      <c r="AD4081" s="1">
        <v>4</v>
      </c>
      <c r="AH4081" s="1" t="s">
        <v>1840</v>
      </c>
      <c r="AI4081" s="1">
        <v>0.43</v>
      </c>
      <c r="AP4081" s="98" t="s">
        <v>75</v>
      </c>
      <c r="AQ4081" s="1">
        <v>4</v>
      </c>
    </row>
    <row r="4082" spans="2:43" x14ac:dyDescent="0.25">
      <c r="B4082" s="70">
        <v>2010</v>
      </c>
      <c r="C4082" s="70">
        <v>4</v>
      </c>
      <c r="J4082" s="1" t="s">
        <v>1847</v>
      </c>
      <c r="AC4082" s="1" t="s">
        <v>1840</v>
      </c>
      <c r="AD4082" s="1">
        <v>4</v>
      </c>
      <c r="AH4082" s="1" t="s">
        <v>1840</v>
      </c>
      <c r="AI4082" s="1">
        <v>0.51</v>
      </c>
      <c r="AP4082" s="98" t="s">
        <v>75</v>
      </c>
      <c r="AQ4082" s="1">
        <v>4</v>
      </c>
    </row>
    <row r="4083" spans="2:43" x14ac:dyDescent="0.25">
      <c r="B4083" s="74">
        <v>2009</v>
      </c>
      <c r="C4083" s="74">
        <v>4</v>
      </c>
      <c r="J4083" s="1" t="s">
        <v>1840</v>
      </c>
      <c r="AC4083" s="1" t="s">
        <v>1840</v>
      </c>
      <c r="AD4083" s="1">
        <v>4</v>
      </c>
      <c r="AH4083" s="1" t="s">
        <v>1840</v>
      </c>
      <c r="AI4083" s="1">
        <v>0.59</v>
      </c>
      <c r="AP4083" s="98" t="s">
        <v>75</v>
      </c>
      <c r="AQ4083" s="1">
        <v>4</v>
      </c>
    </row>
    <row r="4084" spans="2:43" x14ac:dyDescent="0.25">
      <c r="B4084" s="70">
        <v>2008</v>
      </c>
      <c r="C4084" s="70">
        <v>4</v>
      </c>
      <c r="J4084" s="1" t="s">
        <v>1840</v>
      </c>
      <c r="AC4084" s="1" t="s">
        <v>1840</v>
      </c>
      <c r="AD4084" s="1">
        <v>4</v>
      </c>
      <c r="AH4084" s="1" t="s">
        <v>1840</v>
      </c>
      <c r="AI4084" s="1">
        <v>0.61</v>
      </c>
      <c r="AP4084" s="98" t="s">
        <v>75</v>
      </c>
      <c r="AQ4084" s="1">
        <v>4</v>
      </c>
    </row>
    <row r="4085" spans="2:43" x14ac:dyDescent="0.25">
      <c r="B4085" s="74">
        <v>2007</v>
      </c>
      <c r="C4085" s="74">
        <v>4</v>
      </c>
      <c r="J4085" s="1" t="s">
        <v>1840</v>
      </c>
      <c r="AC4085" s="1" t="s">
        <v>1840</v>
      </c>
      <c r="AD4085" s="1">
        <v>4</v>
      </c>
      <c r="AH4085" s="1" t="s">
        <v>1840</v>
      </c>
      <c r="AI4085" s="1">
        <v>0.6</v>
      </c>
      <c r="AP4085" s="98" t="s">
        <v>75</v>
      </c>
      <c r="AQ4085" s="1">
        <v>4</v>
      </c>
    </row>
    <row r="4086" spans="2:43" x14ac:dyDescent="0.25">
      <c r="B4086" s="70">
        <v>2006</v>
      </c>
      <c r="C4086" s="70">
        <v>4</v>
      </c>
      <c r="J4086" s="1" t="s">
        <v>1840</v>
      </c>
      <c r="AC4086" s="1" t="s">
        <v>1840</v>
      </c>
      <c r="AD4086" s="1">
        <v>4</v>
      </c>
      <c r="AH4086" s="1" t="s">
        <v>1840</v>
      </c>
      <c r="AI4086" s="1">
        <v>0.59</v>
      </c>
      <c r="AP4086" s="98" t="s">
        <v>75</v>
      </c>
      <c r="AQ4086" s="1">
        <v>4</v>
      </c>
    </row>
    <row r="4087" spans="2:43" x14ac:dyDescent="0.25">
      <c r="B4087" s="74">
        <v>2005</v>
      </c>
      <c r="C4087" s="74">
        <v>4</v>
      </c>
      <c r="J4087" s="1" t="s">
        <v>1840</v>
      </c>
      <c r="AC4087" s="1" t="s">
        <v>1840</v>
      </c>
      <c r="AD4087" s="1">
        <v>4</v>
      </c>
      <c r="AH4087" s="1" t="s">
        <v>1840</v>
      </c>
      <c r="AI4087" s="1">
        <v>0.55000000000000004</v>
      </c>
      <c r="AP4087" s="98" t="s">
        <v>75</v>
      </c>
      <c r="AQ4087" s="1">
        <v>4</v>
      </c>
    </row>
    <row r="4088" spans="2:43" x14ac:dyDescent="0.25">
      <c r="B4088" s="70">
        <v>2004</v>
      </c>
      <c r="C4088" s="70">
        <v>4</v>
      </c>
      <c r="J4088" s="1" t="s">
        <v>1840</v>
      </c>
      <c r="AC4088" s="1" t="s">
        <v>1840</v>
      </c>
      <c r="AD4088" s="1">
        <v>4</v>
      </c>
      <c r="AH4088" s="1" t="s">
        <v>1840</v>
      </c>
      <c r="AI4088" s="1">
        <v>0.54</v>
      </c>
      <c r="AP4088" s="98" t="s">
        <v>75</v>
      </c>
      <c r="AQ4088" s="1">
        <v>4</v>
      </c>
    </row>
    <row r="4089" spans="2:43" x14ac:dyDescent="0.25">
      <c r="B4089" s="74">
        <v>2003</v>
      </c>
      <c r="C4089" s="74">
        <v>4</v>
      </c>
      <c r="J4089" s="1" t="s">
        <v>1840</v>
      </c>
      <c r="AC4089" s="1" t="s">
        <v>1840</v>
      </c>
      <c r="AD4089" s="1">
        <v>4</v>
      </c>
      <c r="AH4089" s="1" t="s">
        <v>1840</v>
      </c>
      <c r="AI4089" s="1">
        <v>0.54</v>
      </c>
      <c r="AP4089" s="98" t="s">
        <v>75</v>
      </c>
      <c r="AQ4089" s="1">
        <v>4</v>
      </c>
    </row>
    <row r="4090" spans="2:43" x14ac:dyDescent="0.25">
      <c r="B4090" s="70">
        <v>2002</v>
      </c>
      <c r="C4090" s="70">
        <v>4</v>
      </c>
      <c r="J4090" s="1" t="s">
        <v>1840</v>
      </c>
      <c r="AC4090" s="1" t="s">
        <v>1840</v>
      </c>
      <c r="AD4090" s="1">
        <v>4</v>
      </c>
      <c r="AH4090" s="1" t="s">
        <v>1840</v>
      </c>
      <c r="AI4090" s="1">
        <v>0.54</v>
      </c>
      <c r="AP4090" s="98" t="s">
        <v>75</v>
      </c>
      <c r="AQ4090" s="1">
        <v>4</v>
      </c>
    </row>
    <row r="4091" spans="2:43" x14ac:dyDescent="0.25">
      <c r="B4091" s="74">
        <v>2001</v>
      </c>
      <c r="C4091" s="74">
        <v>4</v>
      </c>
      <c r="J4091" s="1" t="s">
        <v>1840</v>
      </c>
      <c r="AC4091" s="1" t="s">
        <v>1840</v>
      </c>
      <c r="AD4091" s="1">
        <v>4</v>
      </c>
      <c r="AH4091" s="1" t="s">
        <v>1840</v>
      </c>
      <c r="AI4091" s="1">
        <v>0.55000000000000004</v>
      </c>
      <c r="AP4091" s="98" t="s">
        <v>75</v>
      </c>
      <c r="AQ4091" s="1">
        <v>4</v>
      </c>
    </row>
    <row r="4092" spans="2:43" x14ac:dyDescent="0.25">
      <c r="B4092" s="70">
        <v>2000</v>
      </c>
      <c r="C4092" s="70">
        <v>4</v>
      </c>
      <c r="J4092" s="1" t="s">
        <v>1840</v>
      </c>
      <c r="AC4092" s="1" t="s">
        <v>1840</v>
      </c>
      <c r="AD4092" s="1">
        <v>4</v>
      </c>
      <c r="AH4092" s="1" t="s">
        <v>1840</v>
      </c>
      <c r="AI4092" s="1">
        <v>0.49</v>
      </c>
      <c r="AP4092" s="98" t="s">
        <v>75</v>
      </c>
      <c r="AQ4092" s="1">
        <v>4</v>
      </c>
    </row>
    <row r="4093" spans="2:43" x14ac:dyDescent="0.25">
      <c r="B4093" s="74">
        <v>2014</v>
      </c>
      <c r="C4093" s="74">
        <v>5</v>
      </c>
      <c r="J4093" s="1" t="s">
        <v>1840</v>
      </c>
      <c r="AC4093" s="1" t="s">
        <v>1840</v>
      </c>
      <c r="AD4093" s="1">
        <v>5</v>
      </c>
      <c r="AH4093" s="1" t="s">
        <v>1840</v>
      </c>
      <c r="AI4093" s="1">
        <v>6.29</v>
      </c>
      <c r="AP4093" s="98" t="s">
        <v>76</v>
      </c>
      <c r="AQ4093" s="1">
        <v>5</v>
      </c>
    </row>
    <row r="4094" spans="2:43" x14ac:dyDescent="0.25">
      <c r="B4094" s="70">
        <v>2013</v>
      </c>
      <c r="C4094" s="70">
        <v>6</v>
      </c>
      <c r="J4094" s="1" t="s">
        <v>1840</v>
      </c>
      <c r="AC4094" s="1" t="s">
        <v>1840</v>
      </c>
      <c r="AD4094" s="1">
        <v>5</v>
      </c>
      <c r="AH4094" s="1" t="s">
        <v>1840</v>
      </c>
      <c r="AI4094" s="1">
        <v>6.48</v>
      </c>
      <c r="AP4094" s="98" t="s">
        <v>76</v>
      </c>
      <c r="AQ4094" s="1">
        <v>5</v>
      </c>
    </row>
    <row r="4095" spans="2:43" x14ac:dyDescent="0.25">
      <c r="B4095" s="74">
        <v>2012</v>
      </c>
      <c r="C4095" s="74">
        <v>7</v>
      </c>
      <c r="J4095" s="1" t="s">
        <v>1840</v>
      </c>
      <c r="AC4095" s="1" t="s">
        <v>1840</v>
      </c>
      <c r="AD4095" s="1">
        <v>6</v>
      </c>
      <c r="AH4095" s="1" t="s">
        <v>1840</v>
      </c>
      <c r="AI4095" s="1">
        <v>6.82</v>
      </c>
      <c r="AP4095" s="98" t="s">
        <v>76</v>
      </c>
      <c r="AQ4095" s="1">
        <v>6</v>
      </c>
    </row>
    <row r="4096" spans="2:43" x14ac:dyDescent="0.25">
      <c r="B4096" s="70">
        <v>2011</v>
      </c>
      <c r="C4096" s="70">
        <v>7</v>
      </c>
      <c r="J4096" s="1" t="s">
        <v>1840</v>
      </c>
      <c r="AC4096" s="1" t="s">
        <v>1840</v>
      </c>
      <c r="AD4096" s="1">
        <v>7</v>
      </c>
      <c r="AH4096" s="1" t="s">
        <v>1840</v>
      </c>
      <c r="AI4096" s="1">
        <v>6.63</v>
      </c>
      <c r="AP4096" s="98" t="s">
        <v>76</v>
      </c>
      <c r="AQ4096" s="1">
        <v>7</v>
      </c>
    </row>
    <row r="4097" spans="2:43" x14ac:dyDescent="0.25">
      <c r="B4097" s="74">
        <v>2010</v>
      </c>
      <c r="C4097" s="74">
        <v>8</v>
      </c>
      <c r="J4097" s="1" t="s">
        <v>1840</v>
      </c>
      <c r="AC4097" s="1" t="s">
        <v>1840</v>
      </c>
      <c r="AD4097" s="1">
        <v>7</v>
      </c>
      <c r="AH4097" s="1" t="s">
        <v>1840</v>
      </c>
      <c r="AI4097" s="1">
        <v>6.83</v>
      </c>
      <c r="AP4097" s="98" t="s">
        <v>76</v>
      </c>
      <c r="AQ4097" s="1">
        <v>7</v>
      </c>
    </row>
    <row r="4098" spans="2:43" x14ac:dyDescent="0.25">
      <c r="B4098" s="70">
        <v>2009</v>
      </c>
      <c r="C4098" s="70">
        <v>8</v>
      </c>
      <c r="J4098" s="1" t="s">
        <v>1840</v>
      </c>
      <c r="AC4098" s="1" t="s">
        <v>1840</v>
      </c>
      <c r="AD4098" s="1">
        <v>7</v>
      </c>
      <c r="AH4098" s="1" t="s">
        <v>1840</v>
      </c>
      <c r="AI4098" s="1">
        <v>6.64</v>
      </c>
      <c r="AP4098" s="98" t="s">
        <v>76</v>
      </c>
      <c r="AQ4098" s="1">
        <v>7</v>
      </c>
    </row>
    <row r="4099" spans="2:43" x14ac:dyDescent="0.25">
      <c r="B4099" s="74">
        <v>2008</v>
      </c>
      <c r="C4099" s="74">
        <v>9</v>
      </c>
      <c r="J4099" s="1" t="s">
        <v>1840</v>
      </c>
      <c r="AC4099" s="1" t="s">
        <v>1840</v>
      </c>
      <c r="AD4099" s="1">
        <v>8</v>
      </c>
      <c r="AH4099" s="1" t="s">
        <v>1840</v>
      </c>
      <c r="AI4099" s="1">
        <v>7.6</v>
      </c>
      <c r="AP4099" s="98" t="s">
        <v>76</v>
      </c>
      <c r="AQ4099" s="1">
        <v>8</v>
      </c>
    </row>
    <row r="4100" spans="2:43" x14ac:dyDescent="0.25">
      <c r="B4100" s="70">
        <v>2007</v>
      </c>
      <c r="C4100" s="70">
        <v>9</v>
      </c>
      <c r="J4100" s="1" t="s">
        <v>1840</v>
      </c>
      <c r="AC4100" s="1" t="s">
        <v>1840</v>
      </c>
      <c r="AD4100" s="1">
        <v>8</v>
      </c>
      <c r="AH4100" s="1" t="s">
        <v>1840</v>
      </c>
      <c r="AI4100" s="1">
        <v>7.44</v>
      </c>
      <c r="AP4100" s="98" t="s">
        <v>76</v>
      </c>
      <c r="AQ4100" s="1">
        <v>8</v>
      </c>
    </row>
    <row r="4101" spans="2:43" x14ac:dyDescent="0.25">
      <c r="B4101" s="74">
        <v>2006</v>
      </c>
      <c r="C4101" s="74">
        <v>9</v>
      </c>
      <c r="J4101" s="1" t="s">
        <v>1840</v>
      </c>
      <c r="AC4101" s="1" t="s">
        <v>1840</v>
      </c>
      <c r="AD4101" s="1">
        <v>8</v>
      </c>
      <c r="AH4101" s="1" t="s">
        <v>1840</v>
      </c>
      <c r="AI4101" s="1">
        <v>7.08</v>
      </c>
      <c r="AP4101" s="98" t="s">
        <v>76</v>
      </c>
      <c r="AQ4101" s="1">
        <v>8</v>
      </c>
    </row>
    <row r="4102" spans="2:43" x14ac:dyDescent="0.25">
      <c r="B4102" s="70">
        <v>2005</v>
      </c>
      <c r="C4102" s="70">
        <v>9</v>
      </c>
      <c r="J4102" s="1" t="s">
        <v>1840</v>
      </c>
      <c r="AC4102" s="1" t="s">
        <v>1840</v>
      </c>
      <c r="AD4102" s="1">
        <v>8</v>
      </c>
      <c r="AH4102" s="1" t="s">
        <v>1840</v>
      </c>
      <c r="AI4102" s="1">
        <v>6.94</v>
      </c>
      <c r="AP4102" s="98" t="s">
        <v>76</v>
      </c>
      <c r="AQ4102" s="1">
        <v>8</v>
      </c>
    </row>
    <row r="4103" spans="2:43" x14ac:dyDescent="0.25">
      <c r="B4103" s="74">
        <v>2004</v>
      </c>
      <c r="C4103" s="74">
        <v>9</v>
      </c>
      <c r="J4103" s="1" t="s">
        <v>1840</v>
      </c>
      <c r="AC4103" s="1" t="s">
        <v>1840</v>
      </c>
      <c r="AD4103" s="1">
        <v>8</v>
      </c>
      <c r="AH4103" s="1" t="s">
        <v>1840</v>
      </c>
      <c r="AI4103" s="1">
        <v>6.55</v>
      </c>
      <c r="AP4103" s="98" t="s">
        <v>76</v>
      </c>
      <c r="AQ4103" s="1">
        <v>8</v>
      </c>
    </row>
    <row r="4104" spans="2:43" x14ac:dyDescent="0.25">
      <c r="B4104" s="70">
        <v>2003</v>
      </c>
      <c r="C4104" s="70">
        <v>9</v>
      </c>
      <c r="J4104" s="1" t="s">
        <v>1840</v>
      </c>
      <c r="AC4104" s="1" t="s">
        <v>1840</v>
      </c>
      <c r="AD4104" s="1">
        <v>8</v>
      </c>
      <c r="AH4104" s="1" t="s">
        <v>1840</v>
      </c>
      <c r="AI4104" s="1">
        <v>6.58</v>
      </c>
      <c r="AP4104" s="98" t="s">
        <v>76</v>
      </c>
      <c r="AQ4104" s="1">
        <v>8</v>
      </c>
    </row>
    <row r="4105" spans="2:43" x14ac:dyDescent="0.25">
      <c r="B4105" s="74">
        <v>2002</v>
      </c>
      <c r="C4105" s="74">
        <v>9</v>
      </c>
      <c r="J4105" s="1" t="s">
        <v>1840</v>
      </c>
      <c r="AC4105" s="1" t="s">
        <v>1840</v>
      </c>
      <c r="AD4105" s="1">
        <v>8</v>
      </c>
      <c r="AH4105" s="1" t="s">
        <v>1840</v>
      </c>
      <c r="AI4105" s="1">
        <v>5.99</v>
      </c>
      <c r="AP4105" s="98" t="s">
        <v>76</v>
      </c>
      <c r="AQ4105" s="1">
        <v>8</v>
      </c>
    </row>
    <row r="4106" spans="2:43" x14ac:dyDescent="0.25">
      <c r="B4106" s="70">
        <v>2001</v>
      </c>
      <c r="C4106" s="70">
        <v>10</v>
      </c>
      <c r="J4106" s="1" t="s">
        <v>1840</v>
      </c>
      <c r="AC4106" s="1" t="s">
        <v>1840</v>
      </c>
      <c r="AD4106" s="1">
        <v>8</v>
      </c>
      <c r="AH4106" s="1" t="s">
        <v>1840</v>
      </c>
      <c r="AI4106" s="1">
        <v>5.75</v>
      </c>
      <c r="AP4106" s="98" t="s">
        <v>76</v>
      </c>
      <c r="AQ4106" s="1">
        <v>8</v>
      </c>
    </row>
    <row r="4107" spans="2:43" x14ac:dyDescent="0.25">
      <c r="B4107" s="74">
        <v>2000</v>
      </c>
      <c r="C4107" s="74">
        <v>10</v>
      </c>
      <c r="J4107" s="1" t="s">
        <v>1840</v>
      </c>
      <c r="AC4107" s="1" t="s">
        <v>1840</v>
      </c>
      <c r="AD4107" s="1">
        <v>9</v>
      </c>
      <c r="AH4107" s="1" t="s">
        <v>1840</v>
      </c>
      <c r="AI4107" s="1">
        <v>6</v>
      </c>
      <c r="AP4107" s="98" t="s">
        <v>76</v>
      </c>
      <c r="AQ4107" s="1">
        <v>9</v>
      </c>
    </row>
    <row r="4108" spans="2:43" x14ac:dyDescent="0.25">
      <c r="B4108" s="70">
        <v>2014</v>
      </c>
      <c r="C4108" s="70">
        <v>79</v>
      </c>
      <c r="J4108" s="1" t="s">
        <v>1840</v>
      </c>
      <c r="AC4108" s="1" t="s">
        <v>1843</v>
      </c>
      <c r="AD4108" s="1">
        <v>56</v>
      </c>
      <c r="AH4108" s="1" t="s">
        <v>1843</v>
      </c>
      <c r="AI4108" s="1">
        <v>0.01</v>
      </c>
      <c r="AP4108" s="98" t="s">
        <v>77</v>
      </c>
      <c r="AQ4108" s="1">
        <v>56</v>
      </c>
    </row>
    <row r="4109" spans="2:43" x14ac:dyDescent="0.25">
      <c r="B4109" s="74">
        <v>2013</v>
      </c>
      <c r="C4109" s="74">
        <v>81</v>
      </c>
      <c r="J4109" s="1" t="s">
        <v>1840</v>
      </c>
      <c r="AC4109" s="1" t="s">
        <v>1843</v>
      </c>
      <c r="AD4109" s="1">
        <v>58</v>
      </c>
      <c r="AH4109" s="1" t="s">
        <v>1843</v>
      </c>
      <c r="AI4109" s="1">
        <v>1.84</v>
      </c>
      <c r="AP4109" s="98" t="s">
        <v>77</v>
      </c>
      <c r="AQ4109" s="1">
        <v>58</v>
      </c>
    </row>
    <row r="4110" spans="2:43" x14ac:dyDescent="0.25">
      <c r="B4110" s="70">
        <v>2012</v>
      </c>
      <c r="C4110" s="70">
        <v>84</v>
      </c>
      <c r="J4110" s="1" t="s">
        <v>1840</v>
      </c>
      <c r="AC4110" s="1" t="s">
        <v>1843</v>
      </c>
      <c r="AD4110" s="1">
        <v>59</v>
      </c>
      <c r="AH4110" s="1" t="s">
        <v>1843</v>
      </c>
      <c r="AI4110" s="1">
        <v>1.81</v>
      </c>
      <c r="AP4110" s="98" t="s">
        <v>77</v>
      </c>
      <c r="AQ4110" s="1">
        <v>59</v>
      </c>
    </row>
    <row r="4111" spans="2:43" x14ac:dyDescent="0.25">
      <c r="B4111" s="74">
        <v>2011</v>
      </c>
      <c r="C4111" s="74">
        <v>86</v>
      </c>
      <c r="J4111" s="1" t="s">
        <v>1840</v>
      </c>
      <c r="AC4111" s="1" t="s">
        <v>1843</v>
      </c>
      <c r="AD4111" s="1">
        <v>60</v>
      </c>
      <c r="AH4111" s="1" t="s">
        <v>1843</v>
      </c>
      <c r="AI4111" s="1">
        <v>1.8</v>
      </c>
      <c r="AP4111" s="98" t="s">
        <v>77</v>
      </c>
      <c r="AQ4111" s="1">
        <v>60</v>
      </c>
    </row>
    <row r="4112" spans="2:43" x14ac:dyDescent="0.25">
      <c r="B4112" s="70">
        <v>2010</v>
      </c>
      <c r="C4112" s="70">
        <v>89</v>
      </c>
      <c r="J4112" s="1" t="s">
        <v>1840</v>
      </c>
      <c r="AC4112" s="1" t="s">
        <v>1843</v>
      </c>
      <c r="AD4112" s="1">
        <v>61</v>
      </c>
      <c r="AH4112" s="1" t="s">
        <v>1843</v>
      </c>
      <c r="AI4112" s="1">
        <v>1.73</v>
      </c>
      <c r="AP4112" s="98" t="s">
        <v>77</v>
      </c>
      <c r="AQ4112" s="1">
        <v>61</v>
      </c>
    </row>
    <row r="4113" spans="2:43" x14ac:dyDescent="0.25">
      <c r="B4113" s="74">
        <v>2009</v>
      </c>
      <c r="C4113" s="74">
        <v>91</v>
      </c>
      <c r="J4113" s="1" t="s">
        <v>1843</v>
      </c>
      <c r="AC4113" s="1" t="s">
        <v>1843</v>
      </c>
      <c r="AD4113" s="1">
        <v>62</v>
      </c>
      <c r="AH4113" s="1" t="s">
        <v>1843</v>
      </c>
      <c r="AI4113" s="1">
        <v>1.86</v>
      </c>
      <c r="AP4113" s="98" t="s">
        <v>77</v>
      </c>
      <c r="AQ4113" s="1">
        <v>62</v>
      </c>
    </row>
    <row r="4114" spans="2:43" x14ac:dyDescent="0.25">
      <c r="B4114" s="70">
        <v>2008</v>
      </c>
      <c r="C4114" s="70">
        <v>95</v>
      </c>
      <c r="J4114" s="1" t="s">
        <v>1843</v>
      </c>
      <c r="AC4114" s="1" t="s">
        <v>1843</v>
      </c>
      <c r="AD4114" s="1">
        <v>64</v>
      </c>
      <c r="AH4114" s="1" t="s">
        <v>1843</v>
      </c>
      <c r="AI4114" s="1">
        <v>1.71</v>
      </c>
      <c r="AP4114" s="98" t="s">
        <v>77</v>
      </c>
      <c r="AQ4114" s="1">
        <v>64</v>
      </c>
    </row>
    <row r="4115" spans="2:43" x14ac:dyDescent="0.25">
      <c r="B4115" s="74">
        <v>2007</v>
      </c>
      <c r="C4115" s="74">
        <v>100</v>
      </c>
      <c r="J4115" s="1" t="s">
        <v>1843</v>
      </c>
      <c r="AC4115" s="1" t="s">
        <v>1843</v>
      </c>
      <c r="AD4115" s="1">
        <v>66</v>
      </c>
      <c r="AH4115" s="1" t="s">
        <v>1843</v>
      </c>
      <c r="AI4115" s="1">
        <v>1.97</v>
      </c>
      <c r="AP4115" s="98" t="s">
        <v>77</v>
      </c>
      <c r="AQ4115" s="1">
        <v>66</v>
      </c>
    </row>
    <row r="4116" spans="2:43" x14ac:dyDescent="0.25">
      <c r="B4116" s="70">
        <v>2006</v>
      </c>
      <c r="C4116" s="70">
        <v>104</v>
      </c>
      <c r="J4116" s="1" t="s">
        <v>1843</v>
      </c>
      <c r="AC4116" s="1" t="s">
        <v>1843</v>
      </c>
      <c r="AD4116" s="1">
        <v>68</v>
      </c>
      <c r="AH4116" s="1" t="s">
        <v>1843</v>
      </c>
      <c r="AI4116" s="1">
        <v>1.76</v>
      </c>
      <c r="AP4116" s="98" t="s">
        <v>77</v>
      </c>
      <c r="AQ4116" s="1">
        <v>68</v>
      </c>
    </row>
    <row r="4117" spans="2:43" x14ac:dyDescent="0.25">
      <c r="B4117" s="74">
        <v>2005</v>
      </c>
      <c r="C4117" s="74">
        <v>108</v>
      </c>
      <c r="J4117" s="1" t="s">
        <v>1843</v>
      </c>
      <c r="AC4117" s="1" t="s">
        <v>1843</v>
      </c>
      <c r="AD4117" s="1">
        <v>70</v>
      </c>
      <c r="AH4117" s="1" t="s">
        <v>1843</v>
      </c>
      <c r="AI4117" s="1">
        <v>1.82</v>
      </c>
      <c r="AP4117" s="98" t="s">
        <v>77</v>
      </c>
      <c r="AQ4117" s="1">
        <v>70</v>
      </c>
    </row>
    <row r="4118" spans="2:43" x14ac:dyDescent="0.25">
      <c r="B4118" s="70">
        <v>2004</v>
      </c>
      <c r="C4118" s="70">
        <v>112</v>
      </c>
      <c r="J4118" s="1" t="s">
        <v>1843</v>
      </c>
      <c r="AC4118" s="1" t="s">
        <v>1843</v>
      </c>
      <c r="AD4118" s="1">
        <v>72</v>
      </c>
      <c r="AH4118" s="1" t="s">
        <v>1843</v>
      </c>
      <c r="AI4118" s="1">
        <v>1.43</v>
      </c>
      <c r="AP4118" s="98" t="s">
        <v>77</v>
      </c>
      <c r="AQ4118" s="1">
        <v>72</v>
      </c>
    </row>
    <row r="4119" spans="2:43" x14ac:dyDescent="0.25">
      <c r="B4119" s="74">
        <v>2003</v>
      </c>
      <c r="C4119" s="74">
        <v>115</v>
      </c>
      <c r="J4119" s="1" t="s">
        <v>1843</v>
      </c>
      <c r="AC4119" s="1" t="s">
        <v>1843</v>
      </c>
      <c r="AD4119" s="1">
        <v>74</v>
      </c>
      <c r="AH4119" s="1" t="s">
        <v>1843</v>
      </c>
      <c r="AI4119" s="1">
        <v>1.49</v>
      </c>
      <c r="AP4119" s="98" t="s">
        <v>77</v>
      </c>
      <c r="AQ4119" s="1">
        <v>74</v>
      </c>
    </row>
    <row r="4120" spans="2:43" x14ac:dyDescent="0.25">
      <c r="B4120" s="70">
        <v>2002</v>
      </c>
      <c r="C4120" s="70">
        <v>118</v>
      </c>
      <c r="J4120" s="1" t="s">
        <v>1843</v>
      </c>
      <c r="AC4120" s="1" t="s">
        <v>1843</v>
      </c>
      <c r="AD4120" s="1">
        <v>76</v>
      </c>
      <c r="AH4120" s="1" t="s">
        <v>1843</v>
      </c>
      <c r="AI4120" s="1">
        <v>1.66</v>
      </c>
      <c r="AP4120" s="98" t="s">
        <v>77</v>
      </c>
      <c r="AQ4120" s="1">
        <v>76</v>
      </c>
    </row>
    <row r="4121" spans="2:43" x14ac:dyDescent="0.25">
      <c r="B4121" s="74">
        <v>2014</v>
      </c>
      <c r="C4121" s="74">
        <v>0</v>
      </c>
      <c r="J4121" s="1" t="s">
        <v>1843</v>
      </c>
      <c r="AC4121" s="1" t="s">
        <v>1841</v>
      </c>
      <c r="AD4121" s="1">
        <v>0</v>
      </c>
      <c r="AH4121" s="1" t="s">
        <v>1841</v>
      </c>
      <c r="AI4121" s="1">
        <v>0.01</v>
      </c>
      <c r="AP4121" s="98" t="s">
        <v>78</v>
      </c>
      <c r="AQ4121" s="1">
        <v>0</v>
      </c>
    </row>
    <row r="4122" spans="2:43" x14ac:dyDescent="0.25">
      <c r="B4122" s="70">
        <v>2013</v>
      </c>
      <c r="C4122" s="70">
        <v>0</v>
      </c>
      <c r="J4122" s="1" t="s">
        <v>1843</v>
      </c>
      <c r="AC4122" s="1" t="s">
        <v>1841</v>
      </c>
      <c r="AD4122" s="1">
        <v>0</v>
      </c>
      <c r="AH4122" s="1" t="s">
        <v>1841</v>
      </c>
      <c r="AI4122" s="1">
        <v>0.01</v>
      </c>
      <c r="AP4122" s="98" t="s">
        <v>78</v>
      </c>
      <c r="AQ4122" s="1">
        <v>0</v>
      </c>
    </row>
    <row r="4123" spans="2:43" x14ac:dyDescent="0.25">
      <c r="B4123" s="74">
        <v>2012</v>
      </c>
      <c r="C4123" s="74">
        <v>0</v>
      </c>
      <c r="J4123" s="1" t="s">
        <v>1843</v>
      </c>
      <c r="AC4123" s="1" t="s">
        <v>1841</v>
      </c>
      <c r="AD4123" s="1">
        <v>0</v>
      </c>
      <c r="AH4123" s="1" t="s">
        <v>1841</v>
      </c>
      <c r="AI4123" s="1">
        <v>0.01</v>
      </c>
      <c r="AP4123" s="98" t="s">
        <v>78</v>
      </c>
      <c r="AQ4123" s="1">
        <v>0</v>
      </c>
    </row>
    <row r="4124" spans="2:43" x14ac:dyDescent="0.25">
      <c r="B4124" s="70">
        <v>2011</v>
      </c>
      <c r="C4124" s="70">
        <v>0</v>
      </c>
      <c r="J4124" s="1" t="s">
        <v>1843</v>
      </c>
      <c r="AC4124" s="1" t="s">
        <v>1841</v>
      </c>
      <c r="AD4124" s="1">
        <v>0</v>
      </c>
      <c r="AH4124" s="1" t="s">
        <v>1841</v>
      </c>
      <c r="AI4124" s="1">
        <v>0.53</v>
      </c>
      <c r="AP4124" s="98" t="s">
        <v>78</v>
      </c>
      <c r="AQ4124" s="1">
        <v>0</v>
      </c>
    </row>
    <row r="4125" spans="2:43" x14ac:dyDescent="0.25">
      <c r="B4125" s="74">
        <v>2010</v>
      </c>
      <c r="C4125" s="74">
        <v>0</v>
      </c>
      <c r="J4125" s="1" t="s">
        <v>1843</v>
      </c>
      <c r="AC4125" s="1" t="s">
        <v>1841</v>
      </c>
      <c r="AD4125" s="1">
        <v>0</v>
      </c>
      <c r="AH4125" s="1" t="s">
        <v>1841</v>
      </c>
      <c r="AI4125" s="1">
        <v>0.48</v>
      </c>
      <c r="AP4125" s="98" t="s">
        <v>78</v>
      </c>
      <c r="AQ4125" s="1">
        <v>0</v>
      </c>
    </row>
    <row r="4126" spans="2:43" x14ac:dyDescent="0.25">
      <c r="B4126" s="70">
        <v>2009</v>
      </c>
      <c r="C4126" s="70">
        <v>0</v>
      </c>
      <c r="J4126" s="1" t="s">
        <v>1841</v>
      </c>
      <c r="AC4126" s="1" t="s">
        <v>1841</v>
      </c>
      <c r="AD4126" s="1">
        <v>0</v>
      </c>
      <c r="AH4126" s="1" t="s">
        <v>1841</v>
      </c>
      <c r="AI4126" s="1">
        <v>0.54</v>
      </c>
      <c r="AP4126" s="98" t="s">
        <v>78</v>
      </c>
      <c r="AQ4126" s="1">
        <v>0</v>
      </c>
    </row>
    <row r="4127" spans="2:43" x14ac:dyDescent="0.25">
      <c r="B4127" s="74">
        <v>2008</v>
      </c>
      <c r="C4127" s="74">
        <v>0</v>
      </c>
      <c r="J4127" s="1" t="s">
        <v>1841</v>
      </c>
      <c r="AC4127" s="1" t="s">
        <v>1841</v>
      </c>
      <c r="AD4127" s="1">
        <v>0</v>
      </c>
      <c r="AH4127" s="1" t="s">
        <v>1841</v>
      </c>
      <c r="AI4127" s="1">
        <v>0.46</v>
      </c>
      <c r="AP4127" s="98" t="s">
        <v>78</v>
      </c>
      <c r="AQ4127" s="1">
        <v>0</v>
      </c>
    </row>
    <row r="4128" spans="2:43" x14ac:dyDescent="0.25">
      <c r="B4128" s="70">
        <v>2007</v>
      </c>
      <c r="C4128" s="70">
        <v>0</v>
      </c>
      <c r="J4128" s="1" t="s">
        <v>1841</v>
      </c>
      <c r="AC4128" s="1" t="s">
        <v>1841</v>
      </c>
      <c r="AD4128" s="1">
        <v>0</v>
      </c>
      <c r="AH4128" s="1" t="s">
        <v>1841</v>
      </c>
      <c r="AI4128" s="1">
        <v>0.68</v>
      </c>
      <c r="AP4128" s="98" t="s">
        <v>78</v>
      </c>
      <c r="AQ4128" s="1">
        <v>0</v>
      </c>
    </row>
    <row r="4129" spans="2:43" x14ac:dyDescent="0.25">
      <c r="B4129" s="74">
        <v>2006</v>
      </c>
      <c r="C4129" s="74">
        <v>0</v>
      </c>
      <c r="J4129" s="1" t="s">
        <v>1841</v>
      </c>
      <c r="AC4129" s="1" t="s">
        <v>1841</v>
      </c>
      <c r="AD4129" s="1">
        <v>0</v>
      </c>
      <c r="AH4129" s="1" t="s">
        <v>1841</v>
      </c>
      <c r="AI4129" s="1">
        <v>0.76</v>
      </c>
      <c r="AP4129" s="98" t="s">
        <v>78</v>
      </c>
      <c r="AQ4129" s="1">
        <v>0</v>
      </c>
    </row>
    <row r="4130" spans="2:43" x14ac:dyDescent="0.25">
      <c r="B4130" s="70">
        <v>2005</v>
      </c>
      <c r="C4130" s="70">
        <v>0</v>
      </c>
      <c r="J4130" s="1" t="s">
        <v>1841</v>
      </c>
      <c r="AC4130" s="1" t="s">
        <v>1841</v>
      </c>
      <c r="AD4130" s="1">
        <v>0</v>
      </c>
      <c r="AH4130" s="1" t="s">
        <v>1841</v>
      </c>
      <c r="AI4130" s="1">
        <v>0.6</v>
      </c>
      <c r="AP4130" s="98" t="s">
        <v>78</v>
      </c>
      <c r="AQ4130" s="1">
        <v>0</v>
      </c>
    </row>
    <row r="4131" spans="2:43" x14ac:dyDescent="0.25">
      <c r="B4131" s="74">
        <v>2004</v>
      </c>
      <c r="C4131" s="74">
        <v>0</v>
      </c>
      <c r="J4131" s="1" t="s">
        <v>1841</v>
      </c>
      <c r="AC4131" s="1" t="s">
        <v>1841</v>
      </c>
      <c r="AD4131" s="1">
        <v>0</v>
      </c>
      <c r="AH4131" s="1" t="s">
        <v>1841</v>
      </c>
      <c r="AI4131" s="1">
        <v>0.48</v>
      </c>
      <c r="AP4131" s="98" t="s">
        <v>78</v>
      </c>
      <c r="AQ4131" s="1">
        <v>0</v>
      </c>
    </row>
    <row r="4132" spans="2:43" x14ac:dyDescent="0.25">
      <c r="B4132" s="70">
        <v>2003</v>
      </c>
      <c r="C4132" s="70">
        <v>0</v>
      </c>
      <c r="J4132" s="1" t="s">
        <v>1841</v>
      </c>
      <c r="AC4132" s="1" t="s">
        <v>1841</v>
      </c>
      <c r="AD4132" s="1">
        <v>0</v>
      </c>
      <c r="AH4132" s="1" t="s">
        <v>1841</v>
      </c>
      <c r="AI4132" s="1">
        <v>0.5</v>
      </c>
      <c r="AP4132" s="98" t="s">
        <v>78</v>
      </c>
      <c r="AQ4132" s="1">
        <v>0</v>
      </c>
    </row>
    <row r="4133" spans="2:43" x14ac:dyDescent="0.25">
      <c r="B4133" s="74">
        <v>2002</v>
      </c>
      <c r="C4133" s="74">
        <v>0</v>
      </c>
      <c r="J4133" s="1" t="s">
        <v>1841</v>
      </c>
      <c r="AC4133" s="1" t="s">
        <v>1841</v>
      </c>
      <c r="AD4133" s="1">
        <v>0</v>
      </c>
      <c r="AH4133" s="1" t="s">
        <v>1841</v>
      </c>
      <c r="AI4133" s="1">
        <v>0.49</v>
      </c>
      <c r="AP4133" s="98" t="s">
        <v>78</v>
      </c>
      <c r="AQ4133" s="1">
        <v>0</v>
      </c>
    </row>
    <row r="4134" spans="2:43" x14ac:dyDescent="0.25">
      <c r="B4134" s="70">
        <v>2001</v>
      </c>
      <c r="C4134" s="70">
        <v>0</v>
      </c>
      <c r="J4134" s="1" t="s">
        <v>1841</v>
      </c>
      <c r="AC4134" s="1" t="s">
        <v>1841</v>
      </c>
      <c r="AD4134" s="1">
        <v>0</v>
      </c>
      <c r="AH4134" s="1" t="s">
        <v>1841</v>
      </c>
      <c r="AI4134" s="1">
        <v>0.6</v>
      </c>
      <c r="AP4134" s="98" t="s">
        <v>78</v>
      </c>
      <c r="AQ4134" s="1">
        <v>0</v>
      </c>
    </row>
    <row r="4135" spans="2:43" x14ac:dyDescent="0.25">
      <c r="B4135" s="74">
        <v>2000</v>
      </c>
      <c r="C4135" s="74">
        <v>0</v>
      </c>
      <c r="J4135" s="1" t="s">
        <v>1841</v>
      </c>
      <c r="AC4135" s="1" t="s">
        <v>1841</v>
      </c>
      <c r="AD4135" s="1">
        <v>0</v>
      </c>
      <c r="AH4135" s="1" t="s">
        <v>1841</v>
      </c>
      <c r="AI4135" s="1">
        <v>0.46</v>
      </c>
      <c r="AP4135" s="98" t="s">
        <v>78</v>
      </c>
      <c r="AQ4135" s="1">
        <v>0</v>
      </c>
    </row>
    <row r="4136" spans="2:43" x14ac:dyDescent="0.25">
      <c r="B4136" s="70">
        <v>2014</v>
      </c>
      <c r="C4136" s="70">
        <v>0</v>
      </c>
      <c r="J4136" s="1" t="s">
        <v>1841</v>
      </c>
      <c r="AC4136" s="1" t="s">
        <v>1842</v>
      </c>
      <c r="AD4136" s="1">
        <v>0</v>
      </c>
      <c r="AH4136" s="1" t="s">
        <v>1842</v>
      </c>
      <c r="AI4136" s="1">
        <v>0.01</v>
      </c>
      <c r="AP4136" s="98" t="s">
        <v>79</v>
      </c>
      <c r="AQ4136" s="1">
        <v>0</v>
      </c>
    </row>
    <row r="4137" spans="2:43" x14ac:dyDescent="0.25">
      <c r="B4137" s="74">
        <v>2013</v>
      </c>
      <c r="C4137" s="74">
        <v>0</v>
      </c>
      <c r="J4137" s="1" t="s">
        <v>1841</v>
      </c>
      <c r="AC4137" s="1" t="s">
        <v>1842</v>
      </c>
      <c r="AD4137" s="1">
        <v>0</v>
      </c>
      <c r="AH4137" s="1" t="s">
        <v>1842</v>
      </c>
      <c r="AI4137" s="1">
        <v>10.37</v>
      </c>
      <c r="AP4137" s="98" t="s">
        <v>79</v>
      </c>
      <c r="AQ4137" s="1">
        <v>0</v>
      </c>
    </row>
    <row r="4138" spans="2:43" x14ac:dyDescent="0.25">
      <c r="B4138" s="70">
        <v>2012</v>
      </c>
      <c r="C4138" s="70">
        <v>0</v>
      </c>
      <c r="J4138" s="1" t="s">
        <v>1841</v>
      </c>
      <c r="AC4138" s="1" t="s">
        <v>1842</v>
      </c>
      <c r="AD4138" s="1">
        <v>0</v>
      </c>
      <c r="AH4138" s="1" t="s">
        <v>1842</v>
      </c>
      <c r="AI4138" s="1">
        <v>10.210000000000001</v>
      </c>
      <c r="AP4138" s="98" t="s">
        <v>79</v>
      </c>
      <c r="AQ4138" s="1">
        <v>0</v>
      </c>
    </row>
    <row r="4139" spans="2:43" x14ac:dyDescent="0.25">
      <c r="B4139" s="74">
        <v>2011</v>
      </c>
      <c r="C4139" s="74">
        <v>0</v>
      </c>
      <c r="J4139" s="1" t="s">
        <v>1841</v>
      </c>
      <c r="AC4139" s="1" t="s">
        <v>1842</v>
      </c>
      <c r="AD4139" s="1">
        <v>0</v>
      </c>
      <c r="AH4139" s="1" t="s">
        <v>1842</v>
      </c>
      <c r="AI4139" s="1">
        <v>10.14</v>
      </c>
      <c r="AP4139" s="98" t="s">
        <v>79</v>
      </c>
      <c r="AQ4139" s="1">
        <v>0</v>
      </c>
    </row>
    <row r="4140" spans="2:43" x14ac:dyDescent="0.25">
      <c r="B4140" s="70">
        <v>2010</v>
      </c>
      <c r="C4140" s="70">
        <v>0</v>
      </c>
      <c r="J4140" s="1" t="s">
        <v>1841</v>
      </c>
      <c r="AC4140" s="1" t="s">
        <v>1842</v>
      </c>
      <c r="AD4140" s="1">
        <v>0</v>
      </c>
      <c r="AH4140" s="1" t="s">
        <v>1842</v>
      </c>
      <c r="AI4140" s="1">
        <v>9.8000000000000007</v>
      </c>
      <c r="AP4140" s="98" t="s">
        <v>79</v>
      </c>
      <c r="AQ4140" s="1">
        <v>0</v>
      </c>
    </row>
    <row r="4141" spans="2:43" x14ac:dyDescent="0.25">
      <c r="B4141" s="74">
        <v>2009</v>
      </c>
      <c r="C4141" s="74">
        <v>0</v>
      </c>
      <c r="J4141" s="1" t="s">
        <v>1842</v>
      </c>
      <c r="AC4141" s="1" t="s">
        <v>1842</v>
      </c>
      <c r="AD4141" s="1">
        <v>0</v>
      </c>
      <c r="AH4141" s="1" t="s">
        <v>1842</v>
      </c>
      <c r="AI4141" s="1">
        <v>9.85</v>
      </c>
      <c r="AP4141" s="98" t="s">
        <v>79</v>
      </c>
      <c r="AQ4141" s="1">
        <v>0</v>
      </c>
    </row>
    <row r="4142" spans="2:43" x14ac:dyDescent="0.25">
      <c r="B4142" s="70">
        <v>2008</v>
      </c>
      <c r="C4142" s="70">
        <v>0</v>
      </c>
      <c r="J4142" s="1" t="s">
        <v>1842</v>
      </c>
      <c r="AC4142" s="1" t="s">
        <v>1842</v>
      </c>
      <c r="AD4142" s="1">
        <v>0</v>
      </c>
      <c r="AH4142" s="1" t="s">
        <v>1842</v>
      </c>
      <c r="AI4142" s="1">
        <v>11.84</v>
      </c>
      <c r="AP4142" s="98" t="s">
        <v>79</v>
      </c>
      <c r="AQ4142" s="1">
        <v>0</v>
      </c>
    </row>
    <row r="4143" spans="2:43" x14ac:dyDescent="0.25">
      <c r="B4143" s="74">
        <v>2007</v>
      </c>
      <c r="C4143" s="74">
        <v>0</v>
      </c>
      <c r="J4143" s="1" t="s">
        <v>1842</v>
      </c>
      <c r="AC4143" s="1" t="s">
        <v>1842</v>
      </c>
      <c r="AD4143" s="1">
        <v>0</v>
      </c>
      <c r="AH4143" s="1" t="s">
        <v>1842</v>
      </c>
      <c r="AI4143" s="1">
        <v>12.12</v>
      </c>
      <c r="AP4143" s="98" t="s">
        <v>79</v>
      </c>
      <c r="AQ4143" s="1">
        <v>0</v>
      </c>
    </row>
    <row r="4144" spans="2:43" x14ac:dyDescent="0.25">
      <c r="B4144" s="70">
        <v>2006</v>
      </c>
      <c r="C4144" s="70">
        <v>0</v>
      </c>
      <c r="J4144" s="1" t="s">
        <v>1842</v>
      </c>
      <c r="AC4144" s="1" t="s">
        <v>1842</v>
      </c>
      <c r="AD4144" s="1">
        <v>0</v>
      </c>
      <c r="AH4144" s="1" t="s">
        <v>1842</v>
      </c>
      <c r="AI4144" s="1">
        <v>10.4</v>
      </c>
      <c r="AP4144" s="98" t="s">
        <v>79</v>
      </c>
      <c r="AQ4144" s="1">
        <v>0</v>
      </c>
    </row>
    <row r="4145" spans="2:43" x14ac:dyDescent="0.25">
      <c r="B4145" s="74">
        <v>2005</v>
      </c>
      <c r="C4145" s="74">
        <v>0</v>
      </c>
      <c r="J4145" s="1" t="s">
        <v>1842</v>
      </c>
      <c r="AC4145" s="1" t="s">
        <v>1842</v>
      </c>
      <c r="AD4145" s="1">
        <v>0</v>
      </c>
      <c r="AH4145" s="1" t="s">
        <v>1842</v>
      </c>
      <c r="AI4145" s="1">
        <v>9.92</v>
      </c>
      <c r="AP4145" s="98" t="s">
        <v>79</v>
      </c>
      <c r="AQ4145" s="1">
        <v>0</v>
      </c>
    </row>
    <row r="4146" spans="2:43" x14ac:dyDescent="0.25">
      <c r="B4146" s="70">
        <v>2004</v>
      </c>
      <c r="C4146" s="70">
        <v>0</v>
      </c>
      <c r="J4146" s="1" t="s">
        <v>1842</v>
      </c>
      <c r="AC4146" s="1" t="s">
        <v>1842</v>
      </c>
      <c r="AD4146" s="1">
        <v>0</v>
      </c>
      <c r="AH4146" s="1" t="s">
        <v>1842</v>
      </c>
      <c r="AI4146" s="1">
        <v>8.81</v>
      </c>
      <c r="AP4146" s="98" t="s">
        <v>79</v>
      </c>
      <c r="AQ4146" s="1">
        <v>0</v>
      </c>
    </row>
    <row r="4147" spans="2:43" x14ac:dyDescent="0.25">
      <c r="B4147" s="74">
        <v>2003</v>
      </c>
      <c r="C4147" s="74">
        <v>0</v>
      </c>
      <c r="J4147" s="1" t="s">
        <v>1842</v>
      </c>
      <c r="AC4147" s="1" t="s">
        <v>1842</v>
      </c>
      <c r="AD4147" s="1">
        <v>0</v>
      </c>
      <c r="AH4147" s="1" t="s">
        <v>1842</v>
      </c>
      <c r="AI4147" s="1">
        <v>8.24</v>
      </c>
      <c r="AP4147" s="98" t="s">
        <v>79</v>
      </c>
      <c r="AQ4147" s="1">
        <v>0</v>
      </c>
    </row>
    <row r="4148" spans="2:43" x14ac:dyDescent="0.25">
      <c r="B4148" s="70">
        <v>2002</v>
      </c>
      <c r="C4148" s="70">
        <v>0</v>
      </c>
      <c r="J4148" s="1" t="s">
        <v>1842</v>
      </c>
      <c r="AC4148" s="1" t="s">
        <v>1842</v>
      </c>
      <c r="AD4148" s="1">
        <v>0</v>
      </c>
      <c r="AH4148" s="1" t="s">
        <v>1842</v>
      </c>
      <c r="AI4148" s="1">
        <v>7.44</v>
      </c>
      <c r="AP4148" s="98" t="s">
        <v>79</v>
      </c>
      <c r="AQ4148" s="1">
        <v>0</v>
      </c>
    </row>
    <row r="4149" spans="2:43" x14ac:dyDescent="0.25">
      <c r="B4149" s="74">
        <v>2001</v>
      </c>
      <c r="C4149" s="74">
        <v>0</v>
      </c>
      <c r="J4149" s="1" t="s">
        <v>1842</v>
      </c>
      <c r="AC4149" s="1" t="s">
        <v>1842</v>
      </c>
      <c r="AD4149" s="1">
        <v>0</v>
      </c>
      <c r="AH4149" s="1" t="s">
        <v>1842</v>
      </c>
      <c r="AI4149" s="1">
        <v>6.68</v>
      </c>
      <c r="AP4149" s="98" t="s">
        <v>79</v>
      </c>
      <c r="AQ4149" s="1">
        <v>0</v>
      </c>
    </row>
    <row r="4150" spans="2:43" x14ac:dyDescent="0.25">
      <c r="B4150" s="70">
        <v>2000</v>
      </c>
      <c r="C4150" s="70">
        <v>0</v>
      </c>
      <c r="J4150" s="1" t="s">
        <v>1842</v>
      </c>
      <c r="AC4150" s="1" t="s">
        <v>1842</v>
      </c>
      <c r="AD4150" s="1">
        <v>0</v>
      </c>
      <c r="AH4150" s="1" t="s">
        <v>1842</v>
      </c>
      <c r="AI4150" s="1">
        <v>7.13</v>
      </c>
      <c r="AP4150" s="98" t="s">
        <v>79</v>
      </c>
      <c r="AQ4150" s="1">
        <v>0</v>
      </c>
    </row>
    <row r="4151" spans="2:43" x14ac:dyDescent="0.25">
      <c r="B4151" s="74">
        <v>2014</v>
      </c>
      <c r="C4151" s="74">
        <v>1</v>
      </c>
      <c r="J4151" s="1" t="s">
        <v>1842</v>
      </c>
      <c r="AC4151" s="1" t="s">
        <v>1840</v>
      </c>
      <c r="AD4151" s="1">
        <v>1</v>
      </c>
      <c r="AH4151" s="1" t="s">
        <v>1840</v>
      </c>
      <c r="AI4151" s="1">
        <v>1.32</v>
      </c>
      <c r="AP4151" s="98" t="s">
        <v>80</v>
      </c>
      <c r="AQ4151" s="1">
        <v>1</v>
      </c>
    </row>
    <row r="4152" spans="2:43" x14ac:dyDescent="0.25">
      <c r="B4152" s="70">
        <v>2013</v>
      </c>
      <c r="C4152" s="70">
        <v>1</v>
      </c>
      <c r="J4152" s="1" t="s">
        <v>1842</v>
      </c>
      <c r="AC4152" s="1" t="s">
        <v>1840</v>
      </c>
      <c r="AD4152" s="1">
        <v>1</v>
      </c>
      <c r="AH4152" s="1" t="s">
        <v>1840</v>
      </c>
      <c r="AI4152" s="1">
        <v>1.29</v>
      </c>
      <c r="AP4152" s="98" t="s">
        <v>80</v>
      </c>
      <c r="AQ4152" s="1">
        <v>1</v>
      </c>
    </row>
    <row r="4153" spans="2:43" x14ac:dyDescent="0.25">
      <c r="B4153" s="74">
        <v>2012</v>
      </c>
      <c r="C4153" s="74">
        <v>1</v>
      </c>
      <c r="J4153" s="1" t="s">
        <v>1842</v>
      </c>
      <c r="AC4153" s="1" t="s">
        <v>1840</v>
      </c>
      <c r="AD4153" s="1">
        <v>1</v>
      </c>
      <c r="AH4153" s="1" t="s">
        <v>1840</v>
      </c>
      <c r="AI4153" s="1">
        <v>1.53</v>
      </c>
      <c r="AP4153" s="98" t="s">
        <v>80</v>
      </c>
      <c r="AQ4153" s="1">
        <v>1</v>
      </c>
    </row>
    <row r="4154" spans="2:43" x14ac:dyDescent="0.25">
      <c r="B4154" s="70">
        <v>2011</v>
      </c>
      <c r="C4154" s="70">
        <v>1</v>
      </c>
      <c r="J4154" s="1" t="s">
        <v>1842</v>
      </c>
      <c r="AC4154" s="1" t="s">
        <v>1840</v>
      </c>
      <c r="AD4154" s="1">
        <v>1</v>
      </c>
      <c r="AH4154" s="1" t="s">
        <v>1840</v>
      </c>
      <c r="AI4154" s="1">
        <v>1.57</v>
      </c>
      <c r="AP4154" s="98" t="s">
        <v>80</v>
      </c>
      <c r="AQ4154" s="1">
        <v>1</v>
      </c>
    </row>
    <row r="4155" spans="2:43" x14ac:dyDescent="0.25">
      <c r="B4155" s="74">
        <v>2010</v>
      </c>
      <c r="C4155" s="74">
        <v>1</v>
      </c>
      <c r="J4155" s="1" t="s">
        <v>1842</v>
      </c>
      <c r="AC4155" s="1" t="s">
        <v>1840</v>
      </c>
      <c r="AD4155" s="1">
        <v>1</v>
      </c>
      <c r="AH4155" s="1" t="s">
        <v>1840</v>
      </c>
      <c r="AI4155" s="1">
        <v>1.58</v>
      </c>
      <c r="AP4155" s="98" t="s">
        <v>80</v>
      </c>
      <c r="AQ4155" s="1">
        <v>1</v>
      </c>
    </row>
    <row r="4156" spans="2:43" x14ac:dyDescent="0.25">
      <c r="B4156" s="70">
        <v>2009</v>
      </c>
      <c r="C4156" s="70">
        <v>1</v>
      </c>
      <c r="J4156" s="1" t="s">
        <v>1840</v>
      </c>
      <c r="AC4156" s="1" t="s">
        <v>1840</v>
      </c>
      <c r="AD4156" s="1">
        <v>1</v>
      </c>
      <c r="AH4156" s="1" t="s">
        <v>1840</v>
      </c>
      <c r="AI4156" s="1">
        <v>1.62</v>
      </c>
      <c r="AP4156" s="98" t="s">
        <v>80</v>
      </c>
      <c r="AQ4156" s="1">
        <v>1</v>
      </c>
    </row>
    <row r="4157" spans="2:43" x14ac:dyDescent="0.25">
      <c r="B4157" s="74">
        <v>2008</v>
      </c>
      <c r="C4157" s="74">
        <v>1</v>
      </c>
      <c r="J4157" s="1" t="s">
        <v>1840</v>
      </c>
      <c r="AC4157" s="1" t="s">
        <v>1840</v>
      </c>
      <c r="AD4157" s="1">
        <v>1</v>
      </c>
      <c r="AH4157" s="1" t="s">
        <v>1840</v>
      </c>
      <c r="AI4157" s="1">
        <v>1.67</v>
      </c>
      <c r="AP4157" s="98" t="s">
        <v>80</v>
      </c>
      <c r="AQ4157" s="1">
        <v>1</v>
      </c>
    </row>
    <row r="4158" spans="2:43" x14ac:dyDescent="0.25">
      <c r="B4158" s="70">
        <v>2007</v>
      </c>
      <c r="C4158" s="70">
        <v>1</v>
      </c>
      <c r="J4158" s="1" t="s">
        <v>1840</v>
      </c>
      <c r="AC4158" s="1" t="s">
        <v>1840</v>
      </c>
      <c r="AD4158" s="1">
        <v>1</v>
      </c>
      <c r="AH4158" s="1" t="s">
        <v>1840</v>
      </c>
      <c r="AI4158" s="1">
        <v>1.72</v>
      </c>
      <c r="AP4158" s="98" t="s">
        <v>80</v>
      </c>
      <c r="AQ4158" s="1">
        <v>1</v>
      </c>
    </row>
    <row r="4159" spans="2:43" x14ac:dyDescent="0.25">
      <c r="B4159" s="74">
        <v>2006</v>
      </c>
      <c r="C4159" s="74">
        <v>1</v>
      </c>
      <c r="J4159" s="1" t="s">
        <v>1840</v>
      </c>
      <c r="AC4159" s="1" t="s">
        <v>1840</v>
      </c>
      <c r="AD4159" s="1">
        <v>1</v>
      </c>
      <c r="AH4159" s="1" t="s">
        <v>1840</v>
      </c>
      <c r="AI4159" s="1">
        <v>1.82</v>
      </c>
      <c r="AP4159" s="98" t="s">
        <v>80</v>
      </c>
      <c r="AQ4159" s="1">
        <v>1</v>
      </c>
    </row>
    <row r="4160" spans="2:43" x14ac:dyDescent="0.25">
      <c r="B4160" s="70">
        <v>2005</v>
      </c>
      <c r="C4160" s="70">
        <v>1</v>
      </c>
      <c r="J4160" s="1" t="s">
        <v>1840</v>
      </c>
      <c r="AC4160" s="1" t="s">
        <v>1840</v>
      </c>
      <c r="AD4160" s="1">
        <v>1</v>
      </c>
      <c r="AH4160" s="1" t="s">
        <v>1840</v>
      </c>
      <c r="AI4160" s="1">
        <v>1.94</v>
      </c>
      <c r="AP4160" s="98" t="s">
        <v>80</v>
      </c>
      <c r="AQ4160" s="1">
        <v>1</v>
      </c>
    </row>
    <row r="4161" spans="2:43" x14ac:dyDescent="0.25">
      <c r="B4161" s="74">
        <v>2004</v>
      </c>
      <c r="C4161" s="74">
        <v>1</v>
      </c>
      <c r="J4161" s="1" t="s">
        <v>1840</v>
      </c>
      <c r="AC4161" s="1" t="s">
        <v>1840</v>
      </c>
      <c r="AD4161" s="1">
        <v>1</v>
      </c>
      <c r="AH4161" s="1" t="s">
        <v>1840</v>
      </c>
      <c r="AI4161" s="1">
        <v>2.1</v>
      </c>
      <c r="AP4161" s="98" t="s">
        <v>80</v>
      </c>
      <c r="AQ4161" s="1">
        <v>1</v>
      </c>
    </row>
    <row r="4162" spans="2:43" x14ac:dyDescent="0.25">
      <c r="B4162" s="70">
        <v>2003</v>
      </c>
      <c r="C4162" s="70">
        <v>1</v>
      </c>
      <c r="J4162" s="1" t="s">
        <v>1840</v>
      </c>
      <c r="AC4162" s="1" t="s">
        <v>1840</v>
      </c>
      <c r="AD4162" s="1">
        <v>1</v>
      </c>
      <c r="AH4162" s="1" t="s">
        <v>1840</v>
      </c>
      <c r="AI4162" s="1">
        <v>2.19</v>
      </c>
      <c r="AP4162" s="98" t="s">
        <v>80</v>
      </c>
      <c r="AQ4162" s="1">
        <v>1</v>
      </c>
    </row>
    <row r="4163" spans="2:43" x14ac:dyDescent="0.25">
      <c r="B4163" s="74">
        <v>2002</v>
      </c>
      <c r="C4163" s="74">
        <v>1</v>
      </c>
      <c r="J4163" s="1" t="s">
        <v>1840</v>
      </c>
      <c r="AC4163" s="1" t="s">
        <v>1840</v>
      </c>
      <c r="AD4163" s="1">
        <v>1</v>
      </c>
      <c r="AH4163" s="1" t="s">
        <v>1840</v>
      </c>
      <c r="AI4163" s="1">
        <v>1.98</v>
      </c>
      <c r="AP4163" s="98" t="s">
        <v>80</v>
      </c>
      <c r="AQ4163" s="1">
        <v>1</v>
      </c>
    </row>
    <row r="4164" spans="2:43" x14ac:dyDescent="0.25">
      <c r="B4164" s="70">
        <v>2001</v>
      </c>
      <c r="C4164" s="70">
        <v>1</v>
      </c>
      <c r="J4164" s="1" t="s">
        <v>1840</v>
      </c>
      <c r="AC4164" s="1" t="s">
        <v>1840</v>
      </c>
      <c r="AD4164" s="1">
        <v>1</v>
      </c>
      <c r="AH4164" s="1" t="s">
        <v>1840</v>
      </c>
      <c r="AI4164" s="1">
        <v>2.19</v>
      </c>
      <c r="AP4164" s="98" t="s">
        <v>80</v>
      </c>
      <c r="AQ4164" s="1">
        <v>1</v>
      </c>
    </row>
    <row r="4165" spans="2:43" x14ac:dyDescent="0.25">
      <c r="B4165" s="74">
        <v>2000</v>
      </c>
      <c r="C4165" s="74">
        <v>1</v>
      </c>
      <c r="J4165" s="1" t="s">
        <v>1840</v>
      </c>
      <c r="AC4165" s="1" t="s">
        <v>1840</v>
      </c>
      <c r="AD4165" s="1">
        <v>1</v>
      </c>
      <c r="AH4165" s="1" t="s">
        <v>1840</v>
      </c>
      <c r="AI4165" s="1">
        <v>2.2599999999999998</v>
      </c>
      <c r="AP4165" s="98" t="s">
        <v>80</v>
      </c>
      <c r="AQ4165" s="1">
        <v>1</v>
      </c>
    </row>
    <row r="4166" spans="2:43" x14ac:dyDescent="0.25">
      <c r="B4166" s="70">
        <v>2014</v>
      </c>
      <c r="C4166" s="70">
        <v>6</v>
      </c>
      <c r="J4166" s="1" t="s">
        <v>1840</v>
      </c>
      <c r="AC4166" s="1" t="s">
        <v>1843</v>
      </c>
      <c r="AD4166" s="1">
        <v>4</v>
      </c>
      <c r="AH4166" s="1" t="s">
        <v>1843</v>
      </c>
      <c r="AI4166" s="1">
        <v>0.01</v>
      </c>
      <c r="AP4166" s="98" t="s">
        <v>81</v>
      </c>
      <c r="AQ4166" s="1">
        <v>4</v>
      </c>
    </row>
    <row r="4167" spans="2:43" x14ac:dyDescent="0.25">
      <c r="B4167" s="74">
        <v>2013</v>
      </c>
      <c r="C4167" s="74">
        <v>6</v>
      </c>
      <c r="J4167" s="1" t="s">
        <v>1840</v>
      </c>
      <c r="AC4167" s="1" t="s">
        <v>1843</v>
      </c>
      <c r="AD4167" s="1">
        <v>4</v>
      </c>
      <c r="AH4167" s="1" t="s">
        <v>1843</v>
      </c>
      <c r="AI4167" s="1">
        <v>0.01</v>
      </c>
      <c r="AP4167" s="98" t="s">
        <v>81</v>
      </c>
      <c r="AQ4167" s="1">
        <v>4</v>
      </c>
    </row>
    <row r="4168" spans="2:43" x14ac:dyDescent="0.25">
      <c r="B4168" s="70">
        <v>2012</v>
      </c>
      <c r="C4168" s="70">
        <v>6</v>
      </c>
      <c r="J4168" s="1" t="s">
        <v>1840</v>
      </c>
      <c r="AC4168" s="1" t="s">
        <v>1843</v>
      </c>
      <c r="AD4168" s="1">
        <v>4</v>
      </c>
      <c r="AH4168" s="1" t="s">
        <v>1843</v>
      </c>
      <c r="AI4168" s="1">
        <v>0.01</v>
      </c>
      <c r="AP4168" s="98" t="s">
        <v>81</v>
      </c>
      <c r="AQ4168" s="1">
        <v>4</v>
      </c>
    </row>
    <row r="4169" spans="2:43" x14ac:dyDescent="0.25">
      <c r="B4169" s="74">
        <v>2011</v>
      </c>
      <c r="C4169" s="74">
        <v>6</v>
      </c>
      <c r="J4169" s="1" t="s">
        <v>1840</v>
      </c>
      <c r="AC4169" s="1" t="s">
        <v>1843</v>
      </c>
      <c r="AD4169" s="1">
        <v>4</v>
      </c>
      <c r="AH4169" s="1" t="s">
        <v>1843</v>
      </c>
      <c r="AI4169" s="1">
        <v>2.39</v>
      </c>
      <c r="AP4169" s="98" t="s">
        <v>81</v>
      </c>
      <c r="AQ4169" s="1">
        <v>4</v>
      </c>
    </row>
    <row r="4170" spans="2:43" x14ac:dyDescent="0.25">
      <c r="B4170" s="70">
        <v>2010</v>
      </c>
      <c r="C4170" s="70">
        <v>6</v>
      </c>
      <c r="J4170" s="1" t="s">
        <v>1840</v>
      </c>
      <c r="AC4170" s="1" t="s">
        <v>1843</v>
      </c>
      <c r="AD4170" s="1">
        <v>4</v>
      </c>
      <c r="AH4170" s="1" t="s">
        <v>1843</v>
      </c>
      <c r="AI4170" s="1">
        <v>2.71</v>
      </c>
      <c r="AP4170" s="98" t="s">
        <v>81</v>
      </c>
      <c r="AQ4170" s="1">
        <v>4</v>
      </c>
    </row>
    <row r="4171" spans="2:43" x14ac:dyDescent="0.25">
      <c r="B4171" s="74">
        <v>2009</v>
      </c>
      <c r="C4171" s="74">
        <v>6</v>
      </c>
      <c r="J4171" s="1" t="s">
        <v>1843</v>
      </c>
      <c r="AC4171" s="1" t="s">
        <v>1843</v>
      </c>
      <c r="AD4171" s="1">
        <v>4</v>
      </c>
      <c r="AH4171" s="1" t="s">
        <v>1843</v>
      </c>
      <c r="AI4171" s="1">
        <v>2.75</v>
      </c>
      <c r="AP4171" s="98" t="s">
        <v>81</v>
      </c>
      <c r="AQ4171" s="1">
        <v>4</v>
      </c>
    </row>
    <row r="4172" spans="2:43" x14ac:dyDescent="0.25">
      <c r="B4172" s="70">
        <v>2008</v>
      </c>
      <c r="C4172" s="70">
        <v>6</v>
      </c>
      <c r="J4172" s="1" t="s">
        <v>1843</v>
      </c>
      <c r="AC4172" s="1" t="s">
        <v>1843</v>
      </c>
      <c r="AD4172" s="1">
        <v>5</v>
      </c>
      <c r="AH4172" s="1" t="s">
        <v>1843</v>
      </c>
      <c r="AI4172" s="1">
        <v>2.75</v>
      </c>
      <c r="AP4172" s="98" t="s">
        <v>81</v>
      </c>
      <c r="AQ4172" s="1">
        <v>5</v>
      </c>
    </row>
    <row r="4173" spans="2:43" x14ac:dyDescent="0.25">
      <c r="B4173" s="74">
        <v>2007</v>
      </c>
      <c r="C4173" s="74">
        <v>6</v>
      </c>
      <c r="J4173" s="1" t="s">
        <v>1843</v>
      </c>
      <c r="AC4173" s="1" t="s">
        <v>1843</v>
      </c>
      <c r="AD4173" s="1">
        <v>4</v>
      </c>
      <c r="AH4173" s="1" t="s">
        <v>1843</v>
      </c>
      <c r="AI4173" s="1">
        <v>2.69</v>
      </c>
      <c r="AP4173" s="98" t="s">
        <v>81</v>
      </c>
      <c r="AQ4173" s="1">
        <v>4</v>
      </c>
    </row>
    <row r="4174" spans="2:43" x14ac:dyDescent="0.25">
      <c r="B4174" s="70">
        <v>2006</v>
      </c>
      <c r="C4174" s="70">
        <v>6</v>
      </c>
      <c r="J4174" s="1" t="s">
        <v>1843</v>
      </c>
      <c r="AC4174" s="1" t="s">
        <v>1843</v>
      </c>
      <c r="AD4174" s="1">
        <v>5</v>
      </c>
      <c r="AH4174" s="1" t="s">
        <v>1843</v>
      </c>
      <c r="AI4174" s="1">
        <v>2.61</v>
      </c>
      <c r="AP4174" s="98" t="s">
        <v>81</v>
      </c>
      <c r="AQ4174" s="1">
        <v>5</v>
      </c>
    </row>
    <row r="4175" spans="2:43" x14ac:dyDescent="0.25">
      <c r="B4175" s="74">
        <v>2005</v>
      </c>
      <c r="C4175" s="74">
        <v>6</v>
      </c>
      <c r="J4175" s="1" t="s">
        <v>1843</v>
      </c>
      <c r="AC4175" s="1" t="s">
        <v>1843</v>
      </c>
      <c r="AD4175" s="1">
        <v>5</v>
      </c>
      <c r="AH4175" s="1" t="s">
        <v>1843</v>
      </c>
      <c r="AI4175" s="1">
        <v>2.67</v>
      </c>
      <c r="AP4175" s="98" t="s">
        <v>81</v>
      </c>
      <c r="AQ4175" s="1">
        <v>5</v>
      </c>
    </row>
    <row r="4176" spans="2:43" x14ac:dyDescent="0.25">
      <c r="B4176" s="70">
        <v>2004</v>
      </c>
      <c r="C4176" s="70">
        <v>7</v>
      </c>
      <c r="J4176" s="1" t="s">
        <v>1843</v>
      </c>
      <c r="AC4176" s="1" t="s">
        <v>1843</v>
      </c>
      <c r="AD4176" s="1">
        <v>5</v>
      </c>
      <c r="AH4176" s="1" t="s">
        <v>1843</v>
      </c>
      <c r="AI4176" s="1">
        <v>1.8</v>
      </c>
      <c r="AP4176" s="98" t="s">
        <v>81</v>
      </c>
      <c r="AQ4176" s="1">
        <v>5</v>
      </c>
    </row>
    <row r="4177" spans="2:43" x14ac:dyDescent="0.25">
      <c r="B4177" s="74">
        <v>2003</v>
      </c>
      <c r="C4177" s="74">
        <v>7</v>
      </c>
      <c r="J4177" s="1" t="s">
        <v>1843</v>
      </c>
      <c r="AC4177" s="1" t="s">
        <v>1843</v>
      </c>
      <c r="AD4177" s="1">
        <v>5</v>
      </c>
      <c r="AH4177" s="1" t="s">
        <v>1843</v>
      </c>
      <c r="AI4177" s="1">
        <v>1.99</v>
      </c>
      <c r="AP4177" s="98" t="s">
        <v>81</v>
      </c>
      <c r="AQ4177" s="1">
        <v>5</v>
      </c>
    </row>
    <row r="4178" spans="2:43" x14ac:dyDescent="0.25">
      <c r="B4178" s="70">
        <v>2014</v>
      </c>
      <c r="C4178" s="70">
        <v>11</v>
      </c>
      <c r="J4178" s="1" t="s">
        <v>1843</v>
      </c>
      <c r="AC4178" s="1" t="s">
        <v>1843</v>
      </c>
      <c r="AD4178" s="1">
        <v>8</v>
      </c>
      <c r="AH4178" s="1" t="s">
        <v>1843</v>
      </c>
      <c r="AI4178" s="1">
        <v>0.01</v>
      </c>
      <c r="AP4178" s="98" t="s">
        <v>82</v>
      </c>
      <c r="AQ4178" s="1">
        <v>8</v>
      </c>
    </row>
    <row r="4179" spans="2:43" x14ac:dyDescent="0.25">
      <c r="B4179" s="74">
        <v>2013</v>
      </c>
      <c r="C4179" s="74">
        <v>11</v>
      </c>
      <c r="J4179" s="1" t="s">
        <v>1843</v>
      </c>
      <c r="AC4179" s="1" t="s">
        <v>1843</v>
      </c>
      <c r="AD4179" s="1">
        <v>9</v>
      </c>
      <c r="AH4179" s="1" t="s">
        <v>1843</v>
      </c>
      <c r="AI4179" s="1">
        <v>0.01</v>
      </c>
      <c r="AP4179" s="98" t="s">
        <v>82</v>
      </c>
      <c r="AQ4179" s="1">
        <v>9</v>
      </c>
    </row>
    <row r="4180" spans="2:43" x14ac:dyDescent="0.25">
      <c r="B4180" s="70">
        <v>2012</v>
      </c>
      <c r="C4180" s="70">
        <v>12</v>
      </c>
      <c r="J4180" s="1" t="s">
        <v>1843</v>
      </c>
      <c r="AC4180" s="1" t="s">
        <v>1843</v>
      </c>
      <c r="AD4180" s="1">
        <v>9</v>
      </c>
      <c r="AH4180" s="1" t="s">
        <v>1843</v>
      </c>
      <c r="AI4180" s="1">
        <v>0.01</v>
      </c>
      <c r="AP4180" s="98" t="s">
        <v>82</v>
      </c>
      <c r="AQ4180" s="1">
        <v>9</v>
      </c>
    </row>
    <row r="4181" spans="2:43" x14ac:dyDescent="0.25">
      <c r="B4181" s="74">
        <v>2011</v>
      </c>
      <c r="C4181" s="74">
        <v>12</v>
      </c>
      <c r="J4181" s="1" t="s">
        <v>1843</v>
      </c>
      <c r="AC4181" s="1" t="s">
        <v>1843</v>
      </c>
      <c r="AD4181" s="1">
        <v>9</v>
      </c>
      <c r="AH4181" s="1" t="s">
        <v>1843</v>
      </c>
      <c r="AI4181" s="1">
        <v>3.72</v>
      </c>
      <c r="AP4181" s="98" t="s">
        <v>82</v>
      </c>
      <c r="AQ4181" s="1">
        <v>9</v>
      </c>
    </row>
    <row r="4182" spans="2:43" x14ac:dyDescent="0.25">
      <c r="B4182" s="70">
        <v>2010</v>
      </c>
      <c r="C4182" s="70">
        <v>13</v>
      </c>
      <c r="J4182" s="1" t="s">
        <v>1843</v>
      </c>
      <c r="AC4182" s="1" t="s">
        <v>1843</v>
      </c>
      <c r="AD4182" s="1">
        <v>9</v>
      </c>
      <c r="AH4182" s="1" t="s">
        <v>1843</v>
      </c>
      <c r="AI4182" s="1">
        <v>3.64</v>
      </c>
      <c r="AP4182" s="98" t="s">
        <v>82</v>
      </c>
      <c r="AQ4182" s="1">
        <v>9</v>
      </c>
    </row>
    <row r="4183" spans="2:43" x14ac:dyDescent="0.25">
      <c r="B4183" s="74">
        <v>2009</v>
      </c>
      <c r="C4183" s="74">
        <v>13</v>
      </c>
      <c r="J4183" s="1" t="s">
        <v>1843</v>
      </c>
      <c r="AC4183" s="1" t="s">
        <v>1843</v>
      </c>
      <c r="AD4183" s="1">
        <v>10</v>
      </c>
      <c r="AH4183" s="1" t="s">
        <v>1843</v>
      </c>
      <c r="AI4183" s="1">
        <v>3.75</v>
      </c>
      <c r="AP4183" s="98" t="s">
        <v>82</v>
      </c>
      <c r="AQ4183" s="1">
        <v>10</v>
      </c>
    </row>
    <row r="4184" spans="2:43" x14ac:dyDescent="0.25">
      <c r="B4184" s="70">
        <v>2008</v>
      </c>
      <c r="C4184" s="70">
        <v>14</v>
      </c>
      <c r="J4184" s="1" t="s">
        <v>1843</v>
      </c>
      <c r="AC4184" s="1" t="s">
        <v>1843</v>
      </c>
      <c r="AD4184" s="1">
        <v>10</v>
      </c>
      <c r="AH4184" s="1" t="s">
        <v>1843</v>
      </c>
      <c r="AI4184" s="1">
        <v>3.88</v>
      </c>
      <c r="AP4184" s="98" t="s">
        <v>82</v>
      </c>
      <c r="AQ4184" s="1">
        <v>10</v>
      </c>
    </row>
    <row r="4185" spans="2:43" x14ac:dyDescent="0.25">
      <c r="B4185" s="74">
        <v>2014</v>
      </c>
      <c r="C4185" s="74">
        <v>0</v>
      </c>
      <c r="J4185" s="1" t="s">
        <v>1843</v>
      </c>
      <c r="AC4185" s="1" t="s">
        <v>1842</v>
      </c>
      <c r="AD4185" s="1">
        <v>0</v>
      </c>
      <c r="AH4185" s="1" t="s">
        <v>1842</v>
      </c>
      <c r="AI4185" s="1">
        <v>15.19</v>
      </c>
      <c r="AP4185" s="98" t="s">
        <v>83</v>
      </c>
      <c r="AQ4185" s="1">
        <v>0</v>
      </c>
    </row>
    <row r="4186" spans="2:43" x14ac:dyDescent="0.25">
      <c r="B4186" s="70">
        <v>2013</v>
      </c>
      <c r="C4186" s="70">
        <v>0</v>
      </c>
      <c r="J4186" s="1" t="s">
        <v>1843</v>
      </c>
      <c r="AC4186" s="1" t="s">
        <v>1842</v>
      </c>
      <c r="AD4186" s="1">
        <v>0</v>
      </c>
      <c r="AH4186" s="1" t="s">
        <v>1842</v>
      </c>
      <c r="AI4186" s="1">
        <v>15.04</v>
      </c>
      <c r="AP4186" s="98" t="s">
        <v>83</v>
      </c>
      <c r="AQ4186" s="1">
        <v>0</v>
      </c>
    </row>
    <row r="4187" spans="2:43" x14ac:dyDescent="0.25">
      <c r="B4187" s="74">
        <v>2012</v>
      </c>
      <c r="C4187" s="74">
        <v>0</v>
      </c>
      <c r="J4187" s="1" t="s">
        <v>1843</v>
      </c>
      <c r="AC4187" s="1" t="s">
        <v>1842</v>
      </c>
      <c r="AD4187" s="1">
        <v>0</v>
      </c>
      <c r="AH4187" s="1" t="s">
        <v>1842</v>
      </c>
      <c r="AI4187" s="1">
        <v>15.14</v>
      </c>
      <c r="AP4187" s="98" t="s">
        <v>83</v>
      </c>
      <c r="AQ4187" s="1">
        <v>0</v>
      </c>
    </row>
    <row r="4188" spans="2:43" x14ac:dyDescent="0.25">
      <c r="B4188" s="70">
        <v>2011</v>
      </c>
      <c r="C4188" s="70">
        <v>0</v>
      </c>
      <c r="J4188" s="1" t="s">
        <v>1843</v>
      </c>
      <c r="AC4188" s="1" t="s">
        <v>1842</v>
      </c>
      <c r="AD4188" s="1">
        <v>0</v>
      </c>
      <c r="AH4188" s="1" t="s">
        <v>1842</v>
      </c>
      <c r="AI4188" s="1">
        <v>12.66</v>
      </c>
      <c r="AP4188" s="98" t="s">
        <v>83</v>
      </c>
      <c r="AQ4188" s="1">
        <v>0</v>
      </c>
    </row>
    <row r="4189" spans="2:43" x14ac:dyDescent="0.25">
      <c r="B4189" s="74">
        <v>2010</v>
      </c>
      <c r="C4189" s="74">
        <v>0</v>
      </c>
      <c r="J4189" s="1" t="s">
        <v>1843</v>
      </c>
      <c r="AC4189" s="1" t="s">
        <v>1842</v>
      </c>
      <c r="AD4189" s="1">
        <v>0</v>
      </c>
      <c r="AH4189" s="1" t="s">
        <v>1842</v>
      </c>
      <c r="AI4189" s="1">
        <v>12.9</v>
      </c>
      <c r="AP4189" s="98" t="s">
        <v>83</v>
      </c>
      <c r="AQ4189" s="1">
        <v>0</v>
      </c>
    </row>
    <row r="4190" spans="2:43" x14ac:dyDescent="0.25">
      <c r="B4190" s="70">
        <v>2009</v>
      </c>
      <c r="C4190" s="70">
        <v>0</v>
      </c>
      <c r="J4190" s="1" t="s">
        <v>1842</v>
      </c>
      <c r="AC4190" s="1" t="s">
        <v>1842</v>
      </c>
      <c r="AD4190" s="1">
        <v>0</v>
      </c>
      <c r="AH4190" s="1" t="s">
        <v>1842</v>
      </c>
      <c r="AI4190" s="1">
        <v>12.4</v>
      </c>
      <c r="AP4190" s="98" t="s">
        <v>83</v>
      </c>
      <c r="AQ4190" s="1">
        <v>0</v>
      </c>
    </row>
    <row r="4191" spans="2:43" x14ac:dyDescent="0.25">
      <c r="B4191" s="74">
        <v>2008</v>
      </c>
      <c r="C4191" s="74">
        <v>0</v>
      </c>
      <c r="J4191" s="1" t="s">
        <v>1842</v>
      </c>
      <c r="AC4191" s="1" t="s">
        <v>1842</v>
      </c>
      <c r="AD4191" s="1">
        <v>0</v>
      </c>
      <c r="AH4191" s="1" t="s">
        <v>1842</v>
      </c>
      <c r="AI4191" s="1">
        <v>13.3</v>
      </c>
      <c r="AP4191" s="98" t="s">
        <v>83</v>
      </c>
      <c r="AQ4191" s="1">
        <v>0</v>
      </c>
    </row>
    <row r="4192" spans="2:43" x14ac:dyDescent="0.25">
      <c r="B4192" s="70">
        <v>2007</v>
      </c>
      <c r="C4192" s="70">
        <v>0</v>
      </c>
      <c r="J4192" s="1" t="s">
        <v>1842</v>
      </c>
      <c r="AC4192" s="1" t="s">
        <v>1842</v>
      </c>
      <c r="AD4192" s="1">
        <v>0</v>
      </c>
      <c r="AH4192" s="1" t="s">
        <v>1842</v>
      </c>
      <c r="AI4192" s="1">
        <v>13.4</v>
      </c>
      <c r="AP4192" s="98" t="s">
        <v>83</v>
      </c>
      <c r="AQ4192" s="1">
        <v>0</v>
      </c>
    </row>
    <row r="4193" spans="2:43" x14ac:dyDescent="0.25">
      <c r="B4193" s="74">
        <v>2006</v>
      </c>
      <c r="C4193" s="74">
        <v>0</v>
      </c>
      <c r="J4193" s="1" t="s">
        <v>1842</v>
      </c>
      <c r="AC4193" s="1" t="s">
        <v>1842</v>
      </c>
      <c r="AD4193" s="1">
        <v>0</v>
      </c>
      <c r="AH4193" s="1" t="s">
        <v>1842</v>
      </c>
      <c r="AI4193" s="1">
        <v>12.7</v>
      </c>
      <c r="AP4193" s="98" t="s">
        <v>83</v>
      </c>
      <c r="AQ4193" s="1">
        <v>0</v>
      </c>
    </row>
    <row r="4194" spans="2:43" x14ac:dyDescent="0.25">
      <c r="B4194" s="70">
        <v>2005</v>
      </c>
      <c r="C4194" s="70">
        <v>0</v>
      </c>
      <c r="J4194" s="1" t="s">
        <v>1842</v>
      </c>
      <c r="AC4194" s="1" t="s">
        <v>1842</v>
      </c>
      <c r="AD4194" s="1">
        <v>0</v>
      </c>
      <c r="AH4194" s="1" t="s">
        <v>1842</v>
      </c>
      <c r="AI4194" s="1">
        <v>12.3</v>
      </c>
      <c r="AP4194" s="98" t="s">
        <v>83</v>
      </c>
      <c r="AQ4194" s="1">
        <v>0</v>
      </c>
    </row>
    <row r="4195" spans="2:43" x14ac:dyDescent="0.25">
      <c r="B4195" s="74">
        <v>2004</v>
      </c>
      <c r="C4195" s="74">
        <v>0</v>
      </c>
      <c r="J4195" s="1" t="s">
        <v>1842</v>
      </c>
      <c r="AC4195" s="1" t="s">
        <v>1842</v>
      </c>
      <c r="AD4195" s="1">
        <v>0</v>
      </c>
      <c r="AH4195" s="1" t="s">
        <v>1842</v>
      </c>
      <c r="AI4195" s="1">
        <v>12.1</v>
      </c>
      <c r="AP4195" s="98" t="s">
        <v>83</v>
      </c>
      <c r="AQ4195" s="1">
        <v>0</v>
      </c>
    </row>
    <row r="4196" spans="2:43" x14ac:dyDescent="0.25">
      <c r="B4196" s="70">
        <v>2003</v>
      </c>
      <c r="C4196" s="70">
        <v>0</v>
      </c>
      <c r="J4196" s="1" t="s">
        <v>1842</v>
      </c>
      <c r="AC4196" s="1" t="s">
        <v>1842</v>
      </c>
      <c r="AD4196" s="1">
        <v>0</v>
      </c>
      <c r="AH4196" s="1" t="s">
        <v>1842</v>
      </c>
      <c r="AI4196" s="1">
        <v>11.29</v>
      </c>
      <c r="AP4196" s="98" t="s">
        <v>83</v>
      </c>
      <c r="AQ4196" s="1">
        <v>0</v>
      </c>
    </row>
    <row r="4197" spans="2:43" x14ac:dyDescent="0.25">
      <c r="B4197" s="74">
        <v>2002</v>
      </c>
      <c r="C4197" s="74">
        <v>0</v>
      </c>
      <c r="J4197" s="1" t="s">
        <v>1842</v>
      </c>
      <c r="AC4197" s="1" t="s">
        <v>1842</v>
      </c>
      <c r="AD4197" s="1">
        <v>0</v>
      </c>
      <c r="AH4197" s="1" t="s">
        <v>1842</v>
      </c>
      <c r="AI4197" s="1">
        <v>11</v>
      </c>
      <c r="AP4197" s="98" t="s">
        <v>83</v>
      </c>
      <c r="AQ4197" s="1">
        <v>0</v>
      </c>
    </row>
    <row r="4198" spans="2:43" x14ac:dyDescent="0.25">
      <c r="B4198" s="70">
        <v>2001</v>
      </c>
      <c r="C4198" s="70">
        <v>0</v>
      </c>
      <c r="J4198" s="1" t="s">
        <v>1842</v>
      </c>
      <c r="AC4198" s="1" t="s">
        <v>1842</v>
      </c>
      <c r="AD4198" s="1">
        <v>0</v>
      </c>
      <c r="AH4198" s="1" t="s">
        <v>1842</v>
      </c>
      <c r="AI4198" s="1">
        <v>10.199999999999999</v>
      </c>
      <c r="AP4198" s="98" t="s">
        <v>83</v>
      </c>
      <c r="AQ4198" s="1">
        <v>0</v>
      </c>
    </row>
    <row r="4199" spans="2:43" x14ac:dyDescent="0.25">
      <c r="B4199" s="74">
        <v>2000</v>
      </c>
      <c r="C4199" s="74">
        <v>0</v>
      </c>
      <c r="J4199" s="1" t="s">
        <v>1842</v>
      </c>
      <c r="AC4199" s="1" t="s">
        <v>1842</v>
      </c>
      <c r="AD4199" s="1">
        <v>0</v>
      </c>
      <c r="AH4199" s="1" t="s">
        <v>1842</v>
      </c>
      <c r="AI4199" s="1">
        <v>9.8699999999999992</v>
      </c>
      <c r="AP4199" s="98" t="s">
        <v>83</v>
      </c>
      <c r="AQ4199" s="1">
        <v>0</v>
      </c>
    </row>
    <row r="4200" spans="2:43" x14ac:dyDescent="0.25">
      <c r="B4200" s="70">
        <v>2014</v>
      </c>
      <c r="C4200" s="70">
        <v>0</v>
      </c>
      <c r="J4200" s="1" t="s">
        <v>1842</v>
      </c>
      <c r="AC4200" s="1" t="s">
        <v>1842</v>
      </c>
      <c r="AD4200" s="1">
        <v>0</v>
      </c>
      <c r="AH4200" s="1" t="s">
        <v>1842</v>
      </c>
      <c r="AI4200" s="1">
        <v>11.12</v>
      </c>
      <c r="AP4200" s="98" t="s">
        <v>84</v>
      </c>
      <c r="AQ4200" s="1">
        <v>0</v>
      </c>
    </row>
    <row r="4201" spans="2:43" x14ac:dyDescent="0.25">
      <c r="B4201" s="74">
        <v>2013</v>
      </c>
      <c r="C4201" s="74">
        <v>0</v>
      </c>
      <c r="J4201" s="1" t="s">
        <v>1842</v>
      </c>
      <c r="AC4201" s="1" t="s">
        <v>1842</v>
      </c>
      <c r="AD4201" s="1">
        <v>0</v>
      </c>
      <c r="AH4201" s="1" t="s">
        <v>1842</v>
      </c>
      <c r="AI4201" s="1">
        <v>11.02</v>
      </c>
      <c r="AP4201" s="98" t="s">
        <v>84</v>
      </c>
      <c r="AQ4201" s="1">
        <v>0</v>
      </c>
    </row>
    <row r="4202" spans="2:43" x14ac:dyDescent="0.25">
      <c r="B4202" s="70">
        <v>2012</v>
      </c>
      <c r="C4202" s="70">
        <v>0</v>
      </c>
      <c r="J4202" s="1" t="s">
        <v>1842</v>
      </c>
      <c r="AC4202" s="1" t="s">
        <v>1842</v>
      </c>
      <c r="AD4202" s="1">
        <v>0</v>
      </c>
      <c r="AH4202" s="1" t="s">
        <v>1842</v>
      </c>
      <c r="AI4202" s="1">
        <v>11.34</v>
      </c>
      <c r="AP4202" s="98" t="s">
        <v>84</v>
      </c>
      <c r="AQ4202" s="1">
        <v>0</v>
      </c>
    </row>
    <row r="4203" spans="2:43" x14ac:dyDescent="0.25">
      <c r="B4203" s="74">
        <v>2011</v>
      </c>
      <c r="C4203" s="74">
        <v>0</v>
      </c>
      <c r="J4203" s="1" t="s">
        <v>1842</v>
      </c>
      <c r="AC4203" s="1" t="s">
        <v>1842</v>
      </c>
      <c r="AD4203" s="1">
        <v>0</v>
      </c>
      <c r="AH4203" s="1" t="s">
        <v>1842</v>
      </c>
      <c r="AI4203" s="1">
        <v>11.5</v>
      </c>
      <c r="AP4203" s="98" t="s">
        <v>84</v>
      </c>
      <c r="AQ4203" s="1">
        <v>0</v>
      </c>
    </row>
    <row r="4204" spans="2:43" x14ac:dyDescent="0.25">
      <c r="B4204" s="70">
        <v>2010</v>
      </c>
      <c r="C4204" s="70">
        <v>0</v>
      </c>
      <c r="J4204" s="1" t="s">
        <v>1842</v>
      </c>
      <c r="AC4204" s="1" t="s">
        <v>1842</v>
      </c>
      <c r="AD4204" s="1">
        <v>0</v>
      </c>
      <c r="AH4204" s="1" t="s">
        <v>1842</v>
      </c>
      <c r="AI4204" s="1">
        <v>11.36</v>
      </c>
      <c r="AP4204" s="98" t="s">
        <v>84</v>
      </c>
      <c r="AQ4204" s="1">
        <v>0</v>
      </c>
    </row>
    <row r="4205" spans="2:43" x14ac:dyDescent="0.25">
      <c r="B4205" s="74">
        <v>2009</v>
      </c>
      <c r="C4205" s="74">
        <v>0</v>
      </c>
      <c r="J4205" s="1" t="s">
        <v>1842</v>
      </c>
      <c r="AC4205" s="1" t="s">
        <v>1842</v>
      </c>
      <c r="AD4205" s="1">
        <v>0</v>
      </c>
      <c r="AH4205" s="1" t="s">
        <v>1842</v>
      </c>
      <c r="AI4205" s="1">
        <v>11.42</v>
      </c>
      <c r="AP4205" s="98" t="s">
        <v>84</v>
      </c>
      <c r="AQ4205" s="1">
        <v>0</v>
      </c>
    </row>
    <row r="4206" spans="2:43" x14ac:dyDescent="0.25">
      <c r="B4206" s="70">
        <v>2008</v>
      </c>
      <c r="C4206" s="70">
        <v>0</v>
      </c>
      <c r="J4206" s="1" t="s">
        <v>1842</v>
      </c>
      <c r="AC4206" s="1" t="s">
        <v>1842</v>
      </c>
      <c r="AD4206" s="1">
        <v>0</v>
      </c>
      <c r="AH4206" s="1" t="s">
        <v>1842</v>
      </c>
      <c r="AI4206" s="1">
        <v>11.53</v>
      </c>
      <c r="AP4206" s="98" t="s">
        <v>84</v>
      </c>
      <c r="AQ4206" s="1">
        <v>0</v>
      </c>
    </row>
    <row r="4207" spans="2:43" x14ac:dyDescent="0.25">
      <c r="B4207" s="74">
        <v>2007</v>
      </c>
      <c r="C4207" s="74">
        <v>0</v>
      </c>
      <c r="J4207" s="1" t="s">
        <v>1842</v>
      </c>
      <c r="AC4207" s="1" t="s">
        <v>1842</v>
      </c>
      <c r="AD4207" s="1">
        <v>0</v>
      </c>
      <c r="AH4207" s="1" t="s">
        <v>1842</v>
      </c>
      <c r="AI4207" s="1">
        <v>11.75</v>
      </c>
      <c r="AP4207" s="98" t="s">
        <v>84</v>
      </c>
      <c r="AQ4207" s="1">
        <v>0</v>
      </c>
    </row>
    <row r="4208" spans="2:43" x14ac:dyDescent="0.25">
      <c r="B4208" s="70">
        <v>2006</v>
      </c>
      <c r="C4208" s="70">
        <v>0</v>
      </c>
      <c r="J4208" s="1" t="s">
        <v>1842</v>
      </c>
      <c r="AC4208" s="1" t="s">
        <v>1842</v>
      </c>
      <c r="AD4208" s="1">
        <v>0</v>
      </c>
      <c r="AH4208" s="1" t="s">
        <v>1842</v>
      </c>
      <c r="AI4208" s="1">
        <v>11.98</v>
      </c>
      <c r="AP4208" s="98" t="s">
        <v>84</v>
      </c>
      <c r="AQ4208" s="1">
        <v>0</v>
      </c>
    </row>
    <row r="4209" spans="2:43" x14ac:dyDescent="0.25">
      <c r="B4209" s="74">
        <v>2005</v>
      </c>
      <c r="C4209" s="74">
        <v>0</v>
      </c>
      <c r="J4209" s="1" t="s">
        <v>1842</v>
      </c>
      <c r="AC4209" s="1" t="s">
        <v>1842</v>
      </c>
      <c r="AD4209" s="1">
        <v>0</v>
      </c>
      <c r="AH4209" s="1" t="s">
        <v>1842</v>
      </c>
      <c r="AI4209" s="1">
        <v>11.84</v>
      </c>
      <c r="AP4209" s="98" t="s">
        <v>84</v>
      </c>
      <c r="AQ4209" s="1">
        <v>0</v>
      </c>
    </row>
    <row r="4210" spans="2:43" x14ac:dyDescent="0.25">
      <c r="B4210" s="70">
        <v>2004</v>
      </c>
      <c r="C4210" s="70">
        <v>0</v>
      </c>
      <c r="J4210" s="1" t="s">
        <v>1842</v>
      </c>
      <c r="AC4210" s="1" t="s">
        <v>1842</v>
      </c>
      <c r="AD4210" s="1">
        <v>0</v>
      </c>
      <c r="AH4210" s="1" t="s">
        <v>1842</v>
      </c>
      <c r="AI4210" s="1">
        <v>12.42</v>
      </c>
      <c r="AP4210" s="98" t="s">
        <v>84</v>
      </c>
      <c r="AQ4210" s="1">
        <v>0</v>
      </c>
    </row>
    <row r="4211" spans="2:43" x14ac:dyDescent="0.25">
      <c r="B4211" s="74">
        <v>2003</v>
      </c>
      <c r="C4211" s="74">
        <v>0</v>
      </c>
      <c r="J4211" s="1" t="s">
        <v>1842</v>
      </c>
      <c r="AC4211" s="1" t="s">
        <v>1842</v>
      </c>
      <c r="AD4211" s="1">
        <v>0</v>
      </c>
      <c r="AH4211" s="1" t="s">
        <v>1842</v>
      </c>
      <c r="AI4211" s="1">
        <v>12.61</v>
      </c>
      <c r="AP4211" s="98" t="s">
        <v>84</v>
      </c>
      <c r="AQ4211" s="1">
        <v>0</v>
      </c>
    </row>
    <row r="4212" spans="2:43" x14ac:dyDescent="0.25">
      <c r="B4212" s="70">
        <v>2002</v>
      </c>
      <c r="C4212" s="70">
        <v>0</v>
      </c>
      <c r="J4212" s="1" t="s">
        <v>1842</v>
      </c>
      <c r="AC4212" s="1" t="s">
        <v>1842</v>
      </c>
      <c r="AD4212" s="1">
        <v>0</v>
      </c>
      <c r="AH4212" s="1" t="s">
        <v>1842</v>
      </c>
      <c r="AI4212" s="1">
        <v>12.91</v>
      </c>
      <c r="AP4212" s="98" t="s">
        <v>84</v>
      </c>
      <c r="AQ4212" s="1">
        <v>0</v>
      </c>
    </row>
    <row r="4213" spans="2:43" x14ac:dyDescent="0.25">
      <c r="B4213" s="74">
        <v>2001</v>
      </c>
      <c r="C4213" s="74">
        <v>0</v>
      </c>
      <c r="J4213" s="1" t="s">
        <v>1842</v>
      </c>
      <c r="AC4213" s="1" t="s">
        <v>1842</v>
      </c>
      <c r="AD4213" s="1">
        <v>0</v>
      </c>
      <c r="AH4213" s="1" t="s">
        <v>1842</v>
      </c>
      <c r="AI4213" s="1">
        <v>12.89</v>
      </c>
      <c r="AP4213" s="98" t="s">
        <v>84</v>
      </c>
      <c r="AQ4213" s="1">
        <v>0</v>
      </c>
    </row>
    <row r="4214" spans="2:43" x14ac:dyDescent="0.25">
      <c r="B4214" s="70">
        <v>2000</v>
      </c>
      <c r="C4214" s="70">
        <v>0</v>
      </c>
      <c r="J4214" s="1" t="s">
        <v>1842</v>
      </c>
      <c r="AC4214" s="1" t="s">
        <v>1842</v>
      </c>
      <c r="AD4214" s="1">
        <v>0</v>
      </c>
      <c r="AH4214" s="1" t="s">
        <v>1842</v>
      </c>
      <c r="AI4214" s="1">
        <v>13.14</v>
      </c>
      <c r="AP4214" s="98" t="s">
        <v>84</v>
      </c>
      <c r="AQ4214" s="1">
        <v>0</v>
      </c>
    </row>
    <row r="4215" spans="2:43" x14ac:dyDescent="0.25">
      <c r="B4215" s="74">
        <v>2014</v>
      </c>
      <c r="C4215" s="74">
        <v>39</v>
      </c>
      <c r="J4215" s="1" t="s">
        <v>1842</v>
      </c>
      <c r="AC4215" s="1" t="s">
        <v>1843</v>
      </c>
      <c r="AD4215" s="1">
        <v>29</v>
      </c>
      <c r="AH4215" s="1" t="s">
        <v>1843</v>
      </c>
      <c r="AI4215" s="1">
        <v>0.01</v>
      </c>
      <c r="AP4215" s="98" t="s">
        <v>85</v>
      </c>
      <c r="AQ4215" s="1">
        <v>29</v>
      </c>
    </row>
    <row r="4216" spans="2:43" x14ac:dyDescent="0.25">
      <c r="B4216" s="70">
        <v>2013</v>
      </c>
      <c r="C4216" s="70">
        <v>40</v>
      </c>
      <c r="J4216" s="1" t="s">
        <v>1842</v>
      </c>
      <c r="AC4216" s="1" t="s">
        <v>1843</v>
      </c>
      <c r="AD4216" s="1">
        <v>29</v>
      </c>
      <c r="AH4216" s="1" t="s">
        <v>1843</v>
      </c>
      <c r="AI4216" s="1">
        <v>0.87</v>
      </c>
      <c r="AP4216" s="98" t="s">
        <v>85</v>
      </c>
      <c r="AQ4216" s="1">
        <v>29</v>
      </c>
    </row>
    <row r="4217" spans="2:43" x14ac:dyDescent="0.25">
      <c r="B4217" s="74">
        <v>2012</v>
      </c>
      <c r="C4217" s="74">
        <v>42</v>
      </c>
      <c r="J4217" s="1" t="s">
        <v>1842</v>
      </c>
      <c r="AC4217" s="1" t="s">
        <v>1843</v>
      </c>
      <c r="AD4217" s="1">
        <v>30</v>
      </c>
      <c r="AH4217" s="1" t="s">
        <v>1843</v>
      </c>
      <c r="AI4217" s="1">
        <v>0.87</v>
      </c>
      <c r="AP4217" s="98" t="s">
        <v>85</v>
      </c>
      <c r="AQ4217" s="1">
        <v>30</v>
      </c>
    </row>
    <row r="4218" spans="2:43" x14ac:dyDescent="0.25">
      <c r="B4218" s="70">
        <v>2011</v>
      </c>
      <c r="C4218" s="70">
        <v>43</v>
      </c>
      <c r="J4218" s="1" t="s">
        <v>1842</v>
      </c>
      <c r="AC4218" s="1" t="s">
        <v>1843</v>
      </c>
      <c r="AD4218" s="1">
        <v>31</v>
      </c>
      <c r="AH4218" s="1" t="s">
        <v>1843</v>
      </c>
      <c r="AI4218" s="1">
        <v>0.97</v>
      </c>
      <c r="AP4218" s="98" t="s">
        <v>85</v>
      </c>
      <c r="AQ4218" s="1">
        <v>31</v>
      </c>
    </row>
    <row r="4219" spans="2:43" x14ac:dyDescent="0.25">
      <c r="B4219" s="74">
        <v>2010</v>
      </c>
      <c r="C4219" s="74">
        <v>45</v>
      </c>
      <c r="J4219" s="1" t="s">
        <v>1842</v>
      </c>
      <c r="AC4219" s="1" t="s">
        <v>1843</v>
      </c>
      <c r="AD4219" s="1">
        <v>32</v>
      </c>
      <c r="AH4219" s="1" t="s">
        <v>1843</v>
      </c>
      <c r="AI4219" s="1">
        <v>1.03</v>
      </c>
      <c r="AP4219" s="98" t="s">
        <v>85</v>
      </c>
      <c r="AQ4219" s="1">
        <v>32</v>
      </c>
    </row>
    <row r="4220" spans="2:43" x14ac:dyDescent="0.25">
      <c r="B4220" s="70">
        <v>2009</v>
      </c>
      <c r="C4220" s="70">
        <v>47</v>
      </c>
      <c r="J4220" s="1" t="s">
        <v>1843</v>
      </c>
      <c r="AC4220" s="1" t="s">
        <v>1843</v>
      </c>
      <c r="AD4220" s="1">
        <v>33</v>
      </c>
      <c r="AH4220" s="1" t="s">
        <v>1843</v>
      </c>
      <c r="AI4220" s="1">
        <v>0.91</v>
      </c>
      <c r="AP4220" s="98" t="s">
        <v>85</v>
      </c>
      <c r="AQ4220" s="1">
        <v>33</v>
      </c>
    </row>
    <row r="4221" spans="2:43" x14ac:dyDescent="0.25">
      <c r="B4221" s="74">
        <v>2008</v>
      </c>
      <c r="C4221" s="74">
        <v>49</v>
      </c>
      <c r="J4221" s="1" t="s">
        <v>1843</v>
      </c>
      <c r="AC4221" s="1" t="s">
        <v>1843</v>
      </c>
      <c r="AD4221" s="1">
        <v>34</v>
      </c>
      <c r="AH4221" s="1" t="s">
        <v>1843</v>
      </c>
      <c r="AI4221" s="1">
        <v>0.68</v>
      </c>
      <c r="AP4221" s="98" t="s">
        <v>85</v>
      </c>
      <c r="AQ4221" s="1">
        <v>34</v>
      </c>
    </row>
    <row r="4222" spans="2:43" x14ac:dyDescent="0.25">
      <c r="B4222" s="70">
        <v>2007</v>
      </c>
      <c r="C4222" s="70">
        <v>51</v>
      </c>
      <c r="J4222" s="1" t="s">
        <v>1843</v>
      </c>
      <c r="AC4222" s="1" t="s">
        <v>1843</v>
      </c>
      <c r="AD4222" s="1">
        <v>35</v>
      </c>
      <c r="AH4222" s="1" t="s">
        <v>1843</v>
      </c>
      <c r="AI4222" s="1">
        <v>0.71</v>
      </c>
      <c r="AP4222" s="98" t="s">
        <v>85</v>
      </c>
      <c r="AQ4222" s="1">
        <v>35</v>
      </c>
    </row>
    <row r="4223" spans="2:43" x14ac:dyDescent="0.25">
      <c r="B4223" s="74">
        <v>2006</v>
      </c>
      <c r="C4223" s="74">
        <v>54</v>
      </c>
      <c r="J4223" s="1" t="s">
        <v>1843</v>
      </c>
      <c r="AC4223" s="1" t="s">
        <v>1843</v>
      </c>
      <c r="AD4223" s="1">
        <v>36</v>
      </c>
      <c r="AH4223" s="1" t="s">
        <v>1843</v>
      </c>
      <c r="AI4223" s="1">
        <v>0.68</v>
      </c>
      <c r="AP4223" s="98" t="s">
        <v>85</v>
      </c>
      <c r="AQ4223" s="1">
        <v>36</v>
      </c>
    </row>
    <row r="4224" spans="2:43" x14ac:dyDescent="0.25">
      <c r="B4224" s="70">
        <v>2005</v>
      </c>
      <c r="C4224" s="70">
        <v>56</v>
      </c>
      <c r="J4224" s="1" t="s">
        <v>1843</v>
      </c>
      <c r="AC4224" s="1" t="s">
        <v>1843</v>
      </c>
      <c r="AD4224" s="1">
        <v>37</v>
      </c>
      <c r="AH4224" s="1" t="s">
        <v>1843</v>
      </c>
      <c r="AI4224" s="1">
        <v>0.72</v>
      </c>
      <c r="AP4224" s="98" t="s">
        <v>85</v>
      </c>
      <c r="AQ4224" s="1">
        <v>37</v>
      </c>
    </row>
    <row r="4225" spans="2:43" x14ac:dyDescent="0.25">
      <c r="B4225" s="74">
        <v>2004</v>
      </c>
      <c r="C4225" s="74">
        <v>58</v>
      </c>
      <c r="J4225" s="1" t="s">
        <v>1843</v>
      </c>
      <c r="AC4225" s="1" t="s">
        <v>1843</v>
      </c>
      <c r="AD4225" s="1">
        <v>38</v>
      </c>
      <c r="AH4225" s="1" t="s">
        <v>1843</v>
      </c>
      <c r="AI4225" s="1">
        <v>0.81</v>
      </c>
      <c r="AP4225" s="98" t="s">
        <v>85</v>
      </c>
      <c r="AQ4225" s="1">
        <v>38</v>
      </c>
    </row>
    <row r="4226" spans="2:43" x14ac:dyDescent="0.25">
      <c r="B4226" s="70">
        <v>2003</v>
      </c>
      <c r="C4226" s="70">
        <v>60</v>
      </c>
      <c r="J4226" s="1" t="s">
        <v>1843</v>
      </c>
      <c r="AC4226" s="1" t="s">
        <v>1843</v>
      </c>
      <c r="AD4226" s="1">
        <v>40</v>
      </c>
      <c r="AH4226" s="1" t="s">
        <v>1843</v>
      </c>
      <c r="AI4226" s="1">
        <v>0.93</v>
      </c>
      <c r="AP4226" s="98" t="s">
        <v>85</v>
      </c>
      <c r="AQ4226" s="1">
        <v>40</v>
      </c>
    </row>
    <row r="4227" spans="2:43" x14ac:dyDescent="0.25">
      <c r="B4227" s="74">
        <v>2002</v>
      </c>
      <c r="C4227" s="74">
        <v>63</v>
      </c>
      <c r="J4227" s="1" t="s">
        <v>1843</v>
      </c>
      <c r="AC4227" s="1" t="s">
        <v>1843</v>
      </c>
      <c r="AD4227" s="1">
        <v>41</v>
      </c>
      <c r="AH4227" s="1" t="s">
        <v>1843</v>
      </c>
      <c r="AI4227" s="1">
        <v>0.9</v>
      </c>
      <c r="AP4227" s="98" t="s">
        <v>85</v>
      </c>
      <c r="AQ4227" s="1">
        <v>41</v>
      </c>
    </row>
    <row r="4228" spans="2:43" x14ac:dyDescent="0.25">
      <c r="B4228" s="70">
        <v>2014</v>
      </c>
      <c r="C4228" s="70">
        <v>40</v>
      </c>
      <c r="J4228" s="1" t="s">
        <v>1843</v>
      </c>
      <c r="AC4228" s="1" t="s">
        <v>1843</v>
      </c>
      <c r="AD4228" s="1">
        <v>27</v>
      </c>
      <c r="AH4228" s="1" t="s">
        <v>1843</v>
      </c>
      <c r="AI4228" s="1">
        <v>0.01</v>
      </c>
      <c r="AP4228" s="98" t="s">
        <v>86</v>
      </c>
      <c r="AQ4228" s="1">
        <v>27</v>
      </c>
    </row>
    <row r="4229" spans="2:43" x14ac:dyDescent="0.25">
      <c r="B4229" s="74">
        <v>2013</v>
      </c>
      <c r="C4229" s="74">
        <v>42</v>
      </c>
      <c r="J4229" s="1" t="s">
        <v>1843</v>
      </c>
      <c r="AC4229" s="1" t="s">
        <v>1843</v>
      </c>
      <c r="AD4229" s="1">
        <v>29</v>
      </c>
      <c r="AH4229" s="1" t="s">
        <v>1843</v>
      </c>
      <c r="AI4229" s="1">
        <v>0.01</v>
      </c>
      <c r="AP4229" s="98" t="s">
        <v>86</v>
      </c>
      <c r="AQ4229" s="1">
        <v>29</v>
      </c>
    </row>
    <row r="4230" spans="2:43" x14ac:dyDescent="0.25">
      <c r="B4230" s="70">
        <v>2012</v>
      </c>
      <c r="C4230" s="70">
        <v>46</v>
      </c>
      <c r="J4230" s="1" t="s">
        <v>1843</v>
      </c>
      <c r="AC4230" s="1" t="s">
        <v>1843</v>
      </c>
      <c r="AD4230" s="1">
        <v>31</v>
      </c>
      <c r="AH4230" s="1" t="s">
        <v>1843</v>
      </c>
      <c r="AI4230" s="1">
        <v>0.01</v>
      </c>
      <c r="AP4230" s="98" t="s">
        <v>86</v>
      </c>
      <c r="AQ4230" s="1">
        <v>31</v>
      </c>
    </row>
    <row r="4231" spans="2:43" x14ac:dyDescent="0.25">
      <c r="B4231" s="74">
        <v>2011</v>
      </c>
      <c r="C4231" s="74">
        <v>50</v>
      </c>
      <c r="J4231" s="1" t="s">
        <v>1843</v>
      </c>
      <c r="AC4231" s="1" t="s">
        <v>1843</v>
      </c>
      <c r="AD4231" s="1">
        <v>32</v>
      </c>
      <c r="AH4231" s="1" t="s">
        <v>1843</v>
      </c>
      <c r="AI4231" s="1">
        <v>1.23</v>
      </c>
      <c r="AP4231" s="98" t="s">
        <v>86</v>
      </c>
      <c r="AQ4231" s="1">
        <v>32</v>
      </c>
    </row>
    <row r="4232" spans="2:43" x14ac:dyDescent="0.25">
      <c r="B4232" s="70">
        <v>2010</v>
      </c>
      <c r="C4232" s="70">
        <v>54</v>
      </c>
      <c r="J4232" s="1" t="s">
        <v>1843</v>
      </c>
      <c r="AC4232" s="1" t="s">
        <v>1843</v>
      </c>
      <c r="AD4232" s="1">
        <v>35</v>
      </c>
      <c r="AH4232" s="1" t="s">
        <v>1843</v>
      </c>
      <c r="AI4232" s="1">
        <v>1.08</v>
      </c>
      <c r="AP4232" s="98" t="s">
        <v>86</v>
      </c>
      <c r="AQ4232" s="1">
        <v>35</v>
      </c>
    </row>
    <row r="4233" spans="2:43" x14ac:dyDescent="0.25">
      <c r="B4233" s="74">
        <v>2009</v>
      </c>
      <c r="C4233" s="74">
        <v>56</v>
      </c>
      <c r="J4233" s="1" t="s">
        <v>1843</v>
      </c>
      <c r="AC4233" s="1" t="s">
        <v>1843</v>
      </c>
      <c r="AD4233" s="1">
        <v>36</v>
      </c>
      <c r="AH4233" s="1" t="s">
        <v>1843</v>
      </c>
      <c r="AI4233" s="1">
        <v>1.1599999999999999</v>
      </c>
      <c r="AP4233" s="98" t="s">
        <v>86</v>
      </c>
      <c r="AQ4233" s="1">
        <v>36</v>
      </c>
    </row>
    <row r="4234" spans="2:43" x14ac:dyDescent="0.25">
      <c r="B4234" s="70">
        <v>2008</v>
      </c>
      <c r="C4234" s="70">
        <v>58</v>
      </c>
      <c r="J4234" s="1" t="s">
        <v>1843</v>
      </c>
      <c r="AC4234" s="1" t="s">
        <v>1843</v>
      </c>
      <c r="AD4234" s="1">
        <v>36</v>
      </c>
      <c r="AH4234" s="1" t="s">
        <v>1843</v>
      </c>
      <c r="AI4234" s="1">
        <v>1.27</v>
      </c>
      <c r="AP4234" s="98" t="s">
        <v>86</v>
      </c>
      <c r="AQ4234" s="1">
        <v>36</v>
      </c>
    </row>
    <row r="4235" spans="2:43" x14ac:dyDescent="0.25">
      <c r="B4235" s="74">
        <v>2007</v>
      </c>
      <c r="C4235" s="74">
        <v>59</v>
      </c>
      <c r="J4235" s="1" t="s">
        <v>1843</v>
      </c>
      <c r="AC4235" s="1" t="s">
        <v>1843</v>
      </c>
      <c r="AD4235" s="1">
        <v>37</v>
      </c>
      <c r="AH4235" s="1" t="s">
        <v>1843</v>
      </c>
      <c r="AI4235" s="1">
        <v>1.18</v>
      </c>
      <c r="AP4235" s="98" t="s">
        <v>86</v>
      </c>
      <c r="AQ4235" s="1">
        <v>37</v>
      </c>
    </row>
    <row r="4236" spans="2:43" x14ac:dyDescent="0.25">
      <c r="B4236" s="70">
        <v>2006</v>
      </c>
      <c r="C4236" s="70">
        <v>61</v>
      </c>
      <c r="J4236" s="1" t="s">
        <v>1843</v>
      </c>
      <c r="AC4236" s="1" t="s">
        <v>1843</v>
      </c>
      <c r="AD4236" s="1">
        <v>38</v>
      </c>
      <c r="AH4236" s="1" t="s">
        <v>1843</v>
      </c>
      <c r="AI4236" s="1">
        <v>1.18</v>
      </c>
      <c r="AP4236" s="98" t="s">
        <v>86</v>
      </c>
      <c r="AQ4236" s="1">
        <v>38</v>
      </c>
    </row>
    <row r="4237" spans="2:43" x14ac:dyDescent="0.25">
      <c r="B4237" s="74">
        <v>2005</v>
      </c>
      <c r="C4237" s="74">
        <v>62</v>
      </c>
      <c r="J4237" s="1" t="s">
        <v>1843</v>
      </c>
      <c r="AC4237" s="1" t="s">
        <v>1843</v>
      </c>
      <c r="AD4237" s="1">
        <v>39</v>
      </c>
      <c r="AH4237" s="1" t="s">
        <v>1843</v>
      </c>
      <c r="AI4237" s="1">
        <v>1.04</v>
      </c>
      <c r="AP4237" s="98" t="s">
        <v>86</v>
      </c>
      <c r="AQ4237" s="1">
        <v>39</v>
      </c>
    </row>
    <row r="4238" spans="2:43" x14ac:dyDescent="0.25">
      <c r="B4238" s="70">
        <v>2004</v>
      </c>
      <c r="C4238" s="70">
        <v>65</v>
      </c>
      <c r="J4238" s="1" t="s">
        <v>1843</v>
      </c>
      <c r="AC4238" s="1" t="s">
        <v>1843</v>
      </c>
      <c r="AD4238" s="1">
        <v>40</v>
      </c>
      <c r="AH4238" s="1" t="s">
        <v>1843</v>
      </c>
      <c r="AI4238" s="1">
        <v>1.1100000000000001</v>
      </c>
      <c r="AP4238" s="98" t="s">
        <v>86</v>
      </c>
      <c r="AQ4238" s="1">
        <v>40</v>
      </c>
    </row>
    <row r="4239" spans="2:43" x14ac:dyDescent="0.25">
      <c r="B4239" s="74">
        <v>2003</v>
      </c>
      <c r="C4239" s="74">
        <v>70</v>
      </c>
      <c r="J4239" s="1" t="s">
        <v>1843</v>
      </c>
      <c r="AC4239" s="1" t="s">
        <v>1843</v>
      </c>
      <c r="AD4239" s="1">
        <v>43</v>
      </c>
      <c r="AH4239" s="1" t="s">
        <v>1843</v>
      </c>
      <c r="AI4239" s="1">
        <v>1.08</v>
      </c>
      <c r="AP4239" s="98" t="s">
        <v>86</v>
      </c>
      <c r="AQ4239" s="1">
        <v>43</v>
      </c>
    </row>
    <row r="4240" spans="2:43" x14ac:dyDescent="0.25">
      <c r="B4240" s="70">
        <v>2002</v>
      </c>
      <c r="C4240" s="70">
        <v>75</v>
      </c>
      <c r="J4240" s="1" t="s">
        <v>1843</v>
      </c>
      <c r="AC4240" s="1" t="s">
        <v>1843</v>
      </c>
      <c r="AD4240" s="1">
        <v>46</v>
      </c>
      <c r="AH4240" s="1" t="s">
        <v>1843</v>
      </c>
      <c r="AI4240" s="1">
        <v>1.1000000000000001</v>
      </c>
      <c r="AP4240" s="98" t="s">
        <v>86</v>
      </c>
      <c r="AQ4240" s="1">
        <v>46</v>
      </c>
    </row>
    <row r="4241" spans="2:43" x14ac:dyDescent="0.25">
      <c r="B4241" s="74">
        <v>2014</v>
      </c>
      <c r="C4241" s="74">
        <v>4</v>
      </c>
      <c r="J4241" s="1" t="s">
        <v>1843</v>
      </c>
      <c r="AC4241" s="1" t="s">
        <v>1840</v>
      </c>
      <c r="AD4241" s="1">
        <v>4</v>
      </c>
      <c r="AH4241" s="1" t="s">
        <v>1840</v>
      </c>
      <c r="AI4241" s="1">
        <v>0.52</v>
      </c>
      <c r="AP4241" s="98" t="s">
        <v>87</v>
      </c>
      <c r="AQ4241" s="1">
        <v>4</v>
      </c>
    </row>
    <row r="4242" spans="2:43" x14ac:dyDescent="0.25">
      <c r="B4242" s="70">
        <v>2013</v>
      </c>
      <c r="C4242" s="70">
        <v>4</v>
      </c>
      <c r="J4242" s="1" t="s">
        <v>1843</v>
      </c>
      <c r="AC4242" s="1" t="s">
        <v>1840</v>
      </c>
      <c r="AD4242" s="1">
        <v>3</v>
      </c>
      <c r="AH4242" s="1" t="s">
        <v>1840</v>
      </c>
      <c r="AI4242" s="1">
        <v>0.53</v>
      </c>
      <c r="AP4242" s="98" t="s">
        <v>87</v>
      </c>
      <c r="AQ4242" s="1">
        <v>3</v>
      </c>
    </row>
    <row r="4243" spans="2:43" x14ac:dyDescent="0.25">
      <c r="B4243" s="74">
        <v>2012</v>
      </c>
      <c r="C4243" s="74">
        <v>4</v>
      </c>
      <c r="J4243" s="1" t="s">
        <v>1843</v>
      </c>
      <c r="AC4243" s="1" t="s">
        <v>1840</v>
      </c>
      <c r="AD4243" s="1">
        <v>3</v>
      </c>
      <c r="AH4243" s="1" t="s">
        <v>1840</v>
      </c>
      <c r="AI4243" s="1">
        <v>0.53</v>
      </c>
      <c r="AP4243" s="98" t="s">
        <v>87</v>
      </c>
      <c r="AQ4243" s="1">
        <v>3</v>
      </c>
    </row>
    <row r="4244" spans="2:43" x14ac:dyDescent="0.25">
      <c r="B4244" s="70">
        <v>2011</v>
      </c>
      <c r="C4244" s="70">
        <v>4</v>
      </c>
      <c r="J4244" s="1" t="s">
        <v>1843</v>
      </c>
      <c r="AC4244" s="1" t="s">
        <v>1840</v>
      </c>
      <c r="AD4244" s="1">
        <v>3</v>
      </c>
      <c r="AH4244" s="1" t="s">
        <v>1840</v>
      </c>
      <c r="AI4244" s="1">
        <v>0.51</v>
      </c>
      <c r="AP4244" s="98" t="s">
        <v>87</v>
      </c>
      <c r="AQ4244" s="1">
        <v>3</v>
      </c>
    </row>
    <row r="4245" spans="2:43" x14ac:dyDescent="0.25">
      <c r="B4245" s="74">
        <v>2010</v>
      </c>
      <c r="C4245" s="74">
        <v>4</v>
      </c>
      <c r="J4245" s="1" t="s">
        <v>1843</v>
      </c>
      <c r="AC4245" s="1" t="s">
        <v>1840</v>
      </c>
      <c r="AD4245" s="1">
        <v>3</v>
      </c>
      <c r="AH4245" s="1" t="s">
        <v>1840</v>
      </c>
      <c r="AI4245" s="1">
        <v>0.49</v>
      </c>
      <c r="AP4245" s="98" t="s">
        <v>87</v>
      </c>
      <c r="AQ4245" s="1">
        <v>3</v>
      </c>
    </row>
    <row r="4246" spans="2:43" x14ac:dyDescent="0.25">
      <c r="B4246" s="70">
        <v>2009</v>
      </c>
      <c r="C4246" s="70">
        <v>4</v>
      </c>
      <c r="J4246" s="1" t="s">
        <v>1840</v>
      </c>
      <c r="AC4246" s="1" t="s">
        <v>1840</v>
      </c>
      <c r="AD4246" s="1">
        <v>3</v>
      </c>
      <c r="AH4246" s="1" t="s">
        <v>1840</v>
      </c>
      <c r="AI4246" s="1">
        <v>0.47</v>
      </c>
      <c r="AP4246" s="98" t="s">
        <v>87</v>
      </c>
      <c r="AQ4246" s="1">
        <v>3</v>
      </c>
    </row>
    <row r="4247" spans="2:43" x14ac:dyDescent="0.25">
      <c r="B4247" s="74">
        <v>2008</v>
      </c>
      <c r="C4247" s="74">
        <v>4</v>
      </c>
      <c r="J4247" s="1" t="s">
        <v>1840</v>
      </c>
      <c r="AC4247" s="1" t="s">
        <v>1840</v>
      </c>
      <c r="AD4247" s="1">
        <v>3</v>
      </c>
      <c r="AH4247" s="1" t="s">
        <v>1840</v>
      </c>
      <c r="AI4247" s="1">
        <v>0.47</v>
      </c>
      <c r="AP4247" s="98" t="s">
        <v>87</v>
      </c>
      <c r="AQ4247" s="1">
        <v>3</v>
      </c>
    </row>
    <row r="4248" spans="2:43" x14ac:dyDescent="0.25">
      <c r="B4248" s="70">
        <v>2007</v>
      </c>
      <c r="C4248" s="70">
        <v>4</v>
      </c>
      <c r="J4248" s="1" t="s">
        <v>1840</v>
      </c>
      <c r="AC4248" s="1" t="s">
        <v>1840</v>
      </c>
      <c r="AD4248" s="1">
        <v>3</v>
      </c>
      <c r="AH4248" s="1" t="s">
        <v>1840</v>
      </c>
      <c r="AI4248" s="1">
        <v>0.43</v>
      </c>
      <c r="AP4248" s="98" t="s">
        <v>87</v>
      </c>
      <c r="AQ4248" s="1">
        <v>3</v>
      </c>
    </row>
    <row r="4249" spans="2:43" x14ac:dyDescent="0.25">
      <c r="B4249" s="74">
        <v>2006</v>
      </c>
      <c r="C4249" s="74">
        <v>4</v>
      </c>
      <c r="J4249" s="1" t="s">
        <v>1840</v>
      </c>
      <c r="AC4249" s="1" t="s">
        <v>1840</v>
      </c>
      <c r="AD4249" s="1">
        <v>3</v>
      </c>
      <c r="AH4249" s="1" t="s">
        <v>1840</v>
      </c>
      <c r="AI4249" s="1">
        <v>0.42</v>
      </c>
      <c r="AP4249" s="98" t="s">
        <v>87</v>
      </c>
      <c r="AQ4249" s="1">
        <v>3</v>
      </c>
    </row>
    <row r="4250" spans="2:43" x14ac:dyDescent="0.25">
      <c r="B4250" s="70">
        <v>2005</v>
      </c>
      <c r="C4250" s="70">
        <v>4</v>
      </c>
      <c r="J4250" s="1" t="s">
        <v>1840</v>
      </c>
      <c r="AC4250" s="1" t="s">
        <v>1840</v>
      </c>
      <c r="AD4250" s="1">
        <v>3</v>
      </c>
      <c r="AH4250" s="1" t="s">
        <v>1840</v>
      </c>
      <c r="AI4250" s="1">
        <v>0.46</v>
      </c>
      <c r="AP4250" s="98" t="s">
        <v>87</v>
      </c>
      <c r="AQ4250" s="1">
        <v>3</v>
      </c>
    </row>
    <row r="4251" spans="2:43" x14ac:dyDescent="0.25">
      <c r="B4251" s="74">
        <v>2004</v>
      </c>
      <c r="C4251" s="74">
        <v>4</v>
      </c>
      <c r="J4251" s="1" t="s">
        <v>1840</v>
      </c>
      <c r="AC4251" s="1" t="s">
        <v>1840</v>
      </c>
      <c r="AD4251" s="1">
        <v>3</v>
      </c>
      <c r="AH4251" s="1" t="s">
        <v>1840</v>
      </c>
      <c r="AI4251" s="1">
        <v>0.49</v>
      </c>
      <c r="AP4251" s="98" t="s">
        <v>87</v>
      </c>
      <c r="AQ4251" s="1">
        <v>3</v>
      </c>
    </row>
    <row r="4252" spans="2:43" x14ac:dyDescent="0.25">
      <c r="B4252" s="70">
        <v>2003</v>
      </c>
      <c r="C4252" s="70">
        <v>4</v>
      </c>
      <c r="J4252" s="1" t="s">
        <v>1840</v>
      </c>
      <c r="AC4252" s="1" t="s">
        <v>1840</v>
      </c>
      <c r="AD4252" s="1">
        <v>3</v>
      </c>
      <c r="AH4252" s="1" t="s">
        <v>1840</v>
      </c>
      <c r="AI4252" s="1">
        <v>0.48</v>
      </c>
      <c r="AP4252" s="98" t="s">
        <v>87</v>
      </c>
      <c r="AQ4252" s="1">
        <v>3</v>
      </c>
    </row>
    <row r="4253" spans="2:43" x14ac:dyDescent="0.25">
      <c r="B4253" s="74">
        <v>2002</v>
      </c>
      <c r="C4253" s="74">
        <v>4</v>
      </c>
      <c r="J4253" s="1" t="s">
        <v>1840</v>
      </c>
      <c r="AC4253" s="1" t="s">
        <v>1840</v>
      </c>
      <c r="AD4253" s="1">
        <v>4</v>
      </c>
      <c r="AH4253" s="1" t="s">
        <v>1840</v>
      </c>
      <c r="AI4253" s="1">
        <v>0.49</v>
      </c>
      <c r="AP4253" s="98" t="s">
        <v>87</v>
      </c>
      <c r="AQ4253" s="1">
        <v>4</v>
      </c>
    </row>
    <row r="4254" spans="2:43" x14ac:dyDescent="0.25">
      <c r="B4254" s="70">
        <v>2001</v>
      </c>
      <c r="C4254" s="70">
        <v>5</v>
      </c>
      <c r="J4254" s="1" t="s">
        <v>1840</v>
      </c>
      <c r="AC4254" s="1" t="s">
        <v>1840</v>
      </c>
      <c r="AD4254" s="1">
        <v>4</v>
      </c>
      <c r="AH4254" s="1" t="s">
        <v>1840</v>
      </c>
      <c r="AI4254" s="1">
        <v>0.53</v>
      </c>
      <c r="AP4254" s="98" t="s">
        <v>87</v>
      </c>
      <c r="AQ4254" s="1">
        <v>4</v>
      </c>
    </row>
    <row r="4255" spans="2:43" x14ac:dyDescent="0.25">
      <c r="B4255" s="74">
        <v>2000</v>
      </c>
      <c r="C4255" s="74">
        <v>5</v>
      </c>
      <c r="J4255" s="1" t="s">
        <v>1840</v>
      </c>
      <c r="AC4255" s="1" t="s">
        <v>1840</v>
      </c>
      <c r="AD4255" s="1">
        <v>4</v>
      </c>
      <c r="AH4255" s="1" t="s">
        <v>1840</v>
      </c>
      <c r="AI4255" s="1">
        <v>0.54</v>
      </c>
      <c r="AP4255" s="98" t="s">
        <v>87</v>
      </c>
      <c r="AQ4255" s="1">
        <v>4</v>
      </c>
    </row>
    <row r="4256" spans="2:43" x14ac:dyDescent="0.25">
      <c r="B4256" s="70">
        <v>2014</v>
      </c>
      <c r="C4256" s="70">
        <v>0</v>
      </c>
      <c r="J4256" s="1" t="s">
        <v>1840</v>
      </c>
      <c r="AC4256" s="1" t="s">
        <v>1840</v>
      </c>
      <c r="AD4256" s="1">
        <v>0</v>
      </c>
      <c r="AH4256" s="1" t="s">
        <v>1840</v>
      </c>
      <c r="AI4256" s="1">
        <v>0.01</v>
      </c>
      <c r="AP4256" s="98" t="s">
        <v>88</v>
      </c>
      <c r="AQ4256" s="1">
        <v>0</v>
      </c>
    </row>
    <row r="4257" spans="2:43" x14ac:dyDescent="0.25">
      <c r="B4257" s="74">
        <v>2013</v>
      </c>
      <c r="C4257" s="74">
        <v>0</v>
      </c>
      <c r="J4257" s="1" t="s">
        <v>1840</v>
      </c>
      <c r="AC4257" s="1" t="s">
        <v>1840</v>
      </c>
      <c r="AD4257" s="1">
        <v>0</v>
      </c>
      <c r="AH4257" s="1" t="s">
        <v>1840</v>
      </c>
      <c r="AI4257" s="1">
        <v>0.01</v>
      </c>
      <c r="AP4257" s="98" t="s">
        <v>88</v>
      </c>
      <c r="AQ4257" s="1">
        <v>0</v>
      </c>
    </row>
    <row r="4258" spans="2:43" x14ac:dyDescent="0.25">
      <c r="B4258" s="70">
        <v>2012</v>
      </c>
      <c r="C4258" s="70">
        <v>0</v>
      </c>
      <c r="J4258" s="1" t="s">
        <v>1840</v>
      </c>
      <c r="AC4258" s="1" t="s">
        <v>1840</v>
      </c>
      <c r="AD4258" s="1">
        <v>0</v>
      </c>
      <c r="AH4258" s="1" t="s">
        <v>1840</v>
      </c>
      <c r="AI4258" s="1">
        <v>0.01</v>
      </c>
      <c r="AP4258" s="98" t="s">
        <v>88</v>
      </c>
      <c r="AQ4258" s="1">
        <v>0</v>
      </c>
    </row>
    <row r="4259" spans="2:43" x14ac:dyDescent="0.25">
      <c r="B4259" s="74">
        <v>2011</v>
      </c>
      <c r="C4259" s="74">
        <v>0</v>
      </c>
      <c r="J4259" s="1" t="s">
        <v>1840</v>
      </c>
      <c r="AC4259" s="1" t="s">
        <v>1840</v>
      </c>
      <c r="AD4259" s="1">
        <v>0</v>
      </c>
      <c r="AH4259" s="1" t="s">
        <v>1840</v>
      </c>
      <c r="AI4259" s="1">
        <v>1.92</v>
      </c>
      <c r="AP4259" s="98" t="s">
        <v>88</v>
      </c>
      <c r="AQ4259" s="1">
        <v>0</v>
      </c>
    </row>
    <row r="4260" spans="2:43" x14ac:dyDescent="0.25">
      <c r="B4260" s="70">
        <v>2010</v>
      </c>
      <c r="C4260" s="70">
        <v>0</v>
      </c>
      <c r="J4260" s="1" t="s">
        <v>1840</v>
      </c>
      <c r="AC4260" s="1" t="s">
        <v>1840</v>
      </c>
      <c r="AD4260" s="1">
        <v>0</v>
      </c>
      <c r="AH4260" s="1" t="s">
        <v>1840</v>
      </c>
      <c r="AI4260" s="1">
        <v>1.83</v>
      </c>
      <c r="AP4260" s="98" t="s">
        <v>88</v>
      </c>
      <c r="AQ4260" s="1">
        <v>0</v>
      </c>
    </row>
    <row r="4261" spans="2:43" x14ac:dyDescent="0.25">
      <c r="B4261" s="74">
        <v>2009</v>
      </c>
      <c r="C4261" s="74">
        <v>0</v>
      </c>
      <c r="J4261" s="1" t="s">
        <v>1840</v>
      </c>
      <c r="AC4261" s="1" t="s">
        <v>1840</v>
      </c>
      <c r="AD4261" s="1">
        <v>0</v>
      </c>
      <c r="AH4261" s="1" t="s">
        <v>1840</v>
      </c>
      <c r="AI4261" s="1">
        <v>1.59</v>
      </c>
      <c r="AP4261" s="98" t="s">
        <v>88</v>
      </c>
      <c r="AQ4261" s="1">
        <v>0</v>
      </c>
    </row>
    <row r="4262" spans="2:43" x14ac:dyDescent="0.25">
      <c r="B4262" s="70">
        <v>2008</v>
      </c>
      <c r="C4262" s="70">
        <v>0</v>
      </c>
      <c r="J4262" s="1" t="s">
        <v>1840</v>
      </c>
      <c r="AC4262" s="1" t="s">
        <v>1840</v>
      </c>
      <c r="AD4262" s="1">
        <v>0</v>
      </c>
      <c r="AH4262" s="1" t="s">
        <v>1840</v>
      </c>
      <c r="AI4262" s="1">
        <v>1.76</v>
      </c>
      <c r="AP4262" s="98" t="s">
        <v>88</v>
      </c>
      <c r="AQ4262" s="1">
        <v>0</v>
      </c>
    </row>
    <row r="4263" spans="2:43" x14ac:dyDescent="0.25">
      <c r="B4263" s="74">
        <v>2007</v>
      </c>
      <c r="C4263" s="74">
        <v>0</v>
      </c>
      <c r="J4263" s="1" t="s">
        <v>1840</v>
      </c>
      <c r="AC4263" s="1" t="s">
        <v>1840</v>
      </c>
      <c r="AD4263" s="1">
        <v>0</v>
      </c>
      <c r="AH4263" s="1" t="s">
        <v>1840</v>
      </c>
      <c r="AI4263" s="1">
        <v>1.78</v>
      </c>
      <c r="AP4263" s="98" t="s">
        <v>88</v>
      </c>
      <c r="AQ4263" s="1">
        <v>0</v>
      </c>
    </row>
    <row r="4264" spans="2:43" x14ac:dyDescent="0.25">
      <c r="B4264" s="70">
        <v>2006</v>
      </c>
      <c r="C4264" s="70">
        <v>0</v>
      </c>
      <c r="J4264" s="1" t="s">
        <v>1840</v>
      </c>
      <c r="AC4264" s="1" t="s">
        <v>1840</v>
      </c>
      <c r="AD4264" s="1">
        <v>0</v>
      </c>
      <c r="AH4264" s="1" t="s">
        <v>1840</v>
      </c>
      <c r="AI4264" s="1">
        <v>1.62</v>
      </c>
      <c r="AP4264" s="98" t="s">
        <v>88</v>
      </c>
      <c r="AQ4264" s="1">
        <v>0</v>
      </c>
    </row>
    <row r="4265" spans="2:43" x14ac:dyDescent="0.25">
      <c r="B4265" s="74">
        <v>2005</v>
      </c>
      <c r="C4265" s="74">
        <v>0</v>
      </c>
      <c r="J4265" s="1" t="s">
        <v>1840</v>
      </c>
      <c r="AC4265" s="1" t="s">
        <v>1840</v>
      </c>
      <c r="AD4265" s="1">
        <v>0</v>
      </c>
      <c r="AH4265" s="1" t="s">
        <v>1840</v>
      </c>
      <c r="AI4265" s="1">
        <v>1.47</v>
      </c>
      <c r="AP4265" s="98" t="s">
        <v>88</v>
      </c>
      <c r="AQ4265" s="1">
        <v>0</v>
      </c>
    </row>
    <row r="4266" spans="2:43" x14ac:dyDescent="0.25">
      <c r="B4266" s="70">
        <v>2004</v>
      </c>
      <c r="C4266" s="70">
        <v>0</v>
      </c>
      <c r="J4266" s="1" t="s">
        <v>1840</v>
      </c>
      <c r="AC4266" s="1" t="s">
        <v>1840</v>
      </c>
      <c r="AD4266" s="1">
        <v>0</v>
      </c>
      <c r="AH4266" s="1" t="s">
        <v>1840</v>
      </c>
      <c r="AI4266" s="1">
        <v>1.6</v>
      </c>
      <c r="AP4266" s="98" t="s">
        <v>88</v>
      </c>
      <c r="AQ4266" s="1">
        <v>0</v>
      </c>
    </row>
    <row r="4267" spans="2:43" x14ac:dyDescent="0.25">
      <c r="B4267" s="74">
        <v>2003</v>
      </c>
      <c r="C4267" s="74">
        <v>0</v>
      </c>
      <c r="J4267" s="1" t="s">
        <v>1840</v>
      </c>
      <c r="AC4267" s="1" t="s">
        <v>1840</v>
      </c>
      <c r="AD4267" s="1">
        <v>0</v>
      </c>
      <c r="AH4267" s="1" t="s">
        <v>1840</v>
      </c>
      <c r="AI4267" s="1">
        <v>1.75</v>
      </c>
      <c r="AP4267" s="98" t="s">
        <v>88</v>
      </c>
      <c r="AQ4267" s="1">
        <v>0</v>
      </c>
    </row>
    <row r="4268" spans="2:43" x14ac:dyDescent="0.25">
      <c r="B4268" s="70">
        <v>2002</v>
      </c>
      <c r="C4268" s="70">
        <v>0</v>
      </c>
      <c r="J4268" s="1" t="s">
        <v>1840</v>
      </c>
      <c r="AC4268" s="1" t="s">
        <v>1840</v>
      </c>
      <c r="AD4268" s="1">
        <v>0</v>
      </c>
      <c r="AH4268" s="1" t="s">
        <v>1840</v>
      </c>
      <c r="AI4268" s="1">
        <v>1.95</v>
      </c>
      <c r="AP4268" s="98" t="s">
        <v>88</v>
      </c>
      <c r="AQ4268" s="1">
        <v>0</v>
      </c>
    </row>
    <row r="4269" spans="2:43" x14ac:dyDescent="0.25">
      <c r="B4269" s="74">
        <v>2001</v>
      </c>
      <c r="C4269" s="74">
        <v>0</v>
      </c>
      <c r="J4269" s="1" t="s">
        <v>1840</v>
      </c>
      <c r="AC4269" s="1" t="s">
        <v>1840</v>
      </c>
      <c r="AD4269" s="1">
        <v>0</v>
      </c>
      <c r="AH4269" s="1" t="s">
        <v>1840</v>
      </c>
      <c r="AI4269" s="1">
        <v>1.98</v>
      </c>
      <c r="AP4269" s="98" t="s">
        <v>88</v>
      </c>
      <c r="AQ4269" s="1">
        <v>0</v>
      </c>
    </row>
    <row r="4270" spans="2:43" x14ac:dyDescent="0.25">
      <c r="B4270" s="70">
        <v>2000</v>
      </c>
      <c r="C4270" s="70">
        <v>0</v>
      </c>
      <c r="J4270" s="1" t="s">
        <v>1840</v>
      </c>
      <c r="AC4270" s="1" t="s">
        <v>1840</v>
      </c>
      <c r="AD4270" s="1">
        <v>0</v>
      </c>
      <c r="AH4270" s="1" t="s">
        <v>1840</v>
      </c>
      <c r="AI4270" s="1">
        <v>1.83</v>
      </c>
      <c r="AP4270" s="98" t="s">
        <v>88</v>
      </c>
      <c r="AQ4270" s="1">
        <v>0</v>
      </c>
    </row>
    <row r="4271" spans="2:43" x14ac:dyDescent="0.25">
      <c r="B4271" s="74">
        <v>2014</v>
      </c>
      <c r="C4271" s="74">
        <v>85</v>
      </c>
      <c r="J4271" s="1" t="s">
        <v>1840</v>
      </c>
      <c r="AC4271" s="1" t="s">
        <v>1843</v>
      </c>
      <c r="AD4271" s="1">
        <v>52</v>
      </c>
      <c r="AH4271" s="1" t="s">
        <v>1843</v>
      </c>
      <c r="AI4271" s="1">
        <v>0.01</v>
      </c>
      <c r="AP4271" s="98" t="s">
        <v>89</v>
      </c>
      <c r="AQ4271" s="1">
        <v>52</v>
      </c>
    </row>
    <row r="4272" spans="2:43" x14ac:dyDescent="0.25">
      <c r="B4272" s="70">
        <v>2013</v>
      </c>
      <c r="C4272" s="70">
        <v>86</v>
      </c>
      <c r="J4272" s="1" t="s">
        <v>1840</v>
      </c>
      <c r="AC4272" s="1" t="s">
        <v>1843</v>
      </c>
      <c r="AD4272" s="1">
        <v>53</v>
      </c>
      <c r="AH4272" s="1" t="s">
        <v>1843</v>
      </c>
      <c r="AI4272" s="1">
        <v>0.01</v>
      </c>
      <c r="AP4272" s="98" t="s">
        <v>89</v>
      </c>
      <c r="AQ4272" s="1">
        <v>53</v>
      </c>
    </row>
    <row r="4273" spans="2:43" x14ac:dyDescent="0.25">
      <c r="B4273" s="74">
        <v>2012</v>
      </c>
      <c r="C4273" s="74">
        <v>88</v>
      </c>
      <c r="J4273" s="1" t="s">
        <v>1840</v>
      </c>
      <c r="AC4273" s="1" t="s">
        <v>1843</v>
      </c>
      <c r="AD4273" s="1">
        <v>53</v>
      </c>
      <c r="AH4273" s="1" t="s">
        <v>1843</v>
      </c>
      <c r="AI4273" s="1">
        <v>0.01</v>
      </c>
      <c r="AP4273" s="98" t="s">
        <v>89</v>
      </c>
      <c r="AQ4273" s="1">
        <v>53</v>
      </c>
    </row>
    <row r="4274" spans="2:43" x14ac:dyDescent="0.25">
      <c r="B4274" s="70">
        <v>2011</v>
      </c>
      <c r="C4274" s="70">
        <v>90</v>
      </c>
      <c r="J4274" s="1" t="s">
        <v>1840</v>
      </c>
      <c r="AC4274" s="1" t="s">
        <v>1843</v>
      </c>
      <c r="AD4274" s="1">
        <v>54</v>
      </c>
      <c r="AH4274" s="1" t="s">
        <v>1843</v>
      </c>
      <c r="AI4274" s="1">
        <v>0.61</v>
      </c>
      <c r="AP4274" s="98" t="s">
        <v>89</v>
      </c>
      <c r="AQ4274" s="1">
        <v>54</v>
      </c>
    </row>
    <row r="4275" spans="2:43" x14ac:dyDescent="0.25">
      <c r="B4275" s="74">
        <v>2010</v>
      </c>
      <c r="C4275" s="74">
        <v>91</v>
      </c>
      <c r="J4275" s="1" t="s">
        <v>1840</v>
      </c>
      <c r="AC4275" s="1" t="s">
        <v>1843</v>
      </c>
      <c r="AD4275" s="1">
        <v>54</v>
      </c>
      <c r="AH4275" s="1" t="s">
        <v>1843</v>
      </c>
      <c r="AI4275" s="1">
        <v>0.6</v>
      </c>
      <c r="AP4275" s="98" t="s">
        <v>89</v>
      </c>
      <c r="AQ4275" s="1">
        <v>54</v>
      </c>
    </row>
    <row r="4276" spans="2:43" x14ac:dyDescent="0.25">
      <c r="B4276" s="70">
        <v>2009</v>
      </c>
      <c r="C4276" s="70">
        <v>93</v>
      </c>
      <c r="J4276" s="1" t="s">
        <v>1843</v>
      </c>
      <c r="AC4276" s="1" t="s">
        <v>1843</v>
      </c>
      <c r="AD4276" s="1">
        <v>55</v>
      </c>
      <c r="AH4276" s="1" t="s">
        <v>1843</v>
      </c>
      <c r="AI4276" s="1">
        <v>0.59</v>
      </c>
      <c r="AP4276" s="98" t="s">
        <v>89</v>
      </c>
      <c r="AQ4276" s="1">
        <v>55</v>
      </c>
    </row>
    <row r="4277" spans="2:43" x14ac:dyDescent="0.25">
      <c r="B4277" s="74">
        <v>2008</v>
      </c>
      <c r="C4277" s="74">
        <v>94</v>
      </c>
      <c r="J4277" s="1" t="s">
        <v>1843</v>
      </c>
      <c r="AC4277" s="1" t="s">
        <v>1843</v>
      </c>
      <c r="AD4277" s="1">
        <v>55</v>
      </c>
      <c r="AH4277" s="1" t="s">
        <v>1843</v>
      </c>
      <c r="AI4277" s="1">
        <v>0.56999999999999995</v>
      </c>
      <c r="AP4277" s="98" t="s">
        <v>89</v>
      </c>
      <c r="AQ4277" s="1">
        <v>55</v>
      </c>
    </row>
    <row r="4278" spans="2:43" x14ac:dyDescent="0.25">
      <c r="B4278" s="70">
        <v>2007</v>
      </c>
      <c r="C4278" s="70">
        <v>96</v>
      </c>
      <c r="J4278" s="1" t="s">
        <v>1843</v>
      </c>
      <c r="AC4278" s="1" t="s">
        <v>1843</v>
      </c>
      <c r="AD4278" s="1">
        <v>56</v>
      </c>
      <c r="AH4278" s="1" t="s">
        <v>1843</v>
      </c>
      <c r="AI4278" s="1">
        <v>0.55000000000000004</v>
      </c>
      <c r="AP4278" s="98" t="s">
        <v>89</v>
      </c>
      <c r="AQ4278" s="1">
        <v>56</v>
      </c>
    </row>
    <row r="4279" spans="2:43" x14ac:dyDescent="0.25">
      <c r="B4279" s="74">
        <v>2006</v>
      </c>
      <c r="C4279" s="74">
        <v>98</v>
      </c>
      <c r="J4279" s="1" t="s">
        <v>1843</v>
      </c>
      <c r="AC4279" s="1" t="s">
        <v>1843</v>
      </c>
      <c r="AD4279" s="1">
        <v>57</v>
      </c>
      <c r="AH4279" s="1" t="s">
        <v>1843</v>
      </c>
      <c r="AI4279" s="1">
        <v>0.53</v>
      </c>
      <c r="AP4279" s="98" t="s">
        <v>89</v>
      </c>
      <c r="AQ4279" s="1">
        <v>57</v>
      </c>
    </row>
    <row r="4280" spans="2:43" x14ac:dyDescent="0.25">
      <c r="B4280" s="70">
        <v>2005</v>
      </c>
      <c r="C4280" s="70">
        <v>101</v>
      </c>
      <c r="J4280" s="1" t="s">
        <v>1843</v>
      </c>
      <c r="AC4280" s="1" t="s">
        <v>1843</v>
      </c>
      <c r="AD4280" s="1">
        <v>57</v>
      </c>
      <c r="AH4280" s="1" t="s">
        <v>1843</v>
      </c>
      <c r="AI4280" s="1">
        <v>0.55000000000000004</v>
      </c>
      <c r="AP4280" s="98" t="s">
        <v>89</v>
      </c>
      <c r="AQ4280" s="1">
        <v>57</v>
      </c>
    </row>
    <row r="4281" spans="2:43" x14ac:dyDescent="0.25">
      <c r="B4281" s="74">
        <v>2004</v>
      </c>
      <c r="C4281" s="74">
        <v>103</v>
      </c>
      <c r="J4281" s="1" t="s">
        <v>1843</v>
      </c>
      <c r="AC4281" s="1" t="s">
        <v>1843</v>
      </c>
      <c r="AD4281" s="1">
        <v>58</v>
      </c>
      <c r="AH4281" s="1" t="s">
        <v>1843</v>
      </c>
      <c r="AI4281" s="1">
        <v>0.49</v>
      </c>
      <c r="AP4281" s="98" t="s">
        <v>89</v>
      </c>
      <c r="AQ4281" s="1">
        <v>58</v>
      </c>
    </row>
    <row r="4282" spans="2:43" x14ac:dyDescent="0.25">
      <c r="B4282" s="70">
        <v>2003</v>
      </c>
      <c r="C4282" s="70">
        <v>106</v>
      </c>
      <c r="J4282" s="1" t="s">
        <v>1843</v>
      </c>
      <c r="AC4282" s="1" t="s">
        <v>1843</v>
      </c>
      <c r="AD4282" s="1">
        <v>59</v>
      </c>
      <c r="AH4282" s="1" t="s">
        <v>1843</v>
      </c>
      <c r="AI4282" s="1">
        <v>0.54</v>
      </c>
      <c r="AP4282" s="98" t="s">
        <v>89</v>
      </c>
      <c r="AQ4282" s="1">
        <v>59</v>
      </c>
    </row>
    <row r="4283" spans="2:43" x14ac:dyDescent="0.25">
      <c r="B4283" s="74">
        <v>2014</v>
      </c>
      <c r="C4283" s="74">
        <v>0</v>
      </c>
      <c r="J4283" s="1" t="s">
        <v>1843</v>
      </c>
      <c r="AC4283" s="1" t="s">
        <v>1842</v>
      </c>
      <c r="AD4283" s="1">
        <v>0</v>
      </c>
      <c r="AH4283" s="1" t="s">
        <v>1842</v>
      </c>
      <c r="AI4283" s="1">
        <v>8.49</v>
      </c>
      <c r="AP4283" s="98" t="s">
        <v>90</v>
      </c>
      <c r="AQ4283" s="1">
        <v>0</v>
      </c>
    </row>
    <row r="4284" spans="2:43" x14ac:dyDescent="0.25">
      <c r="B4284" s="70">
        <v>2013</v>
      </c>
      <c r="C4284" s="70">
        <v>0</v>
      </c>
      <c r="J4284" s="1" t="s">
        <v>1843</v>
      </c>
      <c r="AC4284" s="1" t="s">
        <v>1842</v>
      </c>
      <c r="AD4284" s="1">
        <v>0</v>
      </c>
      <c r="AH4284" s="1" t="s">
        <v>1842</v>
      </c>
      <c r="AI4284" s="1">
        <v>8.58</v>
      </c>
      <c r="AP4284" s="98" t="s">
        <v>90</v>
      </c>
      <c r="AQ4284" s="1">
        <v>0</v>
      </c>
    </row>
    <row r="4285" spans="2:43" x14ac:dyDescent="0.25">
      <c r="B4285" s="74">
        <v>2012</v>
      </c>
      <c r="C4285" s="74">
        <v>0</v>
      </c>
      <c r="J4285" s="1" t="s">
        <v>1843</v>
      </c>
      <c r="AC4285" s="1" t="s">
        <v>1842</v>
      </c>
      <c r="AD4285" s="1">
        <v>0</v>
      </c>
      <c r="AH4285" s="1" t="s">
        <v>1842</v>
      </c>
      <c r="AI4285" s="1">
        <v>7.67</v>
      </c>
      <c r="AP4285" s="98" t="s">
        <v>90</v>
      </c>
      <c r="AQ4285" s="1">
        <v>0</v>
      </c>
    </row>
    <row r="4286" spans="2:43" x14ac:dyDescent="0.25">
      <c r="B4286" s="70">
        <v>2011</v>
      </c>
      <c r="C4286" s="70">
        <v>0</v>
      </c>
      <c r="J4286" s="1" t="s">
        <v>1843</v>
      </c>
      <c r="AC4286" s="1" t="s">
        <v>1842</v>
      </c>
      <c r="AD4286" s="1">
        <v>0</v>
      </c>
      <c r="AH4286" s="1" t="s">
        <v>1842</v>
      </c>
      <c r="AI4286" s="1">
        <v>6.91</v>
      </c>
      <c r="AP4286" s="98" t="s">
        <v>90</v>
      </c>
      <c r="AQ4286" s="1">
        <v>0</v>
      </c>
    </row>
    <row r="4287" spans="2:43" x14ac:dyDescent="0.25">
      <c r="B4287" s="74">
        <v>2010</v>
      </c>
      <c r="C4287" s="74">
        <v>0</v>
      </c>
      <c r="J4287" s="1" t="s">
        <v>1843</v>
      </c>
      <c r="AC4287" s="1" t="s">
        <v>1842</v>
      </c>
      <c r="AD4287" s="1">
        <v>0</v>
      </c>
      <c r="AH4287" s="1" t="s">
        <v>1842</v>
      </c>
      <c r="AI4287" s="1">
        <v>7.91</v>
      </c>
      <c r="AP4287" s="98" t="s">
        <v>90</v>
      </c>
      <c r="AQ4287" s="1">
        <v>0</v>
      </c>
    </row>
    <row r="4288" spans="2:43" x14ac:dyDescent="0.25">
      <c r="B4288" s="70">
        <v>2009</v>
      </c>
      <c r="C4288" s="70">
        <v>0</v>
      </c>
      <c r="J4288" s="1" t="s">
        <v>1842</v>
      </c>
      <c r="AC4288" s="1" t="s">
        <v>1842</v>
      </c>
      <c r="AD4288" s="1">
        <v>0</v>
      </c>
      <c r="AH4288" s="1" t="s">
        <v>1842</v>
      </c>
      <c r="AI4288" s="1">
        <v>7.38</v>
      </c>
      <c r="AP4288" s="98" t="s">
        <v>90</v>
      </c>
      <c r="AQ4288" s="1">
        <v>0</v>
      </c>
    </row>
    <row r="4289" spans="2:43" x14ac:dyDescent="0.25">
      <c r="B4289" s="74">
        <v>2008</v>
      </c>
      <c r="C4289" s="74">
        <v>0</v>
      </c>
      <c r="J4289" s="1" t="s">
        <v>1842</v>
      </c>
      <c r="AC4289" s="1" t="s">
        <v>1842</v>
      </c>
      <c r="AD4289" s="1">
        <v>0</v>
      </c>
      <c r="AH4289" s="1" t="s">
        <v>1842</v>
      </c>
      <c r="AI4289" s="1">
        <v>7.14</v>
      </c>
      <c r="AP4289" s="98" t="s">
        <v>90</v>
      </c>
      <c r="AQ4289" s="1">
        <v>0</v>
      </c>
    </row>
    <row r="4290" spans="2:43" x14ac:dyDescent="0.25">
      <c r="B4290" s="70">
        <v>2007</v>
      </c>
      <c r="C4290" s="70">
        <v>0</v>
      </c>
      <c r="J4290" s="1" t="s">
        <v>1842</v>
      </c>
      <c r="AC4290" s="1" t="s">
        <v>1842</v>
      </c>
      <c r="AD4290" s="1">
        <v>0</v>
      </c>
      <c r="AH4290" s="1" t="s">
        <v>1842</v>
      </c>
      <c r="AI4290" s="1">
        <v>7.45</v>
      </c>
      <c r="AP4290" s="98" t="s">
        <v>90</v>
      </c>
      <c r="AQ4290" s="1">
        <v>0</v>
      </c>
    </row>
    <row r="4291" spans="2:43" x14ac:dyDescent="0.25">
      <c r="B4291" s="74">
        <v>2006</v>
      </c>
      <c r="C4291" s="74">
        <v>0</v>
      </c>
      <c r="J4291" s="1" t="s">
        <v>1842</v>
      </c>
      <c r="AC4291" s="1" t="s">
        <v>1842</v>
      </c>
      <c r="AD4291" s="1">
        <v>0</v>
      </c>
      <c r="AH4291" s="1" t="s">
        <v>1842</v>
      </c>
      <c r="AI4291" s="1">
        <v>8.84</v>
      </c>
      <c r="AP4291" s="98" t="s">
        <v>90</v>
      </c>
      <c r="AQ4291" s="1">
        <v>0</v>
      </c>
    </row>
    <row r="4292" spans="2:43" x14ac:dyDescent="0.25">
      <c r="B4292" s="70">
        <v>2005</v>
      </c>
      <c r="C4292" s="70">
        <v>0</v>
      </c>
      <c r="J4292" s="1" t="s">
        <v>1842</v>
      </c>
      <c r="AC4292" s="1" t="s">
        <v>1842</v>
      </c>
      <c r="AD4292" s="1">
        <v>0</v>
      </c>
      <c r="AH4292" s="1" t="s">
        <v>1842</v>
      </c>
      <c r="AI4292" s="1">
        <v>6.41</v>
      </c>
      <c r="AP4292" s="98" t="s">
        <v>90</v>
      </c>
      <c r="AQ4292" s="1">
        <v>0</v>
      </c>
    </row>
    <row r="4293" spans="2:43" x14ac:dyDescent="0.25">
      <c r="B4293" s="74">
        <v>2004</v>
      </c>
      <c r="C4293" s="74">
        <v>0</v>
      </c>
      <c r="J4293" s="1" t="s">
        <v>1842</v>
      </c>
      <c r="AC4293" s="1" t="s">
        <v>1842</v>
      </c>
      <c r="AD4293" s="1">
        <v>0</v>
      </c>
      <c r="AH4293" s="1" t="s">
        <v>1842</v>
      </c>
      <c r="AI4293" s="1">
        <v>6.53</v>
      </c>
      <c r="AP4293" s="98" t="s">
        <v>90</v>
      </c>
      <c r="AQ4293" s="1">
        <v>0</v>
      </c>
    </row>
    <row r="4294" spans="2:43" x14ac:dyDescent="0.25">
      <c r="B4294" s="70">
        <v>2003</v>
      </c>
      <c r="C4294" s="70">
        <v>0</v>
      </c>
      <c r="J4294" s="1" t="s">
        <v>1842</v>
      </c>
      <c r="AC4294" s="1" t="s">
        <v>1842</v>
      </c>
      <c r="AD4294" s="1">
        <v>0</v>
      </c>
      <c r="AH4294" s="1" t="s">
        <v>1842</v>
      </c>
      <c r="AI4294" s="1">
        <v>6.7</v>
      </c>
      <c r="AP4294" s="98" t="s">
        <v>90</v>
      </c>
      <c r="AQ4294" s="1">
        <v>0</v>
      </c>
    </row>
    <row r="4295" spans="2:43" x14ac:dyDescent="0.25">
      <c r="B4295" s="74">
        <v>2014</v>
      </c>
      <c r="C4295" s="74">
        <v>12</v>
      </c>
      <c r="J4295" s="1" t="s">
        <v>1842</v>
      </c>
      <c r="AC4295" s="1" t="s">
        <v>1843</v>
      </c>
      <c r="AD4295" s="1">
        <v>8</v>
      </c>
      <c r="AH4295" s="1" t="s">
        <v>1843</v>
      </c>
      <c r="AI4295" s="1">
        <v>0.01</v>
      </c>
      <c r="AP4295" s="98" t="s">
        <v>91</v>
      </c>
      <c r="AQ4295" s="1">
        <v>8</v>
      </c>
    </row>
    <row r="4296" spans="2:43" x14ac:dyDescent="0.25">
      <c r="B4296" s="70">
        <v>2013</v>
      </c>
      <c r="C4296" s="70">
        <v>12</v>
      </c>
      <c r="J4296" s="1" t="s">
        <v>1842</v>
      </c>
      <c r="AC4296" s="1" t="s">
        <v>1843</v>
      </c>
      <c r="AD4296" s="1">
        <v>8</v>
      </c>
      <c r="AH4296" s="1" t="s">
        <v>1843</v>
      </c>
      <c r="AI4296" s="1">
        <v>0.01</v>
      </c>
      <c r="AP4296" s="98" t="s">
        <v>91</v>
      </c>
      <c r="AQ4296" s="1">
        <v>8</v>
      </c>
    </row>
    <row r="4297" spans="2:43" x14ac:dyDescent="0.25">
      <c r="B4297" s="74">
        <v>2012</v>
      </c>
      <c r="C4297" s="74">
        <v>12</v>
      </c>
      <c r="J4297" s="1" t="s">
        <v>1842</v>
      </c>
      <c r="AC4297" s="1" t="s">
        <v>1843</v>
      </c>
      <c r="AD4297" s="1">
        <v>8</v>
      </c>
      <c r="AH4297" s="1" t="s">
        <v>1843</v>
      </c>
      <c r="AI4297" s="1">
        <v>0.01</v>
      </c>
      <c r="AP4297" s="98" t="s">
        <v>91</v>
      </c>
      <c r="AQ4297" s="1">
        <v>8</v>
      </c>
    </row>
    <row r="4298" spans="2:43" x14ac:dyDescent="0.25">
      <c r="B4298" s="70">
        <v>2011</v>
      </c>
      <c r="C4298" s="70">
        <v>12</v>
      </c>
      <c r="J4298" s="1" t="s">
        <v>1842</v>
      </c>
      <c r="AC4298" s="1" t="s">
        <v>1843</v>
      </c>
      <c r="AD4298" s="1">
        <v>8</v>
      </c>
      <c r="AH4298" s="1" t="s">
        <v>1843</v>
      </c>
      <c r="AI4298" s="1">
        <v>0.01</v>
      </c>
      <c r="AP4298" s="98" t="s">
        <v>91</v>
      </c>
      <c r="AQ4298" s="1">
        <v>8</v>
      </c>
    </row>
    <row r="4299" spans="2:43" x14ac:dyDescent="0.25">
      <c r="B4299" s="74">
        <v>2010</v>
      </c>
      <c r="C4299" s="74">
        <v>12</v>
      </c>
      <c r="J4299" s="1" t="s">
        <v>1842</v>
      </c>
      <c r="AC4299" s="1" t="s">
        <v>1843</v>
      </c>
      <c r="AD4299" s="1">
        <v>8</v>
      </c>
      <c r="AH4299" s="1" t="s">
        <v>1843</v>
      </c>
      <c r="AI4299" s="1">
        <v>0.01</v>
      </c>
      <c r="AP4299" s="98" t="s">
        <v>91</v>
      </c>
      <c r="AQ4299" s="1">
        <v>8</v>
      </c>
    </row>
    <row r="4300" spans="2:43" x14ac:dyDescent="0.25">
      <c r="B4300" s="70">
        <v>2009</v>
      </c>
      <c r="C4300" s="70">
        <v>12</v>
      </c>
      <c r="J4300" s="1" t="s">
        <v>1843</v>
      </c>
      <c r="AC4300" s="1" t="s">
        <v>1843</v>
      </c>
      <c r="AD4300" s="1">
        <v>8</v>
      </c>
      <c r="AH4300" s="1" t="s">
        <v>1843</v>
      </c>
      <c r="AI4300" s="1">
        <v>0.01</v>
      </c>
      <c r="AP4300" s="98" t="s">
        <v>91</v>
      </c>
      <c r="AQ4300" s="1">
        <v>8</v>
      </c>
    </row>
    <row r="4301" spans="2:43" x14ac:dyDescent="0.25">
      <c r="B4301" s="74">
        <v>2008</v>
      </c>
      <c r="C4301" s="74">
        <v>12</v>
      </c>
      <c r="J4301" s="1" t="s">
        <v>1843</v>
      </c>
      <c r="AC4301" s="1" t="s">
        <v>1843</v>
      </c>
      <c r="AD4301" s="1">
        <v>8</v>
      </c>
      <c r="AH4301" s="1" t="s">
        <v>1843</v>
      </c>
      <c r="AI4301" s="1">
        <v>0.02</v>
      </c>
      <c r="AP4301" s="98" t="s">
        <v>91</v>
      </c>
      <c r="AQ4301" s="1">
        <v>8</v>
      </c>
    </row>
    <row r="4302" spans="2:43" x14ac:dyDescent="0.25">
      <c r="B4302" s="70">
        <v>2007</v>
      </c>
      <c r="C4302" s="70">
        <v>12</v>
      </c>
      <c r="J4302" s="1" t="s">
        <v>1843</v>
      </c>
      <c r="AC4302" s="1" t="s">
        <v>1843</v>
      </c>
      <c r="AD4302" s="1">
        <v>8</v>
      </c>
      <c r="AH4302" s="1" t="s">
        <v>1843</v>
      </c>
      <c r="AI4302" s="1">
        <v>0.02</v>
      </c>
      <c r="AP4302" s="98" t="s">
        <v>91</v>
      </c>
      <c r="AQ4302" s="1">
        <v>8</v>
      </c>
    </row>
    <row r="4303" spans="2:43" x14ac:dyDescent="0.25">
      <c r="B4303" s="74">
        <v>2006</v>
      </c>
      <c r="C4303" s="74">
        <v>12</v>
      </c>
      <c r="J4303" s="1" t="s">
        <v>1843</v>
      </c>
      <c r="AC4303" s="1" t="s">
        <v>1843</v>
      </c>
      <c r="AD4303" s="1">
        <v>8</v>
      </c>
      <c r="AH4303" s="1" t="s">
        <v>1843</v>
      </c>
      <c r="AI4303" s="1">
        <v>0.01</v>
      </c>
      <c r="AP4303" s="98" t="s">
        <v>91</v>
      </c>
      <c r="AQ4303" s="1">
        <v>8</v>
      </c>
    </row>
    <row r="4304" spans="2:43" x14ac:dyDescent="0.25">
      <c r="B4304" s="70">
        <v>2005</v>
      </c>
      <c r="C4304" s="70">
        <v>12</v>
      </c>
      <c r="J4304" s="1" t="s">
        <v>1843</v>
      </c>
      <c r="AC4304" s="1" t="s">
        <v>1843</v>
      </c>
      <c r="AD4304" s="1">
        <v>8</v>
      </c>
      <c r="AH4304" s="1" t="s">
        <v>1843</v>
      </c>
      <c r="AI4304" s="1">
        <v>0.01</v>
      </c>
      <c r="AP4304" s="98" t="s">
        <v>91</v>
      </c>
      <c r="AQ4304" s="1">
        <v>8</v>
      </c>
    </row>
    <row r="4305" spans="2:43" x14ac:dyDescent="0.25">
      <c r="B4305" s="74">
        <v>2014</v>
      </c>
      <c r="C4305" s="74">
        <v>0</v>
      </c>
      <c r="J4305" s="1" t="s">
        <v>1843</v>
      </c>
      <c r="AC4305" s="1" t="s">
        <v>1843</v>
      </c>
      <c r="AD4305" s="1">
        <v>0</v>
      </c>
      <c r="AH4305" s="1" t="s">
        <v>1843</v>
      </c>
      <c r="AI4305" s="1">
        <v>0.01</v>
      </c>
      <c r="AP4305" s="98" t="s">
        <v>92</v>
      </c>
      <c r="AQ4305" s="1">
        <v>0</v>
      </c>
    </row>
    <row r="4306" spans="2:43" x14ac:dyDescent="0.25">
      <c r="B4306" s="70">
        <v>2013</v>
      </c>
      <c r="C4306" s="70">
        <v>0</v>
      </c>
      <c r="J4306" s="1" t="s">
        <v>1843</v>
      </c>
      <c r="AC4306" s="1" t="s">
        <v>1843</v>
      </c>
      <c r="AD4306" s="1">
        <v>0</v>
      </c>
      <c r="AH4306" s="1" t="s">
        <v>1843</v>
      </c>
      <c r="AI4306" s="1">
        <v>0.01</v>
      </c>
      <c r="AP4306" s="98" t="s">
        <v>92</v>
      </c>
      <c r="AQ4306" s="1">
        <v>0</v>
      </c>
    </row>
    <row r="4307" spans="2:43" x14ac:dyDescent="0.25">
      <c r="B4307" s="74">
        <v>2012</v>
      </c>
      <c r="C4307" s="74">
        <v>0</v>
      </c>
      <c r="J4307" s="1" t="s">
        <v>1843</v>
      </c>
      <c r="AC4307" s="1" t="s">
        <v>1843</v>
      </c>
      <c r="AD4307" s="1">
        <v>0</v>
      </c>
      <c r="AH4307" s="1" t="s">
        <v>1843</v>
      </c>
      <c r="AI4307" s="1">
        <v>0.01</v>
      </c>
      <c r="AP4307" s="98" t="s">
        <v>92</v>
      </c>
      <c r="AQ4307" s="1">
        <v>0</v>
      </c>
    </row>
    <row r="4308" spans="2:43" x14ac:dyDescent="0.25">
      <c r="B4308" s="70">
        <v>2011</v>
      </c>
      <c r="C4308" s="70">
        <v>0</v>
      </c>
      <c r="J4308" s="1" t="s">
        <v>1843</v>
      </c>
      <c r="AC4308" s="1" t="s">
        <v>1843</v>
      </c>
      <c r="AD4308" s="1">
        <v>0</v>
      </c>
      <c r="AH4308" s="1" t="s">
        <v>1843</v>
      </c>
      <c r="AI4308" s="1">
        <v>3.03</v>
      </c>
      <c r="AP4308" s="98" t="s">
        <v>92</v>
      </c>
      <c r="AQ4308" s="1">
        <v>0</v>
      </c>
    </row>
    <row r="4309" spans="2:43" x14ac:dyDescent="0.25">
      <c r="B4309" s="74">
        <v>2010</v>
      </c>
      <c r="C4309" s="74">
        <v>0</v>
      </c>
      <c r="J4309" s="1" t="s">
        <v>1843</v>
      </c>
      <c r="AC4309" s="1" t="s">
        <v>1843</v>
      </c>
      <c r="AD4309" s="1">
        <v>0</v>
      </c>
      <c r="AH4309" s="1" t="s">
        <v>1843</v>
      </c>
      <c r="AI4309" s="1">
        <v>2.95</v>
      </c>
      <c r="AP4309" s="98" t="s">
        <v>92</v>
      </c>
      <c r="AQ4309" s="1">
        <v>0</v>
      </c>
    </row>
    <row r="4310" spans="2:43" x14ac:dyDescent="0.25">
      <c r="B4310" s="70">
        <v>2009</v>
      </c>
      <c r="C4310" s="70">
        <v>0</v>
      </c>
      <c r="J4310" s="1" t="s">
        <v>1843</v>
      </c>
      <c r="AC4310" s="1" t="s">
        <v>1843</v>
      </c>
      <c r="AD4310" s="1">
        <v>0</v>
      </c>
      <c r="AH4310" s="1" t="s">
        <v>1843</v>
      </c>
      <c r="AI4310" s="1">
        <v>2.83</v>
      </c>
      <c r="AP4310" s="98" t="s">
        <v>92</v>
      </c>
      <c r="AQ4310" s="1">
        <v>0</v>
      </c>
    </row>
    <row r="4311" spans="2:43" x14ac:dyDescent="0.25">
      <c r="B4311" s="74">
        <v>2008</v>
      </c>
      <c r="C4311" s="74">
        <v>0</v>
      </c>
      <c r="J4311" s="1" t="s">
        <v>1843</v>
      </c>
      <c r="AC4311" s="1" t="s">
        <v>1843</v>
      </c>
      <c r="AD4311" s="1">
        <v>0</v>
      </c>
      <c r="AH4311" s="1" t="s">
        <v>1843</v>
      </c>
      <c r="AI4311" s="1">
        <v>2.4900000000000002</v>
      </c>
      <c r="AP4311" s="98" t="s">
        <v>92</v>
      </c>
      <c r="AQ4311" s="1">
        <v>0</v>
      </c>
    </row>
    <row r="4312" spans="2:43" x14ac:dyDescent="0.25">
      <c r="B4312" s="70">
        <v>2007</v>
      </c>
      <c r="C4312" s="70">
        <v>0</v>
      </c>
      <c r="J4312" s="1" t="s">
        <v>1843</v>
      </c>
      <c r="AC4312" s="1" t="s">
        <v>1843</v>
      </c>
      <c r="AD4312" s="1">
        <v>0</v>
      </c>
      <c r="AH4312" s="1" t="s">
        <v>1843</v>
      </c>
      <c r="AI4312" s="1">
        <v>3.24</v>
      </c>
      <c r="AP4312" s="98" t="s">
        <v>92</v>
      </c>
      <c r="AQ4312" s="1">
        <v>0</v>
      </c>
    </row>
    <row r="4313" spans="2:43" x14ac:dyDescent="0.25">
      <c r="B4313" s="74">
        <v>2006</v>
      </c>
      <c r="C4313" s="74">
        <v>0</v>
      </c>
      <c r="J4313" s="1" t="s">
        <v>1843</v>
      </c>
      <c r="AC4313" s="1" t="s">
        <v>1843</v>
      </c>
      <c r="AD4313" s="1">
        <v>0</v>
      </c>
      <c r="AH4313" s="1" t="s">
        <v>1843</v>
      </c>
      <c r="AI4313" s="1">
        <v>3.73</v>
      </c>
      <c r="AP4313" s="98" t="s">
        <v>92</v>
      </c>
      <c r="AQ4313" s="1">
        <v>0</v>
      </c>
    </row>
    <row r="4314" spans="2:43" x14ac:dyDescent="0.25">
      <c r="B4314" s="70">
        <v>2005</v>
      </c>
      <c r="C4314" s="70">
        <v>0</v>
      </c>
      <c r="J4314" s="1" t="s">
        <v>1843</v>
      </c>
      <c r="AC4314" s="1" t="s">
        <v>1843</v>
      </c>
      <c r="AD4314" s="1">
        <v>0</v>
      </c>
      <c r="AH4314" s="1" t="s">
        <v>1843</v>
      </c>
      <c r="AI4314" s="1">
        <v>3.94</v>
      </c>
      <c r="AP4314" s="98" t="s">
        <v>92</v>
      </c>
      <c r="AQ4314" s="1">
        <v>0</v>
      </c>
    </row>
    <row r="4315" spans="2:43" x14ac:dyDescent="0.25">
      <c r="B4315" s="74">
        <v>2004</v>
      </c>
      <c r="C4315" s="74">
        <v>0</v>
      </c>
      <c r="J4315" s="1" t="s">
        <v>1843</v>
      </c>
      <c r="AC4315" s="1" t="s">
        <v>1843</v>
      </c>
      <c r="AD4315" s="1">
        <v>0</v>
      </c>
      <c r="AH4315" s="1" t="s">
        <v>1843</v>
      </c>
      <c r="AI4315" s="1">
        <v>4.16</v>
      </c>
      <c r="AP4315" s="98" t="s">
        <v>92</v>
      </c>
      <c r="AQ4315" s="1">
        <v>0</v>
      </c>
    </row>
    <row r="4316" spans="2:43" x14ac:dyDescent="0.25">
      <c r="B4316" s="70">
        <v>2003</v>
      </c>
      <c r="C4316" s="70">
        <v>0</v>
      </c>
      <c r="J4316" s="1" t="s">
        <v>1843</v>
      </c>
      <c r="AC4316" s="1" t="s">
        <v>1843</v>
      </c>
      <c r="AD4316" s="1">
        <v>0</v>
      </c>
      <c r="AH4316" s="1" t="s">
        <v>1843</v>
      </c>
      <c r="AI4316" s="1">
        <v>4.08</v>
      </c>
      <c r="AP4316" s="98" t="s">
        <v>92</v>
      </c>
      <c r="AQ4316" s="1">
        <v>0</v>
      </c>
    </row>
    <row r="4317" spans="2:43" x14ac:dyDescent="0.25">
      <c r="B4317" s="74">
        <v>2002</v>
      </c>
      <c r="C4317" s="74">
        <v>0</v>
      </c>
      <c r="J4317" s="1" t="s">
        <v>1843</v>
      </c>
      <c r="AC4317" s="1" t="s">
        <v>1843</v>
      </c>
      <c r="AD4317" s="1">
        <v>0</v>
      </c>
      <c r="AH4317" s="1" t="s">
        <v>1843</v>
      </c>
      <c r="AI4317" s="1">
        <v>4.1399999999999997</v>
      </c>
      <c r="AP4317" s="98" t="s">
        <v>92</v>
      </c>
      <c r="AQ4317" s="1">
        <v>0</v>
      </c>
    </row>
    <row r="4318" spans="2:43" x14ac:dyDescent="0.25">
      <c r="B4318" s="70">
        <v>2001</v>
      </c>
      <c r="C4318" s="70">
        <v>0</v>
      </c>
      <c r="J4318" s="1" t="s">
        <v>1843</v>
      </c>
      <c r="AC4318" s="1" t="s">
        <v>1843</v>
      </c>
      <c r="AD4318" s="1">
        <v>0</v>
      </c>
      <c r="AH4318" s="1" t="s">
        <v>1843</v>
      </c>
      <c r="AI4318" s="1">
        <v>4.38</v>
      </c>
      <c r="AP4318" s="98" t="s">
        <v>92</v>
      </c>
      <c r="AQ4318" s="1">
        <v>0</v>
      </c>
    </row>
    <row r="4319" spans="2:43" x14ac:dyDescent="0.25">
      <c r="B4319" s="74">
        <v>2000</v>
      </c>
      <c r="C4319" s="74">
        <v>0</v>
      </c>
      <c r="J4319" s="1" t="s">
        <v>1843</v>
      </c>
      <c r="AC4319" s="1" t="s">
        <v>1843</v>
      </c>
      <c r="AD4319" s="1">
        <v>0</v>
      </c>
      <c r="AH4319" s="1" t="s">
        <v>1843</v>
      </c>
      <c r="AI4319" s="1">
        <v>4.5999999999999996</v>
      </c>
      <c r="AP4319" s="98" t="s">
        <v>92</v>
      </c>
      <c r="AQ4319" s="1">
        <v>0</v>
      </c>
    </row>
    <row r="4320" spans="2:43" x14ac:dyDescent="0.25">
      <c r="B4320" s="70">
        <v>2014</v>
      </c>
      <c r="C4320" s="70">
        <v>36</v>
      </c>
      <c r="J4320" s="1" t="s">
        <v>1843</v>
      </c>
      <c r="AC4320" s="1" t="s">
        <v>1844</v>
      </c>
      <c r="AD4320" s="1">
        <v>31</v>
      </c>
      <c r="AH4320" s="1" t="s">
        <v>1844</v>
      </c>
      <c r="AI4320" s="1">
        <v>5.26</v>
      </c>
      <c r="AP4320" s="98" t="s">
        <v>93</v>
      </c>
      <c r="AQ4320" s="1">
        <v>31</v>
      </c>
    </row>
    <row r="4321" spans="2:43" x14ac:dyDescent="0.25">
      <c r="B4321" s="74">
        <v>2013</v>
      </c>
      <c r="C4321" s="74">
        <v>37</v>
      </c>
      <c r="J4321" s="1" t="s">
        <v>1843</v>
      </c>
      <c r="AC4321" s="1" t="s">
        <v>1844</v>
      </c>
      <c r="AD4321" s="1">
        <v>32</v>
      </c>
      <c r="AH4321" s="1" t="s">
        <v>1844</v>
      </c>
      <c r="AI4321" s="1">
        <v>5.23</v>
      </c>
      <c r="AP4321" s="98" t="s">
        <v>93</v>
      </c>
      <c r="AQ4321" s="1">
        <v>32</v>
      </c>
    </row>
    <row r="4322" spans="2:43" x14ac:dyDescent="0.25">
      <c r="B4322" s="70">
        <v>2012</v>
      </c>
      <c r="C4322" s="70">
        <v>38</v>
      </c>
      <c r="J4322" s="1" t="s">
        <v>1843</v>
      </c>
      <c r="AC4322" s="1" t="s">
        <v>1844</v>
      </c>
      <c r="AD4322" s="1">
        <v>33</v>
      </c>
      <c r="AH4322" s="1" t="s">
        <v>1844</v>
      </c>
      <c r="AI4322" s="1">
        <v>5.29</v>
      </c>
      <c r="AP4322" s="98" t="s">
        <v>93</v>
      </c>
      <c r="AQ4322" s="1">
        <v>33</v>
      </c>
    </row>
    <row r="4323" spans="2:43" x14ac:dyDescent="0.25">
      <c r="B4323" s="74">
        <v>2011</v>
      </c>
      <c r="C4323" s="74">
        <v>39</v>
      </c>
      <c r="J4323" s="1" t="s">
        <v>1843</v>
      </c>
      <c r="AC4323" s="1" t="s">
        <v>1844</v>
      </c>
      <c r="AD4323" s="1">
        <v>34</v>
      </c>
      <c r="AH4323" s="1" t="s">
        <v>1844</v>
      </c>
      <c r="AI4323" s="1">
        <v>5.3</v>
      </c>
      <c r="AP4323" s="98" t="s">
        <v>93</v>
      </c>
      <c r="AQ4323" s="1">
        <v>34</v>
      </c>
    </row>
    <row r="4324" spans="2:43" x14ac:dyDescent="0.25">
      <c r="B4324" s="70">
        <v>2010</v>
      </c>
      <c r="C4324" s="70">
        <v>40</v>
      </c>
      <c r="J4324" s="1" t="s">
        <v>1843</v>
      </c>
      <c r="AC4324" s="1" t="s">
        <v>1844</v>
      </c>
      <c r="AD4324" s="1">
        <v>35</v>
      </c>
      <c r="AH4324" s="1" t="s">
        <v>1844</v>
      </c>
      <c r="AI4324" s="1">
        <v>5.21</v>
      </c>
      <c r="AP4324" s="98" t="s">
        <v>93</v>
      </c>
      <c r="AQ4324" s="1">
        <v>35</v>
      </c>
    </row>
    <row r="4325" spans="2:43" x14ac:dyDescent="0.25">
      <c r="B4325" s="74">
        <v>2009</v>
      </c>
      <c r="C4325" s="74">
        <v>42</v>
      </c>
      <c r="J4325" s="1" t="s">
        <v>1844</v>
      </c>
      <c r="AC4325" s="1" t="s">
        <v>1844</v>
      </c>
      <c r="AD4325" s="1">
        <v>36</v>
      </c>
      <c r="AH4325" s="1" t="s">
        <v>1844</v>
      </c>
      <c r="AI4325" s="1">
        <v>5.27</v>
      </c>
      <c r="AP4325" s="98" t="s">
        <v>93</v>
      </c>
      <c r="AQ4325" s="1">
        <v>36</v>
      </c>
    </row>
    <row r="4326" spans="2:43" x14ac:dyDescent="0.25">
      <c r="B4326" s="70">
        <v>2008</v>
      </c>
      <c r="C4326" s="70">
        <v>43</v>
      </c>
      <c r="J4326" s="1" t="s">
        <v>1844</v>
      </c>
      <c r="AC4326" s="1" t="s">
        <v>1844</v>
      </c>
      <c r="AD4326" s="1">
        <v>37</v>
      </c>
      <c r="AH4326" s="1" t="s">
        <v>1844</v>
      </c>
      <c r="AI4326" s="1">
        <v>5.36</v>
      </c>
      <c r="AP4326" s="98" t="s">
        <v>93</v>
      </c>
      <c r="AQ4326" s="1">
        <v>37</v>
      </c>
    </row>
    <row r="4327" spans="2:43" x14ac:dyDescent="0.25">
      <c r="B4327" s="74">
        <v>2007</v>
      </c>
      <c r="C4327" s="74">
        <v>45</v>
      </c>
      <c r="J4327" s="1" t="s">
        <v>1844</v>
      </c>
      <c r="AC4327" s="1" t="s">
        <v>1844</v>
      </c>
      <c r="AD4327" s="1">
        <v>38</v>
      </c>
      <c r="AH4327" s="1" t="s">
        <v>1844</v>
      </c>
      <c r="AI4327" s="1">
        <v>5.35</v>
      </c>
      <c r="AP4327" s="98" t="s">
        <v>93</v>
      </c>
      <c r="AQ4327" s="1">
        <v>38</v>
      </c>
    </row>
    <row r="4328" spans="2:43" x14ac:dyDescent="0.25">
      <c r="B4328" s="70">
        <v>2006</v>
      </c>
      <c r="C4328" s="70">
        <v>47</v>
      </c>
      <c r="J4328" s="1" t="s">
        <v>1844</v>
      </c>
      <c r="AC4328" s="1" t="s">
        <v>1844</v>
      </c>
      <c r="AD4328" s="1">
        <v>40</v>
      </c>
      <c r="AH4328" s="1" t="s">
        <v>1844</v>
      </c>
      <c r="AI4328" s="1">
        <v>5.1100000000000003</v>
      </c>
      <c r="AP4328" s="98" t="s">
        <v>93</v>
      </c>
      <c r="AQ4328" s="1">
        <v>40</v>
      </c>
    </row>
    <row r="4329" spans="2:43" x14ac:dyDescent="0.25">
      <c r="B4329" s="74">
        <v>2005</v>
      </c>
      <c r="C4329" s="74">
        <v>49</v>
      </c>
      <c r="J4329" s="1" t="s">
        <v>1844</v>
      </c>
      <c r="AC4329" s="1" t="s">
        <v>1844</v>
      </c>
      <c r="AD4329" s="1">
        <v>42</v>
      </c>
      <c r="AH4329" s="1" t="s">
        <v>1844</v>
      </c>
      <c r="AI4329" s="1">
        <v>4.93</v>
      </c>
      <c r="AP4329" s="98" t="s">
        <v>93</v>
      </c>
      <c r="AQ4329" s="1">
        <v>42</v>
      </c>
    </row>
    <row r="4330" spans="2:43" x14ac:dyDescent="0.25">
      <c r="B4330" s="70">
        <v>2004</v>
      </c>
      <c r="C4330" s="70">
        <v>52</v>
      </c>
      <c r="J4330" s="1" t="s">
        <v>1844</v>
      </c>
      <c r="AC4330" s="1" t="s">
        <v>1844</v>
      </c>
      <c r="AD4330" s="1">
        <v>44</v>
      </c>
      <c r="AH4330" s="1" t="s">
        <v>1844</v>
      </c>
      <c r="AI4330" s="1">
        <v>4.9000000000000004</v>
      </c>
      <c r="AP4330" s="98" t="s">
        <v>93</v>
      </c>
      <c r="AQ4330" s="1">
        <v>44</v>
      </c>
    </row>
    <row r="4331" spans="2:43" x14ac:dyDescent="0.25">
      <c r="B4331" s="74">
        <v>2003</v>
      </c>
      <c r="C4331" s="74">
        <v>55</v>
      </c>
      <c r="J4331" s="1" t="s">
        <v>1844</v>
      </c>
      <c r="AC4331" s="1" t="s">
        <v>1844</v>
      </c>
      <c r="AD4331" s="1">
        <v>46</v>
      </c>
      <c r="AH4331" s="1" t="s">
        <v>1844</v>
      </c>
      <c r="AI4331" s="1">
        <v>4.88</v>
      </c>
      <c r="AP4331" s="98" t="s">
        <v>93</v>
      </c>
      <c r="AQ4331" s="1">
        <v>46</v>
      </c>
    </row>
    <row r="4332" spans="2:43" x14ac:dyDescent="0.25">
      <c r="B4332" s="70">
        <v>2002</v>
      </c>
      <c r="C4332" s="70">
        <v>58</v>
      </c>
      <c r="J4332" s="1" t="s">
        <v>1844</v>
      </c>
      <c r="AC4332" s="1" t="s">
        <v>1844</v>
      </c>
      <c r="AD4332" s="1">
        <v>49</v>
      </c>
      <c r="AH4332" s="1" t="s">
        <v>1844</v>
      </c>
      <c r="AI4332" s="1">
        <v>4.7699999999999996</v>
      </c>
      <c r="AP4332" s="98" t="s">
        <v>93</v>
      </c>
      <c r="AQ4332" s="1">
        <v>49</v>
      </c>
    </row>
    <row r="4333" spans="2:43" x14ac:dyDescent="0.25">
      <c r="B4333" s="74">
        <v>2001</v>
      </c>
      <c r="C4333" s="74">
        <v>62</v>
      </c>
      <c r="J4333" s="1" t="s">
        <v>1844</v>
      </c>
      <c r="AC4333" s="1" t="s">
        <v>1844</v>
      </c>
      <c r="AD4333" s="1">
        <v>52</v>
      </c>
      <c r="AH4333" s="1" t="s">
        <v>1844</v>
      </c>
      <c r="AI4333" s="1">
        <v>4.8600000000000003</v>
      </c>
      <c r="AP4333" s="98" t="s">
        <v>93</v>
      </c>
      <c r="AQ4333" s="1">
        <v>52</v>
      </c>
    </row>
    <row r="4334" spans="2:43" x14ac:dyDescent="0.25">
      <c r="B4334" s="70">
        <v>2000</v>
      </c>
      <c r="C4334" s="70">
        <v>66</v>
      </c>
      <c r="J4334" s="1" t="s">
        <v>1844</v>
      </c>
      <c r="AC4334" s="1" t="s">
        <v>1844</v>
      </c>
      <c r="AD4334" s="1">
        <v>55</v>
      </c>
      <c r="AH4334" s="1" t="s">
        <v>1844</v>
      </c>
      <c r="AI4334" s="1">
        <v>4.99</v>
      </c>
      <c r="AP4334" s="98" t="s">
        <v>93</v>
      </c>
      <c r="AQ4334" s="1">
        <v>55</v>
      </c>
    </row>
    <row r="4335" spans="2:43" x14ac:dyDescent="0.25">
      <c r="B4335" s="74">
        <v>2014</v>
      </c>
      <c r="C4335" s="74">
        <v>1</v>
      </c>
      <c r="J4335" s="1" t="s">
        <v>1844</v>
      </c>
      <c r="AC4335" s="1" t="s">
        <v>1840</v>
      </c>
      <c r="AD4335" s="1">
        <v>1</v>
      </c>
      <c r="AH4335" s="1" t="s">
        <v>1840</v>
      </c>
      <c r="AI4335" s="1">
        <v>0.01</v>
      </c>
      <c r="AP4335" s="98" t="s">
        <v>94</v>
      </c>
      <c r="AQ4335" s="1">
        <v>1</v>
      </c>
    </row>
    <row r="4336" spans="2:43" x14ac:dyDescent="0.25">
      <c r="B4336" s="70">
        <v>2013</v>
      </c>
      <c r="C4336" s="70">
        <v>1</v>
      </c>
      <c r="J4336" s="1" t="s">
        <v>1844</v>
      </c>
      <c r="AC4336" s="1" t="s">
        <v>1840</v>
      </c>
      <c r="AD4336" s="1">
        <v>1</v>
      </c>
      <c r="AH4336" s="1" t="s">
        <v>1840</v>
      </c>
      <c r="AI4336" s="1">
        <v>0.01</v>
      </c>
      <c r="AP4336" s="98" t="s">
        <v>94</v>
      </c>
      <c r="AQ4336" s="1">
        <v>1</v>
      </c>
    </row>
    <row r="4337" spans="2:43" x14ac:dyDescent="0.25">
      <c r="B4337" s="74">
        <v>2012</v>
      </c>
      <c r="C4337" s="74">
        <v>2</v>
      </c>
      <c r="J4337" s="1" t="s">
        <v>1844</v>
      </c>
      <c r="AC4337" s="1" t="s">
        <v>1840</v>
      </c>
      <c r="AD4337" s="1">
        <v>1</v>
      </c>
      <c r="AH4337" s="1" t="s">
        <v>1840</v>
      </c>
      <c r="AI4337" s="1">
        <v>0.01</v>
      </c>
      <c r="AP4337" s="98" t="s">
        <v>94</v>
      </c>
      <c r="AQ4337" s="1">
        <v>1</v>
      </c>
    </row>
    <row r="4338" spans="2:43" x14ac:dyDescent="0.25">
      <c r="B4338" s="70">
        <v>2011</v>
      </c>
      <c r="C4338" s="70">
        <v>2</v>
      </c>
      <c r="J4338" s="1" t="s">
        <v>1844</v>
      </c>
      <c r="AC4338" s="1" t="s">
        <v>1840</v>
      </c>
      <c r="AD4338" s="1">
        <v>1</v>
      </c>
      <c r="AH4338" s="1" t="s">
        <v>1840</v>
      </c>
      <c r="AI4338" s="1">
        <v>0.01</v>
      </c>
      <c r="AP4338" s="98" t="s">
        <v>94</v>
      </c>
      <c r="AQ4338" s="1">
        <v>1</v>
      </c>
    </row>
    <row r="4339" spans="2:43" x14ac:dyDescent="0.25">
      <c r="B4339" s="74">
        <v>2010</v>
      </c>
      <c r="C4339" s="74">
        <v>2</v>
      </c>
      <c r="J4339" s="1" t="s">
        <v>1844</v>
      </c>
      <c r="AC4339" s="1" t="s">
        <v>1840</v>
      </c>
      <c r="AD4339" s="1">
        <v>1</v>
      </c>
      <c r="AH4339" s="1" t="s">
        <v>1840</v>
      </c>
      <c r="AI4339" s="1">
        <v>5.8</v>
      </c>
      <c r="AP4339" s="98" t="s">
        <v>94</v>
      </c>
      <c r="AQ4339" s="1">
        <v>1</v>
      </c>
    </row>
    <row r="4340" spans="2:43" x14ac:dyDescent="0.25">
      <c r="B4340" s="70">
        <v>2009</v>
      </c>
      <c r="C4340" s="70">
        <v>2</v>
      </c>
      <c r="J4340" s="1" t="s">
        <v>1840</v>
      </c>
      <c r="AC4340" s="1" t="s">
        <v>1840</v>
      </c>
      <c r="AD4340" s="1">
        <v>1</v>
      </c>
      <c r="AH4340" s="1" t="s">
        <v>1840</v>
      </c>
      <c r="AI4340" s="1">
        <v>4.6100000000000003</v>
      </c>
      <c r="AP4340" s="98" t="s">
        <v>94</v>
      </c>
      <c r="AQ4340" s="1">
        <v>1</v>
      </c>
    </row>
    <row r="4341" spans="2:43" x14ac:dyDescent="0.25">
      <c r="B4341" s="74">
        <v>2008</v>
      </c>
      <c r="C4341" s="74">
        <v>2</v>
      </c>
      <c r="J4341" s="1" t="s">
        <v>1840</v>
      </c>
      <c r="AC4341" s="1" t="s">
        <v>1840</v>
      </c>
      <c r="AD4341" s="1">
        <v>2</v>
      </c>
      <c r="AH4341" s="1" t="s">
        <v>1840</v>
      </c>
      <c r="AI4341" s="1">
        <v>4.26</v>
      </c>
      <c r="AP4341" s="98" t="s">
        <v>94</v>
      </c>
      <c r="AQ4341" s="1">
        <v>2</v>
      </c>
    </row>
    <row r="4342" spans="2:43" x14ac:dyDescent="0.25">
      <c r="B4342" s="70">
        <v>2007</v>
      </c>
      <c r="C4342" s="70">
        <v>2</v>
      </c>
      <c r="J4342" s="1" t="s">
        <v>1840</v>
      </c>
      <c r="AC4342" s="1" t="s">
        <v>1840</v>
      </c>
      <c r="AD4342" s="1">
        <v>2</v>
      </c>
      <c r="AH4342" s="1" t="s">
        <v>1840</v>
      </c>
      <c r="AI4342" s="1">
        <v>3.79</v>
      </c>
      <c r="AP4342" s="98" t="s">
        <v>94</v>
      </c>
      <c r="AQ4342" s="1">
        <v>2</v>
      </c>
    </row>
    <row r="4343" spans="2:43" x14ac:dyDescent="0.25">
      <c r="B4343" s="74">
        <v>2006</v>
      </c>
      <c r="C4343" s="74">
        <v>2</v>
      </c>
      <c r="J4343" s="1" t="s">
        <v>1840</v>
      </c>
      <c r="AC4343" s="1" t="s">
        <v>1840</v>
      </c>
      <c r="AD4343" s="1">
        <v>2</v>
      </c>
      <c r="AH4343" s="1" t="s">
        <v>1840</v>
      </c>
      <c r="AI4343" s="1">
        <v>2.91</v>
      </c>
      <c r="AP4343" s="98" t="s">
        <v>94</v>
      </c>
      <c r="AQ4343" s="1">
        <v>2</v>
      </c>
    </row>
    <row r="4344" spans="2:43" x14ac:dyDescent="0.25">
      <c r="B4344" s="70">
        <v>2005</v>
      </c>
      <c r="C4344" s="70">
        <v>2</v>
      </c>
      <c r="J4344" s="1" t="s">
        <v>1840</v>
      </c>
      <c r="AC4344" s="1" t="s">
        <v>1840</v>
      </c>
      <c r="AD4344" s="1">
        <v>2</v>
      </c>
      <c r="AH4344" s="1" t="s">
        <v>1840</v>
      </c>
      <c r="AI4344" s="1">
        <v>2.75</v>
      </c>
      <c r="AP4344" s="98" t="s">
        <v>94</v>
      </c>
      <c r="AQ4344" s="1">
        <v>2</v>
      </c>
    </row>
    <row r="4345" spans="2:43" x14ac:dyDescent="0.25">
      <c r="B4345" s="74">
        <v>2004</v>
      </c>
      <c r="C4345" s="74">
        <v>2</v>
      </c>
      <c r="J4345" s="1" t="s">
        <v>1840</v>
      </c>
      <c r="AC4345" s="1" t="s">
        <v>1840</v>
      </c>
      <c r="AD4345" s="1">
        <v>2</v>
      </c>
      <c r="AH4345" s="1" t="s">
        <v>1840</v>
      </c>
      <c r="AI4345" s="1">
        <v>1.75</v>
      </c>
      <c r="AP4345" s="98" t="s">
        <v>94</v>
      </c>
      <c r="AQ4345" s="1">
        <v>2</v>
      </c>
    </row>
    <row r="4346" spans="2:43" x14ac:dyDescent="0.25">
      <c r="B4346" s="70">
        <v>2003</v>
      </c>
      <c r="C4346" s="70">
        <v>2</v>
      </c>
      <c r="J4346" s="1" t="s">
        <v>1840</v>
      </c>
      <c r="AC4346" s="1" t="s">
        <v>1840</v>
      </c>
      <c r="AD4346" s="1">
        <v>2</v>
      </c>
      <c r="AH4346" s="1" t="s">
        <v>1840</v>
      </c>
      <c r="AI4346" s="1">
        <v>1.31</v>
      </c>
      <c r="AP4346" s="98" t="s">
        <v>94</v>
      </c>
      <c r="AQ4346" s="1">
        <v>2</v>
      </c>
    </row>
    <row r="4347" spans="2:43" x14ac:dyDescent="0.25">
      <c r="B4347" s="74">
        <v>2002</v>
      </c>
      <c r="C4347" s="74">
        <v>2</v>
      </c>
      <c r="J4347" s="1" t="s">
        <v>1840</v>
      </c>
      <c r="AC4347" s="1" t="s">
        <v>1840</v>
      </c>
      <c r="AD4347" s="1">
        <v>2</v>
      </c>
      <c r="AH4347" s="1" t="s">
        <v>1840</v>
      </c>
      <c r="AI4347" s="1">
        <v>2.4300000000000002</v>
      </c>
      <c r="AP4347" s="98" t="s">
        <v>94</v>
      </c>
      <c r="AQ4347" s="1">
        <v>2</v>
      </c>
    </row>
    <row r="4348" spans="2:43" x14ac:dyDescent="0.25">
      <c r="B4348" s="70">
        <v>2001</v>
      </c>
      <c r="C4348" s="70">
        <v>3</v>
      </c>
      <c r="J4348" s="1" t="s">
        <v>1840</v>
      </c>
      <c r="AC4348" s="1" t="s">
        <v>1840</v>
      </c>
      <c r="AD4348" s="1">
        <v>2</v>
      </c>
      <c r="AH4348" s="1" t="s">
        <v>1840</v>
      </c>
      <c r="AI4348" s="1">
        <v>2.87</v>
      </c>
      <c r="AP4348" s="98" t="s">
        <v>94</v>
      </c>
      <c r="AQ4348" s="1">
        <v>2</v>
      </c>
    </row>
    <row r="4349" spans="2:43" x14ac:dyDescent="0.25">
      <c r="B4349" s="74">
        <v>2000</v>
      </c>
      <c r="C4349" s="74">
        <v>3</v>
      </c>
      <c r="J4349" s="1" t="s">
        <v>1840</v>
      </c>
      <c r="AC4349" s="1" t="s">
        <v>1840</v>
      </c>
      <c r="AD4349" s="1">
        <v>2</v>
      </c>
      <c r="AH4349" s="1" t="s">
        <v>1840</v>
      </c>
      <c r="AI4349" s="1">
        <v>2.79</v>
      </c>
      <c r="AP4349" s="98" t="s">
        <v>94</v>
      </c>
      <c r="AQ4349" s="1">
        <v>2</v>
      </c>
    </row>
    <row r="4350" spans="2:43" x14ac:dyDescent="0.25">
      <c r="B4350" s="70">
        <v>2014</v>
      </c>
      <c r="C4350" s="70">
        <v>0</v>
      </c>
      <c r="J4350" s="1" t="s">
        <v>1840</v>
      </c>
      <c r="AC4350" s="1" t="s">
        <v>1842</v>
      </c>
      <c r="AD4350" s="1">
        <v>0</v>
      </c>
      <c r="AH4350" s="1" t="s">
        <v>1842</v>
      </c>
      <c r="AI4350" s="1">
        <v>0.01</v>
      </c>
      <c r="AP4350" s="98" t="s">
        <v>95</v>
      </c>
      <c r="AQ4350" s="1">
        <v>0</v>
      </c>
    </row>
    <row r="4351" spans="2:43" x14ac:dyDescent="0.25">
      <c r="B4351" s="74">
        <v>2013</v>
      </c>
      <c r="C4351" s="74">
        <v>0</v>
      </c>
      <c r="J4351" s="1" t="s">
        <v>1840</v>
      </c>
      <c r="AC4351" s="1" t="s">
        <v>1842</v>
      </c>
      <c r="AD4351" s="1">
        <v>0</v>
      </c>
      <c r="AH4351" s="1" t="s">
        <v>1842</v>
      </c>
      <c r="AI4351" s="1">
        <v>0.01</v>
      </c>
      <c r="AP4351" s="98" t="s">
        <v>95</v>
      </c>
      <c r="AQ4351" s="1">
        <v>0</v>
      </c>
    </row>
    <row r="4352" spans="2:43" x14ac:dyDescent="0.25">
      <c r="B4352" s="70">
        <v>2012</v>
      </c>
      <c r="C4352" s="70">
        <v>0</v>
      </c>
      <c r="J4352" s="1" t="s">
        <v>1840</v>
      </c>
      <c r="AC4352" s="1" t="s">
        <v>1842</v>
      </c>
      <c r="AD4352" s="1">
        <v>0</v>
      </c>
      <c r="AH4352" s="1" t="s">
        <v>1842</v>
      </c>
      <c r="AI4352" s="1">
        <v>0.01</v>
      </c>
      <c r="AP4352" s="98" t="s">
        <v>95</v>
      </c>
      <c r="AQ4352" s="1">
        <v>0</v>
      </c>
    </row>
    <row r="4353" spans="2:43" x14ac:dyDescent="0.25">
      <c r="B4353" s="74">
        <v>2011</v>
      </c>
      <c r="C4353" s="74">
        <v>0</v>
      </c>
      <c r="J4353" s="1" t="s">
        <v>1840</v>
      </c>
      <c r="AC4353" s="1" t="s">
        <v>1842</v>
      </c>
      <c r="AD4353" s="1">
        <v>0</v>
      </c>
      <c r="AH4353" s="1" t="s">
        <v>1842</v>
      </c>
      <c r="AI4353" s="1">
        <v>6.56</v>
      </c>
      <c r="AP4353" s="98" t="s">
        <v>95</v>
      </c>
      <c r="AQ4353" s="1">
        <v>0</v>
      </c>
    </row>
    <row r="4354" spans="2:43" x14ac:dyDescent="0.25">
      <c r="B4354" s="70">
        <v>2010</v>
      </c>
      <c r="C4354" s="70">
        <v>0</v>
      </c>
      <c r="J4354" s="1" t="s">
        <v>1840</v>
      </c>
      <c r="AC4354" s="1" t="s">
        <v>1842</v>
      </c>
      <c r="AD4354" s="1">
        <v>0</v>
      </c>
      <c r="AH4354" s="1" t="s">
        <v>1842</v>
      </c>
      <c r="AI4354" s="1">
        <v>6.56</v>
      </c>
      <c r="AP4354" s="98" t="s">
        <v>95</v>
      </c>
      <c r="AQ4354" s="1">
        <v>0</v>
      </c>
    </row>
    <row r="4355" spans="2:43" x14ac:dyDescent="0.25">
      <c r="B4355" s="74">
        <v>2009</v>
      </c>
      <c r="C4355" s="74">
        <v>0</v>
      </c>
      <c r="J4355" s="1" t="s">
        <v>1842</v>
      </c>
      <c r="AC4355" s="1" t="s">
        <v>1842</v>
      </c>
      <c r="AD4355" s="1">
        <v>0</v>
      </c>
      <c r="AH4355" s="1" t="s">
        <v>1842</v>
      </c>
      <c r="AI4355" s="1">
        <v>6.45</v>
      </c>
      <c r="AP4355" s="98" t="s">
        <v>95</v>
      </c>
      <c r="AQ4355" s="1">
        <v>0</v>
      </c>
    </row>
    <row r="4356" spans="2:43" x14ac:dyDescent="0.25">
      <c r="B4356" s="70">
        <v>2008</v>
      </c>
      <c r="C4356" s="70">
        <v>0</v>
      </c>
      <c r="J4356" s="1" t="s">
        <v>1842</v>
      </c>
      <c r="AC4356" s="1" t="s">
        <v>1842</v>
      </c>
      <c r="AD4356" s="1">
        <v>0</v>
      </c>
      <c r="AH4356" s="1" t="s">
        <v>1842</v>
      </c>
      <c r="AI4356" s="1">
        <v>6.17</v>
      </c>
      <c r="AP4356" s="98" t="s">
        <v>95</v>
      </c>
      <c r="AQ4356" s="1">
        <v>0</v>
      </c>
    </row>
    <row r="4357" spans="2:43" x14ac:dyDescent="0.25">
      <c r="B4357" s="74">
        <v>2007</v>
      </c>
      <c r="C4357" s="74">
        <v>0</v>
      </c>
      <c r="J4357" s="1" t="s">
        <v>1842</v>
      </c>
      <c r="AC4357" s="1" t="s">
        <v>1842</v>
      </c>
      <c r="AD4357" s="1">
        <v>0</v>
      </c>
      <c r="AH4357" s="1" t="s">
        <v>1842</v>
      </c>
      <c r="AI4357" s="1">
        <v>4.9800000000000004</v>
      </c>
      <c r="AP4357" s="98" t="s">
        <v>95</v>
      </c>
      <c r="AQ4357" s="1">
        <v>0</v>
      </c>
    </row>
    <row r="4358" spans="2:43" x14ac:dyDescent="0.25">
      <c r="B4358" s="70">
        <v>2006</v>
      </c>
      <c r="C4358" s="70">
        <v>0</v>
      </c>
      <c r="J4358" s="1" t="s">
        <v>1842</v>
      </c>
      <c r="AC4358" s="1" t="s">
        <v>1842</v>
      </c>
      <c r="AD4358" s="1">
        <v>0</v>
      </c>
      <c r="AH4358" s="1" t="s">
        <v>1842</v>
      </c>
      <c r="AI4358" s="1">
        <v>5.38</v>
      </c>
      <c r="AP4358" s="98" t="s">
        <v>95</v>
      </c>
      <c r="AQ4358" s="1">
        <v>0</v>
      </c>
    </row>
    <row r="4359" spans="2:43" x14ac:dyDescent="0.25">
      <c r="B4359" s="74">
        <v>2014</v>
      </c>
      <c r="C4359" s="74">
        <v>21</v>
      </c>
      <c r="J4359" s="1" t="s">
        <v>1842</v>
      </c>
      <c r="AC4359" s="1" t="s">
        <v>1843</v>
      </c>
      <c r="AD4359" s="1">
        <v>18</v>
      </c>
      <c r="AH4359" s="1" t="s">
        <v>1843</v>
      </c>
      <c r="AI4359" s="1">
        <v>0.43</v>
      </c>
      <c r="AP4359" s="98" t="s">
        <v>96</v>
      </c>
      <c r="AQ4359" s="1">
        <v>18</v>
      </c>
    </row>
    <row r="4360" spans="2:43" x14ac:dyDescent="0.25">
      <c r="B4360" s="70">
        <v>2013</v>
      </c>
      <c r="C4360" s="70">
        <v>21</v>
      </c>
      <c r="J4360" s="1" t="s">
        <v>1842</v>
      </c>
      <c r="AC4360" s="1" t="s">
        <v>1843</v>
      </c>
      <c r="AD4360" s="1">
        <v>18</v>
      </c>
      <c r="AH4360" s="1" t="s">
        <v>1843</v>
      </c>
      <c r="AI4360" s="1">
        <v>0.45</v>
      </c>
      <c r="AP4360" s="98" t="s">
        <v>96</v>
      </c>
      <c r="AQ4360" s="1">
        <v>18</v>
      </c>
    </row>
    <row r="4361" spans="2:43" x14ac:dyDescent="0.25">
      <c r="B4361" s="74">
        <v>2012</v>
      </c>
      <c r="C4361" s="74">
        <v>22</v>
      </c>
      <c r="J4361" s="1" t="s">
        <v>1842</v>
      </c>
      <c r="AC4361" s="1" t="s">
        <v>1843</v>
      </c>
      <c r="AD4361" s="1">
        <v>19</v>
      </c>
      <c r="AH4361" s="1" t="s">
        <v>1843</v>
      </c>
      <c r="AI4361" s="1">
        <v>0.55000000000000004</v>
      </c>
      <c r="AP4361" s="98" t="s">
        <v>96</v>
      </c>
      <c r="AQ4361" s="1">
        <v>19</v>
      </c>
    </row>
    <row r="4362" spans="2:43" x14ac:dyDescent="0.25">
      <c r="B4362" s="70">
        <v>2011</v>
      </c>
      <c r="C4362" s="70">
        <v>22</v>
      </c>
      <c r="J4362" s="1" t="s">
        <v>1842</v>
      </c>
      <c r="AC4362" s="1" t="s">
        <v>1843</v>
      </c>
      <c r="AD4362" s="1">
        <v>19</v>
      </c>
      <c r="AH4362" s="1" t="s">
        <v>1843</v>
      </c>
      <c r="AI4362" s="1">
        <v>0.54</v>
      </c>
      <c r="AP4362" s="98" t="s">
        <v>96</v>
      </c>
      <c r="AQ4362" s="1">
        <v>19</v>
      </c>
    </row>
    <row r="4363" spans="2:43" x14ac:dyDescent="0.25">
      <c r="B4363" s="74">
        <v>2010</v>
      </c>
      <c r="C4363" s="74">
        <v>23</v>
      </c>
      <c r="J4363" s="1" t="s">
        <v>1842</v>
      </c>
      <c r="AC4363" s="1" t="s">
        <v>1843</v>
      </c>
      <c r="AD4363" s="1">
        <v>20</v>
      </c>
      <c r="AH4363" s="1" t="s">
        <v>1843</v>
      </c>
      <c r="AI4363" s="1">
        <v>0.56000000000000005</v>
      </c>
      <c r="AP4363" s="98" t="s">
        <v>96</v>
      </c>
      <c r="AQ4363" s="1">
        <v>20</v>
      </c>
    </row>
    <row r="4364" spans="2:43" x14ac:dyDescent="0.25">
      <c r="B4364" s="70">
        <v>2009</v>
      </c>
      <c r="C4364" s="70">
        <v>23</v>
      </c>
      <c r="J4364" s="1" t="s">
        <v>1843</v>
      </c>
      <c r="AC4364" s="1" t="s">
        <v>1843</v>
      </c>
      <c r="AD4364" s="1">
        <v>20</v>
      </c>
      <c r="AH4364" s="1" t="s">
        <v>1843</v>
      </c>
      <c r="AI4364" s="1">
        <v>0.62</v>
      </c>
      <c r="AP4364" s="98" t="s">
        <v>96</v>
      </c>
      <c r="AQ4364" s="1">
        <v>20</v>
      </c>
    </row>
    <row r="4365" spans="2:43" x14ac:dyDescent="0.25">
      <c r="B4365" s="74">
        <v>2008</v>
      </c>
      <c r="C4365" s="74">
        <v>24</v>
      </c>
      <c r="J4365" s="1" t="s">
        <v>1843</v>
      </c>
      <c r="AC4365" s="1" t="s">
        <v>1843</v>
      </c>
      <c r="AD4365" s="1">
        <v>21</v>
      </c>
      <c r="AH4365" s="1" t="s">
        <v>1843</v>
      </c>
      <c r="AI4365" s="1">
        <v>0.51</v>
      </c>
      <c r="AP4365" s="98" t="s">
        <v>96</v>
      </c>
      <c r="AQ4365" s="1">
        <v>21</v>
      </c>
    </row>
    <row r="4366" spans="2:43" x14ac:dyDescent="0.25">
      <c r="B4366" s="70">
        <v>2007</v>
      </c>
      <c r="C4366" s="70">
        <v>25</v>
      </c>
      <c r="J4366" s="1" t="s">
        <v>1843</v>
      </c>
      <c r="AC4366" s="1" t="s">
        <v>1843</v>
      </c>
      <c r="AD4366" s="1">
        <v>21</v>
      </c>
      <c r="AH4366" s="1" t="s">
        <v>1843</v>
      </c>
      <c r="AI4366" s="1">
        <v>0.56000000000000005</v>
      </c>
      <c r="AP4366" s="98" t="s">
        <v>96</v>
      </c>
      <c r="AQ4366" s="1">
        <v>21</v>
      </c>
    </row>
    <row r="4367" spans="2:43" x14ac:dyDescent="0.25">
      <c r="B4367" s="74">
        <v>2006</v>
      </c>
      <c r="C4367" s="74">
        <v>25</v>
      </c>
      <c r="J4367" s="1" t="s">
        <v>1843</v>
      </c>
      <c r="AC4367" s="1" t="s">
        <v>1843</v>
      </c>
      <c r="AD4367" s="1">
        <v>22</v>
      </c>
      <c r="AH4367" s="1" t="s">
        <v>1843</v>
      </c>
      <c r="AI4367" s="1">
        <v>0.57999999999999996</v>
      </c>
      <c r="AP4367" s="98" t="s">
        <v>96</v>
      </c>
      <c r="AQ4367" s="1">
        <v>22</v>
      </c>
    </row>
    <row r="4368" spans="2:43" x14ac:dyDescent="0.25">
      <c r="B4368" s="70">
        <v>2005</v>
      </c>
      <c r="C4368" s="70">
        <v>26</v>
      </c>
      <c r="J4368" s="1" t="s">
        <v>1843</v>
      </c>
      <c r="AC4368" s="1" t="s">
        <v>1843</v>
      </c>
      <c r="AD4368" s="1">
        <v>22</v>
      </c>
      <c r="AH4368" s="1" t="s">
        <v>1843</v>
      </c>
      <c r="AI4368" s="1">
        <v>0.47</v>
      </c>
      <c r="AP4368" s="98" t="s">
        <v>96</v>
      </c>
      <c r="AQ4368" s="1">
        <v>22</v>
      </c>
    </row>
    <row r="4369" spans="2:43" x14ac:dyDescent="0.25">
      <c r="B4369" s="74">
        <v>2004</v>
      </c>
      <c r="C4369" s="74">
        <v>27</v>
      </c>
      <c r="J4369" s="1" t="s">
        <v>1843</v>
      </c>
      <c r="AC4369" s="1" t="s">
        <v>1843</v>
      </c>
      <c r="AD4369" s="1">
        <v>23</v>
      </c>
      <c r="AH4369" s="1" t="s">
        <v>1843</v>
      </c>
      <c r="AI4369" s="1">
        <v>0.56000000000000005</v>
      </c>
      <c r="AP4369" s="98" t="s">
        <v>96</v>
      </c>
      <c r="AQ4369" s="1">
        <v>23</v>
      </c>
    </row>
    <row r="4370" spans="2:43" x14ac:dyDescent="0.25">
      <c r="B4370" s="70">
        <v>2003</v>
      </c>
      <c r="C4370" s="70">
        <v>28</v>
      </c>
      <c r="J4370" s="1" t="s">
        <v>1843</v>
      </c>
      <c r="AC4370" s="1" t="s">
        <v>1843</v>
      </c>
      <c r="AD4370" s="1">
        <v>24</v>
      </c>
      <c r="AH4370" s="1" t="s">
        <v>1843</v>
      </c>
      <c r="AI4370" s="1">
        <v>0.57999999999999996</v>
      </c>
      <c r="AP4370" s="98" t="s">
        <v>96</v>
      </c>
      <c r="AQ4370" s="1">
        <v>24</v>
      </c>
    </row>
    <row r="4371" spans="2:43" x14ac:dyDescent="0.25">
      <c r="B4371" s="74">
        <v>2002</v>
      </c>
      <c r="C4371" s="74">
        <v>29</v>
      </c>
      <c r="J4371" s="1" t="s">
        <v>1843</v>
      </c>
      <c r="AC4371" s="1" t="s">
        <v>1843</v>
      </c>
      <c r="AD4371" s="1">
        <v>25</v>
      </c>
      <c r="AH4371" s="1" t="s">
        <v>1843</v>
      </c>
      <c r="AI4371" s="1">
        <v>0.46</v>
      </c>
      <c r="AP4371" s="98" t="s">
        <v>96</v>
      </c>
      <c r="AQ4371" s="1">
        <v>25</v>
      </c>
    </row>
    <row r="4372" spans="2:43" x14ac:dyDescent="0.25">
      <c r="B4372" s="70">
        <v>2001</v>
      </c>
      <c r="C4372" s="70">
        <v>30</v>
      </c>
      <c r="J4372" s="1" t="s">
        <v>1843</v>
      </c>
      <c r="AC4372" s="1" t="s">
        <v>1843</v>
      </c>
      <c r="AD4372" s="1">
        <v>26</v>
      </c>
      <c r="AH4372" s="1" t="s">
        <v>1843</v>
      </c>
      <c r="AI4372" s="1">
        <v>0.46</v>
      </c>
      <c r="AP4372" s="98" t="s">
        <v>96</v>
      </c>
      <c r="AQ4372" s="1">
        <v>26</v>
      </c>
    </row>
    <row r="4373" spans="2:43" x14ac:dyDescent="0.25">
      <c r="B4373" s="74">
        <v>2000</v>
      </c>
      <c r="C4373" s="74">
        <v>32</v>
      </c>
      <c r="J4373" s="1" t="s">
        <v>1843</v>
      </c>
      <c r="AC4373" s="1" t="s">
        <v>1843</v>
      </c>
      <c r="AD4373" s="1">
        <v>27</v>
      </c>
      <c r="AH4373" s="1" t="s">
        <v>1843</v>
      </c>
      <c r="AI4373" s="1">
        <v>0.45</v>
      </c>
      <c r="AP4373" s="98" t="s">
        <v>96</v>
      </c>
      <c r="AQ4373" s="1">
        <v>27</v>
      </c>
    </row>
    <row r="4374" spans="2:43" x14ac:dyDescent="0.25">
      <c r="B4374" s="70">
        <v>2014</v>
      </c>
      <c r="C4374" s="70">
        <v>84</v>
      </c>
      <c r="J4374" s="1" t="s">
        <v>1843</v>
      </c>
      <c r="AC4374" s="1" t="s">
        <v>1843</v>
      </c>
      <c r="AD4374" s="1">
        <v>61</v>
      </c>
      <c r="AH4374" s="1" t="s">
        <v>1843</v>
      </c>
      <c r="AI4374" s="1">
        <v>0.01</v>
      </c>
      <c r="AP4374" s="98" t="s">
        <v>97</v>
      </c>
      <c r="AQ4374" s="1">
        <v>61</v>
      </c>
    </row>
    <row r="4375" spans="2:43" x14ac:dyDescent="0.25">
      <c r="B4375" s="74">
        <v>2013</v>
      </c>
      <c r="C4375" s="74">
        <v>87</v>
      </c>
      <c r="J4375" s="1" t="s">
        <v>1843</v>
      </c>
      <c r="AC4375" s="1" t="s">
        <v>1843</v>
      </c>
      <c r="AD4375" s="1">
        <v>62</v>
      </c>
      <c r="AH4375" s="1" t="s">
        <v>1843</v>
      </c>
      <c r="AI4375" s="1">
        <v>1.1599999999999999</v>
      </c>
      <c r="AP4375" s="98" t="s">
        <v>97</v>
      </c>
      <c r="AQ4375" s="1">
        <v>62</v>
      </c>
    </row>
    <row r="4376" spans="2:43" x14ac:dyDescent="0.25">
      <c r="B4376" s="70">
        <v>2012</v>
      </c>
      <c r="C4376" s="70">
        <v>90</v>
      </c>
      <c r="J4376" s="1" t="s">
        <v>1843</v>
      </c>
      <c r="AC4376" s="1" t="s">
        <v>1843</v>
      </c>
      <c r="AD4376" s="1">
        <v>64</v>
      </c>
      <c r="AH4376" s="1" t="s">
        <v>1843</v>
      </c>
      <c r="AI4376" s="1">
        <v>1.19</v>
      </c>
      <c r="AP4376" s="98" t="s">
        <v>97</v>
      </c>
      <c r="AQ4376" s="1">
        <v>64</v>
      </c>
    </row>
    <row r="4377" spans="2:43" x14ac:dyDescent="0.25">
      <c r="B4377" s="74">
        <v>2011</v>
      </c>
      <c r="C4377" s="74">
        <v>94</v>
      </c>
      <c r="J4377" s="1" t="s">
        <v>1843</v>
      </c>
      <c r="AC4377" s="1" t="s">
        <v>1843</v>
      </c>
      <c r="AD4377" s="1">
        <v>66</v>
      </c>
      <c r="AH4377" s="1" t="s">
        <v>1843</v>
      </c>
      <c r="AI4377" s="1">
        <v>0.94</v>
      </c>
      <c r="AP4377" s="98" t="s">
        <v>97</v>
      </c>
      <c r="AQ4377" s="1">
        <v>66</v>
      </c>
    </row>
    <row r="4378" spans="2:43" x14ac:dyDescent="0.25">
      <c r="B4378" s="70">
        <v>2010</v>
      </c>
      <c r="C4378" s="70">
        <v>98</v>
      </c>
      <c r="J4378" s="1" t="s">
        <v>1843</v>
      </c>
      <c r="AC4378" s="1" t="s">
        <v>1843</v>
      </c>
      <c r="AD4378" s="1">
        <v>69</v>
      </c>
      <c r="AH4378" s="1" t="s">
        <v>1843</v>
      </c>
      <c r="AI4378" s="1">
        <v>0.96</v>
      </c>
      <c r="AP4378" s="98" t="s">
        <v>97</v>
      </c>
      <c r="AQ4378" s="1">
        <v>69</v>
      </c>
    </row>
    <row r="4379" spans="2:43" x14ac:dyDescent="0.25">
      <c r="B4379" s="74">
        <v>2009</v>
      </c>
      <c r="C4379" s="74">
        <v>101</v>
      </c>
      <c r="J4379" s="1" t="s">
        <v>1843</v>
      </c>
      <c r="AC4379" s="1" t="s">
        <v>1843</v>
      </c>
      <c r="AD4379" s="1">
        <v>70</v>
      </c>
      <c r="AH4379" s="1" t="s">
        <v>1843</v>
      </c>
      <c r="AI4379" s="1">
        <v>1.18</v>
      </c>
      <c r="AP4379" s="98" t="s">
        <v>97</v>
      </c>
      <c r="AQ4379" s="1">
        <v>70</v>
      </c>
    </row>
    <row r="4380" spans="2:43" x14ac:dyDescent="0.25">
      <c r="B4380" s="70">
        <v>2008</v>
      </c>
      <c r="C4380" s="70">
        <v>104</v>
      </c>
      <c r="J4380" s="1" t="s">
        <v>1843</v>
      </c>
      <c r="AC4380" s="1" t="s">
        <v>1843</v>
      </c>
      <c r="AD4380" s="1">
        <v>72</v>
      </c>
      <c r="AH4380" s="1" t="s">
        <v>1843</v>
      </c>
      <c r="AI4380" s="1">
        <v>1.48</v>
      </c>
      <c r="AP4380" s="98" t="s">
        <v>97</v>
      </c>
      <c r="AQ4380" s="1">
        <v>72</v>
      </c>
    </row>
    <row r="4381" spans="2:43" x14ac:dyDescent="0.25">
      <c r="B4381" s="74">
        <v>2007</v>
      </c>
      <c r="C4381" s="74">
        <v>108</v>
      </c>
      <c r="J4381" s="1" t="s">
        <v>1843</v>
      </c>
      <c r="AC4381" s="1" t="s">
        <v>1843</v>
      </c>
      <c r="AD4381" s="1">
        <v>74</v>
      </c>
      <c r="AH4381" s="1" t="s">
        <v>1843</v>
      </c>
      <c r="AI4381" s="1">
        <v>1.03</v>
      </c>
      <c r="AP4381" s="98" t="s">
        <v>97</v>
      </c>
      <c r="AQ4381" s="1">
        <v>74</v>
      </c>
    </row>
    <row r="4382" spans="2:43" x14ac:dyDescent="0.25">
      <c r="B4382" s="70">
        <v>2006</v>
      </c>
      <c r="C4382" s="70">
        <v>113</v>
      </c>
      <c r="J4382" s="1" t="s">
        <v>1843</v>
      </c>
      <c r="AC4382" s="1" t="s">
        <v>1843</v>
      </c>
      <c r="AD4382" s="1">
        <v>78</v>
      </c>
      <c r="AH4382" s="1" t="s">
        <v>1843</v>
      </c>
      <c r="AI4382" s="1">
        <v>1.2</v>
      </c>
      <c r="AP4382" s="98" t="s">
        <v>97</v>
      </c>
      <c r="AQ4382" s="1">
        <v>78</v>
      </c>
    </row>
    <row r="4383" spans="2:43" x14ac:dyDescent="0.25">
      <c r="B4383" s="74">
        <v>2005</v>
      </c>
      <c r="C4383" s="74">
        <v>117</v>
      </c>
      <c r="J4383" s="1" t="s">
        <v>1843</v>
      </c>
      <c r="AC4383" s="1" t="s">
        <v>1843</v>
      </c>
      <c r="AD4383" s="1">
        <v>80</v>
      </c>
      <c r="AH4383" s="1" t="s">
        <v>1843</v>
      </c>
      <c r="AI4383" s="1">
        <v>1.23</v>
      </c>
      <c r="AP4383" s="98" t="s">
        <v>97</v>
      </c>
      <c r="AQ4383" s="1">
        <v>80</v>
      </c>
    </row>
    <row r="4384" spans="2:43" x14ac:dyDescent="0.25">
      <c r="B4384" s="70">
        <v>2004</v>
      </c>
      <c r="C4384" s="70">
        <v>120</v>
      </c>
      <c r="J4384" s="1" t="s">
        <v>1843</v>
      </c>
      <c r="AC4384" s="1" t="s">
        <v>1843</v>
      </c>
      <c r="AD4384" s="1">
        <v>82</v>
      </c>
      <c r="AH4384" s="1" t="s">
        <v>1843</v>
      </c>
      <c r="AI4384" s="1">
        <v>1.54</v>
      </c>
      <c r="AP4384" s="98" t="s">
        <v>97</v>
      </c>
      <c r="AQ4384" s="1">
        <v>82</v>
      </c>
    </row>
    <row r="4385" spans="2:43" x14ac:dyDescent="0.25">
      <c r="B4385" s="74">
        <v>2003</v>
      </c>
      <c r="C4385" s="74">
        <v>124</v>
      </c>
      <c r="J4385" s="1" t="s">
        <v>1843</v>
      </c>
      <c r="AC4385" s="1" t="s">
        <v>1843</v>
      </c>
      <c r="AD4385" s="1">
        <v>85</v>
      </c>
      <c r="AH4385" s="1" t="s">
        <v>1843</v>
      </c>
      <c r="AI4385" s="1">
        <v>1.68</v>
      </c>
      <c r="AP4385" s="98" t="s">
        <v>97</v>
      </c>
      <c r="AQ4385" s="1">
        <v>85</v>
      </c>
    </row>
    <row r="4386" spans="2:43" x14ac:dyDescent="0.25">
      <c r="B4386" s="70">
        <v>2002</v>
      </c>
      <c r="C4386" s="70">
        <v>127</v>
      </c>
      <c r="J4386" s="1" t="s">
        <v>1843</v>
      </c>
      <c r="AC4386" s="1" t="s">
        <v>1843</v>
      </c>
      <c r="AD4386" s="1">
        <v>87</v>
      </c>
      <c r="AH4386" s="1" t="s">
        <v>1843</v>
      </c>
      <c r="AI4386" s="1">
        <v>2.16</v>
      </c>
      <c r="AP4386" s="98" t="s">
        <v>97</v>
      </c>
      <c r="AQ4386" s="1">
        <v>87</v>
      </c>
    </row>
    <row r="4387" spans="2:43" x14ac:dyDescent="0.25">
      <c r="B4387" s="74">
        <v>2001</v>
      </c>
      <c r="C4387" s="74">
        <v>132</v>
      </c>
      <c r="J4387" s="1" t="s">
        <v>1843</v>
      </c>
      <c r="AC4387" s="1" t="s">
        <v>1843</v>
      </c>
      <c r="AD4387" s="1">
        <v>90</v>
      </c>
      <c r="AH4387" s="1" t="s">
        <v>1843</v>
      </c>
      <c r="AI4387" s="1">
        <v>2.09</v>
      </c>
      <c r="AP4387" s="98" t="s">
        <v>97</v>
      </c>
      <c r="AQ4387" s="1">
        <v>90</v>
      </c>
    </row>
    <row r="4388" spans="2:43" x14ac:dyDescent="0.25">
      <c r="B4388" s="70">
        <v>2014</v>
      </c>
      <c r="C4388" s="70">
        <v>52</v>
      </c>
      <c r="J4388" s="1" t="s">
        <v>1843</v>
      </c>
      <c r="AC4388" s="1" t="s">
        <v>1840</v>
      </c>
      <c r="AD4388" s="1">
        <v>40</v>
      </c>
      <c r="AH4388" s="1" t="s">
        <v>1840</v>
      </c>
      <c r="AI4388" s="1">
        <v>0.01</v>
      </c>
      <c r="AP4388" s="98" t="s">
        <v>98</v>
      </c>
      <c r="AQ4388" s="1">
        <v>40</v>
      </c>
    </row>
    <row r="4389" spans="2:43" x14ac:dyDescent="0.25">
      <c r="B4389" s="74">
        <v>2013</v>
      </c>
      <c r="C4389" s="74">
        <v>55</v>
      </c>
      <c r="J4389" s="1" t="s">
        <v>1843</v>
      </c>
      <c r="AC4389" s="1" t="s">
        <v>1840</v>
      </c>
      <c r="AD4389" s="1">
        <v>42</v>
      </c>
      <c r="AH4389" s="1" t="s">
        <v>1840</v>
      </c>
      <c r="AI4389" s="1">
        <v>0.7</v>
      </c>
      <c r="AP4389" s="98" t="s">
        <v>98</v>
      </c>
      <c r="AQ4389" s="1">
        <v>42</v>
      </c>
    </row>
    <row r="4390" spans="2:43" x14ac:dyDescent="0.25">
      <c r="B4390" s="70">
        <v>2012</v>
      </c>
      <c r="C4390" s="70">
        <v>58</v>
      </c>
      <c r="J4390" s="1" t="s">
        <v>1843</v>
      </c>
      <c r="AC4390" s="1" t="s">
        <v>1840</v>
      </c>
      <c r="AD4390" s="1">
        <v>44</v>
      </c>
      <c r="AH4390" s="1" t="s">
        <v>1840</v>
      </c>
      <c r="AI4390" s="1">
        <v>0.55000000000000004</v>
      </c>
      <c r="AP4390" s="98" t="s">
        <v>98</v>
      </c>
      <c r="AQ4390" s="1">
        <v>44</v>
      </c>
    </row>
    <row r="4391" spans="2:43" x14ac:dyDescent="0.25">
      <c r="B4391" s="74">
        <v>2011</v>
      </c>
      <c r="C4391" s="74">
        <v>61</v>
      </c>
      <c r="J4391" s="1" t="s">
        <v>1843</v>
      </c>
      <c r="AC4391" s="1" t="s">
        <v>1840</v>
      </c>
      <c r="AD4391" s="1">
        <v>47</v>
      </c>
      <c r="AH4391" s="1" t="s">
        <v>1840</v>
      </c>
      <c r="AI4391" s="1">
        <v>0.33</v>
      </c>
      <c r="AP4391" s="98" t="s">
        <v>98</v>
      </c>
      <c r="AQ4391" s="1">
        <v>47</v>
      </c>
    </row>
    <row r="4392" spans="2:43" x14ac:dyDescent="0.25">
      <c r="B4392" s="70">
        <v>2010</v>
      </c>
      <c r="C4392" s="70">
        <v>65</v>
      </c>
      <c r="J4392" s="1" t="s">
        <v>1843</v>
      </c>
      <c r="AC4392" s="1" t="s">
        <v>1840</v>
      </c>
      <c r="AD4392" s="1">
        <v>49</v>
      </c>
      <c r="AH4392" s="1" t="s">
        <v>1840</v>
      </c>
      <c r="AI4392" s="1">
        <v>0.3</v>
      </c>
      <c r="AP4392" s="98" t="s">
        <v>98</v>
      </c>
      <c r="AQ4392" s="1">
        <v>49</v>
      </c>
    </row>
    <row r="4393" spans="2:43" x14ac:dyDescent="0.25">
      <c r="B4393" s="74">
        <v>2009</v>
      </c>
      <c r="C4393" s="74">
        <v>69</v>
      </c>
      <c r="J4393" s="1" t="s">
        <v>1840</v>
      </c>
      <c r="AC4393" s="1" t="s">
        <v>1840</v>
      </c>
      <c r="AD4393" s="1">
        <v>52</v>
      </c>
      <c r="AH4393" s="1" t="s">
        <v>1840</v>
      </c>
      <c r="AI4393" s="1">
        <v>0.28000000000000003</v>
      </c>
      <c r="AP4393" s="98" t="s">
        <v>98</v>
      </c>
      <c r="AQ4393" s="1">
        <v>52</v>
      </c>
    </row>
    <row r="4394" spans="2:43" x14ac:dyDescent="0.25">
      <c r="B4394" s="70">
        <v>2008</v>
      </c>
      <c r="C4394" s="70">
        <v>96</v>
      </c>
      <c r="J4394" s="1" t="s">
        <v>1840</v>
      </c>
      <c r="AC4394" s="1" t="s">
        <v>1840</v>
      </c>
      <c r="AD4394" s="1">
        <v>59</v>
      </c>
      <c r="AH4394" s="1" t="s">
        <v>1840</v>
      </c>
      <c r="AI4394" s="1">
        <v>0.3</v>
      </c>
      <c r="AP4394" s="98" t="s">
        <v>98</v>
      </c>
      <c r="AQ4394" s="1">
        <v>59</v>
      </c>
    </row>
    <row r="4395" spans="2:43" x14ac:dyDescent="0.25">
      <c r="B4395" s="74">
        <v>2007</v>
      </c>
      <c r="C4395" s="74">
        <v>78</v>
      </c>
      <c r="J4395" s="1" t="s">
        <v>1840</v>
      </c>
      <c r="AC4395" s="1" t="s">
        <v>1840</v>
      </c>
      <c r="AD4395" s="1">
        <v>58</v>
      </c>
      <c r="AH4395" s="1" t="s">
        <v>1840</v>
      </c>
      <c r="AI4395" s="1">
        <v>0.26</v>
      </c>
      <c r="AP4395" s="98" t="s">
        <v>98</v>
      </c>
      <c r="AQ4395" s="1">
        <v>58</v>
      </c>
    </row>
    <row r="4396" spans="2:43" x14ac:dyDescent="0.25">
      <c r="B4396" s="70">
        <v>2006</v>
      </c>
      <c r="C4396" s="70">
        <v>83</v>
      </c>
      <c r="J4396" s="1" t="s">
        <v>1840</v>
      </c>
      <c r="AC4396" s="1" t="s">
        <v>1840</v>
      </c>
      <c r="AD4396" s="1">
        <v>61</v>
      </c>
      <c r="AH4396" s="1" t="s">
        <v>1840</v>
      </c>
      <c r="AI4396" s="1">
        <v>0.28000000000000003</v>
      </c>
      <c r="AP4396" s="98" t="s">
        <v>98</v>
      </c>
      <c r="AQ4396" s="1">
        <v>61</v>
      </c>
    </row>
    <row r="4397" spans="2:43" x14ac:dyDescent="0.25">
      <c r="B4397" s="74">
        <v>2005</v>
      </c>
      <c r="C4397" s="74">
        <v>87</v>
      </c>
      <c r="J4397" s="1" t="s">
        <v>1840</v>
      </c>
      <c r="AC4397" s="1" t="s">
        <v>1840</v>
      </c>
      <c r="AD4397" s="1">
        <v>64</v>
      </c>
      <c r="AH4397" s="1" t="s">
        <v>1840</v>
      </c>
      <c r="AI4397" s="1">
        <v>0.28000000000000003</v>
      </c>
      <c r="AP4397" s="98" t="s">
        <v>98</v>
      </c>
      <c r="AQ4397" s="1">
        <v>64</v>
      </c>
    </row>
    <row r="4398" spans="2:43" x14ac:dyDescent="0.25">
      <c r="B4398" s="70">
        <v>2004</v>
      </c>
      <c r="C4398" s="70">
        <v>90</v>
      </c>
      <c r="J4398" s="1" t="s">
        <v>1840</v>
      </c>
      <c r="AC4398" s="1" t="s">
        <v>1840</v>
      </c>
      <c r="AD4398" s="1">
        <v>66</v>
      </c>
      <c r="AH4398" s="1" t="s">
        <v>1840</v>
      </c>
      <c r="AI4398" s="1">
        <v>0.44</v>
      </c>
      <c r="AP4398" s="98" t="s">
        <v>98</v>
      </c>
      <c r="AQ4398" s="1">
        <v>66</v>
      </c>
    </row>
    <row r="4399" spans="2:43" x14ac:dyDescent="0.25">
      <c r="B4399" s="74">
        <v>2003</v>
      </c>
      <c r="C4399" s="74">
        <v>93</v>
      </c>
      <c r="J4399" s="1" t="s">
        <v>1840</v>
      </c>
      <c r="AC4399" s="1" t="s">
        <v>1840</v>
      </c>
      <c r="AD4399" s="1">
        <v>69</v>
      </c>
      <c r="AH4399" s="1" t="s">
        <v>1840</v>
      </c>
      <c r="AI4399" s="1">
        <v>0.4</v>
      </c>
      <c r="AP4399" s="98" t="s">
        <v>98</v>
      </c>
      <c r="AQ4399" s="1">
        <v>69</v>
      </c>
    </row>
    <row r="4400" spans="2:43" x14ac:dyDescent="0.25">
      <c r="B4400" s="70">
        <v>2014</v>
      </c>
      <c r="C4400" s="70">
        <v>3</v>
      </c>
      <c r="J4400" s="1" t="s">
        <v>1840</v>
      </c>
      <c r="AC4400" s="1" t="s">
        <v>1843</v>
      </c>
      <c r="AD4400" s="1">
        <v>2</v>
      </c>
      <c r="AH4400" s="1" t="s">
        <v>1843</v>
      </c>
      <c r="AI4400" s="1">
        <v>0.01</v>
      </c>
      <c r="AP4400" s="98" t="s">
        <v>99</v>
      </c>
      <c r="AQ4400" s="1">
        <v>2</v>
      </c>
    </row>
    <row r="4401" spans="2:43" x14ac:dyDescent="0.25">
      <c r="B4401" s="74">
        <v>2013</v>
      </c>
      <c r="C4401" s="74">
        <v>3</v>
      </c>
      <c r="J4401" s="1" t="s">
        <v>1840</v>
      </c>
      <c r="AC4401" s="1" t="s">
        <v>1843</v>
      </c>
      <c r="AD4401" s="1">
        <v>3</v>
      </c>
      <c r="AH4401" s="1" t="s">
        <v>1843</v>
      </c>
      <c r="AI4401" s="1">
        <v>0.01</v>
      </c>
      <c r="AP4401" s="98" t="s">
        <v>99</v>
      </c>
      <c r="AQ4401" s="1">
        <v>3</v>
      </c>
    </row>
    <row r="4402" spans="2:43" x14ac:dyDescent="0.25">
      <c r="B4402" s="70">
        <v>2012</v>
      </c>
      <c r="C4402" s="70">
        <v>4</v>
      </c>
      <c r="J4402" s="1" t="s">
        <v>1840</v>
      </c>
      <c r="AC4402" s="1" t="s">
        <v>1843</v>
      </c>
      <c r="AD4402" s="1">
        <v>3</v>
      </c>
      <c r="AH4402" s="1" t="s">
        <v>1843</v>
      </c>
      <c r="AI4402" s="1">
        <v>0.01</v>
      </c>
      <c r="AP4402" s="98" t="s">
        <v>99</v>
      </c>
      <c r="AQ4402" s="1">
        <v>3</v>
      </c>
    </row>
    <row r="4403" spans="2:43" x14ac:dyDescent="0.25">
      <c r="B4403" s="74">
        <v>2011</v>
      </c>
      <c r="C4403" s="74">
        <v>4</v>
      </c>
      <c r="J4403" s="1" t="s">
        <v>1840</v>
      </c>
      <c r="AC4403" s="1" t="s">
        <v>1843</v>
      </c>
      <c r="AD4403" s="1">
        <v>3</v>
      </c>
      <c r="AH4403" s="1" t="s">
        <v>1843</v>
      </c>
      <c r="AI4403" s="1">
        <v>7.84</v>
      </c>
      <c r="AP4403" s="98" t="s">
        <v>99</v>
      </c>
      <c r="AQ4403" s="1">
        <v>3</v>
      </c>
    </row>
    <row r="4404" spans="2:43" x14ac:dyDescent="0.25">
      <c r="B4404" s="70">
        <v>2010</v>
      </c>
      <c r="C4404" s="70">
        <v>4</v>
      </c>
      <c r="J4404" s="1" t="s">
        <v>1840</v>
      </c>
      <c r="AC4404" s="1" t="s">
        <v>1843</v>
      </c>
      <c r="AD4404" s="1">
        <v>3</v>
      </c>
      <c r="AH4404" s="1" t="s">
        <v>1843</v>
      </c>
      <c r="AI4404" s="1">
        <v>7.58</v>
      </c>
      <c r="AP4404" s="98" t="s">
        <v>99</v>
      </c>
      <c r="AQ4404" s="1">
        <v>3</v>
      </c>
    </row>
    <row r="4405" spans="2:43" x14ac:dyDescent="0.25">
      <c r="B4405" s="74">
        <v>2014</v>
      </c>
      <c r="C4405" s="74">
        <v>22</v>
      </c>
      <c r="J4405" s="1" t="s">
        <v>1843</v>
      </c>
      <c r="AC4405" s="1" t="s">
        <v>1840</v>
      </c>
      <c r="AD4405" s="1">
        <v>18</v>
      </c>
      <c r="AH4405" s="1" t="s">
        <v>1840</v>
      </c>
      <c r="AI4405" s="1">
        <v>0.01</v>
      </c>
      <c r="AP4405" s="98" t="s">
        <v>100</v>
      </c>
      <c r="AQ4405" s="1">
        <v>18</v>
      </c>
    </row>
    <row r="4406" spans="2:43" x14ac:dyDescent="0.25">
      <c r="B4406" s="70">
        <v>2013</v>
      </c>
      <c r="C4406" s="70">
        <v>24</v>
      </c>
      <c r="J4406" s="1" t="s">
        <v>1843</v>
      </c>
      <c r="AC4406" s="1" t="s">
        <v>1840</v>
      </c>
      <c r="AD4406" s="1">
        <v>19</v>
      </c>
      <c r="AH4406" s="1" t="s">
        <v>1840</v>
      </c>
      <c r="AI4406" s="1">
        <v>0.27</v>
      </c>
      <c r="AP4406" s="98" t="s">
        <v>100</v>
      </c>
      <c r="AQ4406" s="1">
        <v>19</v>
      </c>
    </row>
    <row r="4407" spans="2:43" x14ac:dyDescent="0.25">
      <c r="B4407" s="74">
        <v>2012</v>
      </c>
      <c r="C4407" s="74">
        <v>25</v>
      </c>
      <c r="J4407" s="1" t="s">
        <v>1843</v>
      </c>
      <c r="AC4407" s="1" t="s">
        <v>1840</v>
      </c>
      <c r="AD4407" s="1">
        <v>20</v>
      </c>
      <c r="AH4407" s="1" t="s">
        <v>1840</v>
      </c>
      <c r="AI4407" s="1">
        <v>0.26</v>
      </c>
      <c r="AP4407" s="98" t="s">
        <v>100</v>
      </c>
      <c r="AQ4407" s="1">
        <v>20</v>
      </c>
    </row>
    <row r="4408" spans="2:43" x14ac:dyDescent="0.25">
      <c r="B4408" s="70">
        <v>2011</v>
      </c>
      <c r="C4408" s="70">
        <v>27</v>
      </c>
      <c r="J4408" s="1" t="s">
        <v>1843</v>
      </c>
      <c r="AC4408" s="1" t="s">
        <v>1840</v>
      </c>
      <c r="AD4408" s="1">
        <v>22</v>
      </c>
      <c r="AH4408" s="1" t="s">
        <v>1840</v>
      </c>
      <c r="AI4408" s="1">
        <v>0.27</v>
      </c>
      <c r="AP4408" s="98" t="s">
        <v>100</v>
      </c>
      <c r="AQ4408" s="1">
        <v>22</v>
      </c>
    </row>
    <row r="4409" spans="2:43" x14ac:dyDescent="0.25">
      <c r="B4409" s="74">
        <v>2010</v>
      </c>
      <c r="C4409" s="74">
        <v>30</v>
      </c>
      <c r="J4409" s="1" t="s">
        <v>1843</v>
      </c>
      <c r="AC4409" s="1" t="s">
        <v>1840</v>
      </c>
      <c r="AD4409" s="1">
        <v>23</v>
      </c>
      <c r="AH4409" s="1" t="s">
        <v>1840</v>
      </c>
      <c r="AI4409" s="1">
        <v>0.24</v>
      </c>
      <c r="AP4409" s="98" t="s">
        <v>100</v>
      </c>
      <c r="AQ4409" s="1">
        <v>23</v>
      </c>
    </row>
    <row r="4410" spans="2:43" x14ac:dyDescent="0.25">
      <c r="B4410" s="70">
        <v>2009</v>
      </c>
      <c r="C4410" s="70">
        <v>32</v>
      </c>
      <c r="J4410" s="1" t="s">
        <v>1840</v>
      </c>
      <c r="AC4410" s="1" t="s">
        <v>1840</v>
      </c>
      <c r="AD4410" s="1">
        <v>25</v>
      </c>
      <c r="AH4410" s="1" t="s">
        <v>1840</v>
      </c>
      <c r="AI4410" s="1">
        <v>0.22</v>
      </c>
      <c r="AP4410" s="98" t="s">
        <v>100</v>
      </c>
      <c r="AQ4410" s="1">
        <v>25</v>
      </c>
    </row>
    <row r="4411" spans="2:43" x14ac:dyDescent="0.25">
      <c r="B4411" s="74">
        <v>2008</v>
      </c>
      <c r="C4411" s="74">
        <v>35</v>
      </c>
      <c r="J4411" s="1" t="s">
        <v>1840</v>
      </c>
      <c r="AC4411" s="1" t="s">
        <v>1840</v>
      </c>
      <c r="AD4411" s="1">
        <v>27</v>
      </c>
      <c r="AH4411" s="1" t="s">
        <v>1840</v>
      </c>
      <c r="AI4411" s="1">
        <v>0.21</v>
      </c>
      <c r="AP4411" s="98" t="s">
        <v>100</v>
      </c>
      <c r="AQ4411" s="1">
        <v>27</v>
      </c>
    </row>
    <row r="4412" spans="2:43" x14ac:dyDescent="0.25">
      <c r="B4412" s="70">
        <v>2007</v>
      </c>
      <c r="C4412" s="70">
        <v>38</v>
      </c>
      <c r="J4412" s="1" t="s">
        <v>1840</v>
      </c>
      <c r="AC4412" s="1" t="s">
        <v>1840</v>
      </c>
      <c r="AD4412" s="1">
        <v>29</v>
      </c>
      <c r="AH4412" s="1" t="s">
        <v>1840</v>
      </c>
      <c r="AI4412" s="1">
        <v>0.2</v>
      </c>
      <c r="AP4412" s="98" t="s">
        <v>100</v>
      </c>
      <c r="AQ4412" s="1">
        <v>29</v>
      </c>
    </row>
    <row r="4413" spans="2:43" x14ac:dyDescent="0.25">
      <c r="B4413" s="74">
        <v>2006</v>
      </c>
      <c r="C4413" s="74">
        <v>41</v>
      </c>
      <c r="J4413" s="1" t="s">
        <v>1840</v>
      </c>
      <c r="AC4413" s="1" t="s">
        <v>1840</v>
      </c>
      <c r="AD4413" s="1">
        <v>31</v>
      </c>
      <c r="AH4413" s="1" t="s">
        <v>1840</v>
      </c>
      <c r="AI4413" s="1">
        <v>0.2</v>
      </c>
      <c r="AP4413" s="98" t="s">
        <v>100</v>
      </c>
      <c r="AQ4413" s="1">
        <v>31</v>
      </c>
    </row>
    <row r="4414" spans="2:43" x14ac:dyDescent="0.25">
      <c r="B4414" s="70">
        <v>2005</v>
      </c>
      <c r="C4414" s="70">
        <v>44</v>
      </c>
      <c r="J4414" s="1" t="s">
        <v>1840</v>
      </c>
      <c r="AC4414" s="1" t="s">
        <v>1840</v>
      </c>
      <c r="AD4414" s="1">
        <v>33</v>
      </c>
      <c r="AH4414" s="1" t="s">
        <v>1840</v>
      </c>
      <c r="AI4414" s="1">
        <v>0.2</v>
      </c>
      <c r="AP4414" s="98" t="s">
        <v>100</v>
      </c>
      <c r="AQ4414" s="1">
        <v>33</v>
      </c>
    </row>
    <row r="4415" spans="2:43" x14ac:dyDescent="0.25">
      <c r="B4415" s="74">
        <v>2004</v>
      </c>
      <c r="C4415" s="74">
        <v>47</v>
      </c>
      <c r="J4415" s="1" t="s">
        <v>1840</v>
      </c>
      <c r="AC4415" s="1" t="s">
        <v>1840</v>
      </c>
      <c r="AD4415" s="1">
        <v>35</v>
      </c>
      <c r="AH4415" s="1" t="s">
        <v>1840</v>
      </c>
      <c r="AI4415" s="1">
        <v>0.21</v>
      </c>
      <c r="AP4415" s="98" t="s">
        <v>100</v>
      </c>
      <c r="AQ4415" s="1">
        <v>35</v>
      </c>
    </row>
    <row r="4416" spans="2:43" x14ac:dyDescent="0.25">
      <c r="B4416" s="70">
        <v>2003</v>
      </c>
      <c r="C4416" s="70">
        <v>50</v>
      </c>
      <c r="J4416" s="1" t="s">
        <v>1840</v>
      </c>
      <c r="AC4416" s="1" t="s">
        <v>1840</v>
      </c>
      <c r="AD4416" s="1">
        <v>38</v>
      </c>
      <c r="AH4416" s="1" t="s">
        <v>1840</v>
      </c>
      <c r="AI4416" s="1">
        <v>0.2</v>
      </c>
      <c r="AP4416" s="98" t="s">
        <v>100</v>
      </c>
      <c r="AQ4416" s="1">
        <v>38</v>
      </c>
    </row>
    <row r="4417" spans="2:43" x14ac:dyDescent="0.25">
      <c r="B4417" s="74">
        <v>2014</v>
      </c>
      <c r="C4417" s="74">
        <v>1</v>
      </c>
      <c r="J4417" s="1" t="s">
        <v>1840</v>
      </c>
      <c r="AC4417" s="1" t="s">
        <v>1842</v>
      </c>
      <c r="AD4417" s="1">
        <v>1</v>
      </c>
      <c r="AH4417" s="1" t="s">
        <v>1842</v>
      </c>
      <c r="AI4417" s="1">
        <v>0.01</v>
      </c>
      <c r="AP4417" s="98" t="s">
        <v>101</v>
      </c>
      <c r="AQ4417" s="1">
        <v>1</v>
      </c>
    </row>
    <row r="4418" spans="2:43" x14ac:dyDescent="0.25">
      <c r="B4418" s="70">
        <v>2013</v>
      </c>
      <c r="C4418" s="70">
        <v>1</v>
      </c>
      <c r="J4418" s="1" t="s">
        <v>1840</v>
      </c>
      <c r="AC4418" s="1" t="s">
        <v>1842</v>
      </c>
      <c r="AD4418" s="1">
        <v>1</v>
      </c>
      <c r="AH4418" s="1" t="s">
        <v>1842</v>
      </c>
      <c r="AI4418" s="1">
        <v>8.68</v>
      </c>
      <c r="AP4418" s="98" t="s">
        <v>101</v>
      </c>
      <c r="AQ4418" s="1">
        <v>1</v>
      </c>
    </row>
    <row r="4419" spans="2:43" x14ac:dyDescent="0.25">
      <c r="B4419" s="74">
        <v>2012</v>
      </c>
      <c r="C4419" s="74">
        <v>1</v>
      </c>
      <c r="J4419" s="1" t="s">
        <v>1840</v>
      </c>
      <c r="AC4419" s="1" t="s">
        <v>1842</v>
      </c>
      <c r="AD4419" s="1">
        <v>1</v>
      </c>
      <c r="AH4419" s="1" t="s">
        <v>1842</v>
      </c>
      <c r="AI4419" s="1">
        <v>9.0500000000000007</v>
      </c>
      <c r="AP4419" s="98" t="s">
        <v>101</v>
      </c>
      <c r="AQ4419" s="1">
        <v>1</v>
      </c>
    </row>
    <row r="4420" spans="2:43" x14ac:dyDescent="0.25">
      <c r="B4420" s="70">
        <v>2011</v>
      </c>
      <c r="C4420" s="70">
        <v>1</v>
      </c>
      <c r="J4420" s="1" t="s">
        <v>1840</v>
      </c>
      <c r="AC4420" s="1" t="s">
        <v>1842</v>
      </c>
      <c r="AD4420" s="1">
        <v>1</v>
      </c>
      <c r="AH4420" s="1" t="s">
        <v>1842</v>
      </c>
      <c r="AI4420" s="1">
        <v>8.9600000000000009</v>
      </c>
      <c r="AP4420" s="98" t="s">
        <v>101</v>
      </c>
      <c r="AQ4420" s="1">
        <v>1</v>
      </c>
    </row>
    <row r="4421" spans="2:43" x14ac:dyDescent="0.25">
      <c r="B4421" s="74">
        <v>2014</v>
      </c>
      <c r="C4421" s="74">
        <v>3</v>
      </c>
      <c r="J4421" s="1" t="s">
        <v>1840</v>
      </c>
      <c r="AC4421" s="1" t="s">
        <v>1847</v>
      </c>
      <c r="AD4421" s="1">
        <v>2</v>
      </c>
      <c r="AH4421" s="1" t="s">
        <v>1847</v>
      </c>
      <c r="AI4421" s="1">
        <v>3.55</v>
      </c>
      <c r="AP4421" s="98" t="s">
        <v>102</v>
      </c>
      <c r="AQ4421" s="1">
        <v>2</v>
      </c>
    </row>
    <row r="4422" spans="2:43" x14ac:dyDescent="0.25">
      <c r="B4422" s="70">
        <v>2013</v>
      </c>
      <c r="C4422" s="70">
        <v>3</v>
      </c>
      <c r="J4422" s="1" t="s">
        <v>1842</v>
      </c>
      <c r="AC4422" s="1" t="s">
        <v>1847</v>
      </c>
      <c r="AD4422" s="1">
        <v>2</v>
      </c>
      <c r="AH4422" s="1" t="s">
        <v>1847</v>
      </c>
      <c r="AI4422" s="1">
        <v>3.58</v>
      </c>
      <c r="AP4422" s="98" t="s">
        <v>102</v>
      </c>
      <c r="AQ4422" s="1">
        <v>2</v>
      </c>
    </row>
    <row r="4423" spans="2:43" x14ac:dyDescent="0.25">
      <c r="B4423" s="74">
        <v>2012</v>
      </c>
      <c r="C4423" s="74">
        <v>3</v>
      </c>
      <c r="J4423" s="1" t="s">
        <v>1842</v>
      </c>
      <c r="AC4423" s="1" t="s">
        <v>1847</v>
      </c>
      <c r="AD4423" s="1">
        <v>2</v>
      </c>
      <c r="AH4423" s="1" t="s">
        <v>1847</v>
      </c>
      <c r="AI4423" s="1">
        <v>3.63</v>
      </c>
      <c r="AP4423" s="98" t="s">
        <v>102</v>
      </c>
      <c r="AQ4423" s="1">
        <v>2</v>
      </c>
    </row>
    <row r="4424" spans="2:43" x14ac:dyDescent="0.25">
      <c r="B4424" s="70">
        <v>2011</v>
      </c>
      <c r="C4424" s="70">
        <v>3</v>
      </c>
      <c r="J4424" s="1" t="s">
        <v>1842</v>
      </c>
      <c r="AC4424" s="1" t="s">
        <v>1847</v>
      </c>
      <c r="AD4424" s="1">
        <v>3</v>
      </c>
      <c r="AH4424" s="1" t="s">
        <v>1847</v>
      </c>
      <c r="AI4424" s="1">
        <v>3.39</v>
      </c>
      <c r="AP4424" s="98" t="s">
        <v>102</v>
      </c>
      <c r="AQ4424" s="1">
        <v>3</v>
      </c>
    </row>
    <row r="4425" spans="2:43" x14ac:dyDescent="0.25">
      <c r="B4425" s="74">
        <v>2010</v>
      </c>
      <c r="C4425" s="74">
        <v>3</v>
      </c>
      <c r="J4425" s="1" t="s">
        <v>1842</v>
      </c>
      <c r="AC4425" s="1" t="s">
        <v>1847</v>
      </c>
      <c r="AD4425" s="1">
        <v>3</v>
      </c>
      <c r="AH4425" s="1" t="s">
        <v>1847</v>
      </c>
      <c r="AI4425" s="1">
        <v>3.38</v>
      </c>
      <c r="AP4425" s="98" t="s">
        <v>102</v>
      </c>
      <c r="AQ4425" s="1">
        <v>3</v>
      </c>
    </row>
    <row r="4426" spans="2:43" x14ac:dyDescent="0.25">
      <c r="B4426" s="70">
        <v>2009</v>
      </c>
      <c r="C4426" s="70">
        <v>3</v>
      </c>
      <c r="J4426" s="1" t="s">
        <v>1847</v>
      </c>
      <c r="AC4426" s="1" t="s">
        <v>1847</v>
      </c>
      <c r="AD4426" s="1">
        <v>3</v>
      </c>
      <c r="AH4426" s="1" t="s">
        <v>1847</v>
      </c>
      <c r="AI4426" s="1">
        <v>3.36</v>
      </c>
      <c r="AP4426" s="98" t="s">
        <v>102</v>
      </c>
      <c r="AQ4426" s="1">
        <v>3</v>
      </c>
    </row>
    <row r="4427" spans="2:43" x14ac:dyDescent="0.25">
      <c r="B4427" s="74">
        <v>2008</v>
      </c>
      <c r="C4427" s="74">
        <v>3</v>
      </c>
      <c r="J4427" s="1" t="s">
        <v>1847</v>
      </c>
      <c r="AC4427" s="1" t="s">
        <v>1847</v>
      </c>
      <c r="AD4427" s="1">
        <v>3</v>
      </c>
      <c r="AH4427" s="1" t="s">
        <v>1847</v>
      </c>
      <c r="AI4427" s="1">
        <v>3.64</v>
      </c>
      <c r="AP4427" s="98" t="s">
        <v>102</v>
      </c>
      <c r="AQ4427" s="1">
        <v>3</v>
      </c>
    </row>
    <row r="4428" spans="2:43" x14ac:dyDescent="0.25">
      <c r="B4428" s="70">
        <v>2007</v>
      </c>
      <c r="C4428" s="70">
        <v>4</v>
      </c>
      <c r="J4428" s="1" t="s">
        <v>1847</v>
      </c>
      <c r="AC4428" s="1" t="s">
        <v>1847</v>
      </c>
      <c r="AD4428" s="1">
        <v>3</v>
      </c>
      <c r="AH4428" s="1" t="s">
        <v>1847</v>
      </c>
      <c r="AI4428" s="1">
        <v>3.83</v>
      </c>
      <c r="AP4428" s="98" t="s">
        <v>102</v>
      </c>
      <c r="AQ4428" s="1">
        <v>3</v>
      </c>
    </row>
    <row r="4429" spans="2:43" x14ac:dyDescent="0.25">
      <c r="B4429" s="74">
        <v>2006</v>
      </c>
      <c r="C4429" s="74">
        <v>4</v>
      </c>
      <c r="J4429" s="1" t="s">
        <v>1847</v>
      </c>
      <c r="AC4429" s="1" t="s">
        <v>1847</v>
      </c>
      <c r="AD4429" s="1">
        <v>3</v>
      </c>
      <c r="AH4429" s="1" t="s">
        <v>1847</v>
      </c>
      <c r="AI4429" s="1">
        <v>3.69</v>
      </c>
      <c r="AP4429" s="98" t="s">
        <v>102</v>
      </c>
      <c r="AQ4429" s="1">
        <v>3</v>
      </c>
    </row>
    <row r="4430" spans="2:43" x14ac:dyDescent="0.25">
      <c r="B4430" s="70">
        <v>2005</v>
      </c>
      <c r="C4430" s="70">
        <v>4</v>
      </c>
      <c r="J4430" s="1" t="s">
        <v>1847</v>
      </c>
      <c r="AC4430" s="1" t="s">
        <v>1847</v>
      </c>
      <c r="AD4430" s="1">
        <v>3</v>
      </c>
      <c r="AH4430" s="1" t="s">
        <v>1847</v>
      </c>
      <c r="AI4430" s="1">
        <v>3.7</v>
      </c>
      <c r="AP4430" s="98" t="s">
        <v>102</v>
      </c>
      <c r="AQ4430" s="1">
        <v>3</v>
      </c>
    </row>
    <row r="4431" spans="2:43" x14ac:dyDescent="0.25">
      <c r="B4431" s="74">
        <v>2004</v>
      </c>
      <c r="C4431" s="74">
        <v>4</v>
      </c>
      <c r="J4431" s="1" t="s">
        <v>1847</v>
      </c>
      <c r="AC4431" s="1" t="s">
        <v>1847</v>
      </c>
      <c r="AD4431" s="1">
        <v>4</v>
      </c>
      <c r="AH4431" s="1" t="s">
        <v>1847</v>
      </c>
      <c r="AI4431" s="1">
        <v>3.81</v>
      </c>
      <c r="AP4431" s="98" t="s">
        <v>102</v>
      </c>
      <c r="AQ4431" s="1">
        <v>4</v>
      </c>
    </row>
    <row r="4432" spans="2:43" x14ac:dyDescent="0.25">
      <c r="B4432" s="70">
        <v>2003</v>
      </c>
      <c r="C4432" s="70">
        <v>5</v>
      </c>
      <c r="J4432" s="1" t="s">
        <v>1847</v>
      </c>
      <c r="AC4432" s="1" t="s">
        <v>1847</v>
      </c>
      <c r="AD4432" s="1">
        <v>4</v>
      </c>
      <c r="AH4432" s="1" t="s">
        <v>1847</v>
      </c>
      <c r="AI4432" s="1">
        <v>3.77</v>
      </c>
      <c r="AP4432" s="98" t="s">
        <v>102</v>
      </c>
      <c r="AQ4432" s="1">
        <v>4</v>
      </c>
    </row>
    <row r="4433" spans="2:43" x14ac:dyDescent="0.25">
      <c r="B4433" s="74">
        <v>2002</v>
      </c>
      <c r="C4433" s="74">
        <v>5</v>
      </c>
      <c r="J4433" s="1" t="s">
        <v>1847</v>
      </c>
      <c r="AC4433" s="1" t="s">
        <v>1847</v>
      </c>
      <c r="AD4433" s="1">
        <v>4</v>
      </c>
      <c r="AH4433" s="1" t="s">
        <v>1847</v>
      </c>
      <c r="AI4433" s="1">
        <v>3.5</v>
      </c>
      <c r="AP4433" s="98" t="s">
        <v>102</v>
      </c>
      <c r="AQ4433" s="1">
        <v>4</v>
      </c>
    </row>
    <row r="4434" spans="2:43" x14ac:dyDescent="0.25">
      <c r="B4434" s="70">
        <v>2001</v>
      </c>
      <c r="C4434" s="70">
        <v>5</v>
      </c>
      <c r="J4434" s="1" t="s">
        <v>1847</v>
      </c>
      <c r="AC4434" s="1" t="s">
        <v>1847</v>
      </c>
      <c r="AD4434" s="1">
        <v>4</v>
      </c>
      <c r="AH4434" s="1" t="s">
        <v>1847</v>
      </c>
      <c r="AI4434" s="1">
        <v>3.51</v>
      </c>
      <c r="AP4434" s="98" t="s">
        <v>102</v>
      </c>
      <c r="AQ4434" s="1">
        <v>4</v>
      </c>
    </row>
    <row r="4435" spans="2:43" x14ac:dyDescent="0.25">
      <c r="B4435" s="74">
        <v>2000</v>
      </c>
      <c r="C4435" s="74">
        <v>5</v>
      </c>
      <c r="J4435" s="1" t="s">
        <v>1847</v>
      </c>
      <c r="AC4435" s="1" t="s">
        <v>1847</v>
      </c>
      <c r="AD4435" s="1">
        <v>4</v>
      </c>
      <c r="AH4435" s="1" t="s">
        <v>1847</v>
      </c>
      <c r="AI4435" s="1">
        <v>3.61</v>
      </c>
      <c r="AP4435" s="98" t="s">
        <v>102</v>
      </c>
      <c r="AQ4435" s="1">
        <v>4</v>
      </c>
    </row>
    <row r="4436" spans="2:43" x14ac:dyDescent="0.25">
      <c r="B4436" s="70">
        <v>2014</v>
      </c>
      <c r="C4436" s="70">
        <v>88</v>
      </c>
      <c r="J4436" s="1" t="s">
        <v>1847</v>
      </c>
      <c r="AC4436" s="1" t="s">
        <v>1843</v>
      </c>
      <c r="AD4436" s="1">
        <v>49</v>
      </c>
      <c r="AH4436" s="1" t="s">
        <v>1843</v>
      </c>
      <c r="AI4436" s="1">
        <v>0.01</v>
      </c>
      <c r="AP4436" s="98" t="s">
        <v>103</v>
      </c>
      <c r="AQ4436" s="1">
        <v>49</v>
      </c>
    </row>
    <row r="4437" spans="2:43" x14ac:dyDescent="0.25">
      <c r="B4437" s="74">
        <v>2013</v>
      </c>
      <c r="C4437" s="74">
        <v>89</v>
      </c>
      <c r="J4437" s="1" t="s">
        <v>1847</v>
      </c>
      <c r="AC4437" s="1" t="s">
        <v>1843</v>
      </c>
      <c r="AD4437" s="1">
        <v>49</v>
      </c>
      <c r="AH4437" s="1" t="s">
        <v>1843</v>
      </c>
      <c r="AI4437" s="1">
        <v>0.01</v>
      </c>
      <c r="AP4437" s="98" t="s">
        <v>103</v>
      </c>
      <c r="AQ4437" s="1">
        <v>49</v>
      </c>
    </row>
    <row r="4438" spans="2:43" x14ac:dyDescent="0.25">
      <c r="B4438" s="70">
        <v>2012</v>
      </c>
      <c r="C4438" s="70">
        <v>90</v>
      </c>
      <c r="J4438" s="1" t="s">
        <v>1847</v>
      </c>
      <c r="AC4438" s="1" t="s">
        <v>1843</v>
      </c>
      <c r="AD4438" s="1">
        <v>49</v>
      </c>
      <c r="AH4438" s="1" t="s">
        <v>1843</v>
      </c>
      <c r="AI4438" s="1">
        <v>0.01</v>
      </c>
      <c r="AP4438" s="98" t="s">
        <v>103</v>
      </c>
      <c r="AQ4438" s="1">
        <v>49</v>
      </c>
    </row>
    <row r="4439" spans="2:43" x14ac:dyDescent="0.25">
      <c r="B4439" s="74">
        <v>2011</v>
      </c>
      <c r="C4439" s="74">
        <v>93</v>
      </c>
      <c r="J4439" s="1" t="s">
        <v>1847</v>
      </c>
      <c r="AC4439" s="1" t="s">
        <v>1843</v>
      </c>
      <c r="AD4439" s="1">
        <v>50</v>
      </c>
      <c r="AH4439" s="1" t="s">
        <v>1843</v>
      </c>
      <c r="AI4439" s="1">
        <v>0.15</v>
      </c>
      <c r="AP4439" s="98" t="s">
        <v>103</v>
      </c>
      <c r="AQ4439" s="1">
        <v>50</v>
      </c>
    </row>
    <row r="4440" spans="2:43" x14ac:dyDescent="0.25">
      <c r="B4440" s="70">
        <v>2010</v>
      </c>
      <c r="C4440" s="70">
        <v>95</v>
      </c>
      <c r="J4440" s="1" t="s">
        <v>1847</v>
      </c>
      <c r="AC4440" s="1" t="s">
        <v>1843</v>
      </c>
      <c r="AD4440" s="1">
        <v>50</v>
      </c>
      <c r="AH4440" s="1" t="s">
        <v>1843</v>
      </c>
      <c r="AI4440" s="1">
        <v>0.12</v>
      </c>
      <c r="AP4440" s="98" t="s">
        <v>103</v>
      </c>
      <c r="AQ4440" s="1">
        <v>50</v>
      </c>
    </row>
    <row r="4441" spans="2:43" x14ac:dyDescent="0.25">
      <c r="B4441" s="74">
        <v>2009</v>
      </c>
      <c r="C4441" s="74">
        <v>99</v>
      </c>
      <c r="J4441" s="1" t="s">
        <v>1843</v>
      </c>
      <c r="AC4441" s="1" t="s">
        <v>1843</v>
      </c>
      <c r="AD4441" s="1">
        <v>51</v>
      </c>
      <c r="AH4441" s="1" t="s">
        <v>1843</v>
      </c>
      <c r="AI4441" s="1">
        <v>0.11</v>
      </c>
      <c r="AP4441" s="98" t="s">
        <v>103</v>
      </c>
      <c r="AQ4441" s="1">
        <v>51</v>
      </c>
    </row>
    <row r="4442" spans="2:43" x14ac:dyDescent="0.25">
      <c r="B4442" s="70">
        <v>2014</v>
      </c>
      <c r="C4442" s="70">
        <v>759</v>
      </c>
      <c r="J4442" s="1" t="s">
        <v>1843</v>
      </c>
      <c r="AC4442" s="1" t="s">
        <v>1843</v>
      </c>
      <c r="AD4442" s="1">
        <v>490</v>
      </c>
      <c r="AH4442" s="1" t="s">
        <v>1843</v>
      </c>
      <c r="AI4442" s="1">
        <v>0.01</v>
      </c>
      <c r="AP4442" s="98" t="s">
        <v>104</v>
      </c>
      <c r="AQ4442" s="1">
        <v>490</v>
      </c>
    </row>
    <row r="4443" spans="2:43" x14ac:dyDescent="0.25">
      <c r="B4443" s="74">
        <v>2013</v>
      </c>
      <c r="C4443" s="74">
        <v>773</v>
      </c>
      <c r="J4443" s="1" t="s">
        <v>1843</v>
      </c>
      <c r="AC4443" s="1" t="s">
        <v>1843</v>
      </c>
      <c r="AD4443" s="1">
        <v>498</v>
      </c>
      <c r="AH4443" s="1" t="s">
        <v>1843</v>
      </c>
      <c r="AI4443" s="1">
        <v>8.3000000000000007</v>
      </c>
      <c r="AP4443" s="98" t="s">
        <v>104</v>
      </c>
      <c r="AQ4443" s="1">
        <v>498</v>
      </c>
    </row>
    <row r="4444" spans="2:43" x14ac:dyDescent="0.25">
      <c r="B4444" s="70">
        <v>2012</v>
      </c>
      <c r="C4444" s="70">
        <v>788</v>
      </c>
      <c r="J4444" s="1" t="s">
        <v>1843</v>
      </c>
      <c r="AC4444" s="1" t="s">
        <v>1843</v>
      </c>
      <c r="AD4444" s="1">
        <v>505</v>
      </c>
      <c r="AH4444" s="1" t="s">
        <v>1843</v>
      </c>
      <c r="AI4444" s="1">
        <v>8.5399999999999991</v>
      </c>
      <c r="AP4444" s="98" t="s">
        <v>104</v>
      </c>
      <c r="AQ4444" s="1">
        <v>505</v>
      </c>
    </row>
    <row r="4445" spans="2:43" x14ac:dyDescent="0.25">
      <c r="B4445" s="74">
        <v>2011</v>
      </c>
      <c r="C4445" s="74">
        <v>802</v>
      </c>
      <c r="J4445" s="1" t="s">
        <v>1843</v>
      </c>
      <c r="AC4445" s="1" t="s">
        <v>1843</v>
      </c>
      <c r="AD4445" s="1">
        <v>513</v>
      </c>
      <c r="AH4445" s="1" t="s">
        <v>1843</v>
      </c>
      <c r="AI4445" s="1">
        <v>8.75</v>
      </c>
      <c r="AP4445" s="98" t="s">
        <v>104</v>
      </c>
      <c r="AQ4445" s="1">
        <v>513</v>
      </c>
    </row>
    <row r="4446" spans="2:43" x14ac:dyDescent="0.25">
      <c r="B4446" s="70">
        <v>2010</v>
      </c>
      <c r="C4446" s="70">
        <v>817</v>
      </c>
      <c r="J4446" s="1" t="s">
        <v>1843</v>
      </c>
      <c r="AC4446" s="1" t="s">
        <v>1843</v>
      </c>
      <c r="AD4446" s="1">
        <v>521</v>
      </c>
      <c r="AH4446" s="1" t="s">
        <v>1843</v>
      </c>
      <c r="AI4446" s="1">
        <v>8.9</v>
      </c>
      <c r="AP4446" s="98" t="s">
        <v>104</v>
      </c>
      <c r="AQ4446" s="1">
        <v>521</v>
      </c>
    </row>
    <row r="4447" spans="2:43" x14ac:dyDescent="0.25">
      <c r="B4447" s="74">
        <v>2009</v>
      </c>
      <c r="C4447" s="74">
        <v>832</v>
      </c>
      <c r="J4447" s="1" t="s">
        <v>1843</v>
      </c>
      <c r="AC4447" s="1" t="s">
        <v>1843</v>
      </c>
      <c r="AD4447" s="1">
        <v>527</v>
      </c>
      <c r="AH4447" s="1" t="s">
        <v>1843</v>
      </c>
      <c r="AI4447" s="1">
        <v>9.0500000000000007</v>
      </c>
      <c r="AP4447" s="98" t="s">
        <v>104</v>
      </c>
      <c r="AQ4447" s="1">
        <v>527</v>
      </c>
    </row>
    <row r="4448" spans="2:43" x14ac:dyDescent="0.25">
      <c r="B4448" s="70">
        <v>2008</v>
      </c>
      <c r="C4448" s="70">
        <v>848</v>
      </c>
      <c r="J4448" s="1" t="s">
        <v>1843</v>
      </c>
      <c r="AC4448" s="1" t="s">
        <v>1843</v>
      </c>
      <c r="AD4448" s="1">
        <v>536</v>
      </c>
      <c r="AH4448" s="1" t="s">
        <v>1843</v>
      </c>
      <c r="AI4448" s="1">
        <v>9.3000000000000007</v>
      </c>
      <c r="AP4448" s="98" t="s">
        <v>104</v>
      </c>
      <c r="AQ4448" s="1">
        <v>536</v>
      </c>
    </row>
    <row r="4449" spans="2:43" x14ac:dyDescent="0.25">
      <c r="B4449" s="74">
        <v>2007</v>
      </c>
      <c r="C4449" s="74">
        <v>863</v>
      </c>
      <c r="J4449" s="1" t="s">
        <v>1843</v>
      </c>
      <c r="AC4449" s="1" t="s">
        <v>1843</v>
      </c>
      <c r="AD4449" s="1">
        <v>542</v>
      </c>
      <c r="AH4449" s="1" t="s">
        <v>1843</v>
      </c>
      <c r="AI4449" s="1">
        <v>9.5500000000000007</v>
      </c>
      <c r="AP4449" s="98" t="s">
        <v>104</v>
      </c>
      <c r="AQ4449" s="1">
        <v>542</v>
      </c>
    </row>
    <row r="4450" spans="2:43" x14ac:dyDescent="0.25">
      <c r="B4450" s="70">
        <v>2006</v>
      </c>
      <c r="C4450" s="70">
        <v>879</v>
      </c>
      <c r="J4450" s="1" t="s">
        <v>1843</v>
      </c>
      <c r="AC4450" s="1" t="s">
        <v>1843</v>
      </c>
      <c r="AD4450" s="1">
        <v>549</v>
      </c>
      <c r="AH4450" s="1" t="s">
        <v>1843</v>
      </c>
      <c r="AI4450" s="1">
        <v>9.66</v>
      </c>
      <c r="AP4450" s="98" t="s">
        <v>104</v>
      </c>
      <c r="AQ4450" s="1">
        <v>549</v>
      </c>
    </row>
    <row r="4451" spans="2:43" x14ac:dyDescent="0.25">
      <c r="B4451" s="74">
        <v>2005</v>
      </c>
      <c r="C4451" s="74">
        <v>893</v>
      </c>
      <c r="J4451" s="1" t="s">
        <v>1843</v>
      </c>
      <c r="AC4451" s="1" t="s">
        <v>1843</v>
      </c>
      <c r="AD4451" s="1">
        <v>556</v>
      </c>
      <c r="AH4451" s="1" t="s">
        <v>1843</v>
      </c>
      <c r="AI4451" s="1">
        <v>9.7100000000000009</v>
      </c>
      <c r="AP4451" s="98" t="s">
        <v>104</v>
      </c>
      <c r="AQ4451" s="1">
        <v>556</v>
      </c>
    </row>
    <row r="4452" spans="2:43" x14ac:dyDescent="0.25">
      <c r="B4452" s="70">
        <v>2014</v>
      </c>
      <c r="C4452" s="70">
        <v>442</v>
      </c>
      <c r="J4452" s="1" t="s">
        <v>1843</v>
      </c>
      <c r="AC4452" s="1" t="s">
        <v>1840</v>
      </c>
      <c r="AD4452" s="1">
        <v>359</v>
      </c>
      <c r="AH4452" s="1" t="s">
        <v>1840</v>
      </c>
      <c r="AI4452" s="1">
        <v>0.01</v>
      </c>
      <c r="AP4452" s="98" t="s">
        <v>105</v>
      </c>
      <c r="AQ4452" s="1">
        <v>359</v>
      </c>
    </row>
    <row r="4453" spans="2:43" x14ac:dyDescent="0.25">
      <c r="B4453" s="74">
        <v>2013</v>
      </c>
      <c r="C4453" s="74">
        <v>450</v>
      </c>
      <c r="J4453" s="1" t="s">
        <v>1843</v>
      </c>
      <c r="AC4453" s="1" t="s">
        <v>1840</v>
      </c>
      <c r="AD4453" s="1">
        <v>365</v>
      </c>
      <c r="AH4453" s="1" t="s">
        <v>1840</v>
      </c>
      <c r="AI4453" s="1">
        <v>0.04</v>
      </c>
      <c r="AP4453" s="98" t="s">
        <v>105</v>
      </c>
      <c r="AQ4453" s="1">
        <v>365</v>
      </c>
    </row>
    <row r="4454" spans="2:43" x14ac:dyDescent="0.25">
      <c r="B4454" s="70">
        <v>2012</v>
      </c>
      <c r="C4454" s="70">
        <v>456</v>
      </c>
      <c r="J4454" s="1" t="s">
        <v>1843</v>
      </c>
      <c r="AC4454" s="1" t="s">
        <v>1840</v>
      </c>
      <c r="AD4454" s="1">
        <v>369</v>
      </c>
      <c r="AH4454" s="1" t="s">
        <v>1840</v>
      </c>
      <c r="AI4454" s="1">
        <v>0.04</v>
      </c>
      <c r="AP4454" s="98" t="s">
        <v>105</v>
      </c>
      <c r="AQ4454" s="1">
        <v>369</v>
      </c>
    </row>
    <row r="4455" spans="2:43" x14ac:dyDescent="0.25">
      <c r="B4455" s="74">
        <v>2011</v>
      </c>
      <c r="C4455" s="74">
        <v>459</v>
      </c>
      <c r="J4455" s="1" t="s">
        <v>1843</v>
      </c>
      <c r="AC4455" s="1" t="s">
        <v>1840</v>
      </c>
      <c r="AD4455" s="1">
        <v>371</v>
      </c>
      <c r="AH4455" s="1" t="s">
        <v>1840</v>
      </c>
      <c r="AI4455" s="1">
        <v>0.04</v>
      </c>
      <c r="AP4455" s="98" t="s">
        <v>105</v>
      </c>
      <c r="AQ4455" s="1">
        <v>371</v>
      </c>
    </row>
    <row r="4456" spans="2:43" x14ac:dyDescent="0.25">
      <c r="B4456" s="70">
        <v>2010</v>
      </c>
      <c r="C4456" s="70">
        <v>461</v>
      </c>
      <c r="J4456" s="1" t="s">
        <v>1843</v>
      </c>
      <c r="AC4456" s="1" t="s">
        <v>1840</v>
      </c>
      <c r="AD4456" s="1">
        <v>372</v>
      </c>
      <c r="AH4456" s="1" t="s">
        <v>1840</v>
      </c>
      <c r="AI4456" s="1">
        <v>0.04</v>
      </c>
      <c r="AP4456" s="98" t="s">
        <v>105</v>
      </c>
      <c r="AQ4456" s="1">
        <v>372</v>
      </c>
    </row>
    <row r="4457" spans="2:43" x14ac:dyDescent="0.25">
      <c r="B4457" s="74">
        <v>2009</v>
      </c>
      <c r="C4457" s="74">
        <v>460</v>
      </c>
      <c r="J4457" s="1" t="s">
        <v>1840</v>
      </c>
      <c r="AC4457" s="1" t="s">
        <v>1840</v>
      </c>
      <c r="AD4457" s="1">
        <v>371</v>
      </c>
      <c r="AH4457" s="1" t="s">
        <v>1840</v>
      </c>
      <c r="AI4457" s="1">
        <v>0.03</v>
      </c>
      <c r="AP4457" s="98" t="s">
        <v>105</v>
      </c>
      <c r="AQ4457" s="1">
        <v>371</v>
      </c>
    </row>
    <row r="4458" spans="2:43" x14ac:dyDescent="0.25">
      <c r="B4458" s="70">
        <v>2008</v>
      </c>
      <c r="C4458" s="70">
        <v>460</v>
      </c>
      <c r="J4458" s="1" t="s">
        <v>1840</v>
      </c>
      <c r="AC4458" s="1" t="s">
        <v>1840</v>
      </c>
      <c r="AD4458" s="1">
        <v>369</v>
      </c>
      <c r="AH4458" s="1" t="s">
        <v>1840</v>
      </c>
      <c r="AI4458" s="1">
        <v>0.03</v>
      </c>
      <c r="AP4458" s="98" t="s">
        <v>105</v>
      </c>
      <c r="AQ4458" s="1">
        <v>369</v>
      </c>
    </row>
    <row r="4459" spans="2:43" x14ac:dyDescent="0.25">
      <c r="B4459" s="74">
        <v>2007</v>
      </c>
      <c r="C4459" s="74">
        <v>459</v>
      </c>
      <c r="J4459" s="1" t="s">
        <v>1840</v>
      </c>
      <c r="AC4459" s="1" t="s">
        <v>1840</v>
      </c>
      <c r="AD4459" s="1">
        <v>367</v>
      </c>
      <c r="AH4459" s="1" t="s">
        <v>1840</v>
      </c>
      <c r="AI4459" s="1">
        <v>0.03</v>
      </c>
      <c r="AP4459" s="98" t="s">
        <v>105</v>
      </c>
      <c r="AQ4459" s="1">
        <v>367</v>
      </c>
    </row>
    <row r="4460" spans="2:43" x14ac:dyDescent="0.25">
      <c r="B4460" s="70">
        <v>2006</v>
      </c>
      <c r="C4460" s="70">
        <v>458</v>
      </c>
      <c r="J4460" s="1" t="s">
        <v>1840</v>
      </c>
      <c r="AC4460" s="1" t="s">
        <v>1840</v>
      </c>
      <c r="AD4460" s="1">
        <v>365</v>
      </c>
      <c r="AH4460" s="1" t="s">
        <v>1840</v>
      </c>
      <c r="AI4460" s="1">
        <v>0.03</v>
      </c>
      <c r="AP4460" s="98" t="s">
        <v>105</v>
      </c>
      <c r="AQ4460" s="1">
        <v>365</v>
      </c>
    </row>
    <row r="4461" spans="2:43" x14ac:dyDescent="0.25">
      <c r="B4461" s="74">
        <v>2005</v>
      </c>
      <c r="C4461" s="74">
        <v>459</v>
      </c>
      <c r="J4461" s="1" t="s">
        <v>1840</v>
      </c>
      <c r="AC4461" s="1" t="s">
        <v>1840</v>
      </c>
      <c r="AD4461" s="1">
        <v>364</v>
      </c>
      <c r="AH4461" s="1" t="s">
        <v>1840</v>
      </c>
      <c r="AI4461" s="1">
        <v>0.04</v>
      </c>
      <c r="AP4461" s="98" t="s">
        <v>105</v>
      </c>
      <c r="AQ4461" s="1">
        <v>364</v>
      </c>
    </row>
    <row r="4462" spans="2:43" x14ac:dyDescent="0.25">
      <c r="B4462" s="70">
        <v>2004</v>
      </c>
      <c r="C4462" s="70">
        <v>461</v>
      </c>
      <c r="J4462" s="1" t="s">
        <v>1840</v>
      </c>
      <c r="AC4462" s="1" t="s">
        <v>1840</v>
      </c>
      <c r="AD4462" s="1">
        <v>364</v>
      </c>
      <c r="AH4462" s="1" t="s">
        <v>1840</v>
      </c>
      <c r="AI4462" s="1">
        <v>0.01</v>
      </c>
      <c r="AP4462" s="98" t="s">
        <v>105</v>
      </c>
      <c r="AQ4462" s="1">
        <v>364</v>
      </c>
    </row>
    <row r="4463" spans="2:43" x14ac:dyDescent="0.25">
      <c r="B4463" s="74">
        <v>2003</v>
      </c>
      <c r="C4463" s="74">
        <v>466</v>
      </c>
      <c r="J4463" s="1" t="s">
        <v>1840</v>
      </c>
      <c r="AC4463" s="1" t="s">
        <v>1840</v>
      </c>
      <c r="AD4463" s="1">
        <v>366</v>
      </c>
      <c r="AH4463" s="1" t="s">
        <v>1840</v>
      </c>
      <c r="AI4463" s="1">
        <v>0.01</v>
      </c>
      <c r="AP4463" s="98" t="s">
        <v>105</v>
      </c>
      <c r="AQ4463" s="1">
        <v>366</v>
      </c>
    </row>
    <row r="4464" spans="2:43" x14ac:dyDescent="0.25">
      <c r="B4464" s="70">
        <v>2014</v>
      </c>
      <c r="C4464" s="70">
        <v>1</v>
      </c>
      <c r="J4464" s="1" t="s">
        <v>1840</v>
      </c>
      <c r="AC4464" s="1" t="s">
        <v>1847</v>
      </c>
      <c r="AD4464" s="1">
        <v>1</v>
      </c>
      <c r="AH4464" s="1" t="s">
        <v>1847</v>
      </c>
      <c r="AI4464" s="1">
        <v>6.74</v>
      </c>
      <c r="AP4464" s="98" t="s">
        <v>106</v>
      </c>
      <c r="AQ4464" s="1">
        <v>1</v>
      </c>
    </row>
    <row r="4465" spans="2:43" x14ac:dyDescent="0.25">
      <c r="B4465" s="74">
        <v>2013</v>
      </c>
      <c r="C4465" s="74">
        <v>1</v>
      </c>
      <c r="J4465" s="1" t="s">
        <v>1840</v>
      </c>
      <c r="AC4465" s="1" t="s">
        <v>1847</v>
      </c>
      <c r="AD4465" s="1">
        <v>1</v>
      </c>
      <c r="AH4465" s="1" t="s">
        <v>1847</v>
      </c>
      <c r="AI4465" s="1">
        <v>6.89</v>
      </c>
      <c r="AP4465" s="98" t="s">
        <v>106</v>
      </c>
      <c r="AQ4465" s="1">
        <v>1</v>
      </c>
    </row>
    <row r="4466" spans="2:43" x14ac:dyDescent="0.25">
      <c r="B4466" s="70">
        <v>2012</v>
      </c>
      <c r="C4466" s="70">
        <v>1</v>
      </c>
      <c r="J4466" s="1" t="s">
        <v>1840</v>
      </c>
      <c r="AC4466" s="1" t="s">
        <v>1847</v>
      </c>
      <c r="AD4466" s="1">
        <v>1</v>
      </c>
      <c r="AH4466" s="1" t="s">
        <v>1847</v>
      </c>
      <c r="AI4466" s="1">
        <v>6.95</v>
      </c>
      <c r="AP4466" s="98" t="s">
        <v>106</v>
      </c>
      <c r="AQ4466" s="1">
        <v>1</v>
      </c>
    </row>
    <row r="4467" spans="2:43" x14ac:dyDescent="0.25">
      <c r="B4467" s="74">
        <v>2011</v>
      </c>
      <c r="C4467" s="74">
        <v>1</v>
      </c>
      <c r="J4467" s="1" t="s">
        <v>1840</v>
      </c>
      <c r="AC4467" s="1" t="s">
        <v>1847</v>
      </c>
      <c r="AD4467" s="1">
        <v>1</v>
      </c>
      <c r="AH4467" s="1" t="s">
        <v>1847</v>
      </c>
      <c r="AI4467" s="1">
        <v>6.9</v>
      </c>
      <c r="AP4467" s="98" t="s">
        <v>106</v>
      </c>
      <c r="AQ4467" s="1">
        <v>1</v>
      </c>
    </row>
    <row r="4468" spans="2:43" x14ac:dyDescent="0.25">
      <c r="B4468" s="70">
        <v>2010</v>
      </c>
      <c r="C4468" s="70">
        <v>2</v>
      </c>
      <c r="J4468" s="1" t="s">
        <v>1840</v>
      </c>
      <c r="AC4468" s="1" t="s">
        <v>1847</v>
      </c>
      <c r="AD4468" s="1">
        <v>1</v>
      </c>
      <c r="AH4468" s="1" t="s">
        <v>1847</v>
      </c>
      <c r="AI4468" s="1">
        <v>6.94</v>
      </c>
      <c r="AP4468" s="98" t="s">
        <v>106</v>
      </c>
      <c r="AQ4468" s="1">
        <v>1</v>
      </c>
    </row>
    <row r="4469" spans="2:43" x14ac:dyDescent="0.25">
      <c r="B4469" s="74">
        <v>2009</v>
      </c>
      <c r="C4469" s="74">
        <v>2</v>
      </c>
      <c r="J4469" s="1" t="s">
        <v>1847</v>
      </c>
      <c r="AC4469" s="1" t="s">
        <v>1847</v>
      </c>
      <c r="AD4469" s="1">
        <v>1</v>
      </c>
      <c r="AH4469" s="1" t="s">
        <v>1847</v>
      </c>
      <c r="AI4469" s="1">
        <v>6.87</v>
      </c>
      <c r="AP4469" s="98" t="s">
        <v>106</v>
      </c>
      <c r="AQ4469" s="1">
        <v>1</v>
      </c>
    </row>
    <row r="4470" spans="2:43" x14ac:dyDescent="0.25">
      <c r="B4470" s="70">
        <v>2008</v>
      </c>
      <c r="C4470" s="70">
        <v>2</v>
      </c>
      <c r="J4470" s="1" t="s">
        <v>1847</v>
      </c>
      <c r="AC4470" s="1" t="s">
        <v>1847</v>
      </c>
      <c r="AD4470" s="1">
        <v>1</v>
      </c>
      <c r="AH4470" s="1" t="s">
        <v>1847</v>
      </c>
      <c r="AI4470" s="1">
        <v>6.74</v>
      </c>
      <c r="AP4470" s="98" t="s">
        <v>106</v>
      </c>
      <c r="AQ4470" s="1">
        <v>1</v>
      </c>
    </row>
    <row r="4471" spans="2:43" x14ac:dyDescent="0.25">
      <c r="B4471" s="74">
        <v>2007</v>
      </c>
      <c r="C4471" s="74">
        <v>2</v>
      </c>
      <c r="J4471" s="1" t="s">
        <v>1847</v>
      </c>
      <c r="AC4471" s="1" t="s">
        <v>1847</v>
      </c>
      <c r="AD4471" s="1">
        <v>1</v>
      </c>
      <c r="AH4471" s="1" t="s">
        <v>1847</v>
      </c>
      <c r="AI4471" s="1">
        <v>6.16</v>
      </c>
      <c r="AP4471" s="98" t="s">
        <v>106</v>
      </c>
      <c r="AQ4471" s="1">
        <v>1</v>
      </c>
    </row>
    <row r="4472" spans="2:43" x14ac:dyDescent="0.25">
      <c r="B4472" s="70">
        <v>2006</v>
      </c>
      <c r="C4472" s="70">
        <v>2</v>
      </c>
      <c r="J4472" s="1" t="s">
        <v>1847</v>
      </c>
      <c r="AC4472" s="1" t="s">
        <v>1847</v>
      </c>
      <c r="AD4472" s="1">
        <v>1</v>
      </c>
      <c r="AH4472" s="1" t="s">
        <v>1847</v>
      </c>
      <c r="AI4472" s="1">
        <v>5.72</v>
      </c>
      <c r="AP4472" s="98" t="s">
        <v>106</v>
      </c>
      <c r="AQ4472" s="1">
        <v>1</v>
      </c>
    </row>
    <row r="4473" spans="2:43" x14ac:dyDescent="0.25">
      <c r="B4473" s="74">
        <v>2005</v>
      </c>
      <c r="C4473" s="74">
        <v>2</v>
      </c>
      <c r="J4473" s="1" t="s">
        <v>1847</v>
      </c>
      <c r="AC4473" s="1" t="s">
        <v>1847</v>
      </c>
      <c r="AD4473" s="1">
        <v>1</v>
      </c>
      <c r="AH4473" s="1" t="s">
        <v>1847</v>
      </c>
      <c r="AI4473" s="1">
        <v>5.53</v>
      </c>
      <c r="AP4473" s="98" t="s">
        <v>106</v>
      </c>
      <c r="AQ4473" s="1">
        <v>1</v>
      </c>
    </row>
    <row r="4474" spans="2:43" x14ac:dyDescent="0.25">
      <c r="B4474" s="70">
        <v>2004</v>
      </c>
      <c r="C4474" s="70">
        <v>2</v>
      </c>
      <c r="J4474" s="1" t="s">
        <v>1847</v>
      </c>
      <c r="AC4474" s="1" t="s">
        <v>1847</v>
      </c>
      <c r="AD4474" s="1">
        <v>1</v>
      </c>
      <c r="AH4474" s="1" t="s">
        <v>1847</v>
      </c>
      <c r="AI4474" s="1">
        <v>5.69</v>
      </c>
      <c r="AP4474" s="98" t="s">
        <v>106</v>
      </c>
      <c r="AQ4474" s="1">
        <v>1</v>
      </c>
    </row>
    <row r="4475" spans="2:43" x14ac:dyDescent="0.25">
      <c r="B4475" s="74">
        <v>2003</v>
      </c>
      <c r="C4475" s="74">
        <v>2</v>
      </c>
      <c r="J4475" s="1" t="s">
        <v>1847</v>
      </c>
      <c r="AC4475" s="1" t="s">
        <v>1847</v>
      </c>
      <c r="AD4475" s="1">
        <v>1</v>
      </c>
      <c r="AH4475" s="1" t="s">
        <v>1847</v>
      </c>
      <c r="AI4475" s="1">
        <v>5.52</v>
      </c>
      <c r="AP4475" s="98" t="s">
        <v>106</v>
      </c>
      <c r="AQ4475" s="1">
        <v>1</v>
      </c>
    </row>
    <row r="4476" spans="2:43" x14ac:dyDescent="0.25">
      <c r="B4476" s="70">
        <v>2002</v>
      </c>
      <c r="C4476" s="70">
        <v>2</v>
      </c>
      <c r="J4476" s="1" t="s">
        <v>1847</v>
      </c>
      <c r="AC4476" s="1" t="s">
        <v>1847</v>
      </c>
      <c r="AD4476" s="1">
        <v>1</v>
      </c>
      <c r="AH4476" s="1" t="s">
        <v>1847</v>
      </c>
      <c r="AI4476" s="1">
        <v>5.52</v>
      </c>
      <c r="AP4476" s="98" t="s">
        <v>106</v>
      </c>
      <c r="AQ4476" s="1">
        <v>1</v>
      </c>
    </row>
    <row r="4477" spans="2:43" x14ac:dyDescent="0.25">
      <c r="B4477" s="74">
        <v>2001</v>
      </c>
      <c r="C4477" s="74">
        <v>2</v>
      </c>
      <c r="J4477" s="1" t="s">
        <v>1847</v>
      </c>
      <c r="AC4477" s="1" t="s">
        <v>1847</v>
      </c>
      <c r="AD4477" s="1">
        <v>2</v>
      </c>
      <c r="AH4477" s="1" t="s">
        <v>1847</v>
      </c>
      <c r="AI4477" s="1">
        <v>5.43</v>
      </c>
      <c r="AP4477" s="98" t="s">
        <v>106</v>
      </c>
      <c r="AQ4477" s="1">
        <v>2</v>
      </c>
    </row>
    <row r="4478" spans="2:43" x14ac:dyDescent="0.25">
      <c r="B4478" s="70">
        <v>2014</v>
      </c>
      <c r="C4478" s="70">
        <v>13</v>
      </c>
      <c r="J4478" s="1" t="s">
        <v>1847</v>
      </c>
      <c r="AC4478" s="1" t="s">
        <v>1841</v>
      </c>
      <c r="AD4478" s="1">
        <v>10</v>
      </c>
      <c r="AH4478" s="1" t="s">
        <v>1841</v>
      </c>
      <c r="AI4478" s="1">
        <v>0.01</v>
      </c>
      <c r="AP4478" s="98" t="s">
        <v>107</v>
      </c>
      <c r="AQ4478" s="1">
        <v>10</v>
      </c>
    </row>
    <row r="4479" spans="2:43" x14ac:dyDescent="0.25">
      <c r="B4479" s="74">
        <v>2013</v>
      </c>
      <c r="C4479" s="74">
        <v>13</v>
      </c>
      <c r="J4479" s="1" t="s">
        <v>1847</v>
      </c>
      <c r="AC4479" s="1" t="s">
        <v>1841</v>
      </c>
      <c r="AD4479" s="1">
        <v>10</v>
      </c>
      <c r="AH4479" s="1" t="s">
        <v>1841</v>
      </c>
      <c r="AI4479" s="1">
        <v>0.01</v>
      </c>
      <c r="AP4479" s="98" t="s">
        <v>107</v>
      </c>
      <c r="AQ4479" s="1">
        <v>10</v>
      </c>
    </row>
    <row r="4480" spans="2:43" x14ac:dyDescent="0.25">
      <c r="B4480" s="70">
        <v>2012</v>
      </c>
      <c r="C4480" s="70">
        <v>13</v>
      </c>
      <c r="J4480" s="1" t="s">
        <v>1847</v>
      </c>
      <c r="AC4480" s="1" t="s">
        <v>1841</v>
      </c>
      <c r="AD4480" s="1">
        <v>10</v>
      </c>
      <c r="AH4480" s="1" t="s">
        <v>1841</v>
      </c>
      <c r="AI4480" s="1">
        <v>0.01</v>
      </c>
      <c r="AP4480" s="98" t="s">
        <v>107</v>
      </c>
      <c r="AQ4480" s="1">
        <v>10</v>
      </c>
    </row>
    <row r="4481" spans="2:43" x14ac:dyDescent="0.25">
      <c r="B4481" s="74">
        <v>2011</v>
      </c>
      <c r="C4481" s="74">
        <v>13</v>
      </c>
      <c r="J4481" s="1" t="s">
        <v>1847</v>
      </c>
      <c r="AC4481" s="1" t="s">
        <v>1841</v>
      </c>
      <c r="AD4481" s="1">
        <v>10</v>
      </c>
      <c r="AH4481" s="1" t="s">
        <v>1841</v>
      </c>
      <c r="AI4481" s="1">
        <v>0.88</v>
      </c>
      <c r="AP4481" s="98" t="s">
        <v>107</v>
      </c>
      <c r="AQ4481" s="1">
        <v>10</v>
      </c>
    </row>
    <row r="4482" spans="2:43" x14ac:dyDescent="0.25">
      <c r="B4482" s="70">
        <v>2010</v>
      </c>
      <c r="C4482" s="70">
        <v>14</v>
      </c>
      <c r="J4482" s="1" t="s">
        <v>1847</v>
      </c>
      <c r="AC4482" s="1" t="s">
        <v>1841</v>
      </c>
      <c r="AD4482" s="1">
        <v>10</v>
      </c>
      <c r="AH4482" s="1" t="s">
        <v>1841</v>
      </c>
      <c r="AI4482" s="1">
        <v>0.79</v>
      </c>
      <c r="AP4482" s="98" t="s">
        <v>107</v>
      </c>
      <c r="AQ4482" s="1">
        <v>10</v>
      </c>
    </row>
    <row r="4483" spans="2:43" x14ac:dyDescent="0.25">
      <c r="B4483" s="74">
        <v>2009</v>
      </c>
      <c r="C4483" s="74">
        <v>14</v>
      </c>
      <c r="J4483" s="1" t="s">
        <v>1841</v>
      </c>
      <c r="AC4483" s="1" t="s">
        <v>1841</v>
      </c>
      <c r="AD4483" s="1">
        <v>11</v>
      </c>
      <c r="AH4483" s="1" t="s">
        <v>1841</v>
      </c>
      <c r="AI4483" s="1">
        <v>0.82</v>
      </c>
      <c r="AP4483" s="98" t="s">
        <v>107</v>
      </c>
      <c r="AQ4483" s="1">
        <v>11</v>
      </c>
    </row>
    <row r="4484" spans="2:43" x14ac:dyDescent="0.25">
      <c r="B4484" s="70">
        <v>2008</v>
      </c>
      <c r="C4484" s="70">
        <v>14</v>
      </c>
      <c r="J4484" s="1" t="s">
        <v>1841</v>
      </c>
      <c r="AC4484" s="1" t="s">
        <v>1841</v>
      </c>
      <c r="AD4484" s="1">
        <v>11</v>
      </c>
      <c r="AH4484" s="1" t="s">
        <v>1841</v>
      </c>
      <c r="AI4484" s="1">
        <v>0.81</v>
      </c>
      <c r="AP4484" s="98" t="s">
        <v>107</v>
      </c>
      <c r="AQ4484" s="1">
        <v>11</v>
      </c>
    </row>
    <row r="4485" spans="2:43" x14ac:dyDescent="0.25">
      <c r="B4485" s="74">
        <v>2007</v>
      </c>
      <c r="C4485" s="74">
        <v>14</v>
      </c>
      <c r="J4485" s="1" t="s">
        <v>1841</v>
      </c>
      <c r="AC4485" s="1" t="s">
        <v>1841</v>
      </c>
      <c r="AD4485" s="1">
        <v>11</v>
      </c>
      <c r="AH4485" s="1" t="s">
        <v>1841</v>
      </c>
      <c r="AI4485" s="1">
        <v>0.71</v>
      </c>
      <c r="AP4485" s="98" t="s">
        <v>107</v>
      </c>
      <c r="AQ4485" s="1">
        <v>11</v>
      </c>
    </row>
    <row r="4486" spans="2:43" x14ac:dyDescent="0.25">
      <c r="B4486" s="70">
        <v>2006</v>
      </c>
      <c r="C4486" s="70">
        <v>14</v>
      </c>
      <c r="J4486" s="1" t="s">
        <v>1841</v>
      </c>
      <c r="AC4486" s="1" t="s">
        <v>1841</v>
      </c>
      <c r="AD4486" s="1">
        <v>11</v>
      </c>
      <c r="AH4486" s="1" t="s">
        <v>1841</v>
      </c>
      <c r="AI4486" s="1">
        <v>0.64</v>
      </c>
      <c r="AP4486" s="98" t="s">
        <v>107</v>
      </c>
      <c r="AQ4486" s="1">
        <v>11</v>
      </c>
    </row>
    <row r="4487" spans="2:43" x14ac:dyDescent="0.25">
      <c r="B4487" s="74">
        <v>2005</v>
      </c>
      <c r="C4487" s="74">
        <v>15</v>
      </c>
      <c r="J4487" s="1" t="s">
        <v>1841</v>
      </c>
      <c r="AC4487" s="1" t="s">
        <v>1841</v>
      </c>
      <c r="AD4487" s="1">
        <v>11</v>
      </c>
      <c r="AH4487" s="1" t="s">
        <v>1841</v>
      </c>
      <c r="AI4487" s="1">
        <v>0.84</v>
      </c>
      <c r="AP4487" s="98" t="s">
        <v>107</v>
      </c>
      <c r="AQ4487" s="1">
        <v>11</v>
      </c>
    </row>
    <row r="4488" spans="2:43" x14ac:dyDescent="0.25">
      <c r="B4488" s="70">
        <v>2004</v>
      </c>
      <c r="C4488" s="70">
        <v>15</v>
      </c>
      <c r="J4488" s="1" t="s">
        <v>1841</v>
      </c>
      <c r="AC4488" s="1" t="s">
        <v>1841</v>
      </c>
      <c r="AD4488" s="1">
        <v>11</v>
      </c>
      <c r="AH4488" s="1" t="s">
        <v>1841</v>
      </c>
      <c r="AI4488" s="1">
        <v>0.57999999999999996</v>
      </c>
      <c r="AP4488" s="98" t="s">
        <v>107</v>
      </c>
      <c r="AQ4488" s="1">
        <v>11</v>
      </c>
    </row>
    <row r="4489" spans="2:43" x14ac:dyDescent="0.25">
      <c r="B4489" s="74">
        <v>2003</v>
      </c>
      <c r="C4489" s="74">
        <v>14</v>
      </c>
      <c r="J4489" s="1" t="s">
        <v>1841</v>
      </c>
      <c r="AC4489" s="1" t="s">
        <v>1841</v>
      </c>
      <c r="AD4489" s="1">
        <v>11</v>
      </c>
      <c r="AH4489" s="1" t="s">
        <v>1841</v>
      </c>
      <c r="AI4489" s="1">
        <v>0.59</v>
      </c>
      <c r="AP4489" s="98" t="s">
        <v>107</v>
      </c>
      <c r="AQ4489" s="1">
        <v>11</v>
      </c>
    </row>
    <row r="4490" spans="2:43" x14ac:dyDescent="0.25">
      <c r="B4490" s="70">
        <v>2002</v>
      </c>
      <c r="C4490" s="70">
        <v>14</v>
      </c>
      <c r="J4490" s="1" t="s">
        <v>1841</v>
      </c>
      <c r="AC4490" s="1" t="s">
        <v>1841</v>
      </c>
      <c r="AD4490" s="1">
        <v>11</v>
      </c>
      <c r="AH4490" s="1" t="s">
        <v>1841</v>
      </c>
      <c r="AI4490" s="1">
        <v>0.61</v>
      </c>
      <c r="AP4490" s="98" t="s">
        <v>107</v>
      </c>
      <c r="AQ4490" s="1">
        <v>11</v>
      </c>
    </row>
    <row r="4491" spans="2:43" x14ac:dyDescent="0.25">
      <c r="B4491" s="74">
        <v>2001</v>
      </c>
      <c r="C4491" s="74">
        <v>14</v>
      </c>
      <c r="J4491" s="1" t="s">
        <v>1841</v>
      </c>
      <c r="AC4491" s="1" t="s">
        <v>1841</v>
      </c>
      <c r="AD4491" s="1">
        <v>11</v>
      </c>
      <c r="AH4491" s="1" t="s">
        <v>1841</v>
      </c>
      <c r="AI4491" s="1">
        <v>0.68</v>
      </c>
      <c r="AP4491" s="98" t="s">
        <v>107</v>
      </c>
      <c r="AQ4491" s="1">
        <v>11</v>
      </c>
    </row>
    <row r="4492" spans="2:43" x14ac:dyDescent="0.25">
      <c r="B4492" s="70">
        <v>2000</v>
      </c>
      <c r="C4492" s="70">
        <v>14</v>
      </c>
      <c r="J4492" s="1" t="s">
        <v>1841</v>
      </c>
      <c r="AC4492" s="1" t="s">
        <v>1841</v>
      </c>
      <c r="AD4492" s="1">
        <v>11</v>
      </c>
      <c r="AH4492" s="1" t="s">
        <v>1841</v>
      </c>
      <c r="AI4492" s="1">
        <v>0.73</v>
      </c>
      <c r="AP4492" s="98" t="s">
        <v>107</v>
      </c>
      <c r="AQ4492" s="1">
        <v>11</v>
      </c>
    </row>
    <row r="4493" spans="2:43" x14ac:dyDescent="0.25">
      <c r="B4493" s="74">
        <v>2014</v>
      </c>
      <c r="C4493" s="74">
        <v>3</v>
      </c>
      <c r="J4493" s="1" t="s">
        <v>1841</v>
      </c>
      <c r="AC4493" s="1" t="s">
        <v>1846</v>
      </c>
      <c r="AD4493" s="1">
        <v>3</v>
      </c>
      <c r="AH4493" s="1" t="s">
        <v>1846</v>
      </c>
      <c r="AI4493" s="1">
        <v>0.01</v>
      </c>
      <c r="AP4493" s="98" t="s">
        <v>108</v>
      </c>
      <c r="AQ4493" s="1">
        <v>3</v>
      </c>
    </row>
    <row r="4494" spans="2:43" x14ac:dyDescent="0.25">
      <c r="B4494" s="70">
        <v>2013</v>
      </c>
      <c r="C4494" s="70">
        <v>3</v>
      </c>
      <c r="J4494" s="1" t="s">
        <v>1841</v>
      </c>
      <c r="AC4494" s="1" t="s">
        <v>1846</v>
      </c>
      <c r="AD4494" s="1">
        <v>3</v>
      </c>
      <c r="AH4494" s="1" t="s">
        <v>1846</v>
      </c>
      <c r="AI4494" s="1">
        <v>5.03</v>
      </c>
      <c r="AP4494" s="98" t="s">
        <v>108</v>
      </c>
      <c r="AQ4494" s="1">
        <v>3</v>
      </c>
    </row>
    <row r="4495" spans="2:43" x14ac:dyDescent="0.25">
      <c r="B4495" s="74">
        <v>2012</v>
      </c>
      <c r="C4495" s="74">
        <v>3</v>
      </c>
      <c r="J4495" s="1" t="s">
        <v>1841</v>
      </c>
      <c r="AC4495" s="1" t="s">
        <v>1846</v>
      </c>
      <c r="AD4495" s="1">
        <v>3</v>
      </c>
      <c r="AH4495" s="1" t="s">
        <v>1846</v>
      </c>
      <c r="AI4495" s="1">
        <v>5.36</v>
      </c>
      <c r="AP4495" s="98" t="s">
        <v>108</v>
      </c>
      <c r="AQ4495" s="1">
        <v>3</v>
      </c>
    </row>
    <row r="4496" spans="2:43" x14ac:dyDescent="0.25">
      <c r="B4496" s="70">
        <v>2011</v>
      </c>
      <c r="C4496" s="70">
        <v>3</v>
      </c>
      <c r="J4496" s="1" t="s">
        <v>1841</v>
      </c>
      <c r="AC4496" s="1" t="s">
        <v>1846</v>
      </c>
      <c r="AD4496" s="1">
        <v>3</v>
      </c>
      <c r="AH4496" s="1" t="s">
        <v>1846</v>
      </c>
      <c r="AI4496" s="1">
        <v>5.79</v>
      </c>
      <c r="AP4496" s="98" t="s">
        <v>108</v>
      </c>
      <c r="AQ4496" s="1">
        <v>3</v>
      </c>
    </row>
    <row r="4497" spans="2:43" x14ac:dyDescent="0.25">
      <c r="B4497" s="74">
        <v>2010</v>
      </c>
      <c r="C4497" s="74">
        <v>3</v>
      </c>
      <c r="J4497" s="1" t="s">
        <v>1841</v>
      </c>
      <c r="AC4497" s="1" t="s">
        <v>1846</v>
      </c>
      <c r="AD4497" s="1">
        <v>3</v>
      </c>
      <c r="AH4497" s="1" t="s">
        <v>1846</v>
      </c>
      <c r="AI4497" s="1">
        <v>5.65</v>
      </c>
      <c r="AP4497" s="98" t="s">
        <v>108</v>
      </c>
      <c r="AQ4497" s="1">
        <v>3</v>
      </c>
    </row>
    <row r="4498" spans="2:43" x14ac:dyDescent="0.25">
      <c r="B4498" s="70">
        <v>2009</v>
      </c>
      <c r="C4498" s="70">
        <v>3</v>
      </c>
      <c r="J4498" s="1" t="s">
        <v>1846</v>
      </c>
      <c r="AC4498" s="1" t="s">
        <v>1846</v>
      </c>
      <c r="AD4498" s="1">
        <v>3</v>
      </c>
      <c r="AH4498" s="1" t="s">
        <v>1846</v>
      </c>
      <c r="AI4498" s="1">
        <v>5.39</v>
      </c>
      <c r="AP4498" s="98" t="s">
        <v>108</v>
      </c>
      <c r="AQ4498" s="1">
        <v>3</v>
      </c>
    </row>
    <row r="4499" spans="2:43" x14ac:dyDescent="0.25">
      <c r="B4499" s="74">
        <v>2008</v>
      </c>
      <c r="C4499" s="74">
        <v>4</v>
      </c>
      <c r="J4499" s="1" t="s">
        <v>1846</v>
      </c>
      <c r="AC4499" s="1" t="s">
        <v>1846</v>
      </c>
      <c r="AD4499" s="1">
        <v>3</v>
      </c>
      <c r="AH4499" s="1" t="s">
        <v>1846</v>
      </c>
      <c r="AI4499" s="1">
        <v>6.14</v>
      </c>
      <c r="AP4499" s="98" t="s">
        <v>108</v>
      </c>
      <c r="AQ4499" s="1">
        <v>3</v>
      </c>
    </row>
    <row r="4500" spans="2:43" x14ac:dyDescent="0.25">
      <c r="B4500" s="70">
        <v>2007</v>
      </c>
      <c r="C4500" s="70">
        <v>4</v>
      </c>
      <c r="J4500" s="1" t="s">
        <v>1846</v>
      </c>
      <c r="AC4500" s="1" t="s">
        <v>1846</v>
      </c>
      <c r="AD4500" s="1">
        <v>3</v>
      </c>
      <c r="AH4500" s="1" t="s">
        <v>1846</v>
      </c>
      <c r="AI4500" s="1">
        <v>5.61</v>
      </c>
      <c r="AP4500" s="98" t="s">
        <v>108</v>
      </c>
      <c r="AQ4500" s="1">
        <v>3</v>
      </c>
    </row>
    <row r="4501" spans="2:43" x14ac:dyDescent="0.25">
      <c r="B4501" s="74">
        <v>2006</v>
      </c>
      <c r="C4501" s="74">
        <v>4</v>
      </c>
      <c r="J4501" s="1" t="s">
        <v>1846</v>
      </c>
      <c r="AC4501" s="1" t="s">
        <v>1846</v>
      </c>
      <c r="AD4501" s="1">
        <v>3</v>
      </c>
      <c r="AH4501" s="1" t="s">
        <v>1846</v>
      </c>
      <c r="AI4501" s="1">
        <v>5.61</v>
      </c>
      <c r="AP4501" s="98" t="s">
        <v>108</v>
      </c>
      <c r="AQ4501" s="1">
        <v>3</v>
      </c>
    </row>
    <row r="4502" spans="2:43" x14ac:dyDescent="0.25">
      <c r="B4502" s="70">
        <v>2005</v>
      </c>
      <c r="C4502" s="70">
        <v>4</v>
      </c>
      <c r="J4502" s="1" t="s">
        <v>1846</v>
      </c>
      <c r="AC4502" s="1" t="s">
        <v>1846</v>
      </c>
      <c r="AD4502" s="1">
        <v>3</v>
      </c>
      <c r="AH4502" s="1" t="s">
        <v>1846</v>
      </c>
      <c r="AI4502" s="1">
        <v>6.38</v>
      </c>
      <c r="AP4502" s="98" t="s">
        <v>108</v>
      </c>
      <c r="AQ4502" s="1">
        <v>3</v>
      </c>
    </row>
    <row r="4503" spans="2:43" x14ac:dyDescent="0.25">
      <c r="B4503" s="74">
        <v>2004</v>
      </c>
      <c r="C4503" s="74">
        <v>4</v>
      </c>
      <c r="J4503" s="1" t="s">
        <v>1846</v>
      </c>
      <c r="AC4503" s="1" t="s">
        <v>1846</v>
      </c>
      <c r="AD4503" s="1">
        <v>3</v>
      </c>
      <c r="AH4503" s="1" t="s">
        <v>1846</v>
      </c>
      <c r="AI4503" s="1">
        <v>6.2</v>
      </c>
      <c r="AP4503" s="98" t="s">
        <v>108</v>
      </c>
      <c r="AQ4503" s="1">
        <v>3</v>
      </c>
    </row>
    <row r="4504" spans="2:43" x14ac:dyDescent="0.25">
      <c r="B4504" s="70">
        <v>2003</v>
      </c>
      <c r="C4504" s="70">
        <v>4</v>
      </c>
      <c r="J4504" s="1" t="s">
        <v>1846</v>
      </c>
      <c r="AC4504" s="1" t="s">
        <v>1846</v>
      </c>
      <c r="AD4504" s="1">
        <v>4</v>
      </c>
      <c r="AH4504" s="1" t="s">
        <v>1846</v>
      </c>
      <c r="AI4504" s="1">
        <v>6.64</v>
      </c>
      <c r="AP4504" s="98" t="s">
        <v>108</v>
      </c>
      <c r="AQ4504" s="1">
        <v>4</v>
      </c>
    </row>
    <row r="4505" spans="2:43" x14ac:dyDescent="0.25">
      <c r="B4505" s="74">
        <v>2014</v>
      </c>
      <c r="C4505" s="74">
        <v>10</v>
      </c>
      <c r="J4505" s="1" t="s">
        <v>1846</v>
      </c>
      <c r="AC4505" s="1" t="s">
        <v>1846</v>
      </c>
      <c r="AD4505" s="1">
        <v>8</v>
      </c>
      <c r="AH4505" s="1" t="s">
        <v>1846</v>
      </c>
      <c r="AI4505" s="1">
        <v>0.01</v>
      </c>
      <c r="AP4505" s="98" t="s">
        <v>109</v>
      </c>
      <c r="AQ4505" s="1">
        <v>8</v>
      </c>
    </row>
    <row r="4506" spans="2:43" x14ac:dyDescent="0.25">
      <c r="B4506" s="70">
        <v>2013</v>
      </c>
      <c r="C4506" s="70">
        <v>11</v>
      </c>
      <c r="J4506" s="1" t="s">
        <v>1846</v>
      </c>
      <c r="AC4506" s="1" t="s">
        <v>1846</v>
      </c>
      <c r="AD4506" s="1">
        <v>8</v>
      </c>
      <c r="AH4506" s="1" t="s">
        <v>1846</v>
      </c>
      <c r="AI4506" s="1">
        <v>5.38</v>
      </c>
      <c r="AP4506" s="98" t="s">
        <v>109</v>
      </c>
      <c r="AQ4506" s="1">
        <v>8</v>
      </c>
    </row>
    <row r="4507" spans="2:43" x14ac:dyDescent="0.25">
      <c r="B4507" s="74">
        <v>2012</v>
      </c>
      <c r="C4507" s="74">
        <v>11</v>
      </c>
      <c r="J4507" s="1" t="s">
        <v>1846</v>
      </c>
      <c r="AC4507" s="1" t="s">
        <v>1846</v>
      </c>
      <c r="AD4507" s="1">
        <v>9</v>
      </c>
      <c r="AH4507" s="1" t="s">
        <v>1846</v>
      </c>
      <c r="AI4507" s="1">
        <v>5.14</v>
      </c>
      <c r="AP4507" s="98" t="s">
        <v>109</v>
      </c>
      <c r="AQ4507" s="1">
        <v>9</v>
      </c>
    </row>
    <row r="4508" spans="2:43" x14ac:dyDescent="0.25">
      <c r="B4508" s="70">
        <v>2011</v>
      </c>
      <c r="C4508" s="70">
        <v>12</v>
      </c>
      <c r="J4508" s="1" t="s">
        <v>1846</v>
      </c>
      <c r="AC4508" s="1" t="s">
        <v>1846</v>
      </c>
      <c r="AD4508" s="1">
        <v>9</v>
      </c>
      <c r="AH4508" s="1" t="s">
        <v>1846</v>
      </c>
      <c r="AI4508" s="1">
        <v>4.83</v>
      </c>
      <c r="AP4508" s="98" t="s">
        <v>109</v>
      </c>
      <c r="AQ4508" s="1">
        <v>9</v>
      </c>
    </row>
    <row r="4509" spans="2:43" x14ac:dyDescent="0.25">
      <c r="B4509" s="74">
        <v>2010</v>
      </c>
      <c r="C4509" s="74">
        <v>12</v>
      </c>
      <c r="J4509" s="1" t="s">
        <v>1846</v>
      </c>
      <c r="AC4509" s="1" t="s">
        <v>1846</v>
      </c>
      <c r="AD4509" s="1">
        <v>10</v>
      </c>
      <c r="AH4509" s="1" t="s">
        <v>1846</v>
      </c>
      <c r="AI4509" s="1">
        <v>4.72</v>
      </c>
      <c r="AP4509" s="98" t="s">
        <v>109</v>
      </c>
      <c r="AQ4509" s="1">
        <v>10</v>
      </c>
    </row>
    <row r="4510" spans="2:43" x14ac:dyDescent="0.25">
      <c r="B4510" s="70">
        <v>2009</v>
      </c>
      <c r="C4510" s="70">
        <v>13</v>
      </c>
      <c r="J4510" s="1" t="s">
        <v>1846</v>
      </c>
      <c r="AC4510" s="1" t="s">
        <v>1846</v>
      </c>
      <c r="AD4510" s="1">
        <v>10</v>
      </c>
      <c r="AH4510" s="1" t="s">
        <v>1846</v>
      </c>
      <c r="AI4510" s="1">
        <v>4.6900000000000004</v>
      </c>
      <c r="AP4510" s="98" t="s">
        <v>109</v>
      </c>
      <c r="AQ4510" s="1">
        <v>10</v>
      </c>
    </row>
    <row r="4511" spans="2:43" x14ac:dyDescent="0.25">
      <c r="B4511" s="74">
        <v>2008</v>
      </c>
      <c r="C4511" s="74">
        <v>14</v>
      </c>
      <c r="J4511" s="1" t="s">
        <v>1846</v>
      </c>
      <c r="AC4511" s="1" t="s">
        <v>1846</v>
      </c>
      <c r="AD4511" s="1">
        <v>11</v>
      </c>
      <c r="AH4511" s="1" t="s">
        <v>1846</v>
      </c>
      <c r="AI4511" s="1">
        <v>4.8499999999999996</v>
      </c>
      <c r="AP4511" s="98" t="s">
        <v>109</v>
      </c>
      <c r="AQ4511" s="1">
        <v>11</v>
      </c>
    </row>
    <row r="4512" spans="2:43" x14ac:dyDescent="0.25">
      <c r="B4512" s="70">
        <v>2007</v>
      </c>
      <c r="C4512" s="70">
        <v>15</v>
      </c>
      <c r="J4512" s="1" t="s">
        <v>1846</v>
      </c>
      <c r="AC4512" s="1" t="s">
        <v>1846</v>
      </c>
      <c r="AD4512" s="1">
        <v>11</v>
      </c>
      <c r="AH4512" s="1" t="s">
        <v>1846</v>
      </c>
      <c r="AI4512" s="1">
        <v>4.29</v>
      </c>
      <c r="AP4512" s="98" t="s">
        <v>109</v>
      </c>
      <c r="AQ4512" s="1">
        <v>11</v>
      </c>
    </row>
    <row r="4513" spans="2:43" x14ac:dyDescent="0.25">
      <c r="B4513" s="74">
        <v>2006</v>
      </c>
      <c r="C4513" s="74">
        <v>15</v>
      </c>
      <c r="J4513" s="1" t="s">
        <v>1846</v>
      </c>
      <c r="AC4513" s="1" t="s">
        <v>1846</v>
      </c>
      <c r="AD4513" s="1">
        <v>12</v>
      </c>
      <c r="AH4513" s="1" t="s">
        <v>1846</v>
      </c>
      <c r="AI4513" s="1">
        <v>4.22</v>
      </c>
      <c r="AP4513" s="98" t="s">
        <v>109</v>
      </c>
      <c r="AQ4513" s="1">
        <v>12</v>
      </c>
    </row>
    <row r="4514" spans="2:43" x14ac:dyDescent="0.25">
      <c r="B4514" s="70">
        <v>2005</v>
      </c>
      <c r="C4514" s="70">
        <v>16</v>
      </c>
      <c r="J4514" s="1" t="s">
        <v>1846</v>
      </c>
      <c r="AC4514" s="1" t="s">
        <v>1846</v>
      </c>
      <c r="AD4514" s="1">
        <v>13</v>
      </c>
      <c r="AH4514" s="1" t="s">
        <v>1846</v>
      </c>
      <c r="AI4514" s="1">
        <v>4.4400000000000004</v>
      </c>
      <c r="AP4514" s="98" t="s">
        <v>109</v>
      </c>
      <c r="AQ4514" s="1">
        <v>13</v>
      </c>
    </row>
    <row r="4515" spans="2:43" x14ac:dyDescent="0.25">
      <c r="B4515" s="74">
        <v>2004</v>
      </c>
      <c r="C4515" s="74">
        <v>18</v>
      </c>
      <c r="J4515" s="1" t="s">
        <v>1846</v>
      </c>
      <c r="AC4515" s="1" t="s">
        <v>1846</v>
      </c>
      <c r="AD4515" s="1">
        <v>14</v>
      </c>
      <c r="AH4515" s="1" t="s">
        <v>1846</v>
      </c>
      <c r="AI4515" s="1">
        <v>4.2699999999999996</v>
      </c>
      <c r="AP4515" s="98" t="s">
        <v>109</v>
      </c>
      <c r="AQ4515" s="1">
        <v>14</v>
      </c>
    </row>
    <row r="4516" spans="2:43" x14ac:dyDescent="0.25">
      <c r="B4516" s="70">
        <v>2003</v>
      </c>
      <c r="C4516" s="70">
        <v>19</v>
      </c>
      <c r="J4516" s="1" t="s">
        <v>1846</v>
      </c>
      <c r="AC4516" s="1" t="s">
        <v>1846</v>
      </c>
      <c r="AD4516" s="1">
        <v>15</v>
      </c>
      <c r="AH4516" s="1" t="s">
        <v>1846</v>
      </c>
      <c r="AI4516" s="1">
        <v>4.5</v>
      </c>
      <c r="AP4516" s="98" t="s">
        <v>109</v>
      </c>
      <c r="AQ4516" s="1">
        <v>15</v>
      </c>
    </row>
    <row r="4517" spans="2:43" x14ac:dyDescent="0.25">
      <c r="B4517" s="74">
        <v>2014</v>
      </c>
      <c r="C4517" s="74">
        <v>68</v>
      </c>
      <c r="J4517" s="1" t="s">
        <v>1846</v>
      </c>
      <c r="AC4517" s="1" t="s">
        <v>1840</v>
      </c>
      <c r="AD4517" s="1">
        <v>54</v>
      </c>
      <c r="AH4517" s="1" t="s">
        <v>1840</v>
      </c>
      <c r="AI4517" s="1">
        <v>4.5199999999999996</v>
      </c>
      <c r="AP4517" s="98" t="s">
        <v>110</v>
      </c>
      <c r="AQ4517" s="1">
        <v>54</v>
      </c>
    </row>
    <row r="4518" spans="2:43" x14ac:dyDescent="0.25">
      <c r="B4518" s="70">
        <v>2013</v>
      </c>
      <c r="C4518" s="70">
        <v>69</v>
      </c>
      <c r="J4518" s="1" t="s">
        <v>1846</v>
      </c>
      <c r="AC4518" s="1" t="s">
        <v>1840</v>
      </c>
      <c r="AD4518" s="1">
        <v>55</v>
      </c>
      <c r="AH4518" s="1" t="s">
        <v>1840</v>
      </c>
      <c r="AI4518" s="1">
        <v>4.6100000000000003</v>
      </c>
      <c r="AP4518" s="98" t="s">
        <v>110</v>
      </c>
      <c r="AQ4518" s="1">
        <v>55</v>
      </c>
    </row>
    <row r="4519" spans="2:43" x14ac:dyDescent="0.25">
      <c r="B4519" s="74">
        <v>2012</v>
      </c>
      <c r="C4519" s="74">
        <v>71</v>
      </c>
      <c r="J4519" s="1" t="s">
        <v>1846</v>
      </c>
      <c r="AC4519" s="1" t="s">
        <v>1840</v>
      </c>
      <c r="AD4519" s="1">
        <v>56</v>
      </c>
      <c r="AH4519" s="1" t="s">
        <v>1840</v>
      </c>
      <c r="AI4519" s="1">
        <v>5.0199999999999996</v>
      </c>
      <c r="AP4519" s="98" t="s">
        <v>110</v>
      </c>
      <c r="AQ4519" s="1">
        <v>56</v>
      </c>
    </row>
    <row r="4520" spans="2:43" x14ac:dyDescent="0.25">
      <c r="B4520" s="70">
        <v>2011</v>
      </c>
      <c r="C4520" s="70">
        <v>72</v>
      </c>
      <c r="J4520" s="1" t="s">
        <v>1846</v>
      </c>
      <c r="AC4520" s="1" t="s">
        <v>1840</v>
      </c>
      <c r="AD4520" s="1">
        <v>57</v>
      </c>
      <c r="AH4520" s="1" t="s">
        <v>1840</v>
      </c>
      <c r="AI4520" s="1">
        <v>4.96</v>
      </c>
      <c r="AP4520" s="98" t="s">
        <v>110</v>
      </c>
      <c r="AQ4520" s="1">
        <v>57</v>
      </c>
    </row>
    <row r="4521" spans="2:43" x14ac:dyDescent="0.25">
      <c r="B4521" s="74">
        <v>2010</v>
      </c>
      <c r="C4521" s="74">
        <v>74</v>
      </c>
      <c r="J4521" s="1" t="s">
        <v>1846</v>
      </c>
      <c r="AC4521" s="1" t="s">
        <v>1840</v>
      </c>
      <c r="AD4521" s="1">
        <v>58</v>
      </c>
      <c r="AH4521" s="1" t="s">
        <v>1840</v>
      </c>
      <c r="AI4521" s="1">
        <v>4.8499999999999996</v>
      </c>
      <c r="AP4521" s="98" t="s">
        <v>110</v>
      </c>
      <c r="AQ4521" s="1">
        <v>58</v>
      </c>
    </row>
    <row r="4522" spans="2:43" x14ac:dyDescent="0.25">
      <c r="B4522" s="70">
        <v>2009</v>
      </c>
      <c r="C4522" s="70">
        <v>76</v>
      </c>
      <c r="J4522" s="1" t="s">
        <v>1840</v>
      </c>
      <c r="AC4522" s="1" t="s">
        <v>1840</v>
      </c>
      <c r="AD4522" s="1">
        <v>59</v>
      </c>
      <c r="AH4522" s="1" t="s">
        <v>1840</v>
      </c>
      <c r="AI4522" s="1">
        <v>4.42</v>
      </c>
      <c r="AP4522" s="98" t="s">
        <v>110</v>
      </c>
      <c r="AQ4522" s="1">
        <v>59</v>
      </c>
    </row>
    <row r="4523" spans="2:43" x14ac:dyDescent="0.25">
      <c r="B4523" s="74">
        <v>2008</v>
      </c>
      <c r="C4523" s="74">
        <v>78</v>
      </c>
      <c r="J4523" s="1" t="s">
        <v>1840</v>
      </c>
      <c r="AC4523" s="1" t="s">
        <v>1840</v>
      </c>
      <c r="AD4523" s="1">
        <v>60</v>
      </c>
      <c r="AH4523" s="1" t="s">
        <v>1840</v>
      </c>
      <c r="AI4523" s="1">
        <v>4.21</v>
      </c>
      <c r="AP4523" s="98" t="s">
        <v>110</v>
      </c>
      <c r="AQ4523" s="1">
        <v>60</v>
      </c>
    </row>
    <row r="4524" spans="2:43" x14ac:dyDescent="0.25">
      <c r="B4524" s="70">
        <v>2007</v>
      </c>
      <c r="C4524" s="70">
        <v>80</v>
      </c>
      <c r="J4524" s="1" t="s">
        <v>1840</v>
      </c>
      <c r="AC4524" s="1" t="s">
        <v>1840</v>
      </c>
      <c r="AD4524" s="1">
        <v>62</v>
      </c>
      <c r="AH4524" s="1" t="s">
        <v>1840</v>
      </c>
      <c r="AI4524" s="1">
        <v>4.1900000000000004</v>
      </c>
      <c r="AP4524" s="98" t="s">
        <v>110</v>
      </c>
      <c r="AQ4524" s="1">
        <v>62</v>
      </c>
    </row>
    <row r="4525" spans="2:43" x14ac:dyDescent="0.25">
      <c r="B4525" s="74">
        <v>2006</v>
      </c>
      <c r="C4525" s="74">
        <v>82</v>
      </c>
      <c r="J4525" s="1" t="s">
        <v>1840</v>
      </c>
      <c r="AC4525" s="1" t="s">
        <v>1840</v>
      </c>
      <c r="AD4525" s="1">
        <v>63</v>
      </c>
      <c r="AH4525" s="1" t="s">
        <v>1840</v>
      </c>
      <c r="AI4525" s="1">
        <v>4.08</v>
      </c>
      <c r="AP4525" s="98" t="s">
        <v>110</v>
      </c>
      <c r="AQ4525" s="1">
        <v>63</v>
      </c>
    </row>
    <row r="4526" spans="2:43" x14ac:dyDescent="0.25">
      <c r="B4526" s="70">
        <v>2005</v>
      </c>
      <c r="C4526" s="70">
        <v>84</v>
      </c>
      <c r="J4526" s="1" t="s">
        <v>1840</v>
      </c>
      <c r="AC4526" s="1" t="s">
        <v>1840</v>
      </c>
      <c r="AD4526" s="1">
        <v>65</v>
      </c>
      <c r="AH4526" s="1" t="s">
        <v>1840</v>
      </c>
      <c r="AI4526" s="1">
        <v>4.22</v>
      </c>
      <c r="AP4526" s="98" t="s">
        <v>110</v>
      </c>
      <c r="AQ4526" s="1">
        <v>65</v>
      </c>
    </row>
    <row r="4527" spans="2:43" x14ac:dyDescent="0.25">
      <c r="B4527" s="74">
        <v>2004</v>
      </c>
      <c r="C4527" s="74">
        <v>86</v>
      </c>
      <c r="J4527" s="1" t="s">
        <v>1840</v>
      </c>
      <c r="AC4527" s="1" t="s">
        <v>1840</v>
      </c>
      <c r="AD4527" s="1">
        <v>66</v>
      </c>
      <c r="AH4527" s="1" t="s">
        <v>1840</v>
      </c>
      <c r="AI4527" s="1">
        <v>4.45</v>
      </c>
      <c r="AP4527" s="98" t="s">
        <v>110</v>
      </c>
      <c r="AQ4527" s="1">
        <v>66</v>
      </c>
    </row>
    <row r="4528" spans="2:43" x14ac:dyDescent="0.25">
      <c r="B4528" s="70">
        <v>2003</v>
      </c>
      <c r="C4528" s="70">
        <v>87</v>
      </c>
      <c r="J4528" s="1" t="s">
        <v>1840</v>
      </c>
      <c r="AC4528" s="1" t="s">
        <v>1840</v>
      </c>
      <c r="AD4528" s="1">
        <v>67</v>
      </c>
      <c r="AH4528" s="1" t="s">
        <v>1840</v>
      </c>
      <c r="AI4528" s="1">
        <v>4.4400000000000004</v>
      </c>
      <c r="AP4528" s="98" t="s">
        <v>110</v>
      </c>
      <c r="AQ4528" s="1">
        <v>67</v>
      </c>
    </row>
    <row r="4529" spans="2:43" x14ac:dyDescent="0.25">
      <c r="B4529" s="74">
        <v>2002</v>
      </c>
      <c r="C4529" s="74">
        <v>89</v>
      </c>
      <c r="J4529" s="1" t="s">
        <v>1840</v>
      </c>
      <c r="AC4529" s="1" t="s">
        <v>1840</v>
      </c>
      <c r="AD4529" s="1">
        <v>68</v>
      </c>
      <c r="AH4529" s="1" t="s">
        <v>1840</v>
      </c>
      <c r="AI4529" s="1">
        <v>4.42</v>
      </c>
      <c r="AP4529" s="98" t="s">
        <v>110</v>
      </c>
      <c r="AQ4529" s="1">
        <v>68</v>
      </c>
    </row>
    <row r="4530" spans="2:43" x14ac:dyDescent="0.25">
      <c r="B4530" s="70">
        <v>2001</v>
      </c>
      <c r="C4530" s="70">
        <v>89</v>
      </c>
      <c r="J4530" s="1" t="s">
        <v>1840</v>
      </c>
      <c r="AC4530" s="1" t="s">
        <v>1840</v>
      </c>
      <c r="AD4530" s="1">
        <v>68</v>
      </c>
      <c r="AH4530" s="1" t="s">
        <v>1840</v>
      </c>
      <c r="AI4530" s="1">
        <v>4.54</v>
      </c>
      <c r="AP4530" s="98" t="s">
        <v>110</v>
      </c>
      <c r="AQ4530" s="1">
        <v>68</v>
      </c>
    </row>
    <row r="4531" spans="2:43" x14ac:dyDescent="0.25">
      <c r="B4531" s="74">
        <v>2000</v>
      </c>
      <c r="C4531" s="74">
        <v>90</v>
      </c>
      <c r="J4531" s="1" t="s">
        <v>1840</v>
      </c>
      <c r="AC4531" s="1" t="s">
        <v>1840</v>
      </c>
      <c r="AD4531" s="1">
        <v>69</v>
      </c>
      <c r="AH4531" s="1" t="s">
        <v>1840</v>
      </c>
      <c r="AI4531" s="1">
        <v>4.7300000000000004</v>
      </c>
      <c r="AP4531" s="98" t="s">
        <v>110</v>
      </c>
      <c r="AQ4531" s="1">
        <v>69</v>
      </c>
    </row>
    <row r="4532" spans="2:43" x14ac:dyDescent="0.25">
      <c r="B4532" s="70">
        <v>2014</v>
      </c>
      <c r="C4532" s="70">
        <v>2</v>
      </c>
      <c r="J4532" s="1" t="s">
        <v>1840</v>
      </c>
      <c r="AC4532" s="1" t="s">
        <v>1842</v>
      </c>
      <c r="AD4532" s="1">
        <v>2</v>
      </c>
      <c r="AH4532" s="1" t="s">
        <v>1842</v>
      </c>
      <c r="AI4532" s="1">
        <v>10.71</v>
      </c>
      <c r="AP4532" s="98" t="s">
        <v>111</v>
      </c>
      <c r="AQ4532" s="1">
        <v>2</v>
      </c>
    </row>
    <row r="4533" spans="2:43" x14ac:dyDescent="0.25">
      <c r="B4533" s="74">
        <v>2013</v>
      </c>
      <c r="C4533" s="74">
        <v>2</v>
      </c>
      <c r="J4533" s="1" t="s">
        <v>1840</v>
      </c>
      <c r="AC4533" s="1" t="s">
        <v>1842</v>
      </c>
      <c r="AD4533" s="1">
        <v>2</v>
      </c>
      <c r="AH4533" s="1" t="s">
        <v>1842</v>
      </c>
      <c r="AI4533" s="1">
        <v>11.63</v>
      </c>
      <c r="AP4533" s="98" t="s">
        <v>111</v>
      </c>
      <c r="AQ4533" s="1">
        <v>2</v>
      </c>
    </row>
    <row r="4534" spans="2:43" x14ac:dyDescent="0.25">
      <c r="B4534" s="70">
        <v>2012</v>
      </c>
      <c r="C4534" s="70">
        <v>2</v>
      </c>
      <c r="J4534" s="1" t="s">
        <v>1840</v>
      </c>
      <c r="AC4534" s="1" t="s">
        <v>1842</v>
      </c>
      <c r="AD4534" s="1">
        <v>2</v>
      </c>
      <c r="AH4534" s="1" t="s">
        <v>1842</v>
      </c>
      <c r="AI4534" s="1">
        <v>10.81</v>
      </c>
      <c r="AP4534" s="98" t="s">
        <v>111</v>
      </c>
      <c r="AQ4534" s="1">
        <v>2</v>
      </c>
    </row>
    <row r="4535" spans="2:43" x14ac:dyDescent="0.25">
      <c r="B4535" s="74">
        <v>2011</v>
      </c>
      <c r="C4535" s="74">
        <v>2</v>
      </c>
      <c r="J4535" s="1" t="s">
        <v>1840</v>
      </c>
      <c r="AC4535" s="1" t="s">
        <v>1842</v>
      </c>
      <c r="AD4535" s="1">
        <v>2</v>
      </c>
      <c r="AH4535" s="1" t="s">
        <v>1842</v>
      </c>
      <c r="AI4535" s="1">
        <v>10.93</v>
      </c>
      <c r="AP4535" s="98" t="s">
        <v>111</v>
      </c>
      <c r="AQ4535" s="1">
        <v>2</v>
      </c>
    </row>
    <row r="4536" spans="2:43" x14ac:dyDescent="0.25">
      <c r="B4536" s="70">
        <v>2010</v>
      </c>
      <c r="C4536" s="70">
        <v>2</v>
      </c>
      <c r="J4536" s="1" t="s">
        <v>1840</v>
      </c>
      <c r="AC4536" s="1" t="s">
        <v>1842</v>
      </c>
      <c r="AD4536" s="1">
        <v>2</v>
      </c>
      <c r="AH4536" s="1" t="s">
        <v>1842</v>
      </c>
      <c r="AI4536" s="1">
        <v>10.59</v>
      </c>
      <c r="AP4536" s="98" t="s">
        <v>111</v>
      </c>
      <c r="AQ4536" s="1">
        <v>2</v>
      </c>
    </row>
    <row r="4537" spans="2:43" x14ac:dyDescent="0.25">
      <c r="B4537" s="74">
        <v>2009</v>
      </c>
      <c r="C4537" s="74">
        <v>3</v>
      </c>
      <c r="J4537" s="1" t="s">
        <v>1842</v>
      </c>
      <c r="AC4537" s="1" t="s">
        <v>1842</v>
      </c>
      <c r="AD4537" s="1">
        <v>2</v>
      </c>
      <c r="AH4537" s="1" t="s">
        <v>1842</v>
      </c>
      <c r="AI4537" s="1">
        <v>10.7</v>
      </c>
      <c r="AP4537" s="98" t="s">
        <v>111</v>
      </c>
      <c r="AQ4537" s="1">
        <v>2</v>
      </c>
    </row>
    <row r="4538" spans="2:43" x14ac:dyDescent="0.25">
      <c r="B4538" s="70">
        <v>2008</v>
      </c>
      <c r="C4538" s="70">
        <v>3</v>
      </c>
      <c r="J4538" s="1" t="s">
        <v>1842</v>
      </c>
      <c r="AC4538" s="1" t="s">
        <v>1842</v>
      </c>
      <c r="AD4538" s="1">
        <v>2</v>
      </c>
      <c r="AH4538" s="1" t="s">
        <v>1842</v>
      </c>
      <c r="AI4538" s="1">
        <v>11.4</v>
      </c>
      <c r="AP4538" s="98" t="s">
        <v>111</v>
      </c>
      <c r="AQ4538" s="1">
        <v>2</v>
      </c>
    </row>
    <row r="4539" spans="2:43" x14ac:dyDescent="0.25">
      <c r="B4539" s="74">
        <v>2007</v>
      </c>
      <c r="C4539" s="74">
        <v>3</v>
      </c>
      <c r="J4539" s="1" t="s">
        <v>1842</v>
      </c>
      <c r="AC4539" s="1" t="s">
        <v>1842</v>
      </c>
      <c r="AD4539" s="1">
        <v>2</v>
      </c>
      <c r="AH4539" s="1" t="s">
        <v>1842</v>
      </c>
      <c r="AI4539" s="1">
        <v>10.9</v>
      </c>
      <c r="AP4539" s="98" t="s">
        <v>111</v>
      </c>
      <c r="AQ4539" s="1">
        <v>2</v>
      </c>
    </row>
    <row r="4540" spans="2:43" x14ac:dyDescent="0.25">
      <c r="B4540" s="70">
        <v>2006</v>
      </c>
      <c r="C4540" s="70">
        <v>3</v>
      </c>
      <c r="J4540" s="1" t="s">
        <v>1842</v>
      </c>
      <c r="AC4540" s="1" t="s">
        <v>1842</v>
      </c>
      <c r="AD4540" s="1">
        <v>2</v>
      </c>
      <c r="AH4540" s="1" t="s">
        <v>1842</v>
      </c>
      <c r="AI4540" s="1">
        <v>10.4</v>
      </c>
      <c r="AP4540" s="98" t="s">
        <v>111</v>
      </c>
      <c r="AQ4540" s="1">
        <v>2</v>
      </c>
    </row>
    <row r="4541" spans="2:43" x14ac:dyDescent="0.25">
      <c r="B4541" s="74">
        <v>2005</v>
      </c>
      <c r="C4541" s="74">
        <v>3</v>
      </c>
      <c r="J4541" s="1" t="s">
        <v>1842</v>
      </c>
      <c r="AC4541" s="1" t="s">
        <v>1842</v>
      </c>
      <c r="AD4541" s="1">
        <v>2</v>
      </c>
      <c r="AH4541" s="1" t="s">
        <v>1842</v>
      </c>
      <c r="AI4541" s="1">
        <v>9.5</v>
      </c>
      <c r="AP4541" s="98" t="s">
        <v>111</v>
      </c>
      <c r="AQ4541" s="1">
        <v>2</v>
      </c>
    </row>
    <row r="4542" spans="2:43" x14ac:dyDescent="0.25">
      <c r="B4542" s="70">
        <v>2004</v>
      </c>
      <c r="C4542" s="70">
        <v>3</v>
      </c>
      <c r="J4542" s="1" t="s">
        <v>1842</v>
      </c>
      <c r="AC4542" s="1" t="s">
        <v>1842</v>
      </c>
      <c r="AD4542" s="1">
        <v>2</v>
      </c>
      <c r="AH4542" s="1" t="s">
        <v>1842</v>
      </c>
      <c r="AI4542" s="1">
        <v>9.19</v>
      </c>
      <c r="AP4542" s="98" t="s">
        <v>111</v>
      </c>
      <c r="AQ4542" s="1">
        <v>2</v>
      </c>
    </row>
    <row r="4543" spans="2:43" x14ac:dyDescent="0.25">
      <c r="B4543" s="74">
        <v>2003</v>
      </c>
      <c r="C4543" s="74">
        <v>3</v>
      </c>
      <c r="J4543" s="1" t="s">
        <v>1842</v>
      </c>
      <c r="AC4543" s="1" t="s">
        <v>1842</v>
      </c>
      <c r="AD4543" s="1">
        <v>3</v>
      </c>
      <c r="AH4543" s="1" t="s">
        <v>1842</v>
      </c>
      <c r="AI4543" s="1">
        <v>9.06</v>
      </c>
      <c r="AP4543" s="98" t="s">
        <v>111</v>
      </c>
      <c r="AQ4543" s="1">
        <v>3</v>
      </c>
    </row>
    <row r="4544" spans="2:43" x14ac:dyDescent="0.25">
      <c r="B4544" s="70">
        <v>2002</v>
      </c>
      <c r="C4544" s="70">
        <v>3</v>
      </c>
      <c r="J4544" s="1" t="s">
        <v>1842</v>
      </c>
      <c r="AC4544" s="1" t="s">
        <v>1842</v>
      </c>
      <c r="AD4544" s="1">
        <v>3</v>
      </c>
      <c r="AH4544" s="1" t="s">
        <v>1842</v>
      </c>
      <c r="AI4544" s="1">
        <v>8.02</v>
      </c>
      <c r="AP4544" s="98" t="s">
        <v>111</v>
      </c>
      <c r="AQ4544" s="1">
        <v>3</v>
      </c>
    </row>
    <row r="4545" spans="2:43" x14ac:dyDescent="0.25">
      <c r="B4545" s="74">
        <v>2001</v>
      </c>
      <c r="C4545" s="74">
        <v>3</v>
      </c>
      <c r="J4545" s="1" t="s">
        <v>1842</v>
      </c>
      <c r="AC4545" s="1" t="s">
        <v>1842</v>
      </c>
      <c r="AD4545" s="1">
        <v>3</v>
      </c>
      <c r="AH4545" s="1" t="s">
        <v>1842</v>
      </c>
      <c r="AI4545" s="1">
        <v>7.74</v>
      </c>
      <c r="AP4545" s="98" t="s">
        <v>111</v>
      </c>
      <c r="AQ4545" s="1">
        <v>3</v>
      </c>
    </row>
    <row r="4546" spans="2:43" x14ac:dyDescent="0.25">
      <c r="B4546" s="70">
        <v>2000</v>
      </c>
      <c r="C4546" s="70">
        <v>4</v>
      </c>
      <c r="J4546" s="1" t="s">
        <v>1842</v>
      </c>
      <c r="AC4546" s="1" t="s">
        <v>1842</v>
      </c>
      <c r="AD4546" s="1">
        <v>3</v>
      </c>
      <c r="AH4546" s="1" t="s">
        <v>1842</v>
      </c>
      <c r="AI4546" s="1">
        <v>8.4</v>
      </c>
      <c r="AP4546" s="98" t="s">
        <v>111</v>
      </c>
      <c r="AQ4546" s="1">
        <v>3</v>
      </c>
    </row>
    <row r="4547" spans="2:43" x14ac:dyDescent="0.25">
      <c r="B4547" s="74">
        <v>2014</v>
      </c>
      <c r="C4547" s="74">
        <v>0</v>
      </c>
      <c r="J4547" s="1" t="s">
        <v>1842</v>
      </c>
      <c r="AC4547" s="1" t="s">
        <v>1842</v>
      </c>
      <c r="AD4547" s="1">
        <v>0</v>
      </c>
      <c r="AH4547" s="1" t="s">
        <v>1842</v>
      </c>
      <c r="AI4547" s="1">
        <v>9.8800000000000008</v>
      </c>
      <c r="AP4547" s="98" t="s">
        <v>112</v>
      </c>
      <c r="AQ4547" s="1">
        <v>0</v>
      </c>
    </row>
    <row r="4548" spans="2:43" x14ac:dyDescent="0.25">
      <c r="B4548" s="70">
        <v>2013</v>
      </c>
      <c r="C4548" s="70">
        <v>0</v>
      </c>
      <c r="J4548" s="1" t="s">
        <v>1842</v>
      </c>
      <c r="AC4548" s="1" t="s">
        <v>1842</v>
      </c>
      <c r="AD4548" s="1">
        <v>0</v>
      </c>
      <c r="AH4548" s="1" t="s">
        <v>1842</v>
      </c>
      <c r="AI4548" s="1">
        <v>10</v>
      </c>
      <c r="AP4548" s="98" t="s">
        <v>112</v>
      </c>
      <c r="AQ4548" s="1">
        <v>0</v>
      </c>
    </row>
    <row r="4549" spans="2:43" x14ac:dyDescent="0.25">
      <c r="B4549" s="74">
        <v>2012</v>
      </c>
      <c r="C4549" s="74">
        <v>0</v>
      </c>
      <c r="J4549" s="1" t="s">
        <v>1842</v>
      </c>
      <c r="AC4549" s="1" t="s">
        <v>1842</v>
      </c>
      <c r="AD4549" s="1">
        <v>0</v>
      </c>
      <c r="AH4549" s="1" t="s">
        <v>1842</v>
      </c>
      <c r="AI4549" s="1">
        <v>11.96</v>
      </c>
      <c r="AP4549" s="98" t="s">
        <v>112</v>
      </c>
      <c r="AQ4549" s="1">
        <v>0</v>
      </c>
    </row>
    <row r="4550" spans="2:43" x14ac:dyDescent="0.25">
      <c r="B4550" s="70">
        <v>2011</v>
      </c>
      <c r="C4550" s="70">
        <v>0</v>
      </c>
      <c r="J4550" s="1" t="s">
        <v>1842</v>
      </c>
      <c r="AC4550" s="1" t="s">
        <v>1842</v>
      </c>
      <c r="AD4550" s="1">
        <v>0</v>
      </c>
      <c r="AH4550" s="1" t="s">
        <v>1842</v>
      </c>
      <c r="AI4550" s="1">
        <v>11.92</v>
      </c>
      <c r="AP4550" s="98" t="s">
        <v>112</v>
      </c>
      <c r="AQ4550" s="1">
        <v>0</v>
      </c>
    </row>
    <row r="4551" spans="2:43" x14ac:dyDescent="0.25">
      <c r="B4551" s="74">
        <v>2010</v>
      </c>
      <c r="C4551" s="74">
        <v>0</v>
      </c>
      <c r="J4551" s="1" t="s">
        <v>1842</v>
      </c>
      <c r="AC4551" s="1" t="s">
        <v>1842</v>
      </c>
      <c r="AD4551" s="1">
        <v>0</v>
      </c>
      <c r="AH4551" s="1" t="s">
        <v>1842</v>
      </c>
      <c r="AI4551" s="1">
        <v>12.25</v>
      </c>
      <c r="AP4551" s="98" t="s">
        <v>112</v>
      </c>
      <c r="AQ4551" s="1">
        <v>0</v>
      </c>
    </row>
    <row r="4552" spans="2:43" x14ac:dyDescent="0.25">
      <c r="B4552" s="70">
        <v>2009</v>
      </c>
      <c r="C4552" s="70">
        <v>0</v>
      </c>
      <c r="J4552" s="1" t="s">
        <v>1842</v>
      </c>
      <c r="AC4552" s="1" t="s">
        <v>1842</v>
      </c>
      <c r="AD4552" s="1">
        <v>0</v>
      </c>
      <c r="AH4552" s="1" t="s">
        <v>1842</v>
      </c>
      <c r="AI4552" s="1">
        <v>12.03</v>
      </c>
      <c r="AP4552" s="98" t="s">
        <v>112</v>
      </c>
      <c r="AQ4552" s="1">
        <v>0</v>
      </c>
    </row>
    <row r="4553" spans="2:43" x14ac:dyDescent="0.25">
      <c r="B4553" s="74">
        <v>2008</v>
      </c>
      <c r="C4553" s="74">
        <v>0</v>
      </c>
      <c r="J4553" s="1" t="s">
        <v>1842</v>
      </c>
      <c r="AC4553" s="1" t="s">
        <v>1842</v>
      </c>
      <c r="AD4553" s="1">
        <v>0</v>
      </c>
      <c r="AH4553" s="1" t="s">
        <v>1842</v>
      </c>
      <c r="AI4553" s="1">
        <v>12.35</v>
      </c>
      <c r="AP4553" s="98" t="s">
        <v>112</v>
      </c>
      <c r="AQ4553" s="1">
        <v>0</v>
      </c>
    </row>
    <row r="4554" spans="2:43" x14ac:dyDescent="0.25">
      <c r="B4554" s="70">
        <v>2007</v>
      </c>
      <c r="C4554" s="70">
        <v>0</v>
      </c>
      <c r="J4554" s="1" t="s">
        <v>1842</v>
      </c>
      <c r="AC4554" s="1" t="s">
        <v>1842</v>
      </c>
      <c r="AD4554" s="1">
        <v>0</v>
      </c>
      <c r="AH4554" s="1" t="s">
        <v>1842</v>
      </c>
      <c r="AI4554" s="1">
        <v>12.57</v>
      </c>
      <c r="AP4554" s="98" t="s">
        <v>112</v>
      </c>
      <c r="AQ4554" s="1">
        <v>0</v>
      </c>
    </row>
    <row r="4555" spans="2:43" x14ac:dyDescent="0.25">
      <c r="B4555" s="74">
        <v>2006</v>
      </c>
      <c r="C4555" s="74">
        <v>0</v>
      </c>
      <c r="J4555" s="1" t="s">
        <v>1842</v>
      </c>
      <c r="AC4555" s="1" t="s">
        <v>1842</v>
      </c>
      <c r="AD4555" s="1">
        <v>0</v>
      </c>
      <c r="AH4555" s="1" t="s">
        <v>1842</v>
      </c>
      <c r="AI4555" s="1">
        <v>13.11</v>
      </c>
      <c r="AP4555" s="98" t="s">
        <v>112</v>
      </c>
      <c r="AQ4555" s="1">
        <v>0</v>
      </c>
    </row>
    <row r="4556" spans="2:43" x14ac:dyDescent="0.25">
      <c r="B4556" s="70">
        <v>2005</v>
      </c>
      <c r="C4556" s="70">
        <v>1</v>
      </c>
      <c r="J4556" s="1" t="s">
        <v>1842</v>
      </c>
      <c r="AC4556" s="1" t="s">
        <v>1842</v>
      </c>
      <c r="AD4556" s="1">
        <v>0</v>
      </c>
      <c r="AH4556" s="1" t="s">
        <v>1842</v>
      </c>
      <c r="AI4556" s="1">
        <v>13.33</v>
      </c>
      <c r="AP4556" s="98" t="s">
        <v>112</v>
      </c>
      <c r="AQ4556" s="1">
        <v>0</v>
      </c>
    </row>
    <row r="4557" spans="2:43" x14ac:dyDescent="0.25">
      <c r="B4557" s="74">
        <v>2004</v>
      </c>
      <c r="C4557" s="74">
        <v>1</v>
      </c>
      <c r="J4557" s="1" t="s">
        <v>1842</v>
      </c>
      <c r="AC4557" s="1" t="s">
        <v>1842</v>
      </c>
      <c r="AD4557" s="1">
        <v>0</v>
      </c>
      <c r="AH4557" s="1" t="s">
        <v>1842</v>
      </c>
      <c r="AI4557" s="1">
        <v>13.45</v>
      </c>
      <c r="AP4557" s="98" t="s">
        <v>112</v>
      </c>
      <c r="AQ4557" s="1">
        <v>0</v>
      </c>
    </row>
    <row r="4558" spans="2:43" x14ac:dyDescent="0.25">
      <c r="B4558" s="70">
        <v>2003</v>
      </c>
      <c r="C4558" s="70">
        <v>1</v>
      </c>
      <c r="J4558" s="1" t="s">
        <v>1842</v>
      </c>
      <c r="AC4558" s="1" t="s">
        <v>1842</v>
      </c>
      <c r="AD4558" s="1">
        <v>0</v>
      </c>
      <c r="AH4558" s="1" t="s">
        <v>1842</v>
      </c>
      <c r="AI4558" s="1">
        <v>14.21</v>
      </c>
      <c r="AP4558" s="98" t="s">
        <v>112</v>
      </c>
      <c r="AQ4558" s="1">
        <v>0</v>
      </c>
    </row>
    <row r="4559" spans="2:43" x14ac:dyDescent="0.25">
      <c r="B4559" s="74">
        <v>2002</v>
      </c>
      <c r="C4559" s="74">
        <v>1</v>
      </c>
      <c r="J4559" s="1" t="s">
        <v>1842</v>
      </c>
      <c r="AC4559" s="1" t="s">
        <v>1842</v>
      </c>
      <c r="AD4559" s="1">
        <v>1</v>
      </c>
      <c r="AH4559" s="1" t="s">
        <v>1842</v>
      </c>
      <c r="AI4559" s="1">
        <v>12</v>
      </c>
      <c r="AP4559" s="98" t="s">
        <v>112</v>
      </c>
      <c r="AQ4559" s="1">
        <v>1</v>
      </c>
    </row>
    <row r="4560" spans="2:43" x14ac:dyDescent="0.25">
      <c r="B4560" s="70">
        <v>2001</v>
      </c>
      <c r="C4560" s="70">
        <v>1</v>
      </c>
      <c r="J4560" s="1" t="s">
        <v>1842</v>
      </c>
      <c r="AC4560" s="1" t="s">
        <v>1842</v>
      </c>
      <c r="AD4560" s="1">
        <v>1</v>
      </c>
      <c r="AH4560" s="1" t="s">
        <v>1842</v>
      </c>
      <c r="AI4560" s="1">
        <v>12.22</v>
      </c>
      <c r="AP4560" s="98" t="s">
        <v>112</v>
      </c>
      <c r="AQ4560" s="1">
        <v>1</v>
      </c>
    </row>
    <row r="4561" spans="2:43" x14ac:dyDescent="0.25">
      <c r="B4561" s="74">
        <v>2000</v>
      </c>
      <c r="C4561" s="74">
        <v>1</v>
      </c>
      <c r="J4561" s="1" t="s">
        <v>1842</v>
      </c>
      <c r="AC4561" s="1" t="s">
        <v>1842</v>
      </c>
      <c r="AD4561" s="1">
        <v>1</v>
      </c>
      <c r="AH4561" s="1" t="s">
        <v>1842</v>
      </c>
      <c r="AI4561" s="1">
        <v>11.89</v>
      </c>
      <c r="AP4561" s="98" t="s">
        <v>112</v>
      </c>
      <c r="AQ4561" s="1">
        <v>1</v>
      </c>
    </row>
    <row r="4562" spans="2:43" x14ac:dyDescent="0.25">
      <c r="B4562" s="70">
        <v>2014</v>
      </c>
      <c r="C4562" s="70">
        <v>2</v>
      </c>
      <c r="J4562" s="1" t="s">
        <v>1842</v>
      </c>
      <c r="AC4562" s="1" t="s">
        <v>1842</v>
      </c>
      <c r="AD4562" s="1">
        <v>2</v>
      </c>
      <c r="AH4562" s="1" t="s">
        <v>1842</v>
      </c>
      <c r="AI4562" s="1">
        <v>0.01</v>
      </c>
      <c r="AP4562" s="98" t="s">
        <v>113</v>
      </c>
      <c r="AQ4562" s="1">
        <v>2</v>
      </c>
    </row>
    <row r="4563" spans="2:43" x14ac:dyDescent="0.25">
      <c r="B4563" s="74">
        <v>2013</v>
      </c>
      <c r="C4563" s="74">
        <v>2</v>
      </c>
      <c r="J4563" s="1" t="s">
        <v>1842</v>
      </c>
      <c r="AC4563" s="1" t="s">
        <v>1842</v>
      </c>
      <c r="AD4563" s="1">
        <v>2</v>
      </c>
      <c r="AH4563" s="1" t="s">
        <v>1842</v>
      </c>
      <c r="AI4563" s="1">
        <v>9.59</v>
      </c>
      <c r="AP4563" s="98" t="s">
        <v>113</v>
      </c>
      <c r="AQ4563" s="1">
        <v>2</v>
      </c>
    </row>
    <row r="4564" spans="2:43" x14ac:dyDescent="0.25">
      <c r="B4564" s="70">
        <v>2012</v>
      </c>
      <c r="C4564" s="70">
        <v>2</v>
      </c>
      <c r="J4564" s="1" t="s">
        <v>1842</v>
      </c>
      <c r="AC4564" s="1" t="s">
        <v>1842</v>
      </c>
      <c r="AD4564" s="1">
        <v>2</v>
      </c>
      <c r="AH4564" s="1" t="s">
        <v>1842</v>
      </c>
      <c r="AI4564" s="1">
        <v>9.58</v>
      </c>
      <c r="AP4564" s="98" t="s">
        <v>113</v>
      </c>
      <c r="AQ4564" s="1">
        <v>2</v>
      </c>
    </row>
    <row r="4565" spans="2:43" x14ac:dyDescent="0.25">
      <c r="B4565" s="74">
        <v>2011</v>
      </c>
      <c r="C4565" s="74">
        <v>2</v>
      </c>
      <c r="J4565" s="1" t="s">
        <v>1842</v>
      </c>
      <c r="AC4565" s="1" t="s">
        <v>1842</v>
      </c>
      <c r="AD4565" s="1">
        <v>2</v>
      </c>
      <c r="AH4565" s="1" t="s">
        <v>1842</v>
      </c>
      <c r="AI4565" s="1">
        <v>9.1</v>
      </c>
      <c r="AP4565" s="98" t="s">
        <v>113</v>
      </c>
      <c r="AQ4565" s="1">
        <v>2</v>
      </c>
    </row>
    <row r="4566" spans="2:43" x14ac:dyDescent="0.25">
      <c r="B4566" s="70">
        <v>2010</v>
      </c>
      <c r="C4566" s="70">
        <v>2</v>
      </c>
      <c r="J4566" s="1" t="s">
        <v>1842</v>
      </c>
      <c r="AC4566" s="1" t="s">
        <v>1842</v>
      </c>
      <c r="AD4566" s="1">
        <v>2</v>
      </c>
      <c r="AH4566" s="1" t="s">
        <v>1842</v>
      </c>
      <c r="AI4566" s="1">
        <v>9</v>
      </c>
      <c r="AP4566" s="98" t="s">
        <v>113</v>
      </c>
      <c r="AQ4566" s="1">
        <v>2</v>
      </c>
    </row>
    <row r="4567" spans="2:43" x14ac:dyDescent="0.25">
      <c r="B4567" s="74">
        <v>2009</v>
      </c>
      <c r="C4567" s="74">
        <v>3</v>
      </c>
      <c r="J4567" s="1" t="s">
        <v>1842</v>
      </c>
      <c r="AC4567" s="1" t="s">
        <v>1842</v>
      </c>
      <c r="AD4567" s="1">
        <v>2</v>
      </c>
      <c r="AH4567" s="1" t="s">
        <v>1842</v>
      </c>
      <c r="AI4567" s="1">
        <v>10.4</v>
      </c>
      <c r="AP4567" s="98" t="s">
        <v>113</v>
      </c>
      <c r="AQ4567" s="1">
        <v>2</v>
      </c>
    </row>
    <row r="4568" spans="2:43" x14ac:dyDescent="0.25">
      <c r="B4568" s="70">
        <v>2008</v>
      </c>
      <c r="C4568" s="70">
        <v>3</v>
      </c>
      <c r="J4568" s="1" t="s">
        <v>1842</v>
      </c>
      <c r="AC4568" s="1" t="s">
        <v>1842</v>
      </c>
      <c r="AD4568" s="1">
        <v>2</v>
      </c>
      <c r="AH4568" s="1" t="s">
        <v>1842</v>
      </c>
      <c r="AI4568" s="1">
        <v>11.9</v>
      </c>
      <c r="AP4568" s="98" t="s">
        <v>113</v>
      </c>
      <c r="AQ4568" s="1">
        <v>2</v>
      </c>
    </row>
    <row r="4569" spans="2:43" x14ac:dyDescent="0.25">
      <c r="B4569" s="74">
        <v>2007</v>
      </c>
      <c r="C4569" s="74">
        <v>3</v>
      </c>
      <c r="J4569" s="1" t="s">
        <v>1842</v>
      </c>
      <c r="AC4569" s="1" t="s">
        <v>1842</v>
      </c>
      <c r="AD4569" s="1">
        <v>3</v>
      </c>
      <c r="AH4569" s="1" t="s">
        <v>1842</v>
      </c>
      <c r="AI4569" s="1">
        <v>10.6</v>
      </c>
      <c r="AP4569" s="98" t="s">
        <v>113</v>
      </c>
      <c r="AQ4569" s="1">
        <v>3</v>
      </c>
    </row>
    <row r="4570" spans="2:43" x14ac:dyDescent="0.25">
      <c r="B4570" s="70">
        <v>2006</v>
      </c>
      <c r="C4570" s="70">
        <v>4</v>
      </c>
      <c r="J4570" s="1" t="s">
        <v>1842</v>
      </c>
      <c r="AC4570" s="1" t="s">
        <v>1842</v>
      </c>
      <c r="AD4570" s="1">
        <v>3</v>
      </c>
      <c r="AH4570" s="1" t="s">
        <v>1842</v>
      </c>
      <c r="AI4570" s="1">
        <v>8.51</v>
      </c>
      <c r="AP4570" s="98" t="s">
        <v>113</v>
      </c>
      <c r="AQ4570" s="1">
        <v>3</v>
      </c>
    </row>
    <row r="4571" spans="2:43" x14ac:dyDescent="0.25">
      <c r="B4571" s="74">
        <v>2005</v>
      </c>
      <c r="C4571" s="74">
        <v>4</v>
      </c>
      <c r="J4571" s="1" t="s">
        <v>1842</v>
      </c>
      <c r="AC4571" s="1" t="s">
        <v>1842</v>
      </c>
      <c r="AD4571" s="1">
        <v>3</v>
      </c>
      <c r="AH4571" s="1" t="s">
        <v>1842</v>
      </c>
      <c r="AI4571" s="1">
        <v>7.68</v>
      </c>
      <c r="AP4571" s="98" t="s">
        <v>113</v>
      </c>
      <c r="AQ4571" s="1">
        <v>3</v>
      </c>
    </row>
    <row r="4572" spans="2:43" x14ac:dyDescent="0.25">
      <c r="B4572" s="70">
        <v>2004</v>
      </c>
      <c r="C4572" s="70">
        <v>4</v>
      </c>
      <c r="J4572" s="1" t="s">
        <v>1842</v>
      </c>
      <c r="AC4572" s="1" t="s">
        <v>1842</v>
      </c>
      <c r="AD4572" s="1">
        <v>4</v>
      </c>
      <c r="AH4572" s="1" t="s">
        <v>1842</v>
      </c>
      <c r="AI4572" s="1">
        <v>9.82</v>
      </c>
      <c r="AP4572" s="98" t="s">
        <v>113</v>
      </c>
      <c r="AQ4572" s="1">
        <v>4</v>
      </c>
    </row>
    <row r="4573" spans="2:43" x14ac:dyDescent="0.25">
      <c r="B4573" s="74">
        <v>2003</v>
      </c>
      <c r="C4573" s="74">
        <v>4</v>
      </c>
      <c r="J4573" s="1" t="s">
        <v>1842</v>
      </c>
      <c r="AC4573" s="1" t="s">
        <v>1842</v>
      </c>
      <c r="AD4573" s="1">
        <v>4</v>
      </c>
      <c r="AH4573" s="1" t="s">
        <v>1842</v>
      </c>
      <c r="AI4573" s="1">
        <v>8.7799999999999994</v>
      </c>
      <c r="AP4573" s="98" t="s">
        <v>113</v>
      </c>
      <c r="AQ4573" s="1">
        <v>4</v>
      </c>
    </row>
    <row r="4574" spans="2:43" x14ac:dyDescent="0.25">
      <c r="B4574" s="70">
        <v>2002</v>
      </c>
      <c r="C4574" s="70">
        <v>5</v>
      </c>
      <c r="J4574" s="1" t="s">
        <v>1842</v>
      </c>
      <c r="AC4574" s="1" t="s">
        <v>1842</v>
      </c>
      <c r="AD4574" s="1">
        <v>4</v>
      </c>
      <c r="AH4574" s="1" t="s">
        <v>1842</v>
      </c>
      <c r="AI4574" s="1">
        <v>9.6199999999999992</v>
      </c>
      <c r="AP4574" s="98" t="s">
        <v>113</v>
      </c>
      <c r="AQ4574" s="1">
        <v>4</v>
      </c>
    </row>
    <row r="4575" spans="2:43" x14ac:dyDescent="0.25">
      <c r="B4575" s="74">
        <v>2001</v>
      </c>
      <c r="C4575" s="74">
        <v>5</v>
      </c>
      <c r="J4575" s="1" t="s">
        <v>1842</v>
      </c>
      <c r="AC4575" s="1" t="s">
        <v>1842</v>
      </c>
      <c r="AD4575" s="1">
        <v>4</v>
      </c>
      <c r="AH4575" s="1" t="s">
        <v>1842</v>
      </c>
      <c r="AI4575" s="1">
        <v>9.7799999999999994</v>
      </c>
      <c r="AP4575" s="98" t="s">
        <v>113</v>
      </c>
      <c r="AQ4575" s="1">
        <v>4</v>
      </c>
    </row>
    <row r="4576" spans="2:43" x14ac:dyDescent="0.25">
      <c r="B4576" s="70">
        <v>2000</v>
      </c>
      <c r="C4576" s="70">
        <v>5</v>
      </c>
      <c r="J4576" s="1" t="s">
        <v>1842</v>
      </c>
      <c r="AC4576" s="1" t="s">
        <v>1842</v>
      </c>
      <c r="AD4576" s="1">
        <v>4</v>
      </c>
      <c r="AH4576" s="1" t="s">
        <v>1842</v>
      </c>
      <c r="AI4576" s="1">
        <v>10.16</v>
      </c>
      <c r="AP4576" s="98" t="s">
        <v>113</v>
      </c>
      <c r="AQ4576" s="1">
        <v>4</v>
      </c>
    </row>
    <row r="4577" spans="2:43" x14ac:dyDescent="0.25">
      <c r="B4577" s="74">
        <v>2014</v>
      </c>
      <c r="C4577" s="74">
        <v>15</v>
      </c>
      <c r="J4577" s="1" t="s">
        <v>1842</v>
      </c>
      <c r="AC4577" s="1" t="s">
        <v>1842</v>
      </c>
      <c r="AD4577" s="1">
        <v>13</v>
      </c>
      <c r="AH4577" s="1" t="s">
        <v>1842</v>
      </c>
      <c r="AI4577" s="1">
        <v>10.119999999999999</v>
      </c>
      <c r="AP4577" s="98" t="s">
        <v>114</v>
      </c>
      <c r="AQ4577" s="1">
        <v>13</v>
      </c>
    </row>
    <row r="4578" spans="2:43" x14ac:dyDescent="0.25">
      <c r="B4578" s="70">
        <v>2013</v>
      </c>
      <c r="C4578" s="70">
        <v>16</v>
      </c>
      <c r="J4578" s="1" t="s">
        <v>1842</v>
      </c>
      <c r="AC4578" s="1" t="s">
        <v>1842</v>
      </c>
      <c r="AD4578" s="1">
        <v>14</v>
      </c>
      <c r="AH4578" s="1" t="s">
        <v>1842</v>
      </c>
      <c r="AI4578" s="1">
        <v>10.58</v>
      </c>
      <c r="AP4578" s="98" t="s">
        <v>114</v>
      </c>
      <c r="AQ4578" s="1">
        <v>14</v>
      </c>
    </row>
    <row r="4579" spans="2:43" x14ac:dyDescent="0.25">
      <c r="B4579" s="74">
        <v>2012</v>
      </c>
      <c r="C4579" s="74">
        <v>16</v>
      </c>
      <c r="J4579" s="1" t="s">
        <v>1842</v>
      </c>
      <c r="AC4579" s="1" t="s">
        <v>1842</v>
      </c>
      <c r="AD4579" s="1">
        <v>14</v>
      </c>
      <c r="AH4579" s="1" t="s">
        <v>1842</v>
      </c>
      <c r="AI4579" s="1">
        <v>10.99</v>
      </c>
      <c r="AP4579" s="98" t="s">
        <v>114</v>
      </c>
      <c r="AQ4579" s="1">
        <v>14</v>
      </c>
    </row>
    <row r="4580" spans="2:43" x14ac:dyDescent="0.25">
      <c r="B4580" s="70">
        <v>2011</v>
      </c>
      <c r="C4580" s="70">
        <v>17</v>
      </c>
      <c r="J4580" s="1" t="s">
        <v>1842</v>
      </c>
      <c r="AC4580" s="1" t="s">
        <v>1842</v>
      </c>
      <c r="AD4580" s="1">
        <v>14</v>
      </c>
      <c r="AH4580" s="1" t="s">
        <v>1842</v>
      </c>
      <c r="AI4580" s="1">
        <v>11.04</v>
      </c>
      <c r="AP4580" s="98" t="s">
        <v>114</v>
      </c>
      <c r="AQ4580" s="1">
        <v>14</v>
      </c>
    </row>
    <row r="4581" spans="2:43" x14ac:dyDescent="0.25">
      <c r="B4581" s="74">
        <v>2010</v>
      </c>
      <c r="C4581" s="74">
        <v>17</v>
      </c>
      <c r="J4581" s="1" t="s">
        <v>1842</v>
      </c>
      <c r="AC4581" s="1" t="s">
        <v>1842</v>
      </c>
      <c r="AD4581" s="1">
        <v>15</v>
      </c>
      <c r="AH4581" s="1" t="s">
        <v>1842</v>
      </c>
      <c r="AI4581" s="1">
        <v>11.05</v>
      </c>
      <c r="AP4581" s="98" t="s">
        <v>114</v>
      </c>
      <c r="AQ4581" s="1">
        <v>15</v>
      </c>
    </row>
    <row r="4582" spans="2:43" x14ac:dyDescent="0.25">
      <c r="B4582" s="70">
        <v>2009</v>
      </c>
      <c r="C4582" s="70">
        <v>18</v>
      </c>
      <c r="J4582" s="1" t="s">
        <v>1842</v>
      </c>
      <c r="AC4582" s="1" t="s">
        <v>1842</v>
      </c>
      <c r="AD4582" s="1">
        <v>15</v>
      </c>
      <c r="AH4582" s="1" t="s">
        <v>1842</v>
      </c>
      <c r="AI4582" s="1">
        <v>11.21</v>
      </c>
      <c r="AP4582" s="98" t="s">
        <v>114</v>
      </c>
      <c r="AQ4582" s="1">
        <v>15</v>
      </c>
    </row>
    <row r="4583" spans="2:43" x14ac:dyDescent="0.25">
      <c r="B4583" s="74">
        <v>2008</v>
      </c>
      <c r="C4583" s="74">
        <v>18</v>
      </c>
      <c r="J4583" s="1" t="s">
        <v>1842</v>
      </c>
      <c r="AC4583" s="1" t="s">
        <v>1842</v>
      </c>
      <c r="AD4583" s="1">
        <v>16</v>
      </c>
      <c r="AH4583" s="1" t="s">
        <v>1842</v>
      </c>
      <c r="AI4583" s="1">
        <v>12.04</v>
      </c>
      <c r="AP4583" s="98" t="s">
        <v>114</v>
      </c>
      <c r="AQ4583" s="1">
        <v>16</v>
      </c>
    </row>
    <row r="4584" spans="2:43" x14ac:dyDescent="0.25">
      <c r="B4584" s="70">
        <v>2007</v>
      </c>
      <c r="C4584" s="70">
        <v>19</v>
      </c>
      <c r="J4584" s="1" t="s">
        <v>1842</v>
      </c>
      <c r="AC4584" s="1" t="s">
        <v>1842</v>
      </c>
      <c r="AD4584" s="1">
        <v>16</v>
      </c>
      <c r="AH4584" s="1" t="s">
        <v>1842</v>
      </c>
      <c r="AI4584" s="1">
        <v>12.19</v>
      </c>
      <c r="AP4584" s="98" t="s">
        <v>114</v>
      </c>
      <c r="AQ4584" s="1">
        <v>16</v>
      </c>
    </row>
    <row r="4585" spans="2:43" x14ac:dyDescent="0.25">
      <c r="B4585" s="74">
        <v>2006</v>
      </c>
      <c r="C4585" s="74">
        <v>20</v>
      </c>
      <c r="J4585" s="1" t="s">
        <v>1842</v>
      </c>
      <c r="AC4585" s="1" t="s">
        <v>1842</v>
      </c>
      <c r="AD4585" s="1">
        <v>17</v>
      </c>
      <c r="AH4585" s="1" t="s">
        <v>1842</v>
      </c>
      <c r="AI4585" s="1">
        <v>11.79</v>
      </c>
      <c r="AP4585" s="98" t="s">
        <v>114</v>
      </c>
      <c r="AQ4585" s="1">
        <v>17</v>
      </c>
    </row>
    <row r="4586" spans="2:43" x14ac:dyDescent="0.25">
      <c r="B4586" s="70">
        <v>2005</v>
      </c>
      <c r="C4586" s="70">
        <v>20</v>
      </c>
      <c r="J4586" s="1" t="s">
        <v>1842</v>
      </c>
      <c r="AC4586" s="1" t="s">
        <v>1842</v>
      </c>
      <c r="AD4586" s="1">
        <v>18</v>
      </c>
      <c r="AH4586" s="1" t="s">
        <v>1842</v>
      </c>
      <c r="AI4586" s="1">
        <v>11.57</v>
      </c>
      <c r="AP4586" s="98" t="s">
        <v>114</v>
      </c>
      <c r="AQ4586" s="1">
        <v>18</v>
      </c>
    </row>
    <row r="4587" spans="2:43" x14ac:dyDescent="0.25">
      <c r="B4587" s="74">
        <v>2004</v>
      </c>
      <c r="C4587" s="74">
        <v>21</v>
      </c>
      <c r="J4587" s="1" t="s">
        <v>1842</v>
      </c>
      <c r="AC4587" s="1" t="s">
        <v>1842</v>
      </c>
      <c r="AD4587" s="1">
        <v>19</v>
      </c>
      <c r="AH4587" s="1" t="s">
        <v>1842</v>
      </c>
      <c r="AI4587" s="1">
        <v>11.5</v>
      </c>
      <c r="AP4587" s="98" t="s">
        <v>114</v>
      </c>
      <c r="AQ4587" s="1">
        <v>19</v>
      </c>
    </row>
    <row r="4588" spans="2:43" x14ac:dyDescent="0.25">
      <c r="B4588" s="70">
        <v>2003</v>
      </c>
      <c r="C4588" s="70">
        <v>22</v>
      </c>
      <c r="J4588" s="1" t="s">
        <v>1842</v>
      </c>
      <c r="AC4588" s="1" t="s">
        <v>1842</v>
      </c>
      <c r="AD4588" s="1">
        <v>20</v>
      </c>
      <c r="AH4588" s="1" t="s">
        <v>1842</v>
      </c>
      <c r="AI4588" s="1">
        <v>11.32</v>
      </c>
      <c r="AP4588" s="98" t="s">
        <v>114</v>
      </c>
      <c r="AQ4588" s="1">
        <v>20</v>
      </c>
    </row>
    <row r="4589" spans="2:43" x14ac:dyDescent="0.25">
      <c r="B4589" s="74">
        <v>2002</v>
      </c>
      <c r="C4589" s="74">
        <v>24</v>
      </c>
      <c r="J4589" s="1" t="s">
        <v>1842</v>
      </c>
      <c r="AC4589" s="1" t="s">
        <v>1842</v>
      </c>
      <c r="AD4589" s="1">
        <v>20</v>
      </c>
      <c r="AH4589" s="1" t="s">
        <v>1842</v>
      </c>
      <c r="AI4589" s="1">
        <v>10.87</v>
      </c>
      <c r="AP4589" s="98" t="s">
        <v>114</v>
      </c>
      <c r="AQ4589" s="1">
        <v>20</v>
      </c>
    </row>
    <row r="4590" spans="2:43" x14ac:dyDescent="0.25">
      <c r="B4590" s="70">
        <v>2001</v>
      </c>
      <c r="C4590" s="70">
        <v>25</v>
      </c>
      <c r="J4590" s="1" t="s">
        <v>1842</v>
      </c>
      <c r="AC4590" s="1" t="s">
        <v>1842</v>
      </c>
      <c r="AD4590" s="1">
        <v>21</v>
      </c>
      <c r="AH4590" s="1" t="s">
        <v>1842</v>
      </c>
      <c r="AI4590" s="1">
        <v>10.47</v>
      </c>
      <c r="AP4590" s="98" t="s">
        <v>114</v>
      </c>
      <c r="AQ4590" s="1">
        <v>21</v>
      </c>
    </row>
    <row r="4591" spans="2:43" x14ac:dyDescent="0.25">
      <c r="B4591" s="74">
        <v>2014</v>
      </c>
      <c r="C4591" s="74">
        <v>16</v>
      </c>
      <c r="J4591" s="1" t="s">
        <v>1842</v>
      </c>
      <c r="AC4591" s="1" t="s">
        <v>1843</v>
      </c>
      <c r="AD4591" s="1">
        <v>12</v>
      </c>
      <c r="AH4591" s="1" t="s">
        <v>1843</v>
      </c>
      <c r="AI4591" s="1">
        <v>0.01</v>
      </c>
      <c r="AP4591" s="98" t="s">
        <v>115</v>
      </c>
      <c r="AQ4591" s="1">
        <v>12</v>
      </c>
    </row>
    <row r="4592" spans="2:43" x14ac:dyDescent="0.25">
      <c r="B4592" s="70">
        <v>2013</v>
      </c>
      <c r="C4592" s="70">
        <v>17</v>
      </c>
      <c r="J4592" s="1" t="s">
        <v>1842</v>
      </c>
      <c r="AC4592" s="1" t="s">
        <v>1843</v>
      </c>
      <c r="AD4592" s="1">
        <v>12</v>
      </c>
      <c r="AH4592" s="1" t="s">
        <v>1843</v>
      </c>
      <c r="AI4592" s="1">
        <v>0.01</v>
      </c>
      <c r="AP4592" s="98" t="s">
        <v>115</v>
      </c>
      <c r="AQ4592" s="1">
        <v>12</v>
      </c>
    </row>
    <row r="4593" spans="2:43" x14ac:dyDescent="0.25">
      <c r="B4593" s="74">
        <v>2012</v>
      </c>
      <c r="C4593" s="74">
        <v>18</v>
      </c>
      <c r="J4593" s="1" t="s">
        <v>1842</v>
      </c>
      <c r="AC4593" s="1" t="s">
        <v>1843</v>
      </c>
      <c r="AD4593" s="1">
        <v>13</v>
      </c>
      <c r="AH4593" s="1" t="s">
        <v>1843</v>
      </c>
      <c r="AI4593" s="1">
        <v>0.01</v>
      </c>
      <c r="AP4593" s="98" t="s">
        <v>115</v>
      </c>
      <c r="AQ4593" s="1">
        <v>13</v>
      </c>
    </row>
    <row r="4594" spans="2:43" x14ac:dyDescent="0.25">
      <c r="B4594" s="70">
        <v>2011</v>
      </c>
      <c r="C4594" s="70">
        <v>20</v>
      </c>
      <c r="J4594" s="1" t="s">
        <v>1842</v>
      </c>
      <c r="AC4594" s="1" t="s">
        <v>1843</v>
      </c>
      <c r="AD4594" s="1">
        <v>14</v>
      </c>
      <c r="AH4594" s="1" t="s">
        <v>1843</v>
      </c>
      <c r="AI4594" s="1">
        <v>8.34</v>
      </c>
      <c r="AP4594" s="98" t="s">
        <v>115</v>
      </c>
      <c r="AQ4594" s="1">
        <v>14</v>
      </c>
    </row>
    <row r="4595" spans="2:43" x14ac:dyDescent="0.25">
      <c r="B4595" s="74">
        <v>2010</v>
      </c>
      <c r="C4595" s="74">
        <v>23</v>
      </c>
      <c r="J4595" s="1" t="s">
        <v>1842</v>
      </c>
      <c r="AC4595" s="1" t="s">
        <v>1843</v>
      </c>
      <c r="AD4595" s="1">
        <v>16</v>
      </c>
      <c r="AH4595" s="1" t="s">
        <v>1843</v>
      </c>
      <c r="AI4595" s="1">
        <v>7.92</v>
      </c>
      <c r="AP4595" s="98" t="s">
        <v>115</v>
      </c>
      <c r="AQ4595" s="1">
        <v>16</v>
      </c>
    </row>
    <row r="4596" spans="2:43" x14ac:dyDescent="0.25">
      <c r="B4596" s="70">
        <v>2009</v>
      </c>
      <c r="C4596" s="70">
        <v>25</v>
      </c>
      <c r="J4596" s="1" t="s">
        <v>1843</v>
      </c>
      <c r="AC4596" s="1" t="s">
        <v>1843</v>
      </c>
      <c r="AD4596" s="1">
        <v>17</v>
      </c>
      <c r="AH4596" s="1" t="s">
        <v>1843</v>
      </c>
      <c r="AI4596" s="1">
        <v>7.11</v>
      </c>
      <c r="AP4596" s="98" t="s">
        <v>115</v>
      </c>
      <c r="AQ4596" s="1">
        <v>17</v>
      </c>
    </row>
    <row r="4597" spans="2:43" x14ac:dyDescent="0.25">
      <c r="B4597" s="74">
        <v>2008</v>
      </c>
      <c r="C4597" s="74">
        <v>28</v>
      </c>
      <c r="J4597" s="1" t="s">
        <v>1843</v>
      </c>
      <c r="AC4597" s="1" t="s">
        <v>1843</v>
      </c>
      <c r="AD4597" s="1">
        <v>18</v>
      </c>
      <c r="AH4597" s="1" t="s">
        <v>1843</v>
      </c>
      <c r="AI4597" s="1">
        <v>6.39</v>
      </c>
      <c r="AP4597" s="98" t="s">
        <v>115</v>
      </c>
      <c r="AQ4597" s="1">
        <v>18</v>
      </c>
    </row>
    <row r="4598" spans="2:43" x14ac:dyDescent="0.25">
      <c r="B4598" s="70">
        <v>2007</v>
      </c>
      <c r="C4598" s="70">
        <v>30</v>
      </c>
      <c r="J4598" s="1" t="s">
        <v>1843</v>
      </c>
      <c r="AC4598" s="1" t="s">
        <v>1843</v>
      </c>
      <c r="AD4598" s="1">
        <v>20</v>
      </c>
      <c r="AH4598" s="1" t="s">
        <v>1843</v>
      </c>
      <c r="AI4598" s="1">
        <v>6.78</v>
      </c>
      <c r="AP4598" s="98" t="s">
        <v>115</v>
      </c>
      <c r="AQ4598" s="1">
        <v>20</v>
      </c>
    </row>
    <row r="4599" spans="2:43" x14ac:dyDescent="0.25">
      <c r="B4599" s="74">
        <v>2006</v>
      </c>
      <c r="C4599" s="74">
        <v>34</v>
      </c>
      <c r="J4599" s="1" t="s">
        <v>1843</v>
      </c>
      <c r="AC4599" s="1" t="s">
        <v>1843</v>
      </c>
      <c r="AD4599" s="1">
        <v>22</v>
      </c>
      <c r="AH4599" s="1" t="s">
        <v>1843</v>
      </c>
      <c r="AI4599" s="1">
        <v>6.88</v>
      </c>
      <c r="AP4599" s="98" t="s">
        <v>115</v>
      </c>
      <c r="AQ4599" s="1">
        <v>22</v>
      </c>
    </row>
    <row r="4600" spans="2:43" x14ac:dyDescent="0.25">
      <c r="B4600" s="70">
        <v>2005</v>
      </c>
      <c r="C4600" s="70">
        <v>38</v>
      </c>
      <c r="J4600" s="1" t="s">
        <v>1843</v>
      </c>
      <c r="AC4600" s="1" t="s">
        <v>1843</v>
      </c>
      <c r="AD4600" s="1">
        <v>24</v>
      </c>
      <c r="AH4600" s="1" t="s">
        <v>1843</v>
      </c>
      <c r="AI4600" s="1">
        <v>7.01</v>
      </c>
      <c r="AP4600" s="98" t="s">
        <v>115</v>
      </c>
      <c r="AQ4600" s="1">
        <v>24</v>
      </c>
    </row>
    <row r="4601" spans="2:43" x14ac:dyDescent="0.25">
      <c r="B4601" s="74">
        <v>2004</v>
      </c>
      <c r="C4601" s="74">
        <v>42</v>
      </c>
      <c r="J4601" s="1" t="s">
        <v>1843</v>
      </c>
      <c r="AC4601" s="1" t="s">
        <v>1843</v>
      </c>
      <c r="AD4601" s="1">
        <v>26</v>
      </c>
      <c r="AH4601" s="1" t="s">
        <v>1843</v>
      </c>
      <c r="AI4601" s="1">
        <v>6.75</v>
      </c>
      <c r="AP4601" s="98" t="s">
        <v>115</v>
      </c>
      <c r="AQ4601" s="1">
        <v>26</v>
      </c>
    </row>
    <row r="4602" spans="2:43" x14ac:dyDescent="0.25">
      <c r="B4602" s="70">
        <v>2003</v>
      </c>
      <c r="C4602" s="70">
        <v>46</v>
      </c>
      <c r="J4602" s="1" t="s">
        <v>1843</v>
      </c>
      <c r="AC4602" s="1" t="s">
        <v>1843</v>
      </c>
      <c r="AD4602" s="1">
        <v>29</v>
      </c>
      <c r="AH4602" s="1" t="s">
        <v>1843</v>
      </c>
      <c r="AI4602" s="1">
        <v>6.66</v>
      </c>
      <c r="AP4602" s="98" t="s">
        <v>115</v>
      </c>
      <c r="AQ4602" s="1">
        <v>29</v>
      </c>
    </row>
    <row r="4603" spans="2:43" x14ac:dyDescent="0.25">
      <c r="B4603" s="74">
        <v>2002</v>
      </c>
      <c r="C4603" s="74">
        <v>50</v>
      </c>
      <c r="J4603" s="1" t="s">
        <v>1843</v>
      </c>
      <c r="AC4603" s="1" t="s">
        <v>1843</v>
      </c>
      <c r="AD4603" s="1">
        <v>31</v>
      </c>
      <c r="AH4603" s="1" t="s">
        <v>1843</v>
      </c>
      <c r="AI4603" s="1">
        <v>7.82</v>
      </c>
      <c r="AP4603" s="98" t="s">
        <v>115</v>
      </c>
      <c r="AQ4603" s="1">
        <v>31</v>
      </c>
    </row>
    <row r="4604" spans="2:43" x14ac:dyDescent="0.25">
      <c r="B4604" s="70">
        <v>2014</v>
      </c>
      <c r="C4604" s="70">
        <v>0</v>
      </c>
      <c r="J4604" s="1" t="s">
        <v>1843</v>
      </c>
      <c r="AC4604" s="1" t="s">
        <v>1841</v>
      </c>
      <c r="AD4604" s="1">
        <v>0</v>
      </c>
      <c r="AH4604" s="1" t="s">
        <v>1841</v>
      </c>
      <c r="AI4604" s="1">
        <v>0.01</v>
      </c>
      <c r="AP4604" s="98" t="s">
        <v>116</v>
      </c>
      <c r="AQ4604" s="1">
        <v>0</v>
      </c>
    </row>
    <row r="4605" spans="2:43" x14ac:dyDescent="0.25">
      <c r="B4605" s="74">
        <v>2013</v>
      </c>
      <c r="C4605" s="74">
        <v>0</v>
      </c>
      <c r="J4605" s="1" t="s">
        <v>1843</v>
      </c>
      <c r="AC4605" s="1" t="s">
        <v>1841</v>
      </c>
      <c r="AD4605" s="1">
        <v>0</v>
      </c>
      <c r="AH4605" s="1" t="s">
        <v>1841</v>
      </c>
      <c r="AI4605" s="1">
        <v>0.01</v>
      </c>
      <c r="AP4605" s="98" t="s">
        <v>116</v>
      </c>
      <c r="AQ4605" s="1">
        <v>0</v>
      </c>
    </row>
    <row r="4606" spans="2:43" x14ac:dyDescent="0.25">
      <c r="B4606" s="70">
        <v>2012</v>
      </c>
      <c r="C4606" s="70">
        <v>0</v>
      </c>
      <c r="J4606" s="1" t="s">
        <v>1843</v>
      </c>
      <c r="AC4606" s="1" t="s">
        <v>1841</v>
      </c>
      <c r="AD4606" s="1">
        <v>0</v>
      </c>
      <c r="AH4606" s="1" t="s">
        <v>1841</v>
      </c>
      <c r="AI4606" s="1">
        <v>0.01</v>
      </c>
      <c r="AP4606" s="98" t="s">
        <v>116</v>
      </c>
      <c r="AQ4606" s="1">
        <v>0</v>
      </c>
    </row>
    <row r="4607" spans="2:43" x14ac:dyDescent="0.25">
      <c r="B4607" s="74">
        <v>2011</v>
      </c>
      <c r="C4607" s="74">
        <v>0</v>
      </c>
      <c r="J4607" s="1" t="s">
        <v>1843</v>
      </c>
      <c r="AC4607" s="1" t="s">
        <v>1841</v>
      </c>
      <c r="AD4607" s="1">
        <v>0</v>
      </c>
      <c r="AH4607" s="1" t="s">
        <v>1841</v>
      </c>
      <c r="AI4607" s="1">
        <v>2.15</v>
      </c>
      <c r="AP4607" s="98" t="s">
        <v>116</v>
      </c>
      <c r="AQ4607" s="1">
        <v>0</v>
      </c>
    </row>
    <row r="4608" spans="2:43" x14ac:dyDescent="0.25">
      <c r="B4608" s="70">
        <v>2010</v>
      </c>
      <c r="C4608" s="70">
        <v>0</v>
      </c>
      <c r="J4608" s="1" t="s">
        <v>1843</v>
      </c>
      <c r="AC4608" s="1" t="s">
        <v>1841</v>
      </c>
      <c r="AD4608" s="1">
        <v>0</v>
      </c>
      <c r="AH4608" s="1" t="s">
        <v>1841</v>
      </c>
      <c r="AI4608" s="1">
        <v>3.01</v>
      </c>
      <c r="AP4608" s="98" t="s">
        <v>116</v>
      </c>
      <c r="AQ4608" s="1">
        <v>0</v>
      </c>
    </row>
    <row r="4609" spans="2:43" x14ac:dyDescent="0.25">
      <c r="B4609" s="74">
        <v>2009</v>
      </c>
      <c r="C4609" s="74">
        <v>0</v>
      </c>
      <c r="J4609" s="1" t="s">
        <v>1841</v>
      </c>
      <c r="AC4609" s="1" t="s">
        <v>1841</v>
      </c>
      <c r="AD4609" s="1">
        <v>0</v>
      </c>
      <c r="AH4609" s="1" t="s">
        <v>1841</v>
      </c>
      <c r="AI4609" s="1">
        <v>2.88</v>
      </c>
      <c r="AP4609" s="98" t="s">
        <v>116</v>
      </c>
      <c r="AQ4609" s="1">
        <v>0</v>
      </c>
    </row>
    <row r="4610" spans="2:43" x14ac:dyDescent="0.25">
      <c r="B4610" s="70">
        <v>2008</v>
      </c>
      <c r="C4610" s="70">
        <v>0</v>
      </c>
      <c r="J4610" s="1" t="s">
        <v>1841</v>
      </c>
      <c r="AC4610" s="1" t="s">
        <v>1841</v>
      </c>
      <c r="AD4610" s="1">
        <v>0</v>
      </c>
      <c r="AH4610" s="1" t="s">
        <v>1841</v>
      </c>
      <c r="AI4610" s="1">
        <v>3.97</v>
      </c>
      <c r="AP4610" s="98" t="s">
        <v>116</v>
      </c>
      <c r="AQ4610" s="1">
        <v>0</v>
      </c>
    </row>
    <row r="4611" spans="2:43" x14ac:dyDescent="0.25">
      <c r="B4611" s="74">
        <v>2007</v>
      </c>
      <c r="C4611" s="74">
        <v>0</v>
      </c>
      <c r="J4611" s="1" t="s">
        <v>1841</v>
      </c>
      <c r="AC4611" s="1" t="s">
        <v>1841</v>
      </c>
      <c r="AD4611" s="1">
        <v>0</v>
      </c>
      <c r="AH4611" s="1" t="s">
        <v>1841</v>
      </c>
      <c r="AI4611" s="1">
        <v>3.85</v>
      </c>
      <c r="AP4611" s="98" t="s">
        <v>116</v>
      </c>
      <c r="AQ4611" s="1">
        <v>0</v>
      </c>
    </row>
    <row r="4612" spans="2:43" x14ac:dyDescent="0.25">
      <c r="B4612" s="70">
        <v>2006</v>
      </c>
      <c r="C4612" s="70">
        <v>0</v>
      </c>
      <c r="J4612" s="1" t="s">
        <v>1841</v>
      </c>
      <c r="AC4612" s="1" t="s">
        <v>1841</v>
      </c>
      <c r="AD4612" s="1">
        <v>0</v>
      </c>
      <c r="AH4612" s="1" t="s">
        <v>1841</v>
      </c>
      <c r="AI4612" s="1">
        <v>3.52</v>
      </c>
      <c r="AP4612" s="98" t="s">
        <v>116</v>
      </c>
      <c r="AQ4612" s="1">
        <v>0</v>
      </c>
    </row>
    <row r="4613" spans="2:43" x14ac:dyDescent="0.25">
      <c r="B4613" s="74">
        <v>2005</v>
      </c>
      <c r="C4613" s="74">
        <v>0</v>
      </c>
      <c r="J4613" s="1" t="s">
        <v>1841</v>
      </c>
      <c r="AC4613" s="1" t="s">
        <v>1841</v>
      </c>
      <c r="AD4613" s="1">
        <v>0</v>
      </c>
      <c r="AH4613" s="1" t="s">
        <v>1841</v>
      </c>
      <c r="AI4613" s="1">
        <v>3.63</v>
      </c>
      <c r="AP4613" s="98" t="s">
        <v>116</v>
      </c>
      <c r="AQ4613" s="1">
        <v>0</v>
      </c>
    </row>
    <row r="4614" spans="2:43" x14ac:dyDescent="0.25">
      <c r="B4614" s="70">
        <v>2004</v>
      </c>
      <c r="C4614" s="70">
        <v>0</v>
      </c>
      <c r="J4614" s="1" t="s">
        <v>1841</v>
      </c>
      <c r="AC4614" s="1" t="s">
        <v>1841</v>
      </c>
      <c r="AD4614" s="1">
        <v>0</v>
      </c>
      <c r="AH4614" s="1" t="s">
        <v>1841</v>
      </c>
      <c r="AI4614" s="1">
        <v>3.62</v>
      </c>
      <c r="AP4614" s="98" t="s">
        <v>116</v>
      </c>
      <c r="AQ4614" s="1">
        <v>0</v>
      </c>
    </row>
    <row r="4615" spans="2:43" x14ac:dyDescent="0.25">
      <c r="B4615" s="74">
        <v>2003</v>
      </c>
      <c r="C4615" s="74">
        <v>0</v>
      </c>
      <c r="J4615" s="1" t="s">
        <v>1841</v>
      </c>
      <c r="AC4615" s="1" t="s">
        <v>1841</v>
      </c>
      <c r="AD4615" s="1">
        <v>0</v>
      </c>
      <c r="AH4615" s="1" t="s">
        <v>1841</v>
      </c>
      <c r="AI4615" s="1">
        <v>4.17</v>
      </c>
      <c r="AP4615" s="98" t="s">
        <v>116</v>
      </c>
      <c r="AQ4615" s="1">
        <v>0</v>
      </c>
    </row>
    <row r="4616" spans="2:43" x14ac:dyDescent="0.25">
      <c r="B4616" s="70">
        <v>2002</v>
      </c>
      <c r="C4616" s="70">
        <v>0</v>
      </c>
      <c r="J4616" s="1" t="s">
        <v>1841</v>
      </c>
      <c r="AC4616" s="1" t="s">
        <v>1841</v>
      </c>
      <c r="AD4616" s="1">
        <v>0</v>
      </c>
      <c r="AH4616" s="1" t="s">
        <v>1841</v>
      </c>
      <c r="AI4616" s="1">
        <v>3.3</v>
      </c>
      <c r="AP4616" s="98" t="s">
        <v>116</v>
      </c>
      <c r="AQ4616" s="1">
        <v>0</v>
      </c>
    </row>
    <row r="4617" spans="2:43" x14ac:dyDescent="0.25">
      <c r="B4617" s="74">
        <v>2001</v>
      </c>
      <c r="C4617" s="74">
        <v>0</v>
      </c>
      <c r="J4617" s="1" t="s">
        <v>1841</v>
      </c>
      <c r="AC4617" s="1" t="s">
        <v>1841</v>
      </c>
      <c r="AD4617" s="1">
        <v>0</v>
      </c>
      <c r="AH4617" s="1" t="s">
        <v>1841</v>
      </c>
      <c r="AI4617" s="1">
        <v>3.43</v>
      </c>
      <c r="AP4617" s="98" t="s">
        <v>116</v>
      </c>
      <c r="AQ4617" s="1">
        <v>0</v>
      </c>
    </row>
    <row r="4618" spans="2:43" x14ac:dyDescent="0.25">
      <c r="B4618" s="70">
        <v>2000</v>
      </c>
      <c r="C4618" s="70">
        <v>0</v>
      </c>
      <c r="J4618" s="1" t="s">
        <v>1841</v>
      </c>
      <c r="AC4618" s="1" t="s">
        <v>1841</v>
      </c>
      <c r="AD4618" s="1">
        <v>0</v>
      </c>
      <c r="AH4618" s="1" t="s">
        <v>1841</v>
      </c>
      <c r="AI4618" s="1">
        <v>3</v>
      </c>
      <c r="AP4618" s="98" t="s">
        <v>116</v>
      </c>
      <c r="AQ4618" s="1">
        <v>0</v>
      </c>
    </row>
    <row r="4619" spans="2:43" x14ac:dyDescent="0.25">
      <c r="B4619" s="74">
        <v>2014</v>
      </c>
      <c r="C4619" s="74">
        <v>0</v>
      </c>
      <c r="J4619" s="1" t="s">
        <v>1841</v>
      </c>
      <c r="AC4619" s="1" t="s">
        <v>1843</v>
      </c>
      <c r="AD4619" s="1">
        <v>0</v>
      </c>
      <c r="AH4619" s="1" t="s">
        <v>1843</v>
      </c>
      <c r="AI4619" s="1">
        <v>0.01</v>
      </c>
      <c r="AP4619" s="98" t="s">
        <v>117</v>
      </c>
      <c r="AQ4619" s="1">
        <v>0</v>
      </c>
    </row>
    <row r="4620" spans="2:43" x14ac:dyDescent="0.25">
      <c r="B4620" s="70">
        <v>2013</v>
      </c>
      <c r="C4620" s="70">
        <v>0</v>
      </c>
      <c r="J4620" s="1" t="s">
        <v>1841</v>
      </c>
      <c r="AC4620" s="1" t="s">
        <v>1843</v>
      </c>
      <c r="AD4620" s="1">
        <v>0</v>
      </c>
      <c r="AH4620" s="1" t="s">
        <v>1843</v>
      </c>
      <c r="AI4620" s="1">
        <v>0.01</v>
      </c>
      <c r="AP4620" s="98" t="s">
        <v>117</v>
      </c>
      <c r="AQ4620" s="1">
        <v>0</v>
      </c>
    </row>
    <row r="4621" spans="2:43" x14ac:dyDescent="0.25">
      <c r="B4621" s="74">
        <v>2012</v>
      </c>
      <c r="C4621" s="74">
        <v>0</v>
      </c>
      <c r="J4621" s="1" t="s">
        <v>1841</v>
      </c>
      <c r="AC4621" s="1" t="s">
        <v>1843</v>
      </c>
      <c r="AD4621" s="1">
        <v>0</v>
      </c>
      <c r="AH4621" s="1" t="s">
        <v>1843</v>
      </c>
      <c r="AI4621" s="1">
        <v>0.01</v>
      </c>
      <c r="AP4621" s="98" t="s">
        <v>117</v>
      </c>
      <c r="AQ4621" s="1">
        <v>0</v>
      </c>
    </row>
    <row r="4622" spans="2:43" x14ac:dyDescent="0.25">
      <c r="B4622" s="70">
        <v>2011</v>
      </c>
      <c r="C4622" s="70">
        <v>0</v>
      </c>
      <c r="J4622" s="1" t="s">
        <v>1841</v>
      </c>
      <c r="AC4622" s="1" t="s">
        <v>1843</v>
      </c>
      <c r="AD4622" s="1">
        <v>0</v>
      </c>
      <c r="AH4622" s="1" t="s">
        <v>1843</v>
      </c>
      <c r="AI4622" s="1">
        <v>5.69</v>
      </c>
      <c r="AP4622" s="98" t="s">
        <v>117</v>
      </c>
      <c r="AQ4622" s="1">
        <v>0</v>
      </c>
    </row>
    <row r="4623" spans="2:43" x14ac:dyDescent="0.25">
      <c r="B4623" s="74">
        <v>2010</v>
      </c>
      <c r="C4623" s="74">
        <v>0</v>
      </c>
      <c r="J4623" s="1" t="s">
        <v>1841</v>
      </c>
      <c r="AC4623" s="1" t="s">
        <v>1843</v>
      </c>
      <c r="AD4623" s="1">
        <v>0</v>
      </c>
      <c r="AH4623" s="1" t="s">
        <v>1843</v>
      </c>
      <c r="AI4623" s="1">
        <v>5.58</v>
      </c>
      <c r="AP4623" s="98" t="s">
        <v>117</v>
      </c>
      <c r="AQ4623" s="1">
        <v>0</v>
      </c>
    </row>
    <row r="4624" spans="2:43" x14ac:dyDescent="0.25">
      <c r="B4624" s="70">
        <v>2009</v>
      </c>
      <c r="C4624" s="70">
        <v>0</v>
      </c>
      <c r="J4624" s="1" t="s">
        <v>1843</v>
      </c>
      <c r="AC4624" s="1" t="s">
        <v>1843</v>
      </c>
      <c r="AD4624" s="1">
        <v>0</v>
      </c>
      <c r="AH4624" s="1" t="s">
        <v>1843</v>
      </c>
      <c r="AI4624" s="1">
        <v>4.13</v>
      </c>
      <c r="AP4624" s="98" t="s">
        <v>117</v>
      </c>
      <c r="AQ4624" s="1">
        <v>0</v>
      </c>
    </row>
    <row r="4625" spans="2:43" x14ac:dyDescent="0.25">
      <c r="B4625" s="74">
        <v>2008</v>
      </c>
      <c r="C4625" s="74">
        <v>0</v>
      </c>
      <c r="J4625" s="1" t="s">
        <v>1843</v>
      </c>
      <c r="AC4625" s="1" t="s">
        <v>1843</v>
      </c>
      <c r="AD4625" s="1">
        <v>0</v>
      </c>
      <c r="AH4625" s="1" t="s">
        <v>1843</v>
      </c>
      <c r="AI4625" s="1">
        <v>4.3600000000000003</v>
      </c>
      <c r="AP4625" s="98" t="s">
        <v>117</v>
      </c>
      <c r="AQ4625" s="1">
        <v>0</v>
      </c>
    </row>
    <row r="4626" spans="2:43" x14ac:dyDescent="0.25">
      <c r="B4626" s="70">
        <v>2007</v>
      </c>
      <c r="C4626" s="70">
        <v>0</v>
      </c>
      <c r="J4626" s="1" t="s">
        <v>1843</v>
      </c>
      <c r="AC4626" s="1" t="s">
        <v>1843</v>
      </c>
      <c r="AD4626" s="1">
        <v>0</v>
      </c>
      <c r="AH4626" s="1" t="s">
        <v>1843</v>
      </c>
      <c r="AI4626" s="1">
        <v>4.1399999999999997</v>
      </c>
      <c r="AP4626" s="98" t="s">
        <v>117</v>
      </c>
      <c r="AQ4626" s="1">
        <v>0</v>
      </c>
    </row>
    <row r="4627" spans="2:43" x14ac:dyDescent="0.25">
      <c r="B4627" s="74">
        <v>2006</v>
      </c>
      <c r="C4627" s="74">
        <v>0</v>
      </c>
      <c r="J4627" s="1" t="s">
        <v>1843</v>
      </c>
      <c r="AC4627" s="1" t="s">
        <v>1843</v>
      </c>
      <c r="AD4627" s="1">
        <v>0</v>
      </c>
      <c r="AH4627" s="1" t="s">
        <v>1843</v>
      </c>
      <c r="AI4627" s="1">
        <v>5.46</v>
      </c>
      <c r="AP4627" s="98" t="s">
        <v>117</v>
      </c>
      <c r="AQ4627" s="1">
        <v>0</v>
      </c>
    </row>
    <row r="4628" spans="2:43" x14ac:dyDescent="0.25">
      <c r="B4628" s="70">
        <v>2005</v>
      </c>
      <c r="C4628" s="70">
        <v>0</v>
      </c>
      <c r="J4628" s="1" t="s">
        <v>1843</v>
      </c>
      <c r="AC4628" s="1" t="s">
        <v>1843</v>
      </c>
      <c r="AD4628" s="1">
        <v>0</v>
      </c>
      <c r="AH4628" s="1" t="s">
        <v>1843</v>
      </c>
      <c r="AI4628" s="1">
        <v>5.27</v>
      </c>
      <c r="AP4628" s="98" t="s">
        <v>117</v>
      </c>
      <c r="AQ4628" s="1">
        <v>0</v>
      </c>
    </row>
    <row r="4629" spans="2:43" x14ac:dyDescent="0.25">
      <c r="B4629" s="74">
        <v>2004</v>
      </c>
      <c r="C4629" s="74">
        <v>0</v>
      </c>
      <c r="J4629" s="1" t="s">
        <v>1843</v>
      </c>
      <c r="AC4629" s="1" t="s">
        <v>1843</v>
      </c>
      <c r="AD4629" s="1">
        <v>0</v>
      </c>
      <c r="AH4629" s="1" t="s">
        <v>1843</v>
      </c>
      <c r="AI4629" s="1">
        <v>5.78</v>
      </c>
      <c r="AP4629" s="98" t="s">
        <v>117</v>
      </c>
      <c r="AQ4629" s="1">
        <v>0</v>
      </c>
    </row>
    <row r="4630" spans="2:43" x14ac:dyDescent="0.25">
      <c r="B4630" s="70">
        <v>2003</v>
      </c>
      <c r="C4630" s="70">
        <v>0</v>
      </c>
      <c r="J4630" s="1" t="s">
        <v>1843</v>
      </c>
      <c r="AC4630" s="1" t="s">
        <v>1843</v>
      </c>
      <c r="AD4630" s="1">
        <v>0</v>
      </c>
      <c r="AH4630" s="1" t="s">
        <v>1843</v>
      </c>
      <c r="AI4630" s="1">
        <v>6.54</v>
      </c>
      <c r="AP4630" s="98" t="s">
        <v>117</v>
      </c>
      <c r="AQ4630" s="1">
        <v>0</v>
      </c>
    </row>
    <row r="4631" spans="2:43" x14ac:dyDescent="0.25">
      <c r="B4631" s="74">
        <v>2014</v>
      </c>
      <c r="C4631" s="74">
        <v>27</v>
      </c>
      <c r="J4631" s="1" t="s">
        <v>1843</v>
      </c>
      <c r="AC4631" s="1" t="s">
        <v>1843</v>
      </c>
      <c r="AD4631" s="1">
        <v>19</v>
      </c>
      <c r="AH4631" s="1" t="s">
        <v>1843</v>
      </c>
      <c r="AI4631" s="1">
        <v>0.26</v>
      </c>
      <c r="AP4631" s="98" t="s">
        <v>118</v>
      </c>
      <c r="AQ4631" s="1">
        <v>19</v>
      </c>
    </row>
    <row r="4632" spans="2:43" x14ac:dyDescent="0.25">
      <c r="B4632" s="70">
        <v>2013</v>
      </c>
      <c r="C4632" s="70">
        <v>28</v>
      </c>
      <c r="J4632" s="1" t="s">
        <v>1843</v>
      </c>
      <c r="AC4632" s="1" t="s">
        <v>1843</v>
      </c>
      <c r="AD4632" s="1">
        <v>20</v>
      </c>
      <c r="AH4632" s="1" t="s">
        <v>1843</v>
      </c>
      <c r="AI4632" s="1">
        <v>0.26</v>
      </c>
      <c r="AP4632" s="98" t="s">
        <v>118</v>
      </c>
      <c r="AQ4632" s="1">
        <v>20</v>
      </c>
    </row>
    <row r="4633" spans="2:43" x14ac:dyDescent="0.25">
      <c r="B4633" s="74">
        <v>2012</v>
      </c>
      <c r="C4633" s="74">
        <v>29</v>
      </c>
      <c r="J4633" s="1" t="s">
        <v>1843</v>
      </c>
      <c r="AC4633" s="1" t="s">
        <v>1843</v>
      </c>
      <c r="AD4633" s="1">
        <v>20</v>
      </c>
      <c r="AH4633" s="1" t="s">
        <v>1843</v>
      </c>
      <c r="AI4633" s="1">
        <v>0.28000000000000003</v>
      </c>
      <c r="AP4633" s="98" t="s">
        <v>118</v>
      </c>
      <c r="AQ4633" s="1">
        <v>20</v>
      </c>
    </row>
    <row r="4634" spans="2:43" x14ac:dyDescent="0.25">
      <c r="B4634" s="70">
        <v>2011</v>
      </c>
      <c r="C4634" s="70">
        <v>31</v>
      </c>
      <c r="J4634" s="1" t="s">
        <v>1843</v>
      </c>
      <c r="AC4634" s="1" t="s">
        <v>1843</v>
      </c>
      <c r="AD4634" s="1">
        <v>20</v>
      </c>
      <c r="AH4634" s="1" t="s">
        <v>1843</v>
      </c>
      <c r="AI4634" s="1">
        <v>0.32</v>
      </c>
      <c r="AP4634" s="98" t="s">
        <v>118</v>
      </c>
      <c r="AQ4634" s="1">
        <v>20</v>
      </c>
    </row>
    <row r="4635" spans="2:43" x14ac:dyDescent="0.25">
      <c r="B4635" s="74">
        <v>2010</v>
      </c>
      <c r="C4635" s="74">
        <v>32</v>
      </c>
      <c r="J4635" s="1" t="s">
        <v>1843</v>
      </c>
      <c r="AC4635" s="1" t="s">
        <v>1843</v>
      </c>
      <c r="AD4635" s="1">
        <v>21</v>
      </c>
      <c r="AH4635" s="1" t="s">
        <v>1843</v>
      </c>
      <c r="AI4635" s="1">
        <v>0.28000000000000003</v>
      </c>
      <c r="AP4635" s="98" t="s">
        <v>118</v>
      </c>
      <c r="AQ4635" s="1">
        <v>21</v>
      </c>
    </row>
    <row r="4636" spans="2:43" x14ac:dyDescent="0.25">
      <c r="B4636" s="70">
        <v>2009</v>
      </c>
      <c r="C4636" s="70">
        <v>33</v>
      </c>
      <c r="J4636" s="1" t="s">
        <v>1843</v>
      </c>
      <c r="AC4636" s="1" t="s">
        <v>1843</v>
      </c>
      <c r="AD4636" s="1">
        <v>21</v>
      </c>
      <c r="AH4636" s="1" t="s">
        <v>1843</v>
      </c>
      <c r="AI4636" s="1">
        <v>0.3</v>
      </c>
      <c r="AP4636" s="98" t="s">
        <v>118</v>
      </c>
      <c r="AQ4636" s="1">
        <v>21</v>
      </c>
    </row>
    <row r="4637" spans="2:43" x14ac:dyDescent="0.25">
      <c r="B4637" s="74">
        <v>2008</v>
      </c>
      <c r="C4637" s="74">
        <v>34</v>
      </c>
      <c r="J4637" s="1" t="s">
        <v>1843</v>
      </c>
      <c r="AC4637" s="1" t="s">
        <v>1843</v>
      </c>
      <c r="AD4637" s="1">
        <v>22</v>
      </c>
      <c r="AH4637" s="1" t="s">
        <v>1843</v>
      </c>
      <c r="AI4637" s="1">
        <v>0.28000000000000003</v>
      </c>
      <c r="AP4637" s="98" t="s">
        <v>118</v>
      </c>
      <c r="AQ4637" s="1">
        <v>22</v>
      </c>
    </row>
    <row r="4638" spans="2:43" x14ac:dyDescent="0.25">
      <c r="B4638" s="70">
        <v>2007</v>
      </c>
      <c r="C4638" s="70">
        <v>36</v>
      </c>
      <c r="J4638" s="1" t="s">
        <v>1843</v>
      </c>
      <c r="AC4638" s="1" t="s">
        <v>1843</v>
      </c>
      <c r="AD4638" s="1">
        <v>22</v>
      </c>
      <c r="AH4638" s="1" t="s">
        <v>1843</v>
      </c>
      <c r="AI4638" s="1">
        <v>0.32</v>
      </c>
      <c r="AP4638" s="98" t="s">
        <v>118</v>
      </c>
      <c r="AQ4638" s="1">
        <v>22</v>
      </c>
    </row>
    <row r="4639" spans="2:43" x14ac:dyDescent="0.25">
      <c r="B4639" s="74">
        <v>2006</v>
      </c>
      <c r="C4639" s="74">
        <v>38</v>
      </c>
      <c r="J4639" s="1" t="s">
        <v>1843</v>
      </c>
      <c r="AC4639" s="1" t="s">
        <v>1843</v>
      </c>
      <c r="AD4639" s="1">
        <v>23</v>
      </c>
      <c r="AH4639" s="1" t="s">
        <v>1843</v>
      </c>
      <c r="AI4639" s="1">
        <v>0.34</v>
      </c>
      <c r="AP4639" s="98" t="s">
        <v>118</v>
      </c>
      <c r="AQ4639" s="1">
        <v>23</v>
      </c>
    </row>
    <row r="4640" spans="2:43" x14ac:dyDescent="0.25">
      <c r="B4640" s="70">
        <v>2005</v>
      </c>
      <c r="C4640" s="70">
        <v>40</v>
      </c>
      <c r="J4640" s="1" t="s">
        <v>1843</v>
      </c>
      <c r="AC4640" s="1" t="s">
        <v>1843</v>
      </c>
      <c r="AD4640" s="1">
        <v>23</v>
      </c>
      <c r="AH4640" s="1" t="s">
        <v>1843</v>
      </c>
      <c r="AI4640" s="1">
        <v>0.33</v>
      </c>
      <c r="AP4640" s="98" t="s">
        <v>118</v>
      </c>
      <c r="AQ4640" s="1">
        <v>23</v>
      </c>
    </row>
    <row r="4641" spans="2:43" x14ac:dyDescent="0.25">
      <c r="B4641" s="74">
        <v>2004</v>
      </c>
      <c r="C4641" s="74">
        <v>42</v>
      </c>
      <c r="J4641" s="1" t="s">
        <v>1843</v>
      </c>
      <c r="AC4641" s="1" t="s">
        <v>1843</v>
      </c>
      <c r="AD4641" s="1">
        <v>24</v>
      </c>
      <c r="AH4641" s="1" t="s">
        <v>1843</v>
      </c>
      <c r="AI4641" s="1">
        <v>0.35</v>
      </c>
      <c r="AP4641" s="98" t="s">
        <v>118</v>
      </c>
      <c r="AQ4641" s="1">
        <v>24</v>
      </c>
    </row>
    <row r="4642" spans="2:43" x14ac:dyDescent="0.25">
      <c r="B4642" s="70">
        <v>2014</v>
      </c>
      <c r="C4642" s="70">
        <v>1</v>
      </c>
      <c r="J4642" s="1" t="s">
        <v>1843</v>
      </c>
      <c r="AC4642" s="1" t="s">
        <v>1842</v>
      </c>
      <c r="AD4642" s="1">
        <v>1</v>
      </c>
      <c r="AH4642" s="1" t="s">
        <v>1842</v>
      </c>
      <c r="AI4642" s="1">
        <v>9.09</v>
      </c>
      <c r="AP4642" s="98" t="s">
        <v>119</v>
      </c>
      <c r="AQ4642" s="1">
        <v>1</v>
      </c>
    </row>
    <row r="4643" spans="2:43" x14ac:dyDescent="0.25">
      <c r="B4643" s="74">
        <v>2013</v>
      </c>
      <c r="C4643" s="74">
        <v>1</v>
      </c>
      <c r="J4643" s="1" t="s">
        <v>1843</v>
      </c>
      <c r="AC4643" s="1" t="s">
        <v>1842</v>
      </c>
      <c r="AD4643" s="1">
        <v>1</v>
      </c>
      <c r="AH4643" s="1" t="s">
        <v>1842</v>
      </c>
      <c r="AI4643" s="1">
        <v>9.16</v>
      </c>
      <c r="AP4643" s="98" t="s">
        <v>119</v>
      </c>
      <c r="AQ4643" s="1">
        <v>1</v>
      </c>
    </row>
    <row r="4644" spans="2:43" x14ac:dyDescent="0.25">
      <c r="B4644" s="70">
        <v>2012</v>
      </c>
      <c r="C4644" s="70">
        <v>1</v>
      </c>
      <c r="J4644" s="1" t="s">
        <v>1843</v>
      </c>
      <c r="AC4644" s="1" t="s">
        <v>1842</v>
      </c>
      <c r="AD4644" s="1">
        <v>1</v>
      </c>
      <c r="AH4644" s="1" t="s">
        <v>1842</v>
      </c>
      <c r="AI4644" s="1">
        <v>9.3800000000000008</v>
      </c>
      <c r="AP4644" s="98" t="s">
        <v>119</v>
      </c>
      <c r="AQ4644" s="1">
        <v>1</v>
      </c>
    </row>
    <row r="4645" spans="2:43" x14ac:dyDescent="0.25">
      <c r="B4645" s="74">
        <v>2011</v>
      </c>
      <c r="C4645" s="74">
        <v>1</v>
      </c>
      <c r="J4645" s="1" t="s">
        <v>1843</v>
      </c>
      <c r="AC4645" s="1" t="s">
        <v>1842</v>
      </c>
      <c r="AD4645" s="1">
        <v>1</v>
      </c>
      <c r="AH4645" s="1" t="s">
        <v>1842</v>
      </c>
      <c r="AI4645" s="1">
        <v>9.56</v>
      </c>
      <c r="AP4645" s="98" t="s">
        <v>119</v>
      </c>
      <c r="AQ4645" s="1">
        <v>1</v>
      </c>
    </row>
    <row r="4646" spans="2:43" x14ac:dyDescent="0.25">
      <c r="B4646" s="70">
        <v>2010</v>
      </c>
      <c r="C4646" s="70">
        <v>1</v>
      </c>
      <c r="J4646" s="1" t="s">
        <v>1843</v>
      </c>
      <c r="AC4646" s="1" t="s">
        <v>1842</v>
      </c>
      <c r="AD4646" s="1">
        <v>1</v>
      </c>
      <c r="AH4646" s="1" t="s">
        <v>1842</v>
      </c>
      <c r="AI4646" s="1">
        <v>9.65</v>
      </c>
      <c r="AP4646" s="98" t="s">
        <v>119</v>
      </c>
      <c r="AQ4646" s="1">
        <v>1</v>
      </c>
    </row>
    <row r="4647" spans="2:43" x14ac:dyDescent="0.25">
      <c r="B4647" s="74">
        <v>2009</v>
      </c>
      <c r="C4647" s="74">
        <v>1</v>
      </c>
      <c r="J4647" s="1" t="s">
        <v>1842</v>
      </c>
      <c r="AC4647" s="1" t="s">
        <v>1842</v>
      </c>
      <c r="AD4647" s="1">
        <v>1</v>
      </c>
      <c r="AH4647" s="1" t="s">
        <v>1842</v>
      </c>
      <c r="AI4647" s="1">
        <v>9.85</v>
      </c>
      <c r="AP4647" s="98" t="s">
        <v>119</v>
      </c>
      <c r="AQ4647" s="1">
        <v>1</v>
      </c>
    </row>
    <row r="4648" spans="2:43" x14ac:dyDescent="0.25">
      <c r="B4648" s="70">
        <v>2008</v>
      </c>
      <c r="C4648" s="70">
        <v>1</v>
      </c>
      <c r="J4648" s="1" t="s">
        <v>1842</v>
      </c>
      <c r="AC4648" s="1" t="s">
        <v>1842</v>
      </c>
      <c r="AD4648" s="1">
        <v>1</v>
      </c>
      <c r="AH4648" s="1" t="s">
        <v>1842</v>
      </c>
      <c r="AI4648" s="1">
        <v>9.5399999999999991</v>
      </c>
      <c r="AP4648" s="98" t="s">
        <v>119</v>
      </c>
      <c r="AQ4648" s="1">
        <v>1</v>
      </c>
    </row>
    <row r="4649" spans="2:43" x14ac:dyDescent="0.25">
      <c r="B4649" s="74">
        <v>2007</v>
      </c>
      <c r="C4649" s="74">
        <v>1</v>
      </c>
      <c r="J4649" s="1" t="s">
        <v>1842</v>
      </c>
      <c r="AC4649" s="1" t="s">
        <v>1842</v>
      </c>
      <c r="AD4649" s="1">
        <v>1</v>
      </c>
      <c r="AH4649" s="1" t="s">
        <v>1842</v>
      </c>
      <c r="AI4649" s="1">
        <v>9.3000000000000007</v>
      </c>
      <c r="AP4649" s="98" t="s">
        <v>119</v>
      </c>
      <c r="AQ4649" s="1">
        <v>1</v>
      </c>
    </row>
    <row r="4650" spans="2:43" x14ac:dyDescent="0.25">
      <c r="B4650" s="70">
        <v>2006</v>
      </c>
      <c r="C4650" s="70">
        <v>1</v>
      </c>
      <c r="J4650" s="1" t="s">
        <v>1842</v>
      </c>
      <c r="AC4650" s="1" t="s">
        <v>1842</v>
      </c>
      <c r="AD4650" s="1">
        <v>1</v>
      </c>
      <c r="AH4650" s="1" t="s">
        <v>1842</v>
      </c>
      <c r="AI4650" s="1">
        <v>8.58</v>
      </c>
      <c r="AP4650" s="98" t="s">
        <v>119</v>
      </c>
      <c r="AQ4650" s="1">
        <v>1</v>
      </c>
    </row>
    <row r="4651" spans="2:43" x14ac:dyDescent="0.25">
      <c r="B4651" s="74">
        <v>2005</v>
      </c>
      <c r="C4651" s="74">
        <v>1</v>
      </c>
      <c r="J4651" s="1" t="s">
        <v>1842</v>
      </c>
      <c r="AC4651" s="1" t="s">
        <v>1842</v>
      </c>
      <c r="AD4651" s="1">
        <v>1</v>
      </c>
      <c r="AH4651" s="1" t="s">
        <v>1842</v>
      </c>
      <c r="AI4651" s="1">
        <v>9.6</v>
      </c>
      <c r="AP4651" s="98" t="s">
        <v>119</v>
      </c>
      <c r="AQ4651" s="1">
        <v>1</v>
      </c>
    </row>
    <row r="4652" spans="2:43" x14ac:dyDescent="0.25">
      <c r="B4652" s="70">
        <v>2004</v>
      </c>
      <c r="C4652" s="70">
        <v>1</v>
      </c>
      <c r="J4652" s="1" t="s">
        <v>1842</v>
      </c>
      <c r="AC4652" s="1" t="s">
        <v>1842</v>
      </c>
      <c r="AD4652" s="1">
        <v>1</v>
      </c>
      <c r="AH4652" s="1" t="s">
        <v>1842</v>
      </c>
      <c r="AI4652" s="1">
        <v>7.42</v>
      </c>
      <c r="AP4652" s="98" t="s">
        <v>119</v>
      </c>
      <c r="AQ4652" s="1">
        <v>1</v>
      </c>
    </row>
    <row r="4653" spans="2:43" x14ac:dyDescent="0.25">
      <c r="B4653" s="74">
        <v>2014</v>
      </c>
      <c r="C4653" s="74">
        <v>0</v>
      </c>
      <c r="J4653" s="1" t="s">
        <v>1842</v>
      </c>
      <c r="AC4653" s="1" t="s">
        <v>1843</v>
      </c>
      <c r="AD4653" s="1">
        <v>0</v>
      </c>
      <c r="AH4653" s="1" t="s">
        <v>1843</v>
      </c>
      <c r="AI4653" s="1">
        <v>0.01</v>
      </c>
      <c r="AP4653" s="98" t="s">
        <v>120</v>
      </c>
      <c r="AQ4653" s="1">
        <v>0</v>
      </c>
    </row>
    <row r="4654" spans="2:43" x14ac:dyDescent="0.25">
      <c r="B4654" s="70">
        <v>2013</v>
      </c>
      <c r="C4654" s="70">
        <v>0</v>
      </c>
      <c r="J4654" s="1" t="s">
        <v>1842</v>
      </c>
      <c r="AC4654" s="1" t="s">
        <v>1843</v>
      </c>
      <c r="AD4654" s="1">
        <v>0</v>
      </c>
      <c r="AH4654" s="1" t="s">
        <v>1843</v>
      </c>
      <c r="AI4654" s="1">
        <v>0.01</v>
      </c>
      <c r="AP4654" s="98" t="s">
        <v>120</v>
      </c>
      <c r="AQ4654" s="1">
        <v>0</v>
      </c>
    </row>
    <row r="4655" spans="2:43" x14ac:dyDescent="0.25">
      <c r="B4655" s="74">
        <v>2012</v>
      </c>
      <c r="C4655" s="74">
        <v>0</v>
      </c>
      <c r="J4655" s="1" t="s">
        <v>1842</v>
      </c>
      <c r="AC4655" s="1" t="s">
        <v>1843</v>
      </c>
      <c r="AD4655" s="1">
        <v>0</v>
      </c>
      <c r="AH4655" s="1" t="s">
        <v>1843</v>
      </c>
      <c r="AI4655" s="1">
        <v>0.01</v>
      </c>
      <c r="AP4655" s="98" t="s">
        <v>120</v>
      </c>
      <c r="AQ4655" s="1">
        <v>0</v>
      </c>
    </row>
    <row r="4656" spans="2:43" x14ac:dyDescent="0.25">
      <c r="B4656" s="70">
        <v>2011</v>
      </c>
      <c r="C4656" s="70">
        <v>0</v>
      </c>
      <c r="J4656" s="1" t="s">
        <v>1842</v>
      </c>
      <c r="AC4656" s="1" t="s">
        <v>1843</v>
      </c>
      <c r="AD4656" s="1">
        <v>0</v>
      </c>
      <c r="AH4656" s="1" t="s">
        <v>1843</v>
      </c>
      <c r="AI4656" s="1">
        <v>9.7200000000000006</v>
      </c>
      <c r="AP4656" s="98" t="s">
        <v>120</v>
      </c>
      <c r="AQ4656" s="1">
        <v>0</v>
      </c>
    </row>
    <row r="4657" spans="2:43" x14ac:dyDescent="0.25">
      <c r="B4657" s="74">
        <v>2010</v>
      </c>
      <c r="C4657" s="74">
        <v>0</v>
      </c>
      <c r="J4657" s="1" t="s">
        <v>1842</v>
      </c>
      <c r="AC4657" s="1" t="s">
        <v>1843</v>
      </c>
      <c r="AD4657" s="1">
        <v>0</v>
      </c>
      <c r="AH4657" s="1" t="s">
        <v>1843</v>
      </c>
      <c r="AI4657" s="1">
        <v>6.51</v>
      </c>
      <c r="AP4657" s="98" t="s">
        <v>120</v>
      </c>
      <c r="AQ4657" s="1">
        <v>0</v>
      </c>
    </row>
    <row r="4658" spans="2:43" x14ac:dyDescent="0.25">
      <c r="B4658" s="70">
        <v>2009</v>
      </c>
      <c r="C4658" s="70">
        <v>0</v>
      </c>
      <c r="J4658" s="1" t="s">
        <v>1843</v>
      </c>
      <c r="AC4658" s="1" t="s">
        <v>1843</v>
      </c>
      <c r="AD4658" s="1">
        <v>0</v>
      </c>
      <c r="AH4658" s="1" t="s">
        <v>1843</v>
      </c>
      <c r="AI4658" s="1">
        <v>4.9400000000000004</v>
      </c>
      <c r="AP4658" s="98" t="s">
        <v>120</v>
      </c>
      <c r="AQ4658" s="1">
        <v>0</v>
      </c>
    </row>
    <row r="4659" spans="2:43" x14ac:dyDescent="0.25">
      <c r="B4659" s="74">
        <v>2008</v>
      </c>
      <c r="C4659" s="74">
        <v>0</v>
      </c>
      <c r="J4659" s="1" t="s">
        <v>1843</v>
      </c>
      <c r="AC4659" s="1" t="s">
        <v>1843</v>
      </c>
      <c r="AD4659" s="1">
        <v>0</v>
      </c>
      <c r="AH4659" s="1" t="s">
        <v>1843</v>
      </c>
      <c r="AI4659" s="1">
        <v>6.33</v>
      </c>
      <c r="AP4659" s="98" t="s">
        <v>120</v>
      </c>
      <c r="AQ4659" s="1">
        <v>0</v>
      </c>
    </row>
    <row r="4660" spans="2:43" x14ac:dyDescent="0.25">
      <c r="B4660" s="70">
        <v>2007</v>
      </c>
      <c r="C4660" s="70">
        <v>0</v>
      </c>
      <c r="J4660" s="1" t="s">
        <v>1843</v>
      </c>
      <c r="AC4660" s="1" t="s">
        <v>1843</v>
      </c>
      <c r="AD4660" s="1">
        <v>0</v>
      </c>
      <c r="AH4660" s="1" t="s">
        <v>1843</v>
      </c>
      <c r="AI4660" s="1">
        <v>8.1199999999999992</v>
      </c>
      <c r="AP4660" s="98" t="s">
        <v>120</v>
      </c>
      <c r="AQ4660" s="1">
        <v>0</v>
      </c>
    </row>
    <row r="4661" spans="2:43" x14ac:dyDescent="0.25">
      <c r="B4661" s="74">
        <v>2006</v>
      </c>
      <c r="C4661" s="74">
        <v>0</v>
      </c>
      <c r="J4661" s="1" t="s">
        <v>1843</v>
      </c>
      <c r="AC4661" s="1" t="s">
        <v>1843</v>
      </c>
      <c r="AD4661" s="1">
        <v>0</v>
      </c>
      <c r="AH4661" s="1" t="s">
        <v>1843</v>
      </c>
      <c r="AI4661" s="1">
        <v>8.1199999999999992</v>
      </c>
      <c r="AP4661" s="98" t="s">
        <v>120</v>
      </c>
      <c r="AQ4661" s="1">
        <v>0</v>
      </c>
    </row>
    <row r="4662" spans="2:43" x14ac:dyDescent="0.25">
      <c r="B4662" s="70">
        <v>2005</v>
      </c>
      <c r="C4662" s="70">
        <v>0</v>
      </c>
      <c r="J4662" s="1" t="s">
        <v>1843</v>
      </c>
      <c r="AC4662" s="1" t="s">
        <v>1843</v>
      </c>
      <c r="AD4662" s="1">
        <v>0</v>
      </c>
      <c r="AH4662" s="1" t="s">
        <v>1843</v>
      </c>
      <c r="AI4662" s="1">
        <v>7.82</v>
      </c>
      <c r="AP4662" s="98" t="s">
        <v>120</v>
      </c>
      <c r="AQ4662" s="1">
        <v>0</v>
      </c>
    </row>
    <row r="4663" spans="2:43" x14ac:dyDescent="0.25">
      <c r="B4663" s="74">
        <v>2004</v>
      </c>
      <c r="C4663" s="74">
        <v>0</v>
      </c>
      <c r="J4663" s="1" t="s">
        <v>1843</v>
      </c>
      <c r="AC4663" s="1" t="s">
        <v>1843</v>
      </c>
      <c r="AD4663" s="1">
        <v>0</v>
      </c>
      <c r="AH4663" s="1" t="s">
        <v>1843</v>
      </c>
      <c r="AI4663" s="1">
        <v>7.91</v>
      </c>
      <c r="AP4663" s="98" t="s">
        <v>120</v>
      </c>
      <c r="AQ4663" s="1">
        <v>0</v>
      </c>
    </row>
    <row r="4664" spans="2:43" x14ac:dyDescent="0.25">
      <c r="B4664" s="70">
        <v>2003</v>
      </c>
      <c r="C4664" s="70">
        <v>0</v>
      </c>
      <c r="J4664" s="1" t="s">
        <v>1843</v>
      </c>
      <c r="AC4664" s="1" t="s">
        <v>1843</v>
      </c>
      <c r="AD4664" s="1">
        <v>0</v>
      </c>
      <c r="AH4664" s="1" t="s">
        <v>1843</v>
      </c>
      <c r="AI4664" s="1">
        <v>7.41</v>
      </c>
      <c r="AP4664" s="98" t="s">
        <v>120</v>
      </c>
      <c r="AQ4664" s="1">
        <v>0</v>
      </c>
    </row>
    <row r="4665" spans="2:43" x14ac:dyDescent="0.25">
      <c r="B4665" s="74">
        <v>2002</v>
      </c>
      <c r="C4665" s="74">
        <v>0</v>
      </c>
      <c r="J4665" s="1" t="s">
        <v>1843</v>
      </c>
      <c r="AC4665" s="1" t="s">
        <v>1843</v>
      </c>
      <c r="AD4665" s="1">
        <v>0</v>
      </c>
      <c r="AH4665" s="1" t="s">
        <v>1843</v>
      </c>
      <c r="AI4665" s="1">
        <v>11.15</v>
      </c>
      <c r="AP4665" s="98" t="s">
        <v>120</v>
      </c>
      <c r="AQ4665" s="1">
        <v>0</v>
      </c>
    </row>
    <row r="4666" spans="2:43" x14ac:dyDescent="0.25">
      <c r="B4666" s="70">
        <v>2001</v>
      </c>
      <c r="C4666" s="70">
        <v>0</v>
      </c>
      <c r="J4666" s="1" t="s">
        <v>1843</v>
      </c>
      <c r="AC4666" s="1" t="s">
        <v>1843</v>
      </c>
      <c r="AD4666" s="1">
        <v>0</v>
      </c>
      <c r="AH4666" s="1" t="s">
        <v>1843</v>
      </c>
      <c r="AI4666" s="1">
        <v>6.72</v>
      </c>
      <c r="AP4666" s="98" t="s">
        <v>120</v>
      </c>
      <c r="AQ4666" s="1">
        <v>0</v>
      </c>
    </row>
    <row r="4667" spans="2:43" x14ac:dyDescent="0.25">
      <c r="B4667" s="74">
        <v>2000</v>
      </c>
      <c r="C4667" s="74">
        <v>0</v>
      </c>
      <c r="J4667" s="1" t="s">
        <v>1843</v>
      </c>
      <c r="AC4667" s="1" t="s">
        <v>1843</v>
      </c>
      <c r="AD4667" s="1">
        <v>0</v>
      </c>
      <c r="AH4667" s="1" t="s">
        <v>1843</v>
      </c>
      <c r="AI4667" s="1">
        <v>8.24</v>
      </c>
      <c r="AP4667" s="98" t="s">
        <v>120</v>
      </c>
      <c r="AQ4667" s="1">
        <v>0</v>
      </c>
    </row>
    <row r="4668" spans="2:43" x14ac:dyDescent="0.25">
      <c r="B4668" s="70">
        <v>2014</v>
      </c>
      <c r="C4668" s="70">
        <v>32</v>
      </c>
      <c r="J4668" s="1" t="s">
        <v>1843</v>
      </c>
      <c r="AC4668" s="1" t="s">
        <v>1843</v>
      </c>
      <c r="AD4668" s="1">
        <v>23</v>
      </c>
      <c r="AH4668" s="1" t="s">
        <v>1843</v>
      </c>
      <c r="AI4668" s="1">
        <v>0.01</v>
      </c>
      <c r="AP4668" s="98" t="s">
        <v>121</v>
      </c>
      <c r="AQ4668" s="1">
        <v>23</v>
      </c>
    </row>
    <row r="4669" spans="2:43" x14ac:dyDescent="0.25">
      <c r="B4669" s="74">
        <v>2013</v>
      </c>
      <c r="C4669" s="74">
        <v>33</v>
      </c>
      <c r="J4669" s="1" t="s">
        <v>1843</v>
      </c>
      <c r="AC4669" s="1" t="s">
        <v>1843</v>
      </c>
      <c r="AD4669" s="1">
        <v>23</v>
      </c>
      <c r="AH4669" s="1" t="s">
        <v>1843</v>
      </c>
      <c r="AI4669" s="1">
        <v>0.01</v>
      </c>
      <c r="AP4669" s="98" t="s">
        <v>121</v>
      </c>
      <c r="AQ4669" s="1">
        <v>23</v>
      </c>
    </row>
    <row r="4670" spans="2:43" x14ac:dyDescent="0.25">
      <c r="B4670" s="70">
        <v>2012</v>
      </c>
      <c r="C4670" s="70">
        <v>35</v>
      </c>
      <c r="J4670" s="1" t="s">
        <v>1843</v>
      </c>
      <c r="AC4670" s="1" t="s">
        <v>1843</v>
      </c>
      <c r="AD4670" s="1">
        <v>25</v>
      </c>
      <c r="AH4670" s="1" t="s">
        <v>1843</v>
      </c>
      <c r="AI4670" s="1">
        <v>0.01</v>
      </c>
      <c r="AP4670" s="98" t="s">
        <v>121</v>
      </c>
      <c r="AQ4670" s="1">
        <v>25</v>
      </c>
    </row>
    <row r="4671" spans="2:43" x14ac:dyDescent="0.25">
      <c r="B4671" s="74">
        <v>2011</v>
      </c>
      <c r="C4671" s="74">
        <v>38</v>
      </c>
      <c r="J4671" s="1" t="s">
        <v>1843</v>
      </c>
      <c r="AC4671" s="1" t="s">
        <v>1843</v>
      </c>
      <c r="AD4671" s="1">
        <v>26</v>
      </c>
      <c r="AH4671" s="1" t="s">
        <v>1843</v>
      </c>
      <c r="AI4671" s="1">
        <v>3.78</v>
      </c>
      <c r="AP4671" s="98" t="s">
        <v>121</v>
      </c>
      <c r="AQ4671" s="1">
        <v>26</v>
      </c>
    </row>
    <row r="4672" spans="2:43" x14ac:dyDescent="0.25">
      <c r="B4672" s="70">
        <v>2010</v>
      </c>
      <c r="C4672" s="70">
        <v>40</v>
      </c>
      <c r="J4672" s="1" t="s">
        <v>1843</v>
      </c>
      <c r="AC4672" s="1" t="s">
        <v>1843</v>
      </c>
      <c r="AD4672" s="1">
        <v>27</v>
      </c>
      <c r="AH4672" s="1" t="s">
        <v>1843</v>
      </c>
      <c r="AI4672" s="1">
        <v>3.84</v>
      </c>
      <c r="AP4672" s="98" t="s">
        <v>121</v>
      </c>
      <c r="AQ4672" s="1">
        <v>27</v>
      </c>
    </row>
    <row r="4673" spans="2:43" x14ac:dyDescent="0.25">
      <c r="B4673" s="74">
        <v>2009</v>
      </c>
      <c r="C4673" s="74">
        <v>42</v>
      </c>
      <c r="J4673" s="1" t="s">
        <v>1843</v>
      </c>
      <c r="AC4673" s="1" t="s">
        <v>1843</v>
      </c>
      <c r="AD4673" s="1">
        <v>28</v>
      </c>
      <c r="AH4673" s="1" t="s">
        <v>1843</v>
      </c>
      <c r="AI4673" s="1">
        <v>3.97</v>
      </c>
      <c r="AP4673" s="98" t="s">
        <v>121</v>
      </c>
      <c r="AQ4673" s="1">
        <v>28</v>
      </c>
    </row>
    <row r="4674" spans="2:43" x14ac:dyDescent="0.25">
      <c r="B4674" s="70">
        <v>2008</v>
      </c>
      <c r="C4674" s="70">
        <v>44</v>
      </c>
      <c r="J4674" s="1" t="s">
        <v>1843</v>
      </c>
      <c r="AC4674" s="1" t="s">
        <v>1843</v>
      </c>
      <c r="AD4674" s="1">
        <v>29</v>
      </c>
      <c r="AH4674" s="1" t="s">
        <v>1843</v>
      </c>
      <c r="AI4674" s="1">
        <v>3.91</v>
      </c>
      <c r="AP4674" s="98" t="s">
        <v>121</v>
      </c>
      <c r="AQ4674" s="1">
        <v>29</v>
      </c>
    </row>
    <row r="4675" spans="2:43" x14ac:dyDescent="0.25">
      <c r="B4675" s="74">
        <v>2007</v>
      </c>
      <c r="C4675" s="74">
        <v>45</v>
      </c>
      <c r="J4675" s="1" t="s">
        <v>1843</v>
      </c>
      <c r="AC4675" s="1" t="s">
        <v>1843</v>
      </c>
      <c r="AD4675" s="1">
        <v>29</v>
      </c>
      <c r="AH4675" s="1" t="s">
        <v>1843</v>
      </c>
      <c r="AI4675" s="1">
        <v>3.86</v>
      </c>
      <c r="AP4675" s="98" t="s">
        <v>121</v>
      </c>
      <c r="AQ4675" s="1">
        <v>29</v>
      </c>
    </row>
    <row r="4676" spans="2:43" x14ac:dyDescent="0.25">
      <c r="B4676" s="70">
        <v>2014</v>
      </c>
      <c r="C4676" s="70">
        <v>0</v>
      </c>
      <c r="J4676" s="1" t="s">
        <v>1843</v>
      </c>
      <c r="AC4676" s="1" t="s">
        <v>1841</v>
      </c>
      <c r="AD4676" s="1">
        <v>0</v>
      </c>
      <c r="AH4676" s="1" t="s">
        <v>1841</v>
      </c>
      <c r="AI4676" s="1">
        <v>0.01</v>
      </c>
      <c r="AP4676" s="98" t="s">
        <v>122</v>
      </c>
      <c r="AQ4676" s="1">
        <v>0</v>
      </c>
    </row>
    <row r="4677" spans="2:43" x14ac:dyDescent="0.25">
      <c r="B4677" s="74">
        <v>2013</v>
      </c>
      <c r="C4677" s="74">
        <v>0</v>
      </c>
      <c r="J4677" s="1" t="s">
        <v>1843</v>
      </c>
      <c r="AC4677" s="1" t="s">
        <v>1841</v>
      </c>
      <c r="AD4677" s="1">
        <v>0</v>
      </c>
      <c r="AH4677" s="1" t="s">
        <v>1841</v>
      </c>
      <c r="AI4677" s="1">
        <v>0.01</v>
      </c>
      <c r="AP4677" s="98" t="s">
        <v>122</v>
      </c>
      <c r="AQ4677" s="1">
        <v>0</v>
      </c>
    </row>
    <row r="4678" spans="2:43" x14ac:dyDescent="0.25">
      <c r="B4678" s="70">
        <v>2012</v>
      </c>
      <c r="C4678" s="70">
        <v>0</v>
      </c>
      <c r="J4678" s="1" t="s">
        <v>1843</v>
      </c>
      <c r="AC4678" s="1" t="s">
        <v>1841</v>
      </c>
      <c r="AD4678" s="1">
        <v>0</v>
      </c>
      <c r="AH4678" s="1" t="s">
        <v>1841</v>
      </c>
      <c r="AI4678" s="1">
        <v>0.01</v>
      </c>
      <c r="AP4678" s="98" t="s">
        <v>122</v>
      </c>
      <c r="AQ4678" s="1">
        <v>0</v>
      </c>
    </row>
    <row r="4679" spans="2:43" x14ac:dyDescent="0.25">
      <c r="B4679" s="74">
        <v>2011</v>
      </c>
      <c r="C4679" s="74">
        <v>0</v>
      </c>
      <c r="J4679" s="1" t="s">
        <v>1843</v>
      </c>
      <c r="AC4679" s="1" t="s">
        <v>1841</v>
      </c>
      <c r="AD4679" s="1">
        <v>0</v>
      </c>
      <c r="AH4679" s="1" t="s">
        <v>1841</v>
      </c>
      <c r="AI4679" s="1">
        <v>0.99</v>
      </c>
      <c r="AP4679" s="98" t="s">
        <v>122</v>
      </c>
      <c r="AQ4679" s="1">
        <v>0</v>
      </c>
    </row>
    <row r="4680" spans="2:43" x14ac:dyDescent="0.25">
      <c r="B4680" s="70">
        <v>2010</v>
      </c>
      <c r="C4680" s="70">
        <v>0</v>
      </c>
      <c r="J4680" s="1" t="s">
        <v>1843</v>
      </c>
      <c r="AC4680" s="1" t="s">
        <v>1841</v>
      </c>
      <c r="AD4680" s="1">
        <v>0</v>
      </c>
      <c r="AH4680" s="1" t="s">
        <v>1841</v>
      </c>
      <c r="AI4680" s="1">
        <v>1.1000000000000001</v>
      </c>
      <c r="AP4680" s="98" t="s">
        <v>122</v>
      </c>
      <c r="AQ4680" s="1">
        <v>0</v>
      </c>
    </row>
    <row r="4681" spans="2:43" x14ac:dyDescent="0.25">
      <c r="B4681" s="74">
        <v>2009</v>
      </c>
      <c r="C4681" s="74">
        <v>0</v>
      </c>
      <c r="J4681" s="1" t="s">
        <v>1841</v>
      </c>
      <c r="AC4681" s="1" t="s">
        <v>1841</v>
      </c>
      <c r="AD4681" s="1">
        <v>0</v>
      </c>
      <c r="AH4681" s="1" t="s">
        <v>1841</v>
      </c>
      <c r="AI4681" s="1">
        <v>1.21</v>
      </c>
      <c r="AP4681" s="98" t="s">
        <v>122</v>
      </c>
      <c r="AQ4681" s="1">
        <v>0</v>
      </c>
    </row>
    <row r="4682" spans="2:43" x14ac:dyDescent="0.25">
      <c r="B4682" s="70">
        <v>2008</v>
      </c>
      <c r="C4682" s="70">
        <v>0</v>
      </c>
      <c r="J4682" s="1" t="s">
        <v>1841</v>
      </c>
      <c r="AC4682" s="1" t="s">
        <v>1841</v>
      </c>
      <c r="AD4682" s="1">
        <v>0</v>
      </c>
      <c r="AH4682" s="1" t="s">
        <v>1841</v>
      </c>
      <c r="AI4682" s="1">
        <v>1.0900000000000001</v>
      </c>
      <c r="AP4682" s="98" t="s">
        <v>122</v>
      </c>
      <c r="AQ4682" s="1">
        <v>0</v>
      </c>
    </row>
    <row r="4683" spans="2:43" x14ac:dyDescent="0.25">
      <c r="B4683" s="74">
        <v>2007</v>
      </c>
      <c r="C4683" s="74">
        <v>0</v>
      </c>
      <c r="J4683" s="1" t="s">
        <v>1841</v>
      </c>
      <c r="AC4683" s="1" t="s">
        <v>1841</v>
      </c>
      <c r="AD4683" s="1">
        <v>0</v>
      </c>
      <c r="AH4683" s="1" t="s">
        <v>1841</v>
      </c>
      <c r="AI4683" s="1">
        <v>0.85</v>
      </c>
      <c r="AP4683" s="98" t="s">
        <v>122</v>
      </c>
      <c r="AQ4683" s="1">
        <v>0</v>
      </c>
    </row>
    <row r="4684" spans="2:43" x14ac:dyDescent="0.25">
      <c r="B4684" s="70">
        <v>2006</v>
      </c>
      <c r="C4684" s="70">
        <v>0</v>
      </c>
      <c r="J4684" s="1" t="s">
        <v>1841</v>
      </c>
      <c r="AC4684" s="1" t="s">
        <v>1841</v>
      </c>
      <c r="AD4684" s="1">
        <v>0</v>
      </c>
      <c r="AH4684" s="1" t="s">
        <v>1841</v>
      </c>
      <c r="AI4684" s="1">
        <v>0.99</v>
      </c>
      <c r="AP4684" s="98" t="s">
        <v>122</v>
      </c>
      <c r="AQ4684" s="1">
        <v>0</v>
      </c>
    </row>
    <row r="4685" spans="2:43" x14ac:dyDescent="0.25">
      <c r="B4685" s="74">
        <v>2005</v>
      </c>
      <c r="C4685" s="74">
        <v>0</v>
      </c>
      <c r="J4685" s="1" t="s">
        <v>1841</v>
      </c>
      <c r="AC4685" s="1" t="s">
        <v>1841</v>
      </c>
      <c r="AD4685" s="1">
        <v>0</v>
      </c>
      <c r="AH4685" s="1" t="s">
        <v>1841</v>
      </c>
      <c r="AI4685" s="1">
        <v>0.9</v>
      </c>
      <c r="AP4685" s="98" t="s">
        <v>122</v>
      </c>
      <c r="AQ4685" s="1">
        <v>0</v>
      </c>
    </row>
    <row r="4686" spans="2:43" x14ac:dyDescent="0.25">
      <c r="B4686" s="70">
        <v>2004</v>
      </c>
      <c r="C4686" s="70">
        <v>0</v>
      </c>
      <c r="J4686" s="1" t="s">
        <v>1841</v>
      </c>
      <c r="AC4686" s="1" t="s">
        <v>1841</v>
      </c>
      <c r="AD4686" s="1">
        <v>0</v>
      </c>
      <c r="AH4686" s="1" t="s">
        <v>1841</v>
      </c>
      <c r="AI4686" s="1">
        <v>1.18</v>
      </c>
      <c r="AP4686" s="98" t="s">
        <v>122</v>
      </c>
      <c r="AQ4686" s="1">
        <v>0</v>
      </c>
    </row>
    <row r="4687" spans="2:43" x14ac:dyDescent="0.25">
      <c r="B4687" s="74">
        <v>2003</v>
      </c>
      <c r="C4687" s="74">
        <v>0</v>
      </c>
      <c r="J4687" s="1" t="s">
        <v>1841</v>
      </c>
      <c r="AC4687" s="1" t="s">
        <v>1841</v>
      </c>
      <c r="AD4687" s="1">
        <v>0</v>
      </c>
      <c r="AH4687" s="1" t="s">
        <v>1841</v>
      </c>
      <c r="AI4687" s="1">
        <v>1.18</v>
      </c>
      <c r="AP4687" s="98" t="s">
        <v>122</v>
      </c>
      <c r="AQ4687" s="1">
        <v>0</v>
      </c>
    </row>
    <row r="4688" spans="2:43" x14ac:dyDescent="0.25">
      <c r="B4688" s="70">
        <v>2002</v>
      </c>
      <c r="C4688" s="70">
        <v>0</v>
      </c>
      <c r="J4688" s="1" t="s">
        <v>1841</v>
      </c>
      <c r="AC4688" s="1" t="s">
        <v>1841</v>
      </c>
      <c r="AD4688" s="1">
        <v>0</v>
      </c>
      <c r="AH4688" s="1" t="s">
        <v>1841</v>
      </c>
      <c r="AI4688" s="1">
        <v>1.08</v>
      </c>
      <c r="AP4688" s="98" t="s">
        <v>122</v>
      </c>
      <c r="AQ4688" s="1">
        <v>0</v>
      </c>
    </row>
    <row r="4689" spans="2:43" x14ac:dyDescent="0.25">
      <c r="B4689" s="74">
        <v>2001</v>
      </c>
      <c r="C4689" s="74">
        <v>0</v>
      </c>
      <c r="J4689" s="1" t="s">
        <v>1841</v>
      </c>
      <c r="AC4689" s="1" t="s">
        <v>1841</v>
      </c>
      <c r="AD4689" s="1">
        <v>0</v>
      </c>
      <c r="AH4689" s="1" t="s">
        <v>1841</v>
      </c>
      <c r="AI4689" s="1">
        <v>0.7</v>
      </c>
      <c r="AP4689" s="98" t="s">
        <v>122</v>
      </c>
      <c r="AQ4689" s="1">
        <v>0</v>
      </c>
    </row>
    <row r="4690" spans="2:43" x14ac:dyDescent="0.25">
      <c r="B4690" s="70">
        <v>2000</v>
      </c>
      <c r="C4690" s="70">
        <v>0</v>
      </c>
      <c r="J4690" s="1" t="s">
        <v>1841</v>
      </c>
      <c r="AC4690" s="1" t="s">
        <v>1841</v>
      </c>
      <c r="AD4690" s="1">
        <v>0</v>
      </c>
      <c r="AH4690" s="1" t="s">
        <v>1841</v>
      </c>
      <c r="AI4690" s="1">
        <v>0.71</v>
      </c>
      <c r="AP4690" s="98" t="s">
        <v>122</v>
      </c>
      <c r="AQ4690" s="1">
        <v>0</v>
      </c>
    </row>
    <row r="4691" spans="2:43" x14ac:dyDescent="0.25">
      <c r="B4691" s="74">
        <v>2014</v>
      </c>
      <c r="C4691" s="74">
        <v>52</v>
      </c>
      <c r="J4691" s="1" t="s">
        <v>1841</v>
      </c>
      <c r="AC4691" s="1" t="s">
        <v>1843</v>
      </c>
      <c r="AD4691" s="1">
        <v>42</v>
      </c>
      <c r="AH4691" s="1" t="s">
        <v>1843</v>
      </c>
      <c r="AI4691" s="1">
        <v>7.38</v>
      </c>
      <c r="AP4691" s="98" t="s">
        <v>123</v>
      </c>
      <c r="AQ4691" s="1">
        <v>42</v>
      </c>
    </row>
    <row r="4692" spans="2:43" x14ac:dyDescent="0.25">
      <c r="B4692" s="70">
        <v>2013</v>
      </c>
      <c r="C4692" s="70">
        <v>54</v>
      </c>
      <c r="J4692" s="1" t="s">
        <v>1841</v>
      </c>
      <c r="AC4692" s="1" t="s">
        <v>1843</v>
      </c>
      <c r="AD4692" s="1">
        <v>43</v>
      </c>
      <c r="AH4692" s="1" t="s">
        <v>1843</v>
      </c>
      <c r="AI4692" s="1">
        <v>7.34</v>
      </c>
      <c r="AP4692" s="98" t="s">
        <v>123</v>
      </c>
      <c r="AQ4692" s="1">
        <v>43</v>
      </c>
    </row>
    <row r="4693" spans="2:43" x14ac:dyDescent="0.25">
      <c r="B4693" s="74">
        <v>2012</v>
      </c>
      <c r="C4693" s="74">
        <v>56</v>
      </c>
      <c r="J4693" s="1" t="s">
        <v>1841</v>
      </c>
      <c r="AC4693" s="1" t="s">
        <v>1843</v>
      </c>
      <c r="AD4693" s="1">
        <v>43</v>
      </c>
      <c r="AH4693" s="1" t="s">
        <v>1843</v>
      </c>
      <c r="AI4693" s="1">
        <v>7.38</v>
      </c>
      <c r="AP4693" s="98" t="s">
        <v>123</v>
      </c>
      <c r="AQ4693" s="1">
        <v>43</v>
      </c>
    </row>
    <row r="4694" spans="2:43" x14ac:dyDescent="0.25">
      <c r="B4694" s="70">
        <v>2011</v>
      </c>
      <c r="C4694" s="70">
        <v>58</v>
      </c>
      <c r="J4694" s="1" t="s">
        <v>1841</v>
      </c>
      <c r="AC4694" s="1" t="s">
        <v>1843</v>
      </c>
      <c r="AD4694" s="1">
        <v>43</v>
      </c>
      <c r="AH4694" s="1" t="s">
        <v>1843</v>
      </c>
      <c r="AI4694" s="1">
        <v>7.38</v>
      </c>
      <c r="AP4694" s="98" t="s">
        <v>123</v>
      </c>
      <c r="AQ4694" s="1">
        <v>43</v>
      </c>
    </row>
    <row r="4695" spans="2:43" x14ac:dyDescent="0.25">
      <c r="B4695" s="74">
        <v>2010</v>
      </c>
      <c r="C4695" s="74">
        <v>62</v>
      </c>
      <c r="J4695" s="1" t="s">
        <v>1841</v>
      </c>
      <c r="AC4695" s="1" t="s">
        <v>1843</v>
      </c>
      <c r="AD4695" s="1">
        <v>43</v>
      </c>
      <c r="AH4695" s="1" t="s">
        <v>1843</v>
      </c>
      <c r="AI4695" s="1">
        <v>7.28</v>
      </c>
      <c r="AP4695" s="98" t="s">
        <v>123</v>
      </c>
      <c r="AQ4695" s="1">
        <v>43</v>
      </c>
    </row>
    <row r="4696" spans="2:43" x14ac:dyDescent="0.25">
      <c r="B4696" s="70">
        <v>2009</v>
      </c>
      <c r="C4696" s="70">
        <v>70</v>
      </c>
      <c r="J4696" s="1" t="s">
        <v>1843</v>
      </c>
      <c r="AC4696" s="1" t="s">
        <v>1843</v>
      </c>
      <c r="AD4696" s="1">
        <v>46</v>
      </c>
      <c r="AH4696" s="1" t="s">
        <v>1843</v>
      </c>
      <c r="AI4696" s="1">
        <v>7.6</v>
      </c>
      <c r="AP4696" s="98" t="s">
        <v>123</v>
      </c>
      <c r="AQ4696" s="1">
        <v>46</v>
      </c>
    </row>
    <row r="4697" spans="2:43" x14ac:dyDescent="0.25">
      <c r="B4697" s="74">
        <v>2008</v>
      </c>
      <c r="C4697" s="74">
        <v>75</v>
      </c>
      <c r="J4697" s="1" t="s">
        <v>1843</v>
      </c>
      <c r="AC4697" s="1" t="s">
        <v>1843</v>
      </c>
      <c r="AD4697" s="1">
        <v>50</v>
      </c>
      <c r="AH4697" s="1" t="s">
        <v>1843</v>
      </c>
      <c r="AI4697" s="1">
        <v>8.19</v>
      </c>
      <c r="AP4697" s="98" t="s">
        <v>123</v>
      </c>
      <c r="AQ4697" s="1">
        <v>50</v>
      </c>
    </row>
    <row r="4698" spans="2:43" x14ac:dyDescent="0.25">
      <c r="B4698" s="70">
        <v>2007</v>
      </c>
      <c r="C4698" s="70">
        <v>79</v>
      </c>
      <c r="J4698" s="1" t="s">
        <v>1843</v>
      </c>
      <c r="AC4698" s="1" t="s">
        <v>1843</v>
      </c>
      <c r="AD4698" s="1">
        <v>51</v>
      </c>
      <c r="AH4698" s="1" t="s">
        <v>1843</v>
      </c>
      <c r="AI4698" s="1">
        <v>8.48</v>
      </c>
      <c r="AP4698" s="98" t="s">
        <v>123</v>
      </c>
      <c r="AQ4698" s="1">
        <v>51</v>
      </c>
    </row>
    <row r="4699" spans="2:43" x14ac:dyDescent="0.25">
      <c r="B4699" s="74">
        <v>2006</v>
      </c>
      <c r="C4699" s="74">
        <v>82</v>
      </c>
      <c r="J4699" s="1" t="s">
        <v>1843</v>
      </c>
      <c r="AC4699" s="1" t="s">
        <v>1843</v>
      </c>
      <c r="AD4699" s="1">
        <v>54</v>
      </c>
      <c r="AH4699" s="1" t="s">
        <v>1843</v>
      </c>
      <c r="AI4699" s="1">
        <v>8.5</v>
      </c>
      <c r="AP4699" s="98" t="s">
        <v>123</v>
      </c>
      <c r="AQ4699" s="1">
        <v>54</v>
      </c>
    </row>
    <row r="4700" spans="2:43" x14ac:dyDescent="0.25">
      <c r="B4700" s="70">
        <v>2005</v>
      </c>
      <c r="C4700" s="70">
        <v>84</v>
      </c>
      <c r="J4700" s="1" t="s">
        <v>1843</v>
      </c>
      <c r="AC4700" s="1" t="s">
        <v>1843</v>
      </c>
      <c r="AD4700" s="1">
        <v>55</v>
      </c>
      <c r="AH4700" s="1" t="s">
        <v>1843</v>
      </c>
      <c r="AI4700" s="1">
        <v>8.69</v>
      </c>
      <c r="AP4700" s="98" t="s">
        <v>123</v>
      </c>
      <c r="AQ4700" s="1">
        <v>55</v>
      </c>
    </row>
    <row r="4701" spans="2:43" x14ac:dyDescent="0.25">
      <c r="B4701" s="74">
        <v>2004</v>
      </c>
      <c r="C4701" s="74">
        <v>83</v>
      </c>
      <c r="J4701" s="1" t="s">
        <v>1843</v>
      </c>
      <c r="AC4701" s="1" t="s">
        <v>1843</v>
      </c>
      <c r="AD4701" s="1">
        <v>55</v>
      </c>
      <c r="AH4701" s="1" t="s">
        <v>1843</v>
      </c>
      <c r="AI4701" s="1">
        <v>6.96</v>
      </c>
      <c r="AP4701" s="98" t="s">
        <v>123</v>
      </c>
      <c r="AQ4701" s="1">
        <v>55</v>
      </c>
    </row>
    <row r="4702" spans="2:43" x14ac:dyDescent="0.25">
      <c r="B4702" s="70">
        <v>2003</v>
      </c>
      <c r="C4702" s="70">
        <v>82</v>
      </c>
      <c r="J4702" s="1" t="s">
        <v>1843</v>
      </c>
      <c r="AC4702" s="1" t="s">
        <v>1843</v>
      </c>
      <c r="AD4702" s="1">
        <v>55</v>
      </c>
      <c r="AH4702" s="1" t="s">
        <v>1843</v>
      </c>
      <c r="AI4702" s="1">
        <v>6.93</v>
      </c>
      <c r="AP4702" s="98" t="s">
        <v>123</v>
      </c>
      <c r="AQ4702" s="1">
        <v>55</v>
      </c>
    </row>
    <row r="4703" spans="2:43" x14ac:dyDescent="0.25">
      <c r="B4703" s="74">
        <v>2002</v>
      </c>
      <c r="C4703" s="74">
        <v>79</v>
      </c>
      <c r="J4703" s="1" t="s">
        <v>1843</v>
      </c>
      <c r="AC4703" s="1" t="s">
        <v>1843</v>
      </c>
      <c r="AD4703" s="1">
        <v>54</v>
      </c>
      <c r="AH4703" s="1" t="s">
        <v>1843</v>
      </c>
      <c r="AI4703" s="1">
        <v>7.04</v>
      </c>
      <c r="AP4703" s="98" t="s">
        <v>123</v>
      </c>
      <c r="AQ4703" s="1">
        <v>54</v>
      </c>
    </row>
    <row r="4704" spans="2:43" x14ac:dyDescent="0.25">
      <c r="B4704" s="70">
        <v>2001</v>
      </c>
      <c r="C4704" s="70">
        <v>76</v>
      </c>
      <c r="J4704" s="1" t="s">
        <v>1843</v>
      </c>
      <c r="AC4704" s="1" t="s">
        <v>1843</v>
      </c>
      <c r="AD4704" s="1">
        <v>52</v>
      </c>
      <c r="AH4704" s="1" t="s">
        <v>1843</v>
      </c>
      <c r="AI4704" s="1">
        <v>7.38</v>
      </c>
      <c r="AP4704" s="98" t="s">
        <v>123</v>
      </c>
      <c r="AQ4704" s="1">
        <v>52</v>
      </c>
    </row>
    <row r="4705" spans="2:43" x14ac:dyDescent="0.25">
      <c r="B4705" s="74">
        <v>2000</v>
      </c>
      <c r="C4705" s="74">
        <v>73</v>
      </c>
      <c r="J4705" s="1" t="s">
        <v>1843</v>
      </c>
      <c r="AC4705" s="1" t="s">
        <v>1843</v>
      </c>
      <c r="AD4705" s="1">
        <v>51</v>
      </c>
      <c r="AH4705" s="1" t="s">
        <v>1843</v>
      </c>
      <c r="AI4705" s="1">
        <v>7.3</v>
      </c>
      <c r="AP4705" s="98" t="s">
        <v>123</v>
      </c>
      <c r="AQ4705" s="1">
        <v>51</v>
      </c>
    </row>
    <row r="4706" spans="2:43" x14ac:dyDescent="0.25">
      <c r="B4706" s="70">
        <v>2014</v>
      </c>
      <c r="C4706" s="70">
        <v>1</v>
      </c>
      <c r="J4706" s="1" t="s">
        <v>1843</v>
      </c>
      <c r="AC4706" s="1" t="s">
        <v>1842</v>
      </c>
      <c r="AD4706" s="1">
        <v>1</v>
      </c>
      <c r="AH4706" s="1" t="s">
        <v>1842</v>
      </c>
      <c r="AI4706" s="1">
        <v>0.01</v>
      </c>
      <c r="AP4706" s="98" t="s">
        <v>124</v>
      </c>
      <c r="AQ4706" s="1">
        <v>1</v>
      </c>
    </row>
    <row r="4707" spans="2:43" x14ac:dyDescent="0.25">
      <c r="B4707" s="74">
        <v>2013</v>
      </c>
      <c r="C4707" s="74">
        <v>2</v>
      </c>
      <c r="J4707" s="1" t="s">
        <v>1843</v>
      </c>
      <c r="AC4707" s="1" t="s">
        <v>1842</v>
      </c>
      <c r="AD4707" s="1">
        <v>1</v>
      </c>
      <c r="AH4707" s="1" t="s">
        <v>1842</v>
      </c>
      <c r="AI4707" s="1">
        <v>9.25</v>
      </c>
      <c r="AP4707" s="98" t="s">
        <v>124</v>
      </c>
      <c r="AQ4707" s="1">
        <v>1</v>
      </c>
    </row>
    <row r="4708" spans="2:43" x14ac:dyDescent="0.25">
      <c r="B4708" s="70">
        <v>2012</v>
      </c>
      <c r="C4708" s="70">
        <v>2</v>
      </c>
      <c r="J4708" s="1" t="s">
        <v>1843</v>
      </c>
      <c r="AC4708" s="1" t="s">
        <v>1842</v>
      </c>
      <c r="AD4708" s="1">
        <v>1</v>
      </c>
      <c r="AH4708" s="1" t="s">
        <v>1842</v>
      </c>
      <c r="AI4708" s="1">
        <v>9.35</v>
      </c>
      <c r="AP4708" s="98" t="s">
        <v>124</v>
      </c>
      <c r="AQ4708" s="1">
        <v>1</v>
      </c>
    </row>
    <row r="4709" spans="2:43" x14ac:dyDescent="0.25">
      <c r="B4709" s="74">
        <v>2011</v>
      </c>
      <c r="C4709" s="74">
        <v>2</v>
      </c>
      <c r="J4709" s="1" t="s">
        <v>1843</v>
      </c>
      <c r="AC4709" s="1" t="s">
        <v>1842</v>
      </c>
      <c r="AD4709" s="1">
        <v>1</v>
      </c>
      <c r="AH4709" s="1" t="s">
        <v>1842</v>
      </c>
      <c r="AI4709" s="1">
        <v>9.6199999999999992</v>
      </c>
      <c r="AP4709" s="98" t="s">
        <v>124</v>
      </c>
      <c r="AQ4709" s="1">
        <v>1</v>
      </c>
    </row>
    <row r="4710" spans="2:43" x14ac:dyDescent="0.25">
      <c r="B4710" s="70">
        <v>2010</v>
      </c>
      <c r="C4710" s="70">
        <v>2</v>
      </c>
      <c r="J4710" s="1" t="s">
        <v>1843</v>
      </c>
      <c r="AC4710" s="1" t="s">
        <v>1842</v>
      </c>
      <c r="AD4710" s="1">
        <v>1</v>
      </c>
      <c r="AH4710" s="1" t="s">
        <v>1842</v>
      </c>
      <c r="AI4710" s="1">
        <v>9.7799999999999994</v>
      </c>
      <c r="AP4710" s="98" t="s">
        <v>124</v>
      </c>
      <c r="AQ4710" s="1">
        <v>1</v>
      </c>
    </row>
    <row r="4711" spans="2:43" x14ac:dyDescent="0.25">
      <c r="B4711" s="74">
        <v>2009</v>
      </c>
      <c r="C4711" s="74">
        <v>2</v>
      </c>
      <c r="J4711" s="1" t="s">
        <v>1842</v>
      </c>
      <c r="AC4711" s="1" t="s">
        <v>1842</v>
      </c>
      <c r="AD4711" s="1">
        <v>2</v>
      </c>
      <c r="AH4711" s="1" t="s">
        <v>1842</v>
      </c>
      <c r="AI4711" s="1">
        <v>9.99</v>
      </c>
      <c r="AP4711" s="98" t="s">
        <v>124</v>
      </c>
      <c r="AQ4711" s="1">
        <v>2</v>
      </c>
    </row>
    <row r="4712" spans="2:43" x14ac:dyDescent="0.25">
      <c r="B4712" s="70">
        <v>2008</v>
      </c>
      <c r="C4712" s="70">
        <v>2</v>
      </c>
      <c r="J4712" s="1" t="s">
        <v>1842</v>
      </c>
      <c r="AC4712" s="1" t="s">
        <v>1842</v>
      </c>
      <c r="AD4712" s="1">
        <v>2</v>
      </c>
      <c r="AH4712" s="1" t="s">
        <v>1842</v>
      </c>
      <c r="AI4712" s="1">
        <v>10.24</v>
      </c>
      <c r="AP4712" s="98" t="s">
        <v>124</v>
      </c>
      <c r="AQ4712" s="1">
        <v>2</v>
      </c>
    </row>
    <row r="4713" spans="2:43" x14ac:dyDescent="0.25">
      <c r="B4713" s="74">
        <v>2007</v>
      </c>
      <c r="C4713" s="74">
        <v>2</v>
      </c>
      <c r="J4713" s="1" t="s">
        <v>1842</v>
      </c>
      <c r="AC4713" s="1" t="s">
        <v>1842</v>
      </c>
      <c r="AD4713" s="1">
        <v>2</v>
      </c>
      <c r="AH4713" s="1" t="s">
        <v>1842</v>
      </c>
      <c r="AI4713" s="1">
        <v>11.05</v>
      </c>
      <c r="AP4713" s="98" t="s">
        <v>124</v>
      </c>
      <c r="AQ4713" s="1">
        <v>2</v>
      </c>
    </row>
    <row r="4714" spans="2:43" x14ac:dyDescent="0.25">
      <c r="B4714" s="70">
        <v>2006</v>
      </c>
      <c r="C4714" s="70">
        <v>2</v>
      </c>
      <c r="J4714" s="1" t="s">
        <v>1842</v>
      </c>
      <c r="AC4714" s="1" t="s">
        <v>1842</v>
      </c>
      <c r="AD4714" s="1">
        <v>2</v>
      </c>
      <c r="AH4714" s="1" t="s">
        <v>1842</v>
      </c>
      <c r="AI4714" s="1">
        <v>11.86</v>
      </c>
      <c r="AP4714" s="98" t="s">
        <v>124</v>
      </c>
      <c r="AQ4714" s="1">
        <v>2</v>
      </c>
    </row>
    <row r="4715" spans="2:43" x14ac:dyDescent="0.25">
      <c r="B4715" s="74">
        <v>2005</v>
      </c>
      <c r="C4715" s="74">
        <v>2</v>
      </c>
      <c r="J4715" s="1" t="s">
        <v>1842</v>
      </c>
      <c r="AC4715" s="1" t="s">
        <v>1842</v>
      </c>
      <c r="AD4715" s="1">
        <v>2</v>
      </c>
      <c r="AH4715" s="1" t="s">
        <v>1842</v>
      </c>
      <c r="AI4715" s="1">
        <v>11.92</v>
      </c>
      <c r="AP4715" s="98" t="s">
        <v>124</v>
      </c>
      <c r="AQ4715" s="1">
        <v>2</v>
      </c>
    </row>
    <row r="4716" spans="2:43" x14ac:dyDescent="0.25">
      <c r="B4716" s="70">
        <v>2004</v>
      </c>
      <c r="C4716" s="70">
        <v>2</v>
      </c>
      <c r="J4716" s="1" t="s">
        <v>1842</v>
      </c>
      <c r="AC4716" s="1" t="s">
        <v>1842</v>
      </c>
      <c r="AD4716" s="1">
        <v>2</v>
      </c>
      <c r="AH4716" s="1" t="s">
        <v>1842</v>
      </c>
      <c r="AI4716" s="1">
        <v>11.96</v>
      </c>
      <c r="AP4716" s="98" t="s">
        <v>124</v>
      </c>
      <c r="AQ4716" s="1">
        <v>2</v>
      </c>
    </row>
    <row r="4717" spans="2:43" x14ac:dyDescent="0.25">
      <c r="B4717" s="74">
        <v>2003</v>
      </c>
      <c r="C4717" s="74">
        <v>2</v>
      </c>
      <c r="J4717" s="1" t="s">
        <v>1842</v>
      </c>
      <c r="AC4717" s="1" t="s">
        <v>1842</v>
      </c>
      <c r="AD4717" s="1">
        <v>2</v>
      </c>
      <c r="AH4717" s="1" t="s">
        <v>1842</v>
      </c>
      <c r="AI4717" s="1">
        <v>12.09</v>
      </c>
      <c r="AP4717" s="98" t="s">
        <v>124</v>
      </c>
      <c r="AQ4717" s="1">
        <v>2</v>
      </c>
    </row>
    <row r="4718" spans="2:43" x14ac:dyDescent="0.25">
      <c r="B4718" s="70">
        <v>2002</v>
      </c>
      <c r="C4718" s="70">
        <v>2</v>
      </c>
      <c r="J4718" s="1" t="s">
        <v>1842</v>
      </c>
      <c r="AC4718" s="1" t="s">
        <v>1842</v>
      </c>
      <c r="AD4718" s="1">
        <v>2</v>
      </c>
      <c r="AH4718" s="1" t="s">
        <v>1842</v>
      </c>
      <c r="AI4718" s="1">
        <v>12.26</v>
      </c>
      <c r="AP4718" s="98" t="s">
        <v>124</v>
      </c>
      <c r="AQ4718" s="1">
        <v>2</v>
      </c>
    </row>
    <row r="4719" spans="2:43" x14ac:dyDescent="0.25">
      <c r="B4719" s="74">
        <v>2001</v>
      </c>
      <c r="C4719" s="74">
        <v>2</v>
      </c>
      <c r="J4719" s="1" t="s">
        <v>1842</v>
      </c>
      <c r="AC4719" s="1" t="s">
        <v>1842</v>
      </c>
      <c r="AD4719" s="1">
        <v>2</v>
      </c>
      <c r="AH4719" s="1" t="s">
        <v>1842</v>
      </c>
      <c r="AI4719" s="1">
        <v>9.86</v>
      </c>
      <c r="AP4719" s="98" t="s">
        <v>124</v>
      </c>
      <c r="AQ4719" s="1">
        <v>2</v>
      </c>
    </row>
    <row r="4720" spans="2:43" x14ac:dyDescent="0.25">
      <c r="B4720" s="70">
        <v>2000</v>
      </c>
      <c r="C4720" s="70">
        <v>2</v>
      </c>
      <c r="J4720" s="1" t="s">
        <v>1842</v>
      </c>
      <c r="AC4720" s="1" t="s">
        <v>1842</v>
      </c>
      <c r="AD4720" s="1">
        <v>2</v>
      </c>
      <c r="AH4720" s="1" t="s">
        <v>1842</v>
      </c>
      <c r="AI4720" s="1">
        <v>11.12</v>
      </c>
      <c r="AP4720" s="98" t="s">
        <v>124</v>
      </c>
      <c r="AQ4720" s="1">
        <v>2</v>
      </c>
    </row>
    <row r="4721" spans="2:43" x14ac:dyDescent="0.25">
      <c r="B4721" s="74">
        <v>2014</v>
      </c>
      <c r="C4721" s="74">
        <v>3</v>
      </c>
      <c r="J4721" s="1" t="s">
        <v>1842</v>
      </c>
      <c r="AC4721" s="1" t="s">
        <v>1840</v>
      </c>
      <c r="AD4721" s="1">
        <v>3</v>
      </c>
      <c r="AH4721" s="1" t="s">
        <v>1840</v>
      </c>
      <c r="AI4721" s="1">
        <v>2.37</v>
      </c>
      <c r="AP4721" s="98" t="s">
        <v>125</v>
      </c>
      <c r="AQ4721" s="1">
        <v>3</v>
      </c>
    </row>
    <row r="4722" spans="2:43" x14ac:dyDescent="0.25">
      <c r="B4722" s="70">
        <v>2013</v>
      </c>
      <c r="C4722" s="70">
        <v>3</v>
      </c>
      <c r="J4722" s="1" t="s">
        <v>1842</v>
      </c>
      <c r="AC4722" s="1" t="s">
        <v>1840</v>
      </c>
      <c r="AD4722" s="1">
        <v>3</v>
      </c>
      <c r="AH4722" s="1" t="s">
        <v>1840</v>
      </c>
      <c r="AI4722" s="1">
        <v>2.56</v>
      </c>
      <c r="AP4722" s="98" t="s">
        <v>125</v>
      </c>
      <c r="AQ4722" s="1">
        <v>3</v>
      </c>
    </row>
    <row r="4723" spans="2:43" x14ac:dyDescent="0.25">
      <c r="B4723" s="74">
        <v>2012</v>
      </c>
      <c r="C4723" s="74">
        <v>4</v>
      </c>
      <c r="J4723" s="1" t="s">
        <v>1842</v>
      </c>
      <c r="AC4723" s="1" t="s">
        <v>1840</v>
      </c>
      <c r="AD4723" s="1">
        <v>3</v>
      </c>
      <c r="AH4723" s="1" t="s">
        <v>1840</v>
      </c>
      <c r="AI4723" s="1">
        <v>2.8</v>
      </c>
      <c r="AP4723" s="98" t="s">
        <v>125</v>
      </c>
      <c r="AQ4723" s="1">
        <v>3</v>
      </c>
    </row>
    <row r="4724" spans="2:43" x14ac:dyDescent="0.25">
      <c r="B4724" s="70">
        <v>2011</v>
      </c>
      <c r="C4724" s="70">
        <v>4</v>
      </c>
      <c r="J4724" s="1" t="s">
        <v>1842</v>
      </c>
      <c r="AC4724" s="1" t="s">
        <v>1840</v>
      </c>
      <c r="AD4724" s="1">
        <v>3</v>
      </c>
      <c r="AH4724" s="1" t="s">
        <v>1840</v>
      </c>
      <c r="AI4724" s="1">
        <v>3.03</v>
      </c>
      <c r="AP4724" s="98" t="s">
        <v>125</v>
      </c>
      <c r="AQ4724" s="1">
        <v>3</v>
      </c>
    </row>
    <row r="4725" spans="2:43" x14ac:dyDescent="0.25">
      <c r="B4725" s="74">
        <v>2010</v>
      </c>
      <c r="C4725" s="74">
        <v>4</v>
      </c>
      <c r="J4725" s="1" t="s">
        <v>1842</v>
      </c>
      <c r="AC4725" s="1" t="s">
        <v>1840</v>
      </c>
      <c r="AD4725" s="1">
        <v>3</v>
      </c>
      <c r="AH4725" s="1" t="s">
        <v>1840</v>
      </c>
      <c r="AI4725" s="1">
        <v>2.31</v>
      </c>
      <c r="AP4725" s="98" t="s">
        <v>125</v>
      </c>
      <c r="AQ4725" s="1">
        <v>3</v>
      </c>
    </row>
    <row r="4726" spans="2:43" x14ac:dyDescent="0.25">
      <c r="B4726" s="70">
        <v>2009</v>
      </c>
      <c r="C4726" s="70">
        <v>4</v>
      </c>
      <c r="J4726" s="1" t="s">
        <v>1840</v>
      </c>
      <c r="AC4726" s="1" t="s">
        <v>1840</v>
      </c>
      <c r="AD4726" s="1">
        <v>4</v>
      </c>
      <c r="AH4726" s="1" t="s">
        <v>1840</v>
      </c>
      <c r="AI4726" s="1">
        <v>2.0499999999999998</v>
      </c>
      <c r="AP4726" s="98" t="s">
        <v>125</v>
      </c>
      <c r="AQ4726" s="1">
        <v>4</v>
      </c>
    </row>
    <row r="4727" spans="2:43" x14ac:dyDescent="0.25">
      <c r="B4727" s="74">
        <v>2008</v>
      </c>
      <c r="C4727" s="74">
        <v>4</v>
      </c>
      <c r="J4727" s="1" t="s">
        <v>1840</v>
      </c>
      <c r="AC4727" s="1" t="s">
        <v>1840</v>
      </c>
      <c r="AD4727" s="1">
        <v>4</v>
      </c>
      <c r="AH4727" s="1" t="s">
        <v>1840</v>
      </c>
      <c r="AI4727" s="1">
        <v>2.1</v>
      </c>
      <c r="AP4727" s="98" t="s">
        <v>125</v>
      </c>
      <c r="AQ4727" s="1">
        <v>4</v>
      </c>
    </row>
    <row r="4728" spans="2:43" x14ac:dyDescent="0.25">
      <c r="B4728" s="70">
        <v>2007</v>
      </c>
      <c r="C4728" s="70">
        <v>5</v>
      </c>
      <c r="J4728" s="1" t="s">
        <v>1840</v>
      </c>
      <c r="AC4728" s="1" t="s">
        <v>1840</v>
      </c>
      <c r="AD4728" s="1">
        <v>4</v>
      </c>
      <c r="AH4728" s="1" t="s">
        <v>1840</v>
      </c>
      <c r="AI4728" s="1">
        <v>2.29</v>
      </c>
      <c r="AP4728" s="98" t="s">
        <v>125</v>
      </c>
      <c r="AQ4728" s="1">
        <v>4</v>
      </c>
    </row>
    <row r="4729" spans="2:43" x14ac:dyDescent="0.25">
      <c r="B4729" s="74">
        <v>2006</v>
      </c>
      <c r="C4729" s="74">
        <v>5</v>
      </c>
      <c r="J4729" s="1" t="s">
        <v>1840</v>
      </c>
      <c r="AC4729" s="1" t="s">
        <v>1840</v>
      </c>
      <c r="AD4729" s="1">
        <v>4</v>
      </c>
      <c r="AH4729" s="1" t="s">
        <v>1840</v>
      </c>
      <c r="AI4729" s="1">
        <v>1.96</v>
      </c>
      <c r="AP4729" s="98" t="s">
        <v>125</v>
      </c>
      <c r="AQ4729" s="1">
        <v>4</v>
      </c>
    </row>
    <row r="4730" spans="2:43" x14ac:dyDescent="0.25">
      <c r="B4730" s="70">
        <v>2005</v>
      </c>
      <c r="C4730" s="70">
        <v>5</v>
      </c>
      <c r="J4730" s="1" t="s">
        <v>1840</v>
      </c>
      <c r="AC4730" s="1" t="s">
        <v>1840</v>
      </c>
      <c r="AD4730" s="1">
        <v>4</v>
      </c>
      <c r="AH4730" s="1" t="s">
        <v>1840</v>
      </c>
      <c r="AI4730" s="1">
        <v>1.97</v>
      </c>
      <c r="AP4730" s="98" t="s">
        <v>125</v>
      </c>
      <c r="AQ4730" s="1">
        <v>4</v>
      </c>
    </row>
    <row r="4731" spans="2:43" x14ac:dyDescent="0.25">
      <c r="B4731" s="74">
        <v>2004</v>
      </c>
      <c r="C4731" s="74">
        <v>10</v>
      </c>
      <c r="J4731" s="1" t="s">
        <v>1840</v>
      </c>
      <c r="AC4731" s="1" t="s">
        <v>1840</v>
      </c>
      <c r="AD4731" s="1">
        <v>6</v>
      </c>
      <c r="AH4731" s="1" t="s">
        <v>1840</v>
      </c>
      <c r="AI4731" s="1">
        <v>1.56</v>
      </c>
      <c r="AP4731" s="98" t="s">
        <v>125</v>
      </c>
      <c r="AQ4731" s="1">
        <v>6</v>
      </c>
    </row>
    <row r="4732" spans="2:43" x14ac:dyDescent="0.25">
      <c r="B4732" s="70">
        <v>2003</v>
      </c>
      <c r="C4732" s="70">
        <v>5</v>
      </c>
      <c r="J4732" s="1" t="s">
        <v>1840</v>
      </c>
      <c r="AC4732" s="1" t="s">
        <v>1840</v>
      </c>
      <c r="AD4732" s="1">
        <v>5</v>
      </c>
      <c r="AH4732" s="1" t="s">
        <v>1840</v>
      </c>
      <c r="AI4732" s="1">
        <v>1.69</v>
      </c>
      <c r="AP4732" s="98" t="s">
        <v>125</v>
      </c>
      <c r="AQ4732" s="1">
        <v>5</v>
      </c>
    </row>
    <row r="4733" spans="2:43" x14ac:dyDescent="0.25">
      <c r="B4733" s="74">
        <v>2014</v>
      </c>
      <c r="C4733" s="74">
        <v>0</v>
      </c>
      <c r="J4733" s="1" t="s">
        <v>1840</v>
      </c>
      <c r="AC4733" s="1" t="s">
        <v>1846</v>
      </c>
      <c r="AD4733" s="1">
        <v>0</v>
      </c>
      <c r="AH4733" s="1" t="s">
        <v>1846</v>
      </c>
      <c r="AI4733" s="1">
        <v>6.32</v>
      </c>
      <c r="AP4733" s="98" t="s">
        <v>126</v>
      </c>
      <c r="AQ4733" s="1">
        <v>0</v>
      </c>
    </row>
    <row r="4734" spans="2:43" x14ac:dyDescent="0.25">
      <c r="B4734" s="70">
        <v>2013</v>
      </c>
      <c r="C4734" s="70">
        <v>0</v>
      </c>
      <c r="J4734" s="1" t="s">
        <v>1840</v>
      </c>
      <c r="AC4734" s="1" t="s">
        <v>1846</v>
      </c>
      <c r="AD4734" s="1">
        <v>0</v>
      </c>
      <c r="AH4734" s="1" t="s">
        <v>1846</v>
      </c>
      <c r="AI4734" s="1">
        <v>6.02</v>
      </c>
      <c r="AP4734" s="98" t="s">
        <v>126</v>
      </c>
      <c r="AQ4734" s="1">
        <v>0</v>
      </c>
    </row>
    <row r="4735" spans="2:43" x14ac:dyDescent="0.25">
      <c r="B4735" s="74">
        <v>2012</v>
      </c>
      <c r="C4735" s="74">
        <v>0</v>
      </c>
      <c r="J4735" s="1" t="s">
        <v>1840</v>
      </c>
      <c r="AC4735" s="1" t="s">
        <v>1846</v>
      </c>
      <c r="AD4735" s="1">
        <v>0</v>
      </c>
      <c r="AH4735" s="1" t="s">
        <v>1846</v>
      </c>
      <c r="AI4735" s="1">
        <v>5.73</v>
      </c>
      <c r="AP4735" s="98" t="s">
        <v>126</v>
      </c>
      <c r="AQ4735" s="1">
        <v>0</v>
      </c>
    </row>
    <row r="4736" spans="2:43" x14ac:dyDescent="0.25">
      <c r="B4736" s="70">
        <v>2011</v>
      </c>
      <c r="C4736" s="70">
        <v>0</v>
      </c>
      <c r="J4736" s="1" t="s">
        <v>1840</v>
      </c>
      <c r="AC4736" s="1" t="s">
        <v>1846</v>
      </c>
      <c r="AD4736" s="1">
        <v>0</v>
      </c>
      <c r="AH4736" s="1" t="s">
        <v>1846</v>
      </c>
      <c r="AI4736" s="1">
        <v>5.64</v>
      </c>
      <c r="AP4736" s="98" t="s">
        <v>126</v>
      </c>
      <c r="AQ4736" s="1">
        <v>0</v>
      </c>
    </row>
    <row r="4737" spans="2:43" x14ac:dyDescent="0.25">
      <c r="B4737" s="74">
        <v>2010</v>
      </c>
      <c r="C4737" s="74">
        <v>0</v>
      </c>
      <c r="J4737" s="1" t="s">
        <v>1840</v>
      </c>
      <c r="AC4737" s="1" t="s">
        <v>1846</v>
      </c>
      <c r="AD4737" s="1">
        <v>0</v>
      </c>
      <c r="AH4737" s="1" t="s">
        <v>1846</v>
      </c>
      <c r="AI4737" s="1">
        <v>5.26</v>
      </c>
      <c r="AP4737" s="98" t="s">
        <v>126</v>
      </c>
      <c r="AQ4737" s="1">
        <v>0</v>
      </c>
    </row>
    <row r="4738" spans="2:43" x14ac:dyDescent="0.25">
      <c r="B4738" s="70">
        <v>2009</v>
      </c>
      <c r="C4738" s="70">
        <v>0</v>
      </c>
      <c r="J4738" s="1" t="s">
        <v>1846</v>
      </c>
      <c r="AC4738" s="1" t="s">
        <v>1846</v>
      </c>
      <c r="AD4738" s="1">
        <v>0</v>
      </c>
      <c r="AH4738" s="1" t="s">
        <v>1846</v>
      </c>
      <c r="AI4738" s="1">
        <v>5.13</v>
      </c>
      <c r="AP4738" s="98" t="s">
        <v>126</v>
      </c>
      <c r="AQ4738" s="1">
        <v>0</v>
      </c>
    </row>
    <row r="4739" spans="2:43" x14ac:dyDescent="0.25">
      <c r="B4739" s="74">
        <v>2008</v>
      </c>
      <c r="C4739" s="74">
        <v>0</v>
      </c>
      <c r="J4739" s="1" t="s">
        <v>1846</v>
      </c>
      <c r="AC4739" s="1" t="s">
        <v>1846</v>
      </c>
      <c r="AD4739" s="1">
        <v>0</v>
      </c>
      <c r="AH4739" s="1" t="s">
        <v>1846</v>
      </c>
      <c r="AI4739" s="1">
        <v>4.9400000000000004</v>
      </c>
      <c r="AP4739" s="98" t="s">
        <v>126</v>
      </c>
      <c r="AQ4739" s="1">
        <v>0</v>
      </c>
    </row>
    <row r="4740" spans="2:43" x14ac:dyDescent="0.25">
      <c r="B4740" s="70">
        <v>2007</v>
      </c>
      <c r="C4740" s="70">
        <v>0</v>
      </c>
      <c r="J4740" s="1" t="s">
        <v>1846</v>
      </c>
      <c r="AC4740" s="1" t="s">
        <v>1846</v>
      </c>
      <c r="AD4740" s="1">
        <v>0</v>
      </c>
      <c r="AH4740" s="1" t="s">
        <v>1846</v>
      </c>
      <c r="AI4740" s="1">
        <v>4.72</v>
      </c>
      <c r="AP4740" s="98" t="s">
        <v>126</v>
      </c>
      <c r="AQ4740" s="1">
        <v>0</v>
      </c>
    </row>
    <row r="4741" spans="2:43" x14ac:dyDescent="0.25">
      <c r="B4741" s="74">
        <v>2006</v>
      </c>
      <c r="C4741" s="74">
        <v>0</v>
      </c>
      <c r="J4741" s="1" t="s">
        <v>1846</v>
      </c>
      <c r="AC4741" s="1" t="s">
        <v>1846</v>
      </c>
      <c r="AD4741" s="1">
        <v>0</v>
      </c>
      <c r="AH4741" s="1" t="s">
        <v>1846</v>
      </c>
      <c r="AI4741" s="1">
        <v>4.5199999999999996</v>
      </c>
      <c r="AP4741" s="98" t="s">
        <v>126</v>
      </c>
      <c r="AQ4741" s="1">
        <v>0</v>
      </c>
    </row>
    <row r="4742" spans="2:43" x14ac:dyDescent="0.25">
      <c r="B4742" s="70">
        <v>2005</v>
      </c>
      <c r="C4742" s="70">
        <v>0</v>
      </c>
      <c r="J4742" s="1" t="s">
        <v>1846</v>
      </c>
      <c r="AC4742" s="1" t="s">
        <v>1846</v>
      </c>
      <c r="AD4742" s="1">
        <v>0</v>
      </c>
      <c r="AH4742" s="1" t="s">
        <v>1846</v>
      </c>
      <c r="AI4742" s="1">
        <v>4.47</v>
      </c>
      <c r="AP4742" s="98" t="s">
        <v>126</v>
      </c>
      <c r="AQ4742" s="1">
        <v>0</v>
      </c>
    </row>
    <row r="4743" spans="2:43" x14ac:dyDescent="0.25">
      <c r="B4743" s="74">
        <v>2014</v>
      </c>
      <c r="C4743" s="74">
        <v>3</v>
      </c>
      <c r="J4743" s="1" t="s">
        <v>1846</v>
      </c>
      <c r="AC4743" s="1" t="s">
        <v>1842</v>
      </c>
      <c r="AD4743" s="1">
        <v>2</v>
      </c>
      <c r="AH4743" s="1" t="s">
        <v>1842</v>
      </c>
      <c r="AI4743" s="1">
        <v>0.01</v>
      </c>
      <c r="AP4743" s="98" t="s">
        <v>127</v>
      </c>
      <c r="AQ4743" s="1">
        <v>2</v>
      </c>
    </row>
    <row r="4744" spans="2:43" x14ac:dyDescent="0.25">
      <c r="B4744" s="70">
        <v>2013</v>
      </c>
      <c r="C4744" s="70">
        <v>3</v>
      </c>
      <c r="J4744" s="1" t="s">
        <v>1846</v>
      </c>
      <c r="AC4744" s="1" t="s">
        <v>1842</v>
      </c>
      <c r="AD4744" s="1">
        <v>2</v>
      </c>
      <c r="AH4744" s="1" t="s">
        <v>1842</v>
      </c>
      <c r="AI4744" s="1">
        <v>0.01</v>
      </c>
      <c r="AP4744" s="98" t="s">
        <v>127</v>
      </c>
      <c r="AQ4744" s="1">
        <v>2</v>
      </c>
    </row>
    <row r="4745" spans="2:43" x14ac:dyDescent="0.25">
      <c r="B4745" s="74">
        <v>2012</v>
      </c>
      <c r="C4745" s="74">
        <v>3</v>
      </c>
      <c r="J4745" s="1" t="s">
        <v>1846</v>
      </c>
      <c r="AC4745" s="1" t="s">
        <v>1842</v>
      </c>
      <c r="AD4745" s="1">
        <v>2</v>
      </c>
      <c r="AH4745" s="1" t="s">
        <v>1842</v>
      </c>
      <c r="AI4745" s="1">
        <v>0.01</v>
      </c>
      <c r="AP4745" s="98" t="s">
        <v>127</v>
      </c>
      <c r="AQ4745" s="1">
        <v>2</v>
      </c>
    </row>
    <row r="4746" spans="2:43" x14ac:dyDescent="0.25">
      <c r="B4746" s="70">
        <v>2011</v>
      </c>
      <c r="C4746" s="70">
        <v>3</v>
      </c>
      <c r="J4746" s="1" t="s">
        <v>1846</v>
      </c>
      <c r="AC4746" s="1" t="s">
        <v>1842</v>
      </c>
      <c r="AD4746" s="1">
        <v>2</v>
      </c>
      <c r="AH4746" s="1" t="s">
        <v>1842</v>
      </c>
      <c r="AI4746" s="1">
        <v>5.2</v>
      </c>
      <c r="AP4746" s="98" t="s">
        <v>127</v>
      </c>
      <c r="AQ4746" s="1">
        <v>2</v>
      </c>
    </row>
    <row r="4747" spans="2:43" x14ac:dyDescent="0.25">
      <c r="B4747" s="74">
        <v>2010</v>
      </c>
      <c r="C4747" s="74">
        <v>4</v>
      </c>
      <c r="J4747" s="1" t="s">
        <v>1846</v>
      </c>
      <c r="AC4747" s="1" t="s">
        <v>1842</v>
      </c>
      <c r="AD4747" s="1">
        <v>2</v>
      </c>
      <c r="AH4747" s="1" t="s">
        <v>1842</v>
      </c>
      <c r="AI4747" s="1">
        <v>4.93</v>
      </c>
      <c r="AP4747" s="98" t="s">
        <v>127</v>
      </c>
      <c r="AQ4747" s="1">
        <v>2</v>
      </c>
    </row>
    <row r="4748" spans="2:43" x14ac:dyDescent="0.25">
      <c r="B4748" s="70">
        <v>2009</v>
      </c>
      <c r="C4748" s="70">
        <v>4</v>
      </c>
      <c r="J4748" s="1" t="s">
        <v>1842</v>
      </c>
      <c r="AC4748" s="1" t="s">
        <v>1842</v>
      </c>
      <c r="AD4748" s="1">
        <v>3</v>
      </c>
      <c r="AH4748" s="1" t="s">
        <v>1842</v>
      </c>
      <c r="AI4748" s="1">
        <v>4.9000000000000004</v>
      </c>
      <c r="AP4748" s="98" t="s">
        <v>127</v>
      </c>
      <c r="AQ4748" s="1">
        <v>3</v>
      </c>
    </row>
    <row r="4749" spans="2:43" x14ac:dyDescent="0.25">
      <c r="B4749" s="74">
        <v>2008</v>
      </c>
      <c r="C4749" s="74">
        <v>4</v>
      </c>
      <c r="J4749" s="1" t="s">
        <v>1842</v>
      </c>
      <c r="AC4749" s="1" t="s">
        <v>1842</v>
      </c>
      <c r="AD4749" s="1">
        <v>3</v>
      </c>
      <c r="AH4749" s="1" t="s">
        <v>1842</v>
      </c>
      <c r="AI4749" s="1">
        <v>4.87</v>
      </c>
      <c r="AP4749" s="98" t="s">
        <v>127</v>
      </c>
      <c r="AQ4749" s="1">
        <v>3</v>
      </c>
    </row>
    <row r="4750" spans="2:43" x14ac:dyDescent="0.25">
      <c r="B4750" s="70">
        <v>2007</v>
      </c>
      <c r="C4750" s="70">
        <v>4</v>
      </c>
      <c r="J4750" s="1" t="s">
        <v>1842</v>
      </c>
      <c r="AC4750" s="1" t="s">
        <v>1842</v>
      </c>
      <c r="AD4750" s="1">
        <v>3</v>
      </c>
      <c r="AH4750" s="1" t="s">
        <v>1842</v>
      </c>
      <c r="AI4750" s="1">
        <v>5.55</v>
      </c>
      <c r="AP4750" s="98" t="s">
        <v>127</v>
      </c>
      <c r="AQ4750" s="1">
        <v>3</v>
      </c>
    </row>
    <row r="4751" spans="2:43" x14ac:dyDescent="0.25">
      <c r="B4751" s="74">
        <v>2006</v>
      </c>
      <c r="C4751" s="74">
        <v>4</v>
      </c>
      <c r="J4751" s="1" t="s">
        <v>1842</v>
      </c>
      <c r="AC4751" s="1" t="s">
        <v>1842</v>
      </c>
      <c r="AD4751" s="1">
        <v>3</v>
      </c>
      <c r="AH4751" s="1" t="s">
        <v>1842</v>
      </c>
      <c r="AI4751" s="1">
        <v>5.53</v>
      </c>
      <c r="AP4751" s="98" t="s">
        <v>127</v>
      </c>
      <c r="AQ4751" s="1">
        <v>3</v>
      </c>
    </row>
    <row r="4752" spans="2:43" x14ac:dyDescent="0.25">
      <c r="B4752" s="70">
        <v>2005</v>
      </c>
      <c r="C4752" s="70">
        <v>4</v>
      </c>
      <c r="J4752" s="1" t="s">
        <v>1842</v>
      </c>
      <c r="AC4752" s="1" t="s">
        <v>1842</v>
      </c>
      <c r="AD4752" s="1">
        <v>3</v>
      </c>
      <c r="AH4752" s="1" t="s">
        <v>1842</v>
      </c>
      <c r="AI4752" s="1">
        <v>5.08</v>
      </c>
      <c r="AP4752" s="98" t="s">
        <v>127</v>
      </c>
      <c r="AQ4752" s="1">
        <v>3</v>
      </c>
    </row>
    <row r="4753" spans="2:43" x14ac:dyDescent="0.25">
      <c r="B4753" s="74">
        <v>2004</v>
      </c>
      <c r="C4753" s="74">
        <v>4</v>
      </c>
      <c r="J4753" s="1" t="s">
        <v>1842</v>
      </c>
      <c r="AC4753" s="1" t="s">
        <v>1842</v>
      </c>
      <c r="AD4753" s="1">
        <v>3</v>
      </c>
      <c r="AH4753" s="1" t="s">
        <v>1842</v>
      </c>
      <c r="AI4753" s="1">
        <v>5.78</v>
      </c>
      <c r="AP4753" s="98" t="s">
        <v>127</v>
      </c>
      <c r="AQ4753" s="1">
        <v>3</v>
      </c>
    </row>
    <row r="4754" spans="2:43" x14ac:dyDescent="0.25">
      <c r="B4754" s="70">
        <v>2003</v>
      </c>
      <c r="C4754" s="70">
        <v>4</v>
      </c>
      <c r="J4754" s="1" t="s">
        <v>1842</v>
      </c>
      <c r="AC4754" s="1" t="s">
        <v>1842</v>
      </c>
      <c r="AD4754" s="1">
        <v>3</v>
      </c>
      <c r="AH4754" s="1" t="s">
        <v>1842</v>
      </c>
      <c r="AI4754" s="1">
        <v>5.65</v>
      </c>
      <c r="AP4754" s="98" t="s">
        <v>127</v>
      </c>
      <c r="AQ4754" s="1">
        <v>3</v>
      </c>
    </row>
    <row r="4755" spans="2:43" x14ac:dyDescent="0.25">
      <c r="B4755" s="74">
        <v>2002</v>
      </c>
      <c r="C4755" s="74">
        <v>4</v>
      </c>
      <c r="J4755" s="1" t="s">
        <v>1842</v>
      </c>
      <c r="AC4755" s="1" t="s">
        <v>1842</v>
      </c>
      <c r="AD4755" s="1">
        <v>3</v>
      </c>
      <c r="AH4755" s="1" t="s">
        <v>1842</v>
      </c>
      <c r="AI4755" s="1">
        <v>5.52</v>
      </c>
      <c r="AP4755" s="98" t="s">
        <v>127</v>
      </c>
      <c r="AQ4755" s="1">
        <v>3</v>
      </c>
    </row>
    <row r="4756" spans="2:43" x14ac:dyDescent="0.25">
      <c r="B4756" s="70">
        <v>2001</v>
      </c>
      <c r="C4756" s="70">
        <v>4</v>
      </c>
      <c r="J4756" s="1" t="s">
        <v>1842</v>
      </c>
      <c r="AC4756" s="1" t="s">
        <v>1842</v>
      </c>
      <c r="AD4756" s="1">
        <v>3</v>
      </c>
      <c r="AH4756" s="1" t="s">
        <v>1842</v>
      </c>
      <c r="AI4756" s="1">
        <v>6.72</v>
      </c>
      <c r="AP4756" s="98" t="s">
        <v>127</v>
      </c>
      <c r="AQ4756" s="1">
        <v>3</v>
      </c>
    </row>
    <row r="4757" spans="2:43" x14ac:dyDescent="0.25">
      <c r="B4757" s="74">
        <v>2000</v>
      </c>
      <c r="C4757" s="74">
        <v>4</v>
      </c>
      <c r="J4757" s="1" t="s">
        <v>1842</v>
      </c>
      <c r="AC4757" s="1" t="s">
        <v>1842</v>
      </c>
      <c r="AD4757" s="1">
        <v>3</v>
      </c>
      <c r="AH4757" s="1" t="s">
        <v>1842</v>
      </c>
      <c r="AI4757" s="1">
        <v>7.19</v>
      </c>
      <c r="AP4757" s="98" t="s">
        <v>127</v>
      </c>
      <c r="AQ4757" s="1">
        <v>3</v>
      </c>
    </row>
    <row r="4758" spans="2:43" x14ac:dyDescent="0.25">
      <c r="B4758" s="70">
        <v>2014</v>
      </c>
      <c r="C4758" s="70">
        <v>0</v>
      </c>
      <c r="J4758" s="1" t="s">
        <v>1842</v>
      </c>
      <c r="AC4758" s="1" t="s">
        <v>1842</v>
      </c>
      <c r="AD4758" s="1">
        <v>0</v>
      </c>
      <c r="AH4758" s="1" t="s">
        <v>1842</v>
      </c>
      <c r="AI4758" s="1">
        <v>7.3</v>
      </c>
      <c r="AP4758" s="98" t="s">
        <v>128</v>
      </c>
      <c r="AQ4758" s="1">
        <v>0</v>
      </c>
    </row>
    <row r="4759" spans="2:43" x14ac:dyDescent="0.25">
      <c r="B4759" s="74">
        <v>2013</v>
      </c>
      <c r="C4759" s="74">
        <v>0</v>
      </c>
      <c r="J4759" s="1" t="s">
        <v>1842</v>
      </c>
      <c r="AC4759" s="1" t="s">
        <v>1842</v>
      </c>
      <c r="AD4759" s="1">
        <v>0</v>
      </c>
      <c r="AH4759" s="1" t="s">
        <v>1842</v>
      </c>
      <c r="AI4759" s="1">
        <v>7.3</v>
      </c>
      <c r="AP4759" s="98" t="s">
        <v>128</v>
      </c>
      <c r="AQ4759" s="1">
        <v>0</v>
      </c>
    </row>
    <row r="4760" spans="2:43" x14ac:dyDescent="0.25">
      <c r="B4760" s="70">
        <v>2012</v>
      </c>
      <c r="C4760" s="70">
        <v>0</v>
      </c>
      <c r="J4760" s="1" t="s">
        <v>1842</v>
      </c>
      <c r="AC4760" s="1" t="s">
        <v>1842</v>
      </c>
      <c r="AD4760" s="1">
        <v>0</v>
      </c>
      <c r="AH4760" s="1" t="s">
        <v>1842</v>
      </c>
      <c r="AI4760" s="1">
        <v>7.4</v>
      </c>
      <c r="AP4760" s="98" t="s">
        <v>128</v>
      </c>
      <c r="AQ4760" s="1">
        <v>0</v>
      </c>
    </row>
    <row r="4761" spans="2:43" x14ac:dyDescent="0.25">
      <c r="B4761" s="74">
        <v>2011</v>
      </c>
      <c r="C4761" s="74">
        <v>0</v>
      </c>
      <c r="J4761" s="1" t="s">
        <v>1842</v>
      </c>
      <c r="AC4761" s="1" t="s">
        <v>1842</v>
      </c>
      <c r="AD4761" s="1">
        <v>0</v>
      </c>
      <c r="AH4761" s="1" t="s">
        <v>1842</v>
      </c>
      <c r="AI4761" s="1">
        <v>7.4</v>
      </c>
      <c r="AP4761" s="98" t="s">
        <v>128</v>
      </c>
      <c r="AQ4761" s="1">
        <v>0</v>
      </c>
    </row>
    <row r="4762" spans="2:43" x14ac:dyDescent="0.25">
      <c r="B4762" s="70">
        <v>2007</v>
      </c>
      <c r="C4762" s="70">
        <v>9</v>
      </c>
      <c r="J4762" s="1" t="s">
        <v>1842</v>
      </c>
      <c r="AC4762" s="1" t="s">
        <v>1840</v>
      </c>
      <c r="AD4762" s="1">
        <v>8</v>
      </c>
      <c r="AH4762" s="1" t="s">
        <v>1840</v>
      </c>
      <c r="AI4762" s="1">
        <v>0.83</v>
      </c>
      <c r="AP4762" s="98" t="s">
        <v>129</v>
      </c>
      <c r="AQ4762" s="1">
        <v>8</v>
      </c>
    </row>
    <row r="4763" spans="2:43" x14ac:dyDescent="0.25">
      <c r="B4763" s="74">
        <v>2006</v>
      </c>
      <c r="C4763" s="74">
        <v>10</v>
      </c>
      <c r="J4763" s="1" t="s">
        <v>1842</v>
      </c>
      <c r="AC4763" s="1" t="s">
        <v>1840</v>
      </c>
      <c r="AD4763" s="1">
        <v>8</v>
      </c>
      <c r="AH4763" s="1" t="s">
        <v>1840</v>
      </c>
      <c r="AI4763" s="1">
        <v>0.97</v>
      </c>
      <c r="AP4763" s="98" t="s">
        <v>129</v>
      </c>
      <c r="AQ4763" s="1">
        <v>8</v>
      </c>
    </row>
    <row r="4764" spans="2:43" x14ac:dyDescent="0.25">
      <c r="B4764" s="70">
        <v>2005</v>
      </c>
      <c r="C4764" s="70">
        <v>10</v>
      </c>
      <c r="J4764" s="1" t="s">
        <v>1842</v>
      </c>
      <c r="AC4764" s="1" t="s">
        <v>1840</v>
      </c>
      <c r="AD4764" s="1">
        <v>9</v>
      </c>
      <c r="AH4764" s="1" t="s">
        <v>1840</v>
      </c>
      <c r="AI4764" s="1">
        <v>0.92</v>
      </c>
      <c r="AP4764" s="98" t="s">
        <v>129</v>
      </c>
      <c r="AQ4764" s="1">
        <v>9</v>
      </c>
    </row>
    <row r="4765" spans="2:43" x14ac:dyDescent="0.25">
      <c r="B4765" s="74">
        <v>2004</v>
      </c>
      <c r="C4765" s="74">
        <v>10</v>
      </c>
      <c r="J4765" s="1" t="s">
        <v>1842</v>
      </c>
      <c r="AC4765" s="1" t="s">
        <v>1840</v>
      </c>
      <c r="AD4765" s="1">
        <v>9</v>
      </c>
      <c r="AH4765" s="1" t="s">
        <v>1840</v>
      </c>
      <c r="AI4765" s="1">
        <v>0.93</v>
      </c>
      <c r="AP4765" s="98" t="s">
        <v>129</v>
      </c>
      <c r="AQ4765" s="1">
        <v>9</v>
      </c>
    </row>
    <row r="4766" spans="2:43" x14ac:dyDescent="0.25">
      <c r="B4766" s="70">
        <v>2003</v>
      </c>
      <c r="C4766" s="70">
        <v>11</v>
      </c>
      <c r="J4766" s="1" t="s">
        <v>1842</v>
      </c>
      <c r="AC4766" s="1" t="s">
        <v>1840</v>
      </c>
      <c r="AD4766" s="1">
        <v>9</v>
      </c>
      <c r="AH4766" s="1" t="s">
        <v>1840</v>
      </c>
      <c r="AI4766" s="1">
        <v>1.29</v>
      </c>
      <c r="AP4766" s="98" t="s">
        <v>129</v>
      </c>
      <c r="AQ4766" s="1">
        <v>9</v>
      </c>
    </row>
    <row r="4767" spans="2:43" x14ac:dyDescent="0.25">
      <c r="B4767" s="74">
        <v>2002</v>
      </c>
      <c r="C4767" s="74">
        <v>11</v>
      </c>
      <c r="J4767" s="1" t="s">
        <v>1840</v>
      </c>
      <c r="AC4767" s="1" t="s">
        <v>1840</v>
      </c>
      <c r="AD4767" s="1">
        <v>9</v>
      </c>
      <c r="AH4767" s="1" t="s">
        <v>1840</v>
      </c>
      <c r="AI4767" s="1">
        <v>1.25</v>
      </c>
      <c r="AP4767" s="98" t="s">
        <v>129</v>
      </c>
      <c r="AQ4767" s="1">
        <v>9</v>
      </c>
    </row>
    <row r="4768" spans="2:43" x14ac:dyDescent="0.25">
      <c r="B4768" s="70">
        <v>2001</v>
      </c>
      <c r="C4768" s="70">
        <v>11</v>
      </c>
      <c r="J4768" s="1" t="s">
        <v>1840</v>
      </c>
      <c r="AC4768" s="1" t="s">
        <v>1840</v>
      </c>
      <c r="AD4768" s="1">
        <v>10</v>
      </c>
      <c r="AH4768" s="1" t="s">
        <v>1840</v>
      </c>
      <c r="AI4768" s="1">
        <v>1.29</v>
      </c>
      <c r="AP4768" s="98" t="s">
        <v>129</v>
      </c>
      <c r="AQ4768" s="1">
        <v>10</v>
      </c>
    </row>
    <row r="4769" spans="2:43" x14ac:dyDescent="0.25">
      <c r="B4769" s="74">
        <v>2000</v>
      </c>
      <c r="C4769" s="74">
        <v>12</v>
      </c>
      <c r="J4769" s="1" t="s">
        <v>1840</v>
      </c>
      <c r="AC4769" s="1" t="s">
        <v>1840</v>
      </c>
      <c r="AD4769" s="1">
        <v>10</v>
      </c>
      <c r="AH4769" s="1" t="s">
        <v>1840</v>
      </c>
      <c r="AI4769" s="1">
        <v>1.41</v>
      </c>
      <c r="AP4769" s="98" t="s">
        <v>129</v>
      </c>
      <c r="AQ4769" s="1">
        <v>10</v>
      </c>
    </row>
    <row r="4770" spans="2:43" x14ac:dyDescent="0.25">
      <c r="B4770" s="70">
        <v>2014</v>
      </c>
      <c r="C4770" s="70">
        <v>11</v>
      </c>
      <c r="J4770" s="1" t="s">
        <v>1840</v>
      </c>
      <c r="AC4770" s="1" t="s">
        <v>1840</v>
      </c>
      <c r="AD4770" s="1">
        <v>10</v>
      </c>
      <c r="AH4770" s="1" t="s">
        <v>1840</v>
      </c>
      <c r="AI4770" s="1">
        <v>0.01</v>
      </c>
      <c r="AP4770" s="98" t="s">
        <v>130</v>
      </c>
      <c r="AQ4770" s="1">
        <v>10</v>
      </c>
    </row>
    <row r="4771" spans="2:43" x14ac:dyDescent="0.25">
      <c r="B4771" s="74">
        <v>2013</v>
      </c>
      <c r="C4771" s="74">
        <v>11</v>
      </c>
      <c r="J4771" s="1" t="s">
        <v>1840</v>
      </c>
      <c r="AC4771" s="1" t="s">
        <v>1840</v>
      </c>
      <c r="AD4771" s="1">
        <v>10</v>
      </c>
      <c r="AH4771" s="1" t="s">
        <v>1840</v>
      </c>
      <c r="AI4771" s="1">
        <v>0.01</v>
      </c>
      <c r="AP4771" s="98" t="s">
        <v>130</v>
      </c>
      <c r="AQ4771" s="1">
        <v>10</v>
      </c>
    </row>
    <row r="4772" spans="2:43" x14ac:dyDescent="0.25">
      <c r="B4772" s="70">
        <v>2012</v>
      </c>
      <c r="C4772" s="70">
        <v>12</v>
      </c>
      <c r="J4772" s="1" t="s">
        <v>1840</v>
      </c>
      <c r="AC4772" s="1" t="s">
        <v>1840</v>
      </c>
      <c r="AD4772" s="1">
        <v>10</v>
      </c>
      <c r="AH4772" s="1" t="s">
        <v>1840</v>
      </c>
      <c r="AI4772" s="1">
        <v>0.01</v>
      </c>
      <c r="AP4772" s="98" t="s">
        <v>130</v>
      </c>
      <c r="AQ4772" s="1">
        <v>10</v>
      </c>
    </row>
    <row r="4773" spans="2:43" x14ac:dyDescent="0.25">
      <c r="B4773" s="74">
        <v>2011</v>
      </c>
      <c r="C4773" s="74">
        <v>12</v>
      </c>
      <c r="J4773" s="1" t="s">
        <v>1840</v>
      </c>
      <c r="AC4773" s="1" t="s">
        <v>1840</v>
      </c>
      <c r="AD4773" s="1">
        <v>10</v>
      </c>
      <c r="AH4773" s="1" t="s">
        <v>1840</v>
      </c>
      <c r="AI4773" s="1">
        <v>0.32</v>
      </c>
      <c r="AP4773" s="98" t="s">
        <v>130</v>
      </c>
      <c r="AQ4773" s="1">
        <v>10</v>
      </c>
    </row>
    <row r="4774" spans="2:43" x14ac:dyDescent="0.25">
      <c r="B4774" s="70">
        <v>2010</v>
      </c>
      <c r="C4774" s="70">
        <v>12</v>
      </c>
      <c r="J4774" s="1" t="s">
        <v>1840</v>
      </c>
      <c r="AC4774" s="1" t="s">
        <v>1840</v>
      </c>
      <c r="AD4774" s="1">
        <v>10</v>
      </c>
      <c r="AH4774" s="1" t="s">
        <v>1840</v>
      </c>
      <c r="AI4774" s="1">
        <v>0.32</v>
      </c>
      <c r="AP4774" s="98" t="s">
        <v>130</v>
      </c>
      <c r="AQ4774" s="1">
        <v>10</v>
      </c>
    </row>
    <row r="4775" spans="2:43" x14ac:dyDescent="0.25">
      <c r="B4775" s="74">
        <v>2009</v>
      </c>
      <c r="C4775" s="74">
        <v>12</v>
      </c>
      <c r="J4775" s="1" t="s">
        <v>1840</v>
      </c>
      <c r="AC4775" s="1" t="s">
        <v>1840</v>
      </c>
      <c r="AD4775" s="1">
        <v>10</v>
      </c>
      <c r="AH4775" s="1" t="s">
        <v>1840</v>
      </c>
      <c r="AI4775" s="1">
        <v>0.3</v>
      </c>
      <c r="AP4775" s="98" t="s">
        <v>130</v>
      </c>
      <c r="AQ4775" s="1">
        <v>10</v>
      </c>
    </row>
    <row r="4776" spans="2:43" x14ac:dyDescent="0.25">
      <c r="B4776" s="70">
        <v>2008</v>
      </c>
      <c r="C4776" s="70">
        <v>12</v>
      </c>
      <c r="J4776" s="1" t="s">
        <v>1840</v>
      </c>
      <c r="AC4776" s="1" t="s">
        <v>1840</v>
      </c>
      <c r="AD4776" s="1">
        <v>10</v>
      </c>
      <c r="AH4776" s="1" t="s">
        <v>1840</v>
      </c>
      <c r="AI4776" s="1">
        <v>0.32</v>
      </c>
      <c r="AP4776" s="98" t="s">
        <v>130</v>
      </c>
      <c r="AQ4776" s="1">
        <v>10</v>
      </c>
    </row>
    <row r="4777" spans="2:43" x14ac:dyDescent="0.25">
      <c r="B4777" s="74">
        <v>2007</v>
      </c>
      <c r="C4777" s="74">
        <v>12</v>
      </c>
      <c r="J4777" s="1" t="s">
        <v>1840</v>
      </c>
      <c r="AC4777" s="1" t="s">
        <v>1840</v>
      </c>
      <c r="AD4777" s="1">
        <v>10</v>
      </c>
      <c r="AH4777" s="1" t="s">
        <v>1840</v>
      </c>
      <c r="AI4777" s="1">
        <v>0.35</v>
      </c>
      <c r="AP4777" s="98" t="s">
        <v>130</v>
      </c>
      <c r="AQ4777" s="1">
        <v>10</v>
      </c>
    </row>
    <row r="4778" spans="2:43" x14ac:dyDescent="0.25">
      <c r="B4778" s="70">
        <v>2006</v>
      </c>
      <c r="C4778" s="70">
        <v>12</v>
      </c>
      <c r="J4778" s="1" t="s">
        <v>1840</v>
      </c>
      <c r="AC4778" s="1" t="s">
        <v>1840</v>
      </c>
      <c r="AD4778" s="1">
        <v>10</v>
      </c>
      <c r="AH4778" s="1" t="s">
        <v>1840</v>
      </c>
      <c r="AI4778" s="1">
        <v>0.38</v>
      </c>
      <c r="AP4778" s="98" t="s">
        <v>130</v>
      </c>
      <c r="AQ4778" s="1">
        <v>10</v>
      </c>
    </row>
    <row r="4779" spans="2:43" x14ac:dyDescent="0.25">
      <c r="B4779" s="74">
        <v>2005</v>
      </c>
      <c r="C4779" s="74">
        <v>12</v>
      </c>
      <c r="J4779" s="1" t="s">
        <v>1840</v>
      </c>
      <c r="AC4779" s="1" t="s">
        <v>1840</v>
      </c>
      <c r="AD4779" s="1">
        <v>10</v>
      </c>
      <c r="AH4779" s="1" t="s">
        <v>1840</v>
      </c>
      <c r="AI4779" s="1">
        <v>0.37</v>
      </c>
      <c r="AP4779" s="98" t="s">
        <v>130</v>
      </c>
      <c r="AQ4779" s="1">
        <v>10</v>
      </c>
    </row>
    <row r="4780" spans="2:43" x14ac:dyDescent="0.25">
      <c r="B4780" s="70">
        <v>2004</v>
      </c>
      <c r="C4780" s="70">
        <v>13</v>
      </c>
      <c r="J4780" s="1" t="s">
        <v>1840</v>
      </c>
      <c r="AC4780" s="1" t="s">
        <v>1840</v>
      </c>
      <c r="AD4780" s="1">
        <v>11</v>
      </c>
      <c r="AH4780" s="1" t="s">
        <v>1840</v>
      </c>
      <c r="AI4780" s="1">
        <v>0.38</v>
      </c>
      <c r="AP4780" s="98" t="s">
        <v>130</v>
      </c>
      <c r="AQ4780" s="1">
        <v>11</v>
      </c>
    </row>
    <row r="4781" spans="2:43" x14ac:dyDescent="0.25">
      <c r="B4781" s="74">
        <v>2003</v>
      </c>
      <c r="C4781" s="74">
        <v>14</v>
      </c>
      <c r="J4781" s="1" t="s">
        <v>1840</v>
      </c>
      <c r="AC4781" s="1" t="s">
        <v>1840</v>
      </c>
      <c r="AD4781" s="1">
        <v>11</v>
      </c>
      <c r="AH4781" s="1" t="s">
        <v>1840</v>
      </c>
      <c r="AI4781" s="1">
        <v>0.36</v>
      </c>
      <c r="AP4781" s="98" t="s">
        <v>130</v>
      </c>
      <c r="AQ4781" s="1">
        <v>11</v>
      </c>
    </row>
    <row r="4782" spans="2:43" x14ac:dyDescent="0.25">
      <c r="B4782" s="70">
        <v>2002</v>
      </c>
      <c r="C4782" s="70">
        <v>15</v>
      </c>
      <c r="J4782" s="1" t="s">
        <v>1840</v>
      </c>
      <c r="AC4782" s="1" t="s">
        <v>1840</v>
      </c>
      <c r="AD4782" s="1">
        <v>12</v>
      </c>
      <c r="AH4782" s="1" t="s">
        <v>1840</v>
      </c>
      <c r="AI4782" s="1">
        <v>0.6</v>
      </c>
      <c r="AP4782" s="98" t="s">
        <v>130</v>
      </c>
      <c r="AQ4782" s="1">
        <v>12</v>
      </c>
    </row>
    <row r="4783" spans="2:43" x14ac:dyDescent="0.25">
      <c r="B4783" s="74">
        <v>2014</v>
      </c>
      <c r="C4783" s="74">
        <v>10</v>
      </c>
      <c r="J4783" s="1" t="s">
        <v>1840</v>
      </c>
      <c r="AC4783" s="1" t="s">
        <v>1840</v>
      </c>
      <c r="AD4783" s="1">
        <v>8</v>
      </c>
      <c r="AH4783" s="1" t="s">
        <v>1840</v>
      </c>
      <c r="AI4783" s="1">
        <v>6.41</v>
      </c>
      <c r="AP4783" s="98" t="s">
        <v>131</v>
      </c>
      <c r="AQ4783" s="1">
        <v>8</v>
      </c>
    </row>
    <row r="4784" spans="2:43" x14ac:dyDescent="0.25">
      <c r="B4784" s="70">
        <v>2013</v>
      </c>
      <c r="C4784" s="70">
        <v>10</v>
      </c>
      <c r="J4784" s="1" t="s">
        <v>1840</v>
      </c>
      <c r="AC4784" s="1" t="s">
        <v>1840</v>
      </c>
      <c r="AD4784" s="1">
        <v>9</v>
      </c>
      <c r="AH4784" s="1" t="s">
        <v>1840</v>
      </c>
      <c r="AI4784" s="1">
        <v>6.5</v>
      </c>
      <c r="AP4784" s="98" t="s">
        <v>131</v>
      </c>
      <c r="AQ4784" s="1">
        <v>9</v>
      </c>
    </row>
    <row r="4785" spans="2:43" x14ac:dyDescent="0.25">
      <c r="B4785" s="74">
        <v>2012</v>
      </c>
      <c r="C4785" s="74">
        <v>11</v>
      </c>
      <c r="J4785" s="1" t="s">
        <v>1840</v>
      </c>
      <c r="AC4785" s="1" t="s">
        <v>1840</v>
      </c>
      <c r="AD4785" s="1">
        <v>9</v>
      </c>
      <c r="AH4785" s="1" t="s">
        <v>1840</v>
      </c>
      <c r="AI4785" s="1">
        <v>6.56</v>
      </c>
      <c r="AP4785" s="98" t="s">
        <v>131</v>
      </c>
      <c r="AQ4785" s="1">
        <v>9</v>
      </c>
    </row>
    <row r="4786" spans="2:43" x14ac:dyDescent="0.25">
      <c r="B4786" s="70">
        <v>2011</v>
      </c>
      <c r="C4786" s="70">
        <v>11</v>
      </c>
      <c r="J4786" s="1" t="s">
        <v>1840</v>
      </c>
      <c r="AC4786" s="1" t="s">
        <v>1840</v>
      </c>
      <c r="AD4786" s="1">
        <v>10</v>
      </c>
      <c r="AH4786" s="1" t="s">
        <v>1840</v>
      </c>
      <c r="AI4786" s="1">
        <v>6.07</v>
      </c>
      <c r="AP4786" s="98" t="s">
        <v>131</v>
      </c>
      <c r="AQ4786" s="1">
        <v>10</v>
      </c>
    </row>
    <row r="4787" spans="2:43" x14ac:dyDescent="0.25">
      <c r="B4787" s="74">
        <v>2010</v>
      </c>
      <c r="C4787" s="74">
        <v>12</v>
      </c>
      <c r="J4787" s="1" t="s">
        <v>1840</v>
      </c>
      <c r="AC4787" s="1" t="s">
        <v>1840</v>
      </c>
      <c r="AD4787" s="1">
        <v>10</v>
      </c>
      <c r="AH4787" s="1" t="s">
        <v>1840</v>
      </c>
      <c r="AI4787" s="1">
        <v>5.95</v>
      </c>
      <c r="AP4787" s="98" t="s">
        <v>131</v>
      </c>
      <c r="AQ4787" s="1">
        <v>10</v>
      </c>
    </row>
    <row r="4788" spans="2:43" x14ac:dyDescent="0.25">
      <c r="B4788" s="70">
        <v>2009</v>
      </c>
      <c r="C4788" s="70">
        <v>12</v>
      </c>
      <c r="J4788" s="1" t="s">
        <v>1840</v>
      </c>
      <c r="AC4788" s="1" t="s">
        <v>1840</v>
      </c>
      <c r="AD4788" s="1">
        <v>11</v>
      </c>
      <c r="AH4788" s="1" t="s">
        <v>1840</v>
      </c>
      <c r="AI4788" s="1">
        <v>5.88</v>
      </c>
      <c r="AP4788" s="98" t="s">
        <v>131</v>
      </c>
      <c r="AQ4788" s="1">
        <v>11</v>
      </c>
    </row>
    <row r="4789" spans="2:43" x14ac:dyDescent="0.25">
      <c r="B4789" s="74">
        <v>2008</v>
      </c>
      <c r="C4789" s="74">
        <v>13</v>
      </c>
      <c r="J4789" s="1" t="s">
        <v>1840</v>
      </c>
      <c r="AC4789" s="1" t="s">
        <v>1840</v>
      </c>
      <c r="AD4789" s="1">
        <v>11</v>
      </c>
      <c r="AH4789" s="1" t="s">
        <v>1840</v>
      </c>
      <c r="AI4789" s="1">
        <v>5.92</v>
      </c>
      <c r="AP4789" s="98" t="s">
        <v>131</v>
      </c>
      <c r="AQ4789" s="1">
        <v>11</v>
      </c>
    </row>
    <row r="4790" spans="2:43" x14ac:dyDescent="0.25">
      <c r="B4790" s="70">
        <v>2007</v>
      </c>
      <c r="C4790" s="70">
        <v>14</v>
      </c>
      <c r="J4790" s="1" t="s">
        <v>1840</v>
      </c>
      <c r="AC4790" s="1" t="s">
        <v>1840</v>
      </c>
      <c r="AD4790" s="1">
        <v>12</v>
      </c>
      <c r="AH4790" s="1" t="s">
        <v>1840</v>
      </c>
      <c r="AI4790" s="1">
        <v>6.2</v>
      </c>
      <c r="AP4790" s="98" t="s">
        <v>131</v>
      </c>
      <c r="AQ4790" s="1">
        <v>12</v>
      </c>
    </row>
    <row r="4791" spans="2:43" x14ac:dyDescent="0.25">
      <c r="B4791" s="74">
        <v>2006</v>
      </c>
      <c r="C4791" s="74">
        <v>15</v>
      </c>
      <c r="J4791" s="1" t="s">
        <v>1840</v>
      </c>
      <c r="AC4791" s="1" t="s">
        <v>1840</v>
      </c>
      <c r="AD4791" s="1">
        <v>13</v>
      </c>
      <c r="AH4791" s="1" t="s">
        <v>1840</v>
      </c>
      <c r="AI4791" s="1">
        <v>6.18</v>
      </c>
      <c r="AP4791" s="98" t="s">
        <v>131</v>
      </c>
      <c r="AQ4791" s="1">
        <v>13</v>
      </c>
    </row>
    <row r="4792" spans="2:43" x14ac:dyDescent="0.25">
      <c r="B4792" s="70">
        <v>2005</v>
      </c>
      <c r="C4792" s="70">
        <v>15</v>
      </c>
      <c r="J4792" s="1" t="s">
        <v>1840</v>
      </c>
      <c r="AC4792" s="1" t="s">
        <v>1840</v>
      </c>
      <c r="AD4792" s="1">
        <v>13</v>
      </c>
      <c r="AH4792" s="1" t="s">
        <v>1840</v>
      </c>
      <c r="AI4792" s="1">
        <v>6.26</v>
      </c>
      <c r="AP4792" s="98" t="s">
        <v>131</v>
      </c>
      <c r="AQ4792" s="1">
        <v>13</v>
      </c>
    </row>
    <row r="4793" spans="2:43" x14ac:dyDescent="0.25">
      <c r="B4793" s="74">
        <v>2004</v>
      </c>
      <c r="C4793" s="74">
        <v>16</v>
      </c>
      <c r="J4793" s="1" t="s">
        <v>1840</v>
      </c>
      <c r="AC4793" s="1" t="s">
        <v>1840</v>
      </c>
      <c r="AD4793" s="1">
        <v>14</v>
      </c>
      <c r="AH4793" s="1" t="s">
        <v>1840</v>
      </c>
      <c r="AI4793" s="1">
        <v>6.17</v>
      </c>
      <c r="AP4793" s="98" t="s">
        <v>131</v>
      </c>
      <c r="AQ4793" s="1">
        <v>14</v>
      </c>
    </row>
    <row r="4794" spans="2:43" x14ac:dyDescent="0.25">
      <c r="B4794" s="70">
        <v>2003</v>
      </c>
      <c r="C4794" s="70">
        <v>18</v>
      </c>
      <c r="J4794" s="1" t="s">
        <v>1840</v>
      </c>
      <c r="AC4794" s="1" t="s">
        <v>1840</v>
      </c>
      <c r="AD4794" s="1">
        <v>15</v>
      </c>
      <c r="AH4794" s="1" t="s">
        <v>1840</v>
      </c>
      <c r="AI4794" s="1">
        <v>6.14</v>
      </c>
      <c r="AP4794" s="98" t="s">
        <v>131</v>
      </c>
      <c r="AQ4794" s="1">
        <v>15</v>
      </c>
    </row>
    <row r="4795" spans="2:43" x14ac:dyDescent="0.25">
      <c r="B4795" s="74">
        <v>2002</v>
      </c>
      <c r="C4795" s="74">
        <v>19</v>
      </c>
      <c r="J4795" s="1" t="s">
        <v>1840</v>
      </c>
      <c r="AC4795" s="1" t="s">
        <v>1840</v>
      </c>
      <c r="AD4795" s="1">
        <v>16</v>
      </c>
      <c r="AH4795" s="1" t="s">
        <v>1840</v>
      </c>
      <c r="AI4795" s="1">
        <v>5.93</v>
      </c>
      <c r="AP4795" s="98" t="s">
        <v>131</v>
      </c>
      <c r="AQ4795" s="1">
        <v>16</v>
      </c>
    </row>
    <row r="4796" spans="2:43" x14ac:dyDescent="0.25">
      <c r="B4796" s="70">
        <v>2001</v>
      </c>
      <c r="C4796" s="70">
        <v>20</v>
      </c>
      <c r="J4796" s="1" t="s">
        <v>1840</v>
      </c>
      <c r="AC4796" s="1" t="s">
        <v>1840</v>
      </c>
      <c r="AD4796" s="1">
        <v>17</v>
      </c>
      <c r="AH4796" s="1" t="s">
        <v>1840</v>
      </c>
      <c r="AI4796" s="1">
        <v>5.92</v>
      </c>
      <c r="AP4796" s="98" t="s">
        <v>131</v>
      </c>
      <c r="AQ4796" s="1">
        <v>17</v>
      </c>
    </row>
    <row r="4797" spans="2:43" x14ac:dyDescent="0.25">
      <c r="B4797" s="74">
        <v>2000</v>
      </c>
      <c r="C4797" s="74">
        <v>21</v>
      </c>
      <c r="J4797" s="1" t="s">
        <v>1840</v>
      </c>
      <c r="AC4797" s="1" t="s">
        <v>1840</v>
      </c>
      <c r="AD4797" s="1">
        <v>18</v>
      </c>
      <c r="AH4797" s="1" t="s">
        <v>1840</v>
      </c>
      <c r="AI4797" s="1">
        <v>5.88</v>
      </c>
      <c r="AP4797" s="98" t="s">
        <v>131</v>
      </c>
      <c r="AQ4797" s="1">
        <v>18</v>
      </c>
    </row>
    <row r="4798" spans="2:43" x14ac:dyDescent="0.25">
      <c r="B4798" s="70">
        <v>2014</v>
      </c>
      <c r="C4798" s="70">
        <v>2</v>
      </c>
      <c r="J4798" s="1" t="s">
        <v>1840</v>
      </c>
      <c r="AC4798" s="1" t="s">
        <v>1840</v>
      </c>
      <c r="AD4798" s="1">
        <v>2</v>
      </c>
      <c r="AH4798" s="1" t="s">
        <v>1840</v>
      </c>
      <c r="AI4798" s="1">
        <v>0.01</v>
      </c>
      <c r="AP4798" s="98" t="s">
        <v>132</v>
      </c>
      <c r="AQ4798" s="1">
        <v>2</v>
      </c>
    </row>
    <row r="4799" spans="2:43" x14ac:dyDescent="0.25">
      <c r="B4799" s="74">
        <v>2013</v>
      </c>
      <c r="C4799" s="74">
        <v>2</v>
      </c>
      <c r="J4799" s="1" t="s">
        <v>1840</v>
      </c>
      <c r="AC4799" s="1" t="s">
        <v>1840</v>
      </c>
      <c r="AD4799" s="1">
        <v>2</v>
      </c>
      <c r="AH4799" s="1" t="s">
        <v>1840</v>
      </c>
      <c r="AI4799" s="1">
        <v>0.01</v>
      </c>
      <c r="AP4799" s="98" t="s">
        <v>132</v>
      </c>
      <c r="AQ4799" s="1">
        <v>2</v>
      </c>
    </row>
    <row r="4800" spans="2:43" x14ac:dyDescent="0.25">
      <c r="B4800" s="70">
        <v>2012</v>
      </c>
      <c r="C4800" s="70">
        <v>2</v>
      </c>
      <c r="J4800" s="1" t="s">
        <v>1840</v>
      </c>
      <c r="AC4800" s="1" t="s">
        <v>1840</v>
      </c>
      <c r="AD4800" s="1">
        <v>2</v>
      </c>
      <c r="AH4800" s="1" t="s">
        <v>1840</v>
      </c>
      <c r="AI4800" s="1">
        <v>0.01</v>
      </c>
      <c r="AP4800" s="98" t="s">
        <v>132</v>
      </c>
      <c r="AQ4800" s="1">
        <v>2</v>
      </c>
    </row>
    <row r="4801" spans="2:43" x14ac:dyDescent="0.25">
      <c r="B4801" s="74">
        <v>2011</v>
      </c>
      <c r="C4801" s="74">
        <v>3</v>
      </c>
      <c r="J4801" s="1" t="s">
        <v>1840</v>
      </c>
      <c r="AC4801" s="1" t="s">
        <v>1840</v>
      </c>
      <c r="AD4801" s="1">
        <v>2</v>
      </c>
      <c r="AH4801" s="1" t="s">
        <v>1840</v>
      </c>
      <c r="AI4801" s="1">
        <v>0.5</v>
      </c>
      <c r="AP4801" s="98" t="s">
        <v>132</v>
      </c>
      <c r="AQ4801" s="1">
        <v>2</v>
      </c>
    </row>
    <row r="4802" spans="2:43" x14ac:dyDescent="0.25">
      <c r="B4802" s="70">
        <v>2010</v>
      </c>
      <c r="C4802" s="70">
        <v>3</v>
      </c>
      <c r="J4802" s="1" t="s">
        <v>1840</v>
      </c>
      <c r="AC4802" s="1" t="s">
        <v>1840</v>
      </c>
      <c r="AD4802" s="1">
        <v>2</v>
      </c>
      <c r="AH4802" s="1" t="s">
        <v>1840</v>
      </c>
      <c r="AI4802" s="1">
        <v>0.1</v>
      </c>
      <c r="AP4802" s="98" t="s">
        <v>132</v>
      </c>
      <c r="AQ4802" s="1">
        <v>2</v>
      </c>
    </row>
    <row r="4803" spans="2:43" x14ac:dyDescent="0.25">
      <c r="B4803" s="74">
        <v>2009</v>
      </c>
      <c r="C4803" s="74">
        <v>3</v>
      </c>
      <c r="J4803" s="1" t="s">
        <v>1840</v>
      </c>
      <c r="AC4803" s="1" t="s">
        <v>1840</v>
      </c>
      <c r="AD4803" s="1">
        <v>2</v>
      </c>
      <c r="AH4803" s="1" t="s">
        <v>1840</v>
      </c>
      <c r="AI4803" s="1">
        <v>0.09</v>
      </c>
      <c r="AP4803" s="98" t="s">
        <v>132</v>
      </c>
      <c r="AQ4803" s="1">
        <v>2</v>
      </c>
    </row>
    <row r="4804" spans="2:43" x14ac:dyDescent="0.25">
      <c r="B4804" s="70">
        <v>2008</v>
      </c>
      <c r="C4804" s="70">
        <v>3</v>
      </c>
      <c r="J4804" s="1" t="s">
        <v>1840</v>
      </c>
      <c r="AC4804" s="1" t="s">
        <v>1840</v>
      </c>
      <c r="AD4804" s="1">
        <v>2</v>
      </c>
      <c r="AH4804" s="1" t="s">
        <v>1840</v>
      </c>
      <c r="AI4804" s="1">
        <v>0.06</v>
      </c>
      <c r="AP4804" s="98" t="s">
        <v>132</v>
      </c>
      <c r="AQ4804" s="1">
        <v>2</v>
      </c>
    </row>
    <row r="4805" spans="2:43" x14ac:dyDescent="0.25">
      <c r="B4805" s="74">
        <v>2014</v>
      </c>
      <c r="C4805" s="74">
        <v>20</v>
      </c>
      <c r="J4805" s="1" t="s">
        <v>1840</v>
      </c>
      <c r="AC4805" s="1" t="s">
        <v>1843</v>
      </c>
      <c r="AD4805" s="1">
        <v>13</v>
      </c>
      <c r="AH4805" s="1" t="s">
        <v>1843</v>
      </c>
      <c r="AI4805" s="1">
        <v>0.01</v>
      </c>
      <c r="AP4805" s="98" t="s">
        <v>133</v>
      </c>
      <c r="AQ4805" s="1">
        <v>13</v>
      </c>
    </row>
    <row r="4806" spans="2:43" x14ac:dyDescent="0.25">
      <c r="B4806" s="70">
        <v>2013</v>
      </c>
      <c r="C4806" s="70">
        <v>20</v>
      </c>
      <c r="J4806" s="1" t="s">
        <v>1840</v>
      </c>
      <c r="AC4806" s="1" t="s">
        <v>1843</v>
      </c>
      <c r="AD4806" s="1">
        <v>14</v>
      </c>
      <c r="AH4806" s="1" t="s">
        <v>1843</v>
      </c>
      <c r="AI4806" s="1">
        <v>0.01</v>
      </c>
      <c r="AP4806" s="98" t="s">
        <v>133</v>
      </c>
      <c r="AQ4806" s="1">
        <v>14</v>
      </c>
    </row>
    <row r="4807" spans="2:43" x14ac:dyDescent="0.25">
      <c r="B4807" s="74">
        <v>2012</v>
      </c>
      <c r="C4807" s="74">
        <v>21</v>
      </c>
      <c r="J4807" s="1" t="s">
        <v>1840</v>
      </c>
      <c r="AC4807" s="1" t="s">
        <v>1843</v>
      </c>
      <c r="AD4807" s="1">
        <v>14</v>
      </c>
      <c r="AH4807" s="1" t="s">
        <v>1843</v>
      </c>
      <c r="AI4807" s="1">
        <v>0.01</v>
      </c>
      <c r="AP4807" s="98" t="s">
        <v>133</v>
      </c>
      <c r="AQ4807" s="1">
        <v>14</v>
      </c>
    </row>
    <row r="4808" spans="2:43" x14ac:dyDescent="0.25">
      <c r="B4808" s="70">
        <v>2011</v>
      </c>
      <c r="C4808" s="70">
        <v>21</v>
      </c>
      <c r="J4808" s="1" t="s">
        <v>1840</v>
      </c>
      <c r="AC4808" s="1" t="s">
        <v>1843</v>
      </c>
      <c r="AD4808" s="1">
        <v>14</v>
      </c>
      <c r="AH4808" s="1" t="s">
        <v>1843</v>
      </c>
      <c r="AI4808" s="1">
        <v>1.44</v>
      </c>
      <c r="AP4808" s="98" t="s">
        <v>133</v>
      </c>
      <c r="AQ4808" s="1">
        <v>14</v>
      </c>
    </row>
    <row r="4809" spans="2:43" x14ac:dyDescent="0.25">
      <c r="B4809" s="74">
        <v>2010</v>
      </c>
      <c r="C4809" s="74">
        <v>21</v>
      </c>
      <c r="J4809" s="1" t="s">
        <v>1840</v>
      </c>
      <c r="AC4809" s="1" t="s">
        <v>1843</v>
      </c>
      <c r="AD4809" s="1">
        <v>14</v>
      </c>
      <c r="AH4809" s="1" t="s">
        <v>1843</v>
      </c>
      <c r="AI4809" s="1">
        <v>1.21</v>
      </c>
      <c r="AP4809" s="98" t="s">
        <v>133</v>
      </c>
      <c r="AQ4809" s="1">
        <v>14</v>
      </c>
    </row>
    <row r="4810" spans="2:43" x14ac:dyDescent="0.25">
      <c r="B4810" s="70">
        <v>2009</v>
      </c>
      <c r="C4810" s="70">
        <v>22</v>
      </c>
      <c r="J4810" s="1" t="s">
        <v>1843</v>
      </c>
      <c r="AC4810" s="1" t="s">
        <v>1843</v>
      </c>
      <c r="AD4810" s="1">
        <v>14</v>
      </c>
      <c r="AH4810" s="1" t="s">
        <v>1843</v>
      </c>
      <c r="AI4810" s="1">
        <v>1.24</v>
      </c>
      <c r="AP4810" s="98" t="s">
        <v>133</v>
      </c>
      <c r="AQ4810" s="1">
        <v>14</v>
      </c>
    </row>
    <row r="4811" spans="2:43" x14ac:dyDescent="0.25">
      <c r="B4811" s="74">
        <v>2008</v>
      </c>
      <c r="C4811" s="74">
        <v>22</v>
      </c>
      <c r="J4811" s="1" t="s">
        <v>1843</v>
      </c>
      <c r="AC4811" s="1" t="s">
        <v>1843</v>
      </c>
      <c r="AD4811" s="1">
        <v>14</v>
      </c>
      <c r="AH4811" s="1" t="s">
        <v>1843</v>
      </c>
      <c r="AI4811" s="1">
        <v>1.33</v>
      </c>
      <c r="AP4811" s="98" t="s">
        <v>133</v>
      </c>
      <c r="AQ4811" s="1">
        <v>14</v>
      </c>
    </row>
    <row r="4812" spans="2:43" x14ac:dyDescent="0.25">
      <c r="B4812" s="70">
        <v>2014</v>
      </c>
      <c r="C4812" s="70">
        <v>0</v>
      </c>
      <c r="J4812" s="1" t="s">
        <v>1843</v>
      </c>
      <c r="AC4812" s="1" t="s">
        <v>1841</v>
      </c>
      <c r="AD4812" s="1">
        <v>0</v>
      </c>
      <c r="AH4812" s="1" t="s">
        <v>1841</v>
      </c>
      <c r="AI4812" s="1">
        <v>0.01</v>
      </c>
      <c r="AP4812" s="98" t="s">
        <v>134</v>
      </c>
      <c r="AQ4812" s="1">
        <v>0</v>
      </c>
    </row>
    <row r="4813" spans="2:43" x14ac:dyDescent="0.25">
      <c r="B4813" s="74">
        <v>2013</v>
      </c>
      <c r="C4813" s="74">
        <v>0</v>
      </c>
      <c r="J4813" s="1" t="s">
        <v>1843</v>
      </c>
      <c r="AC4813" s="1" t="s">
        <v>1841</v>
      </c>
      <c r="AD4813" s="1">
        <v>0</v>
      </c>
      <c r="AH4813" s="1" t="s">
        <v>1841</v>
      </c>
      <c r="AI4813" s="1">
        <v>0.01</v>
      </c>
      <c r="AP4813" s="98" t="s">
        <v>134</v>
      </c>
      <c r="AQ4813" s="1">
        <v>0</v>
      </c>
    </row>
    <row r="4814" spans="2:43" x14ac:dyDescent="0.25">
      <c r="B4814" s="70">
        <v>2012</v>
      </c>
      <c r="C4814" s="70">
        <v>0</v>
      </c>
      <c r="J4814" s="1" t="s">
        <v>1843</v>
      </c>
      <c r="AC4814" s="1" t="s">
        <v>1841</v>
      </c>
      <c r="AD4814" s="1">
        <v>0</v>
      </c>
      <c r="AH4814" s="1" t="s">
        <v>1841</v>
      </c>
      <c r="AI4814" s="1">
        <v>0.01</v>
      </c>
      <c r="AP4814" s="98" t="s">
        <v>134</v>
      </c>
      <c r="AQ4814" s="1">
        <v>0</v>
      </c>
    </row>
    <row r="4815" spans="2:43" x14ac:dyDescent="0.25">
      <c r="B4815" s="74">
        <v>2011</v>
      </c>
      <c r="C4815" s="74">
        <v>0</v>
      </c>
      <c r="J4815" s="1" t="s">
        <v>1843</v>
      </c>
      <c r="AC4815" s="1" t="s">
        <v>1841</v>
      </c>
      <c r="AD4815" s="1">
        <v>0</v>
      </c>
      <c r="AH4815" s="1" t="s">
        <v>1841</v>
      </c>
      <c r="AI4815" s="1">
        <v>0.96</v>
      </c>
      <c r="AP4815" s="98" t="s">
        <v>134</v>
      </c>
      <c r="AQ4815" s="1">
        <v>0</v>
      </c>
    </row>
    <row r="4816" spans="2:43" x14ac:dyDescent="0.25">
      <c r="B4816" s="70">
        <v>2010</v>
      </c>
      <c r="C4816" s="70">
        <v>0</v>
      </c>
      <c r="J4816" s="1" t="s">
        <v>1843</v>
      </c>
      <c r="AC4816" s="1" t="s">
        <v>1841</v>
      </c>
      <c r="AD4816" s="1">
        <v>0</v>
      </c>
      <c r="AH4816" s="1" t="s">
        <v>1841</v>
      </c>
      <c r="AI4816" s="1">
        <v>1.24</v>
      </c>
      <c r="AP4816" s="98" t="s">
        <v>134</v>
      </c>
      <c r="AQ4816" s="1">
        <v>0</v>
      </c>
    </row>
    <row r="4817" spans="2:43" x14ac:dyDescent="0.25">
      <c r="B4817" s="74">
        <v>2009</v>
      </c>
      <c r="C4817" s="74">
        <v>0</v>
      </c>
      <c r="J4817" s="1" t="s">
        <v>1841</v>
      </c>
      <c r="AC4817" s="1" t="s">
        <v>1841</v>
      </c>
      <c r="AD4817" s="1">
        <v>0</v>
      </c>
      <c r="AH4817" s="1" t="s">
        <v>1841</v>
      </c>
      <c r="AI4817" s="1">
        <v>1.08</v>
      </c>
      <c r="AP4817" s="98" t="s">
        <v>134</v>
      </c>
      <c r="AQ4817" s="1">
        <v>0</v>
      </c>
    </row>
    <row r="4818" spans="2:43" x14ac:dyDescent="0.25">
      <c r="B4818" s="70">
        <v>2008</v>
      </c>
      <c r="C4818" s="70">
        <v>0</v>
      </c>
      <c r="J4818" s="1" t="s">
        <v>1841</v>
      </c>
      <c r="AC4818" s="1" t="s">
        <v>1841</v>
      </c>
      <c r="AD4818" s="1">
        <v>0</v>
      </c>
      <c r="AH4818" s="1" t="s">
        <v>1841</v>
      </c>
      <c r="AI4818" s="1">
        <v>1.1000000000000001</v>
      </c>
      <c r="AP4818" s="98" t="s">
        <v>134</v>
      </c>
      <c r="AQ4818" s="1">
        <v>0</v>
      </c>
    </row>
    <row r="4819" spans="2:43" x14ac:dyDescent="0.25">
      <c r="B4819" s="74">
        <v>2007</v>
      </c>
      <c r="C4819" s="74">
        <v>0</v>
      </c>
      <c r="J4819" s="1" t="s">
        <v>1841</v>
      </c>
      <c r="AC4819" s="1" t="s">
        <v>1841</v>
      </c>
      <c r="AD4819" s="1">
        <v>0</v>
      </c>
      <c r="AH4819" s="1" t="s">
        <v>1841</v>
      </c>
      <c r="AI4819" s="1">
        <v>2.0499999999999998</v>
      </c>
      <c r="AP4819" s="98" t="s">
        <v>134</v>
      </c>
      <c r="AQ4819" s="1">
        <v>0</v>
      </c>
    </row>
    <row r="4820" spans="2:43" x14ac:dyDescent="0.25">
      <c r="B4820" s="70">
        <v>2006</v>
      </c>
      <c r="C4820" s="70">
        <v>0</v>
      </c>
      <c r="J4820" s="1" t="s">
        <v>1841</v>
      </c>
      <c r="AC4820" s="1" t="s">
        <v>1841</v>
      </c>
      <c r="AD4820" s="1">
        <v>0</v>
      </c>
      <c r="AH4820" s="1" t="s">
        <v>1841</v>
      </c>
      <c r="AI4820" s="1">
        <v>1.79</v>
      </c>
      <c r="AP4820" s="98" t="s">
        <v>134</v>
      </c>
      <c r="AQ4820" s="1">
        <v>0</v>
      </c>
    </row>
    <row r="4821" spans="2:43" x14ac:dyDescent="0.25">
      <c r="B4821" s="74">
        <v>2005</v>
      </c>
      <c r="C4821" s="74">
        <v>0</v>
      </c>
      <c r="J4821" s="1" t="s">
        <v>1841</v>
      </c>
      <c r="AC4821" s="1" t="s">
        <v>1841</v>
      </c>
      <c r="AD4821" s="1">
        <v>0</v>
      </c>
      <c r="AH4821" s="1" t="s">
        <v>1841</v>
      </c>
      <c r="AI4821" s="1">
        <v>1.57</v>
      </c>
      <c r="AP4821" s="98" t="s">
        <v>134</v>
      </c>
      <c r="AQ4821" s="1">
        <v>0</v>
      </c>
    </row>
    <row r="4822" spans="2:43" x14ac:dyDescent="0.25">
      <c r="B4822" s="70">
        <v>2004</v>
      </c>
      <c r="C4822" s="70">
        <v>0</v>
      </c>
      <c r="J4822" s="1" t="s">
        <v>1841</v>
      </c>
      <c r="AC4822" s="1" t="s">
        <v>1841</v>
      </c>
      <c r="AD4822" s="1">
        <v>0</v>
      </c>
      <c r="AH4822" s="1" t="s">
        <v>1841</v>
      </c>
      <c r="AI4822" s="1">
        <v>1.8</v>
      </c>
      <c r="AP4822" s="98" t="s">
        <v>134</v>
      </c>
      <c r="AQ4822" s="1">
        <v>0</v>
      </c>
    </row>
    <row r="4823" spans="2:43" x14ac:dyDescent="0.25">
      <c r="B4823" s="74">
        <v>2003</v>
      </c>
      <c r="C4823" s="74">
        <v>0</v>
      </c>
      <c r="J4823" s="1" t="s">
        <v>1841</v>
      </c>
      <c r="AC4823" s="1" t="s">
        <v>1841</v>
      </c>
      <c r="AD4823" s="1">
        <v>0</v>
      </c>
      <c r="AH4823" s="1" t="s">
        <v>1841</v>
      </c>
      <c r="AI4823" s="1">
        <v>1.79</v>
      </c>
      <c r="AP4823" s="98" t="s">
        <v>134</v>
      </c>
      <c r="AQ4823" s="1">
        <v>0</v>
      </c>
    </row>
    <row r="4824" spans="2:43" x14ac:dyDescent="0.25">
      <c r="B4824" s="70">
        <v>2002</v>
      </c>
      <c r="C4824" s="70">
        <v>0</v>
      </c>
      <c r="J4824" s="1" t="s">
        <v>1841</v>
      </c>
      <c r="AC4824" s="1" t="s">
        <v>1841</v>
      </c>
      <c r="AD4824" s="1">
        <v>0</v>
      </c>
      <c r="AH4824" s="1" t="s">
        <v>1841</v>
      </c>
      <c r="AI4824" s="1">
        <v>1.51</v>
      </c>
      <c r="AP4824" s="98" t="s">
        <v>134</v>
      </c>
      <c r="AQ4824" s="1">
        <v>0</v>
      </c>
    </row>
    <row r="4825" spans="2:43" x14ac:dyDescent="0.25">
      <c r="B4825" s="74">
        <v>2001</v>
      </c>
      <c r="C4825" s="74">
        <v>0</v>
      </c>
      <c r="J4825" s="1" t="s">
        <v>1841</v>
      </c>
      <c r="AC4825" s="1" t="s">
        <v>1841</v>
      </c>
      <c r="AD4825" s="1">
        <v>0</v>
      </c>
      <c r="AH4825" s="1" t="s">
        <v>1841</v>
      </c>
      <c r="AI4825" s="1">
        <v>1.35</v>
      </c>
      <c r="AP4825" s="98" t="s">
        <v>134</v>
      </c>
      <c r="AQ4825" s="1">
        <v>0</v>
      </c>
    </row>
    <row r="4826" spans="2:43" x14ac:dyDescent="0.25">
      <c r="B4826" s="70">
        <v>2000</v>
      </c>
      <c r="C4826" s="70">
        <v>0</v>
      </c>
      <c r="J4826" s="1" t="s">
        <v>1841</v>
      </c>
      <c r="AC4826" s="1" t="s">
        <v>1841</v>
      </c>
      <c r="AD4826" s="1">
        <v>0</v>
      </c>
      <c r="AH4826" s="1" t="s">
        <v>1841</v>
      </c>
      <c r="AI4826" s="1">
        <v>1.24</v>
      </c>
      <c r="AP4826" s="98" t="s">
        <v>134</v>
      </c>
      <c r="AQ4826" s="1">
        <v>0</v>
      </c>
    </row>
    <row r="4827" spans="2:43" x14ac:dyDescent="0.25">
      <c r="B4827" s="74">
        <v>2014</v>
      </c>
      <c r="C4827" s="74">
        <v>0</v>
      </c>
      <c r="J4827" s="1" t="s">
        <v>1841</v>
      </c>
      <c r="AC4827" s="1" t="s">
        <v>1847</v>
      </c>
      <c r="AD4827" s="1">
        <v>0</v>
      </c>
      <c r="AH4827" s="1" t="s">
        <v>1847</v>
      </c>
      <c r="AI4827" s="1">
        <v>6.94</v>
      </c>
      <c r="AP4827" s="98" t="s">
        <v>135</v>
      </c>
      <c r="AQ4827" s="1">
        <v>0</v>
      </c>
    </row>
    <row r="4828" spans="2:43" x14ac:dyDescent="0.25">
      <c r="B4828" s="70">
        <v>2013</v>
      </c>
      <c r="C4828" s="70">
        <v>0</v>
      </c>
      <c r="J4828" s="1" t="s">
        <v>1841</v>
      </c>
      <c r="AC4828" s="1" t="s">
        <v>1847</v>
      </c>
      <c r="AD4828" s="1">
        <v>0</v>
      </c>
      <c r="AH4828" s="1" t="s">
        <v>1847</v>
      </c>
      <c r="AI4828" s="1">
        <v>6.71</v>
      </c>
      <c r="AP4828" s="98" t="s">
        <v>135</v>
      </c>
      <c r="AQ4828" s="1">
        <v>0</v>
      </c>
    </row>
    <row r="4829" spans="2:43" x14ac:dyDescent="0.25">
      <c r="B4829" s="74">
        <v>2012</v>
      </c>
      <c r="C4829" s="74">
        <v>0</v>
      </c>
      <c r="J4829" s="1" t="s">
        <v>1841</v>
      </c>
      <c r="AC4829" s="1" t="s">
        <v>1847</v>
      </c>
      <c r="AD4829" s="1">
        <v>0</v>
      </c>
      <c r="AH4829" s="1" t="s">
        <v>1847</v>
      </c>
      <c r="AI4829" s="1">
        <v>6.7</v>
      </c>
      <c r="AP4829" s="98" t="s">
        <v>135</v>
      </c>
      <c r="AQ4829" s="1">
        <v>0</v>
      </c>
    </row>
    <row r="4830" spans="2:43" x14ac:dyDescent="0.25">
      <c r="B4830" s="70">
        <v>2011</v>
      </c>
      <c r="C4830" s="70">
        <v>0</v>
      </c>
      <c r="J4830" s="1" t="s">
        <v>1841</v>
      </c>
      <c r="AC4830" s="1" t="s">
        <v>1847</v>
      </c>
      <c r="AD4830" s="1">
        <v>0</v>
      </c>
      <c r="AH4830" s="1" t="s">
        <v>1847</v>
      </c>
      <c r="AI4830" s="1">
        <v>6.5</v>
      </c>
      <c r="AP4830" s="98" t="s">
        <v>135</v>
      </c>
      <c r="AQ4830" s="1">
        <v>0</v>
      </c>
    </row>
    <row r="4831" spans="2:43" x14ac:dyDescent="0.25">
      <c r="B4831" s="74">
        <v>2010</v>
      </c>
      <c r="C4831" s="74">
        <v>0</v>
      </c>
      <c r="J4831" s="1" t="s">
        <v>1841</v>
      </c>
      <c r="AC4831" s="1" t="s">
        <v>1847</v>
      </c>
      <c r="AD4831" s="1">
        <v>0</v>
      </c>
      <c r="AH4831" s="1" t="s">
        <v>1847</v>
      </c>
      <c r="AI4831" s="1">
        <v>6.5</v>
      </c>
      <c r="AP4831" s="98" t="s">
        <v>135</v>
      </c>
      <c r="AQ4831" s="1">
        <v>0</v>
      </c>
    </row>
    <row r="4832" spans="2:43" x14ac:dyDescent="0.25">
      <c r="B4832" s="70">
        <v>2009</v>
      </c>
      <c r="C4832" s="70">
        <v>0</v>
      </c>
      <c r="J4832" s="1" t="s">
        <v>1847</v>
      </c>
      <c r="AC4832" s="1" t="s">
        <v>1847</v>
      </c>
      <c r="AD4832" s="1">
        <v>0</v>
      </c>
      <c r="AH4832" s="1" t="s">
        <v>1847</v>
      </c>
      <c r="AI4832" s="1">
        <v>6.37</v>
      </c>
      <c r="AP4832" s="98" t="s">
        <v>135</v>
      </c>
      <c r="AQ4832" s="1">
        <v>0</v>
      </c>
    </row>
    <row r="4833" spans="2:43" x14ac:dyDescent="0.25">
      <c r="B4833" s="74">
        <v>2008</v>
      </c>
      <c r="C4833" s="74">
        <v>0</v>
      </c>
      <c r="J4833" s="1" t="s">
        <v>1847</v>
      </c>
      <c r="AC4833" s="1" t="s">
        <v>1847</v>
      </c>
      <c r="AD4833" s="1">
        <v>0</v>
      </c>
      <c r="AH4833" s="1" t="s">
        <v>1847</v>
      </c>
      <c r="AI4833" s="1">
        <v>6.41</v>
      </c>
      <c r="AP4833" s="98" t="s">
        <v>135</v>
      </c>
      <c r="AQ4833" s="1">
        <v>0</v>
      </c>
    </row>
    <row r="4834" spans="2:43" x14ac:dyDescent="0.25">
      <c r="B4834" s="70">
        <v>2007</v>
      </c>
      <c r="C4834" s="70">
        <v>0</v>
      </c>
      <c r="J4834" s="1" t="s">
        <v>1847</v>
      </c>
      <c r="AC4834" s="1" t="s">
        <v>1847</v>
      </c>
      <c r="AD4834" s="1">
        <v>0</v>
      </c>
      <c r="AH4834" s="1" t="s">
        <v>1847</v>
      </c>
      <c r="AI4834" s="1">
        <v>6.37</v>
      </c>
      <c r="AP4834" s="98" t="s">
        <v>135</v>
      </c>
      <c r="AQ4834" s="1">
        <v>0</v>
      </c>
    </row>
    <row r="4835" spans="2:43" x14ac:dyDescent="0.25">
      <c r="B4835" s="74">
        <v>2006</v>
      </c>
      <c r="C4835" s="74">
        <v>0</v>
      </c>
      <c r="J4835" s="1" t="s">
        <v>1847</v>
      </c>
      <c r="AC4835" s="1" t="s">
        <v>1847</v>
      </c>
      <c r="AD4835" s="1">
        <v>0</v>
      </c>
      <c r="AH4835" s="1" t="s">
        <v>1847</v>
      </c>
      <c r="AI4835" s="1">
        <v>6.35</v>
      </c>
      <c r="AP4835" s="98" t="s">
        <v>135</v>
      </c>
      <c r="AQ4835" s="1">
        <v>0</v>
      </c>
    </row>
    <row r="4836" spans="2:43" x14ac:dyDescent="0.25">
      <c r="B4836" s="70">
        <v>2005</v>
      </c>
      <c r="C4836" s="70">
        <v>0</v>
      </c>
      <c r="J4836" s="1" t="s">
        <v>1847</v>
      </c>
      <c r="AC4836" s="1" t="s">
        <v>1847</v>
      </c>
      <c r="AD4836" s="1">
        <v>0</v>
      </c>
      <c r="AH4836" s="1" t="s">
        <v>1847</v>
      </c>
      <c r="AI4836" s="1">
        <v>6.12</v>
      </c>
      <c r="AP4836" s="98" t="s">
        <v>135</v>
      </c>
      <c r="AQ4836" s="1">
        <v>0</v>
      </c>
    </row>
    <row r="4837" spans="2:43" x14ac:dyDescent="0.25">
      <c r="B4837" s="74">
        <v>2004</v>
      </c>
      <c r="C4837" s="74">
        <v>0</v>
      </c>
      <c r="J4837" s="1" t="s">
        <v>1847</v>
      </c>
      <c r="AC4837" s="1" t="s">
        <v>1847</v>
      </c>
      <c r="AD4837" s="1">
        <v>0</v>
      </c>
      <c r="AH4837" s="1" t="s">
        <v>1847</v>
      </c>
      <c r="AI4837" s="1">
        <v>5.82</v>
      </c>
      <c r="AP4837" s="98" t="s">
        <v>135</v>
      </c>
      <c r="AQ4837" s="1">
        <v>0</v>
      </c>
    </row>
    <row r="4838" spans="2:43" x14ac:dyDescent="0.25">
      <c r="B4838" s="70">
        <v>2003</v>
      </c>
      <c r="C4838" s="70">
        <v>1</v>
      </c>
      <c r="J4838" s="1" t="s">
        <v>1847</v>
      </c>
      <c r="AC4838" s="1" t="s">
        <v>1847</v>
      </c>
      <c r="AD4838" s="1">
        <v>0</v>
      </c>
      <c r="AH4838" s="1" t="s">
        <v>1847</v>
      </c>
      <c r="AI4838" s="1">
        <v>5.53</v>
      </c>
      <c r="AP4838" s="98" t="s">
        <v>135</v>
      </c>
      <c r="AQ4838" s="1">
        <v>0</v>
      </c>
    </row>
    <row r="4839" spans="2:43" x14ac:dyDescent="0.25">
      <c r="B4839" s="74">
        <v>2002</v>
      </c>
      <c r="C4839" s="74">
        <v>1</v>
      </c>
      <c r="J4839" s="1" t="s">
        <v>1847</v>
      </c>
      <c r="AC4839" s="1" t="s">
        <v>1847</v>
      </c>
      <c r="AD4839" s="1">
        <v>0</v>
      </c>
      <c r="AH4839" s="1" t="s">
        <v>1847</v>
      </c>
      <c r="AI4839" s="1">
        <v>5.12</v>
      </c>
      <c r="AP4839" s="98" t="s">
        <v>135</v>
      </c>
      <c r="AQ4839" s="1">
        <v>0</v>
      </c>
    </row>
    <row r="4840" spans="2:43" x14ac:dyDescent="0.25">
      <c r="B4840" s="70">
        <v>2014</v>
      </c>
      <c r="C4840" s="70">
        <v>3</v>
      </c>
      <c r="J4840" s="1" t="s">
        <v>1847</v>
      </c>
      <c r="AC4840" s="1" t="s">
        <v>1843</v>
      </c>
      <c r="AD4840" s="1">
        <v>3</v>
      </c>
      <c r="AH4840" s="1" t="s">
        <v>1843</v>
      </c>
      <c r="AI4840" s="1">
        <v>1.39</v>
      </c>
      <c r="AP4840" s="98" t="s">
        <v>136</v>
      </c>
      <c r="AQ4840" s="1">
        <v>3</v>
      </c>
    </row>
    <row r="4841" spans="2:43" x14ac:dyDescent="0.25">
      <c r="B4841" s="74">
        <v>2013</v>
      </c>
      <c r="C4841" s="74">
        <v>3</v>
      </c>
      <c r="J4841" s="1" t="s">
        <v>1847</v>
      </c>
      <c r="AC4841" s="1" t="s">
        <v>1843</v>
      </c>
      <c r="AD4841" s="1">
        <v>3</v>
      </c>
      <c r="AH4841" s="1" t="s">
        <v>1843</v>
      </c>
      <c r="AI4841" s="1">
        <v>1.29</v>
      </c>
      <c r="AP4841" s="98" t="s">
        <v>136</v>
      </c>
      <c r="AQ4841" s="1">
        <v>3</v>
      </c>
    </row>
    <row r="4842" spans="2:43" x14ac:dyDescent="0.25">
      <c r="B4842" s="70">
        <v>2012</v>
      </c>
      <c r="C4842" s="70">
        <v>3</v>
      </c>
      <c r="J4842" s="1" t="s">
        <v>1847</v>
      </c>
      <c r="AC4842" s="1" t="s">
        <v>1843</v>
      </c>
      <c r="AD4842" s="1">
        <v>3</v>
      </c>
      <c r="AH4842" s="1" t="s">
        <v>1843</v>
      </c>
      <c r="AI4842" s="1">
        <v>1.3</v>
      </c>
      <c r="AP4842" s="98" t="s">
        <v>136</v>
      </c>
      <c r="AQ4842" s="1">
        <v>3</v>
      </c>
    </row>
    <row r="4843" spans="2:43" x14ac:dyDescent="0.25">
      <c r="B4843" s="74">
        <v>2011</v>
      </c>
      <c r="C4843" s="74">
        <v>3</v>
      </c>
      <c r="J4843" s="1" t="s">
        <v>1847</v>
      </c>
      <c r="AC4843" s="1" t="s">
        <v>1843</v>
      </c>
      <c r="AD4843" s="1">
        <v>3</v>
      </c>
      <c r="AH4843" s="1" t="s">
        <v>1843</v>
      </c>
      <c r="AI4843" s="1">
        <v>1.29</v>
      </c>
      <c r="AP4843" s="98" t="s">
        <v>136</v>
      </c>
      <c r="AQ4843" s="1">
        <v>3</v>
      </c>
    </row>
    <row r="4844" spans="2:43" x14ac:dyDescent="0.25">
      <c r="B4844" s="70">
        <v>2010</v>
      </c>
      <c r="C4844" s="70">
        <v>3</v>
      </c>
      <c r="J4844" s="1" t="s">
        <v>1847</v>
      </c>
      <c r="AC4844" s="1" t="s">
        <v>1843</v>
      </c>
      <c r="AD4844" s="1">
        <v>3</v>
      </c>
      <c r="AH4844" s="1" t="s">
        <v>1843</v>
      </c>
      <c r="AI4844" s="1">
        <v>1.28</v>
      </c>
      <c r="AP4844" s="98" t="s">
        <v>136</v>
      </c>
      <c r="AQ4844" s="1">
        <v>3</v>
      </c>
    </row>
    <row r="4845" spans="2:43" x14ac:dyDescent="0.25">
      <c r="B4845" s="74">
        <v>2009</v>
      </c>
      <c r="C4845" s="74">
        <v>3</v>
      </c>
      <c r="J4845" s="1" t="s">
        <v>1843</v>
      </c>
      <c r="AC4845" s="1" t="s">
        <v>1843</v>
      </c>
      <c r="AD4845" s="1">
        <v>3</v>
      </c>
      <c r="AH4845" s="1" t="s">
        <v>1843</v>
      </c>
      <c r="AI4845" s="1">
        <v>1.4</v>
      </c>
      <c r="AP4845" s="98" t="s">
        <v>136</v>
      </c>
      <c r="AQ4845" s="1">
        <v>3</v>
      </c>
    </row>
    <row r="4846" spans="2:43" x14ac:dyDescent="0.25">
      <c r="B4846" s="70">
        <v>2008</v>
      </c>
      <c r="C4846" s="70">
        <v>3</v>
      </c>
      <c r="J4846" s="1" t="s">
        <v>1843</v>
      </c>
      <c r="AC4846" s="1" t="s">
        <v>1843</v>
      </c>
      <c r="AD4846" s="1">
        <v>3</v>
      </c>
      <c r="AH4846" s="1" t="s">
        <v>1843</v>
      </c>
      <c r="AI4846" s="1">
        <v>1.37</v>
      </c>
      <c r="AP4846" s="98" t="s">
        <v>136</v>
      </c>
      <c r="AQ4846" s="1">
        <v>3</v>
      </c>
    </row>
    <row r="4847" spans="2:43" x14ac:dyDescent="0.25">
      <c r="B4847" s="74">
        <v>2007</v>
      </c>
      <c r="C4847" s="74">
        <v>4</v>
      </c>
      <c r="J4847" s="1" t="s">
        <v>1843</v>
      </c>
      <c r="AC4847" s="1" t="s">
        <v>1843</v>
      </c>
      <c r="AD4847" s="1">
        <v>3</v>
      </c>
      <c r="AH4847" s="1" t="s">
        <v>1843</v>
      </c>
      <c r="AI4847" s="1">
        <v>1.24</v>
      </c>
      <c r="AP4847" s="98" t="s">
        <v>136</v>
      </c>
      <c r="AQ4847" s="1">
        <v>3</v>
      </c>
    </row>
    <row r="4848" spans="2:43" x14ac:dyDescent="0.25">
      <c r="B4848" s="70">
        <v>2006</v>
      </c>
      <c r="C4848" s="70">
        <v>4</v>
      </c>
      <c r="J4848" s="1" t="s">
        <v>1843</v>
      </c>
      <c r="AC4848" s="1" t="s">
        <v>1843</v>
      </c>
      <c r="AD4848" s="1">
        <v>3</v>
      </c>
      <c r="AH4848" s="1" t="s">
        <v>1843</v>
      </c>
      <c r="AI4848" s="1">
        <v>1.46</v>
      </c>
      <c r="AP4848" s="98" t="s">
        <v>136</v>
      </c>
      <c r="AQ4848" s="1">
        <v>3</v>
      </c>
    </row>
    <row r="4849" spans="2:43" x14ac:dyDescent="0.25">
      <c r="B4849" s="74">
        <v>2005</v>
      </c>
      <c r="C4849" s="74">
        <v>4</v>
      </c>
      <c r="J4849" s="1" t="s">
        <v>1843</v>
      </c>
      <c r="AC4849" s="1" t="s">
        <v>1843</v>
      </c>
      <c r="AD4849" s="1">
        <v>3</v>
      </c>
      <c r="AH4849" s="1" t="s">
        <v>1843</v>
      </c>
      <c r="AI4849" s="1">
        <v>1.37</v>
      </c>
      <c r="AP4849" s="98" t="s">
        <v>136</v>
      </c>
      <c r="AQ4849" s="1">
        <v>3</v>
      </c>
    </row>
    <row r="4850" spans="2:43" x14ac:dyDescent="0.25">
      <c r="B4850" s="70">
        <v>2004</v>
      </c>
      <c r="C4850" s="70">
        <v>4</v>
      </c>
      <c r="J4850" s="1" t="s">
        <v>1843</v>
      </c>
      <c r="AC4850" s="1" t="s">
        <v>1843</v>
      </c>
      <c r="AD4850" s="1">
        <v>3</v>
      </c>
      <c r="AH4850" s="1" t="s">
        <v>1843</v>
      </c>
      <c r="AI4850" s="1">
        <v>1.36</v>
      </c>
      <c r="AP4850" s="98" t="s">
        <v>136</v>
      </c>
      <c r="AQ4850" s="1">
        <v>3</v>
      </c>
    </row>
    <row r="4851" spans="2:43" x14ac:dyDescent="0.25">
      <c r="B4851" s="74">
        <v>2003</v>
      </c>
      <c r="C4851" s="74">
        <v>4</v>
      </c>
      <c r="J4851" s="1" t="s">
        <v>1843</v>
      </c>
      <c r="AC4851" s="1" t="s">
        <v>1843</v>
      </c>
      <c r="AD4851" s="1">
        <v>4</v>
      </c>
      <c r="AH4851" s="1" t="s">
        <v>1843</v>
      </c>
      <c r="AI4851" s="1">
        <v>1.34</v>
      </c>
      <c r="AP4851" s="98" t="s">
        <v>136</v>
      </c>
      <c r="AQ4851" s="1">
        <v>4</v>
      </c>
    </row>
    <row r="4852" spans="2:43" x14ac:dyDescent="0.25">
      <c r="B4852" s="70">
        <v>2002</v>
      </c>
      <c r="C4852" s="70">
        <v>5</v>
      </c>
      <c r="J4852" s="1" t="s">
        <v>1843</v>
      </c>
      <c r="AC4852" s="1" t="s">
        <v>1843</v>
      </c>
      <c r="AD4852" s="1">
        <v>4</v>
      </c>
      <c r="AH4852" s="1" t="s">
        <v>1843</v>
      </c>
      <c r="AI4852" s="1">
        <v>1.17</v>
      </c>
      <c r="AP4852" s="98" t="s">
        <v>136</v>
      </c>
      <c r="AQ4852" s="1">
        <v>4</v>
      </c>
    </row>
    <row r="4853" spans="2:43" x14ac:dyDescent="0.25">
      <c r="B4853" s="74">
        <v>2001</v>
      </c>
      <c r="C4853" s="74">
        <v>5</v>
      </c>
      <c r="J4853" s="1" t="s">
        <v>1843</v>
      </c>
      <c r="AC4853" s="1" t="s">
        <v>1843</v>
      </c>
      <c r="AD4853" s="1">
        <v>4</v>
      </c>
      <c r="AH4853" s="1" t="s">
        <v>1843</v>
      </c>
      <c r="AI4853" s="1">
        <v>1.19</v>
      </c>
      <c r="AP4853" s="98" t="s">
        <v>136</v>
      </c>
      <c r="AQ4853" s="1">
        <v>4</v>
      </c>
    </row>
    <row r="4854" spans="2:43" x14ac:dyDescent="0.25">
      <c r="B4854" s="70">
        <v>2000</v>
      </c>
      <c r="C4854" s="70">
        <v>5</v>
      </c>
      <c r="J4854" s="1" t="s">
        <v>1843</v>
      </c>
      <c r="AC4854" s="1" t="s">
        <v>1843</v>
      </c>
      <c r="AD4854" s="1">
        <v>4</v>
      </c>
      <c r="AH4854" s="1" t="s">
        <v>1843</v>
      </c>
      <c r="AI4854" s="1">
        <v>1.21</v>
      </c>
      <c r="AP4854" s="98" t="s">
        <v>136</v>
      </c>
      <c r="AQ4854" s="1">
        <v>4</v>
      </c>
    </row>
    <row r="4855" spans="2:43" x14ac:dyDescent="0.25">
      <c r="B4855" s="74">
        <v>2014</v>
      </c>
      <c r="C4855" s="74">
        <v>19</v>
      </c>
      <c r="J4855" s="1" t="s">
        <v>1843</v>
      </c>
      <c r="AC4855" s="1" t="s">
        <v>1842</v>
      </c>
      <c r="AD4855" s="1">
        <v>16</v>
      </c>
      <c r="AH4855" s="1" t="s">
        <v>1842</v>
      </c>
      <c r="AI4855" s="1">
        <v>1.45</v>
      </c>
      <c r="AP4855" s="98" t="s">
        <v>137</v>
      </c>
      <c r="AQ4855" s="1">
        <v>16</v>
      </c>
    </row>
    <row r="4856" spans="2:43" x14ac:dyDescent="0.25">
      <c r="B4856" s="70">
        <v>2013</v>
      </c>
      <c r="C4856" s="70">
        <v>20</v>
      </c>
      <c r="J4856" s="1" t="s">
        <v>1843</v>
      </c>
      <c r="AC4856" s="1" t="s">
        <v>1842</v>
      </c>
      <c r="AD4856" s="1">
        <v>17</v>
      </c>
      <c r="AH4856" s="1" t="s">
        <v>1842</v>
      </c>
      <c r="AI4856" s="1">
        <v>1.41</v>
      </c>
      <c r="AP4856" s="98" t="s">
        <v>137</v>
      </c>
      <c r="AQ4856" s="1">
        <v>17</v>
      </c>
    </row>
    <row r="4857" spans="2:43" x14ac:dyDescent="0.25">
      <c r="B4857" s="74">
        <v>2012</v>
      </c>
      <c r="C4857" s="74">
        <v>22</v>
      </c>
      <c r="J4857" s="1" t="s">
        <v>1843</v>
      </c>
      <c r="AC4857" s="1" t="s">
        <v>1842</v>
      </c>
      <c r="AD4857" s="1">
        <v>19</v>
      </c>
      <c r="AH4857" s="1" t="s">
        <v>1842</v>
      </c>
      <c r="AI4857" s="1">
        <v>1.54</v>
      </c>
      <c r="AP4857" s="98" t="s">
        <v>137</v>
      </c>
      <c r="AQ4857" s="1">
        <v>19</v>
      </c>
    </row>
    <row r="4858" spans="2:43" x14ac:dyDescent="0.25">
      <c r="B4858" s="70">
        <v>2011</v>
      </c>
      <c r="C4858" s="70">
        <v>23</v>
      </c>
      <c r="J4858" s="1" t="s">
        <v>1843</v>
      </c>
      <c r="AC4858" s="1" t="s">
        <v>1842</v>
      </c>
      <c r="AD4858" s="1">
        <v>20</v>
      </c>
      <c r="AH4858" s="1" t="s">
        <v>1842</v>
      </c>
      <c r="AI4858" s="1">
        <v>1.53</v>
      </c>
      <c r="AP4858" s="98" t="s">
        <v>137</v>
      </c>
      <c r="AQ4858" s="1">
        <v>20</v>
      </c>
    </row>
    <row r="4859" spans="2:43" x14ac:dyDescent="0.25">
      <c r="B4859" s="74">
        <v>2010</v>
      </c>
      <c r="C4859" s="74">
        <v>25</v>
      </c>
      <c r="J4859" s="1" t="s">
        <v>1843</v>
      </c>
      <c r="AC4859" s="1" t="s">
        <v>1842</v>
      </c>
      <c r="AD4859" s="1">
        <v>21</v>
      </c>
      <c r="AH4859" s="1" t="s">
        <v>1842</v>
      </c>
      <c r="AI4859" s="1">
        <v>1.49</v>
      </c>
      <c r="AP4859" s="98" t="s">
        <v>137</v>
      </c>
      <c r="AQ4859" s="1">
        <v>21</v>
      </c>
    </row>
    <row r="4860" spans="2:43" x14ac:dyDescent="0.25">
      <c r="B4860" s="70">
        <v>2009</v>
      </c>
      <c r="C4860" s="70">
        <v>27</v>
      </c>
      <c r="J4860" s="1" t="s">
        <v>1842</v>
      </c>
      <c r="AC4860" s="1" t="s">
        <v>1842</v>
      </c>
      <c r="AD4860" s="1">
        <v>23</v>
      </c>
      <c r="AH4860" s="1" t="s">
        <v>1842</v>
      </c>
      <c r="AI4860" s="1">
        <v>1.4</v>
      </c>
      <c r="AP4860" s="98" t="s">
        <v>137</v>
      </c>
      <c r="AQ4860" s="1">
        <v>23</v>
      </c>
    </row>
    <row r="4861" spans="2:43" x14ac:dyDescent="0.25">
      <c r="B4861" s="74">
        <v>2008</v>
      </c>
      <c r="C4861" s="74">
        <v>29</v>
      </c>
      <c r="J4861" s="1" t="s">
        <v>1842</v>
      </c>
      <c r="AC4861" s="1" t="s">
        <v>1842</v>
      </c>
      <c r="AD4861" s="1">
        <v>25</v>
      </c>
      <c r="AH4861" s="1" t="s">
        <v>1842</v>
      </c>
      <c r="AI4861" s="1">
        <v>1.39</v>
      </c>
      <c r="AP4861" s="98" t="s">
        <v>137</v>
      </c>
      <c r="AQ4861" s="1">
        <v>25</v>
      </c>
    </row>
    <row r="4862" spans="2:43" x14ac:dyDescent="0.25">
      <c r="B4862" s="70">
        <v>2007</v>
      </c>
      <c r="C4862" s="70">
        <v>31</v>
      </c>
      <c r="J4862" s="1" t="s">
        <v>1842</v>
      </c>
      <c r="AC4862" s="1" t="s">
        <v>1842</v>
      </c>
      <c r="AD4862" s="1">
        <v>26</v>
      </c>
      <c r="AH4862" s="1" t="s">
        <v>1842</v>
      </c>
      <c r="AI4862" s="1">
        <v>1.26</v>
      </c>
      <c r="AP4862" s="98" t="s">
        <v>137</v>
      </c>
      <c r="AQ4862" s="1">
        <v>26</v>
      </c>
    </row>
    <row r="4863" spans="2:43" x14ac:dyDescent="0.25">
      <c r="B4863" s="74">
        <v>2006</v>
      </c>
      <c r="C4863" s="74">
        <v>34</v>
      </c>
      <c r="J4863" s="1" t="s">
        <v>1842</v>
      </c>
      <c r="AC4863" s="1" t="s">
        <v>1842</v>
      </c>
      <c r="AD4863" s="1">
        <v>28</v>
      </c>
      <c r="AH4863" s="1" t="s">
        <v>1842</v>
      </c>
      <c r="AI4863" s="1">
        <v>1.29</v>
      </c>
      <c r="AP4863" s="98" t="s">
        <v>137</v>
      </c>
      <c r="AQ4863" s="1">
        <v>28</v>
      </c>
    </row>
    <row r="4864" spans="2:43" x14ac:dyDescent="0.25">
      <c r="B4864" s="70">
        <v>2005</v>
      </c>
      <c r="C4864" s="70">
        <v>36</v>
      </c>
      <c r="J4864" s="1" t="s">
        <v>1842</v>
      </c>
      <c r="AC4864" s="1" t="s">
        <v>1842</v>
      </c>
      <c r="AD4864" s="1">
        <v>30</v>
      </c>
      <c r="AH4864" s="1" t="s">
        <v>1842</v>
      </c>
      <c r="AI4864" s="1">
        <v>1.29</v>
      </c>
      <c r="AP4864" s="98" t="s">
        <v>137</v>
      </c>
      <c r="AQ4864" s="1">
        <v>30</v>
      </c>
    </row>
    <row r="4865" spans="2:43" x14ac:dyDescent="0.25">
      <c r="B4865" s="74">
        <v>2004</v>
      </c>
      <c r="C4865" s="74">
        <v>39</v>
      </c>
      <c r="J4865" s="1" t="s">
        <v>1842</v>
      </c>
      <c r="AC4865" s="1" t="s">
        <v>1842</v>
      </c>
      <c r="AD4865" s="1">
        <v>33</v>
      </c>
      <c r="AH4865" s="1" t="s">
        <v>1842</v>
      </c>
      <c r="AI4865" s="1">
        <v>1.35</v>
      </c>
      <c r="AP4865" s="98" t="s">
        <v>137</v>
      </c>
      <c r="AQ4865" s="1">
        <v>33</v>
      </c>
    </row>
    <row r="4866" spans="2:43" x14ac:dyDescent="0.25">
      <c r="B4866" s="70">
        <v>2003</v>
      </c>
      <c r="C4866" s="70">
        <v>43</v>
      </c>
      <c r="J4866" s="1" t="s">
        <v>1842</v>
      </c>
      <c r="AC4866" s="1" t="s">
        <v>1842</v>
      </c>
      <c r="AD4866" s="1">
        <v>35</v>
      </c>
      <c r="AH4866" s="1" t="s">
        <v>1842</v>
      </c>
      <c r="AI4866" s="1">
        <v>1.42</v>
      </c>
      <c r="AP4866" s="98" t="s">
        <v>137</v>
      </c>
      <c r="AQ4866" s="1">
        <v>35</v>
      </c>
    </row>
    <row r="4867" spans="2:43" x14ac:dyDescent="0.25">
      <c r="B4867" s="74">
        <v>2002</v>
      </c>
      <c r="C4867" s="74">
        <v>46</v>
      </c>
      <c r="J4867" s="1" t="s">
        <v>1842</v>
      </c>
      <c r="AC4867" s="1" t="s">
        <v>1842</v>
      </c>
      <c r="AD4867" s="1">
        <v>38</v>
      </c>
      <c r="AH4867" s="1" t="s">
        <v>1842</v>
      </c>
      <c r="AI4867" s="1">
        <v>1.47</v>
      </c>
      <c r="AP4867" s="98" t="s">
        <v>137</v>
      </c>
      <c r="AQ4867" s="1">
        <v>38</v>
      </c>
    </row>
    <row r="4868" spans="2:43" x14ac:dyDescent="0.25">
      <c r="B4868" s="70">
        <v>2001</v>
      </c>
      <c r="C4868" s="70">
        <v>50</v>
      </c>
      <c r="J4868" s="1" t="s">
        <v>1842</v>
      </c>
      <c r="AC4868" s="1" t="s">
        <v>1842</v>
      </c>
      <c r="AD4868" s="1">
        <v>41</v>
      </c>
      <c r="AH4868" s="1" t="s">
        <v>1842</v>
      </c>
      <c r="AI4868" s="1">
        <v>1.49</v>
      </c>
      <c r="AP4868" s="98" t="s">
        <v>137</v>
      </c>
      <c r="AQ4868" s="1">
        <v>41</v>
      </c>
    </row>
    <row r="4869" spans="2:43" x14ac:dyDescent="0.25">
      <c r="B4869" s="74">
        <v>2000</v>
      </c>
      <c r="C4869" s="74">
        <v>54</v>
      </c>
      <c r="J4869" s="1" t="s">
        <v>1842</v>
      </c>
      <c r="AC4869" s="1" t="s">
        <v>1842</v>
      </c>
      <c r="AD4869" s="1">
        <v>44</v>
      </c>
      <c r="AH4869" s="1" t="s">
        <v>1842</v>
      </c>
      <c r="AI4869" s="1">
        <v>1.54</v>
      </c>
      <c r="AP4869" s="98" t="s">
        <v>137</v>
      </c>
      <c r="AQ4869" s="1">
        <v>44</v>
      </c>
    </row>
    <row r="4870" spans="2:43" x14ac:dyDescent="0.25">
      <c r="B4870" s="70">
        <v>2014</v>
      </c>
      <c r="C4870" s="70">
        <v>8</v>
      </c>
      <c r="J4870" s="1" t="s">
        <v>1842</v>
      </c>
      <c r="AC4870" s="1" t="s">
        <v>1840</v>
      </c>
      <c r="AD4870" s="1">
        <v>7</v>
      </c>
      <c r="AH4870" s="1" t="s">
        <v>1840</v>
      </c>
      <c r="AI4870" s="1">
        <v>2.9</v>
      </c>
      <c r="AP4870" s="98" t="s">
        <v>138</v>
      </c>
      <c r="AQ4870" s="1">
        <v>7</v>
      </c>
    </row>
    <row r="4871" spans="2:43" x14ac:dyDescent="0.25">
      <c r="B4871" s="74">
        <v>2013</v>
      </c>
      <c r="C4871" s="74">
        <v>8</v>
      </c>
      <c r="J4871" s="1" t="s">
        <v>1842</v>
      </c>
      <c r="AC4871" s="1" t="s">
        <v>1840</v>
      </c>
      <c r="AD4871" s="1">
        <v>7</v>
      </c>
      <c r="AH4871" s="1" t="s">
        <v>1840</v>
      </c>
      <c r="AI4871" s="1">
        <v>2.93</v>
      </c>
      <c r="AP4871" s="98" t="s">
        <v>138</v>
      </c>
      <c r="AQ4871" s="1">
        <v>7</v>
      </c>
    </row>
    <row r="4872" spans="2:43" x14ac:dyDescent="0.25">
      <c r="B4872" s="70">
        <v>2012</v>
      </c>
      <c r="C4872" s="70">
        <v>8</v>
      </c>
      <c r="J4872" s="1" t="s">
        <v>1842</v>
      </c>
      <c r="AC4872" s="1" t="s">
        <v>1840</v>
      </c>
      <c r="AD4872" s="1">
        <v>7</v>
      </c>
      <c r="AH4872" s="1" t="s">
        <v>1840</v>
      </c>
      <c r="AI4872" s="1">
        <v>2.75</v>
      </c>
      <c r="AP4872" s="98" t="s">
        <v>138</v>
      </c>
      <c r="AQ4872" s="1">
        <v>7</v>
      </c>
    </row>
    <row r="4873" spans="2:43" x14ac:dyDescent="0.25">
      <c r="B4873" s="74">
        <v>2011</v>
      </c>
      <c r="C4873" s="74">
        <v>8</v>
      </c>
      <c r="J4873" s="1" t="s">
        <v>1842</v>
      </c>
      <c r="AC4873" s="1" t="s">
        <v>1840</v>
      </c>
      <c r="AD4873" s="1">
        <v>7</v>
      </c>
      <c r="AH4873" s="1" t="s">
        <v>1840</v>
      </c>
      <c r="AI4873" s="1">
        <v>2.5499999999999998</v>
      </c>
      <c r="AP4873" s="98" t="s">
        <v>138</v>
      </c>
      <c r="AQ4873" s="1">
        <v>7</v>
      </c>
    </row>
    <row r="4874" spans="2:43" x14ac:dyDescent="0.25">
      <c r="B4874" s="70">
        <v>2010</v>
      </c>
      <c r="C4874" s="70">
        <v>8</v>
      </c>
      <c r="J4874" s="1" t="s">
        <v>1842</v>
      </c>
      <c r="AC4874" s="1" t="s">
        <v>1840</v>
      </c>
      <c r="AD4874" s="1">
        <v>7</v>
      </c>
      <c r="AH4874" s="1" t="s">
        <v>1840</v>
      </c>
      <c r="AI4874" s="1">
        <v>2.48</v>
      </c>
      <c r="AP4874" s="98" t="s">
        <v>138</v>
      </c>
      <c r="AQ4874" s="1">
        <v>7</v>
      </c>
    </row>
    <row r="4875" spans="2:43" x14ac:dyDescent="0.25">
      <c r="B4875" s="74">
        <v>2009</v>
      </c>
      <c r="C4875" s="74">
        <v>8</v>
      </c>
      <c r="J4875" s="1" t="s">
        <v>1840</v>
      </c>
      <c r="AC4875" s="1" t="s">
        <v>1840</v>
      </c>
      <c r="AD4875" s="1">
        <v>6</v>
      </c>
      <c r="AH4875" s="1" t="s">
        <v>1840</v>
      </c>
      <c r="AI4875" s="1">
        <v>2.35</v>
      </c>
      <c r="AP4875" s="98" t="s">
        <v>138</v>
      </c>
      <c r="AQ4875" s="1">
        <v>6</v>
      </c>
    </row>
    <row r="4876" spans="2:43" x14ac:dyDescent="0.25">
      <c r="B4876" s="70">
        <v>2008</v>
      </c>
      <c r="C4876" s="70">
        <v>8</v>
      </c>
      <c r="J4876" s="1" t="s">
        <v>1840</v>
      </c>
      <c r="AC4876" s="1" t="s">
        <v>1840</v>
      </c>
      <c r="AD4876" s="1">
        <v>6</v>
      </c>
      <c r="AH4876" s="1" t="s">
        <v>1840</v>
      </c>
      <c r="AI4876" s="1">
        <v>2.4</v>
      </c>
      <c r="AP4876" s="98" t="s">
        <v>138</v>
      </c>
      <c r="AQ4876" s="1">
        <v>6</v>
      </c>
    </row>
    <row r="4877" spans="2:43" x14ac:dyDescent="0.25">
      <c r="B4877" s="74">
        <v>2007</v>
      </c>
      <c r="C4877" s="74">
        <v>8</v>
      </c>
      <c r="J4877" s="1" t="s">
        <v>1840</v>
      </c>
      <c r="AC4877" s="1" t="s">
        <v>1840</v>
      </c>
      <c r="AD4877" s="1">
        <v>6</v>
      </c>
      <c r="AH4877" s="1" t="s">
        <v>1840</v>
      </c>
      <c r="AI4877" s="1">
        <v>2.58</v>
      </c>
      <c r="AP4877" s="98" t="s">
        <v>138</v>
      </c>
      <c r="AQ4877" s="1">
        <v>6</v>
      </c>
    </row>
    <row r="4878" spans="2:43" x14ac:dyDescent="0.25">
      <c r="B4878" s="70">
        <v>2006</v>
      </c>
      <c r="C4878" s="70">
        <v>8</v>
      </c>
      <c r="J4878" s="1" t="s">
        <v>1840</v>
      </c>
      <c r="AC4878" s="1" t="s">
        <v>1840</v>
      </c>
      <c r="AD4878" s="1">
        <v>6</v>
      </c>
      <c r="AH4878" s="1" t="s">
        <v>1840</v>
      </c>
      <c r="AI4878" s="1">
        <v>2.71</v>
      </c>
      <c r="AP4878" s="98" t="s">
        <v>138</v>
      </c>
      <c r="AQ4878" s="1">
        <v>6</v>
      </c>
    </row>
    <row r="4879" spans="2:43" x14ac:dyDescent="0.25">
      <c r="B4879" s="74">
        <v>2005</v>
      </c>
      <c r="C4879" s="74">
        <v>8</v>
      </c>
      <c r="J4879" s="1" t="s">
        <v>1840</v>
      </c>
      <c r="AC4879" s="1" t="s">
        <v>1840</v>
      </c>
      <c r="AD4879" s="1">
        <v>6</v>
      </c>
      <c r="AH4879" s="1" t="s">
        <v>1840</v>
      </c>
      <c r="AI4879" s="1">
        <v>2.85</v>
      </c>
      <c r="AP4879" s="98" t="s">
        <v>138</v>
      </c>
      <c r="AQ4879" s="1">
        <v>6</v>
      </c>
    </row>
    <row r="4880" spans="2:43" x14ac:dyDescent="0.25">
      <c r="B4880" s="70">
        <v>2004</v>
      </c>
      <c r="C4880" s="70">
        <v>8</v>
      </c>
      <c r="J4880" s="1" t="s">
        <v>1840</v>
      </c>
      <c r="AC4880" s="1" t="s">
        <v>1840</v>
      </c>
      <c r="AD4880" s="1">
        <v>6</v>
      </c>
      <c r="AH4880" s="1" t="s">
        <v>1840</v>
      </c>
      <c r="AI4880" s="1">
        <v>2.86</v>
      </c>
      <c r="AP4880" s="98" t="s">
        <v>138</v>
      </c>
      <c r="AQ4880" s="1">
        <v>6</v>
      </c>
    </row>
    <row r="4881" spans="2:43" x14ac:dyDescent="0.25">
      <c r="B4881" s="74">
        <v>2003</v>
      </c>
      <c r="C4881" s="74">
        <v>8</v>
      </c>
      <c r="J4881" s="1" t="s">
        <v>1840</v>
      </c>
      <c r="AC4881" s="1" t="s">
        <v>1840</v>
      </c>
      <c r="AD4881" s="1">
        <v>7</v>
      </c>
      <c r="AH4881" s="1" t="s">
        <v>1840</v>
      </c>
      <c r="AI4881" s="1">
        <v>2.88</v>
      </c>
      <c r="AP4881" s="98" t="s">
        <v>138</v>
      </c>
      <c r="AQ4881" s="1">
        <v>7</v>
      </c>
    </row>
    <row r="4882" spans="2:43" x14ac:dyDescent="0.25">
      <c r="B4882" s="70">
        <v>2002</v>
      </c>
      <c r="C4882" s="70">
        <v>8</v>
      </c>
      <c r="J4882" s="1" t="s">
        <v>1840</v>
      </c>
      <c r="AC4882" s="1" t="s">
        <v>1840</v>
      </c>
      <c r="AD4882" s="1">
        <v>7</v>
      </c>
      <c r="AH4882" s="1" t="s">
        <v>1840</v>
      </c>
      <c r="AI4882" s="1">
        <v>2.33</v>
      </c>
      <c r="AP4882" s="98" t="s">
        <v>138</v>
      </c>
      <c r="AQ4882" s="1">
        <v>7</v>
      </c>
    </row>
    <row r="4883" spans="2:43" x14ac:dyDescent="0.25">
      <c r="B4883" s="74">
        <v>2014</v>
      </c>
      <c r="C4883" s="74">
        <v>97</v>
      </c>
      <c r="J4883" s="1" t="s">
        <v>1840</v>
      </c>
      <c r="AC4883" s="1" t="s">
        <v>1843</v>
      </c>
      <c r="AD4883" s="1">
        <v>68</v>
      </c>
      <c r="AH4883" s="1" t="s">
        <v>1843</v>
      </c>
      <c r="AI4883" s="1">
        <v>0.01</v>
      </c>
      <c r="AP4883" s="98" t="s">
        <v>139</v>
      </c>
      <c r="AQ4883" s="1">
        <v>68</v>
      </c>
    </row>
    <row r="4884" spans="2:43" x14ac:dyDescent="0.25">
      <c r="B4884" s="70">
        <v>2013</v>
      </c>
      <c r="C4884" s="70">
        <v>103</v>
      </c>
      <c r="J4884" s="1" t="s">
        <v>1840</v>
      </c>
      <c r="AC4884" s="1" t="s">
        <v>1843</v>
      </c>
      <c r="AD4884" s="1">
        <v>71</v>
      </c>
      <c r="AH4884" s="1" t="s">
        <v>1843</v>
      </c>
      <c r="AI4884" s="1">
        <v>0.01</v>
      </c>
      <c r="AP4884" s="98" t="s">
        <v>139</v>
      </c>
      <c r="AQ4884" s="1">
        <v>71</v>
      </c>
    </row>
    <row r="4885" spans="2:43" x14ac:dyDescent="0.25">
      <c r="B4885" s="74">
        <v>2012</v>
      </c>
      <c r="C4885" s="74">
        <v>109</v>
      </c>
      <c r="J4885" s="1" t="s">
        <v>1840</v>
      </c>
      <c r="AC4885" s="1" t="s">
        <v>1843</v>
      </c>
      <c r="AD4885" s="1">
        <v>73</v>
      </c>
      <c r="AH4885" s="1" t="s">
        <v>1843</v>
      </c>
      <c r="AI4885" s="1">
        <v>0.01</v>
      </c>
      <c r="AP4885" s="98" t="s">
        <v>139</v>
      </c>
      <c r="AQ4885" s="1">
        <v>73</v>
      </c>
    </row>
    <row r="4886" spans="2:43" x14ac:dyDescent="0.25">
      <c r="B4886" s="70">
        <v>2011</v>
      </c>
      <c r="C4886" s="70">
        <v>114</v>
      </c>
      <c r="J4886" s="1" t="s">
        <v>1840</v>
      </c>
      <c r="AC4886" s="1" t="s">
        <v>1843</v>
      </c>
      <c r="AD4886" s="1">
        <v>76</v>
      </c>
      <c r="AH4886" s="1" t="s">
        <v>1843</v>
      </c>
      <c r="AI4886" s="1">
        <v>10.220000000000001</v>
      </c>
      <c r="AP4886" s="98" t="s">
        <v>139</v>
      </c>
      <c r="AQ4886" s="1">
        <v>76</v>
      </c>
    </row>
    <row r="4887" spans="2:43" x14ac:dyDescent="0.25">
      <c r="B4887" s="74">
        <v>2010</v>
      </c>
      <c r="C4887" s="74">
        <v>119</v>
      </c>
      <c r="J4887" s="1" t="s">
        <v>1840</v>
      </c>
      <c r="AC4887" s="1" t="s">
        <v>1843</v>
      </c>
      <c r="AD4887" s="1">
        <v>79</v>
      </c>
      <c r="AH4887" s="1" t="s">
        <v>1843</v>
      </c>
      <c r="AI4887" s="1">
        <v>10.029999999999999</v>
      </c>
      <c r="AP4887" s="98" t="s">
        <v>139</v>
      </c>
      <c r="AQ4887" s="1">
        <v>79</v>
      </c>
    </row>
    <row r="4888" spans="2:43" x14ac:dyDescent="0.25">
      <c r="B4888" s="70">
        <v>2009</v>
      </c>
      <c r="C4888" s="70">
        <v>124</v>
      </c>
      <c r="J4888" s="1" t="s">
        <v>1843</v>
      </c>
      <c r="AC4888" s="1" t="s">
        <v>1843</v>
      </c>
      <c r="AD4888" s="1">
        <v>82</v>
      </c>
      <c r="AH4888" s="1" t="s">
        <v>1843</v>
      </c>
      <c r="AI4888" s="1">
        <v>9.6300000000000008</v>
      </c>
      <c r="AP4888" s="98" t="s">
        <v>139</v>
      </c>
      <c r="AQ4888" s="1">
        <v>82</v>
      </c>
    </row>
    <row r="4889" spans="2:43" x14ac:dyDescent="0.25">
      <c r="B4889" s="74">
        <v>2008</v>
      </c>
      <c r="C4889" s="74">
        <v>130</v>
      </c>
      <c r="J4889" s="1" t="s">
        <v>1843</v>
      </c>
      <c r="AC4889" s="1" t="s">
        <v>1843</v>
      </c>
      <c r="AD4889" s="1">
        <v>84</v>
      </c>
      <c r="AH4889" s="1" t="s">
        <v>1843</v>
      </c>
      <c r="AI4889" s="1">
        <v>9.7899999999999991</v>
      </c>
      <c r="AP4889" s="98" t="s">
        <v>139</v>
      </c>
      <c r="AQ4889" s="1">
        <v>84</v>
      </c>
    </row>
    <row r="4890" spans="2:43" x14ac:dyDescent="0.25">
      <c r="B4890" s="70">
        <v>2007</v>
      </c>
      <c r="C4890" s="70">
        <v>137</v>
      </c>
      <c r="J4890" s="1" t="s">
        <v>1843</v>
      </c>
      <c r="AC4890" s="1" t="s">
        <v>1843</v>
      </c>
      <c r="AD4890" s="1">
        <v>88</v>
      </c>
      <c r="AH4890" s="1" t="s">
        <v>1843</v>
      </c>
      <c r="AI4890" s="1">
        <v>9.65</v>
      </c>
      <c r="AP4890" s="98" t="s">
        <v>139</v>
      </c>
      <c r="AQ4890" s="1">
        <v>88</v>
      </c>
    </row>
    <row r="4891" spans="2:43" x14ac:dyDescent="0.25">
      <c r="B4891" s="74">
        <v>2006</v>
      </c>
      <c r="C4891" s="74">
        <v>145</v>
      </c>
      <c r="J4891" s="1" t="s">
        <v>1843</v>
      </c>
      <c r="AC4891" s="1" t="s">
        <v>1843</v>
      </c>
      <c r="AD4891" s="1">
        <v>93</v>
      </c>
      <c r="AH4891" s="1" t="s">
        <v>1843</v>
      </c>
      <c r="AI4891" s="1">
        <v>9.81</v>
      </c>
      <c r="AP4891" s="98" t="s">
        <v>139</v>
      </c>
      <c r="AQ4891" s="1">
        <v>93</v>
      </c>
    </row>
    <row r="4892" spans="2:43" x14ac:dyDescent="0.25">
      <c r="B4892" s="70">
        <v>2005</v>
      </c>
      <c r="C4892" s="70">
        <v>155</v>
      </c>
      <c r="J4892" s="1" t="s">
        <v>1843</v>
      </c>
      <c r="AC4892" s="1" t="s">
        <v>1843</v>
      </c>
      <c r="AD4892" s="1">
        <v>99</v>
      </c>
      <c r="AH4892" s="1" t="s">
        <v>1843</v>
      </c>
      <c r="AI4892" s="1">
        <v>10.09</v>
      </c>
      <c r="AP4892" s="98" t="s">
        <v>139</v>
      </c>
      <c r="AQ4892" s="1">
        <v>99</v>
      </c>
    </row>
    <row r="4893" spans="2:43" x14ac:dyDescent="0.25">
      <c r="B4893" s="74">
        <v>2004</v>
      </c>
      <c r="C4893" s="74">
        <v>164</v>
      </c>
      <c r="J4893" s="1" t="s">
        <v>1843</v>
      </c>
      <c r="AC4893" s="1" t="s">
        <v>1843</v>
      </c>
      <c r="AD4893" s="1">
        <v>104</v>
      </c>
      <c r="AH4893" s="1" t="s">
        <v>1843</v>
      </c>
      <c r="AI4893" s="1">
        <v>9.89</v>
      </c>
      <c r="AP4893" s="98" t="s">
        <v>139</v>
      </c>
      <c r="AQ4893" s="1">
        <v>104</v>
      </c>
    </row>
    <row r="4894" spans="2:43" x14ac:dyDescent="0.25">
      <c r="B4894" s="70">
        <v>2003</v>
      </c>
      <c r="C4894" s="70">
        <v>173</v>
      </c>
      <c r="J4894" s="1" t="s">
        <v>1843</v>
      </c>
      <c r="AC4894" s="1" t="s">
        <v>1843</v>
      </c>
      <c r="AD4894" s="1">
        <v>109</v>
      </c>
      <c r="AH4894" s="1" t="s">
        <v>1843</v>
      </c>
      <c r="AI4894" s="1">
        <v>10.16</v>
      </c>
      <c r="AP4894" s="98" t="s">
        <v>139</v>
      </c>
      <c r="AQ4894" s="1">
        <v>109</v>
      </c>
    </row>
    <row r="4895" spans="2:43" x14ac:dyDescent="0.25">
      <c r="B4895" s="74">
        <v>2002</v>
      </c>
      <c r="C4895" s="74">
        <v>181</v>
      </c>
      <c r="J4895" s="1" t="s">
        <v>1843</v>
      </c>
      <c r="AC4895" s="1" t="s">
        <v>1843</v>
      </c>
      <c r="AD4895" s="1">
        <v>112</v>
      </c>
      <c r="AH4895" s="1" t="s">
        <v>1843</v>
      </c>
      <c r="AI4895" s="1">
        <v>10.42</v>
      </c>
      <c r="AP4895" s="98" t="s">
        <v>139</v>
      </c>
      <c r="AQ4895" s="1">
        <v>112</v>
      </c>
    </row>
    <row r="4896" spans="2:43" x14ac:dyDescent="0.25">
      <c r="B4896" s="70">
        <v>2014</v>
      </c>
      <c r="C4896" s="70">
        <v>5</v>
      </c>
      <c r="J4896" s="1" t="s">
        <v>1843</v>
      </c>
      <c r="AC4896" s="1" t="s">
        <v>1842</v>
      </c>
      <c r="AD4896" s="1">
        <v>4</v>
      </c>
      <c r="AH4896" s="1" t="s">
        <v>1842</v>
      </c>
      <c r="AI4896" s="1">
        <v>8.06</v>
      </c>
      <c r="AP4896" s="98" t="s">
        <v>140</v>
      </c>
      <c r="AQ4896" s="1">
        <v>4</v>
      </c>
    </row>
    <row r="4897" spans="2:43" x14ac:dyDescent="0.25">
      <c r="B4897" s="74">
        <v>2013</v>
      </c>
      <c r="C4897" s="74">
        <v>5</v>
      </c>
      <c r="J4897" s="1" t="s">
        <v>1843</v>
      </c>
      <c r="AC4897" s="1" t="s">
        <v>1842</v>
      </c>
      <c r="AD4897" s="1">
        <v>4</v>
      </c>
      <c r="AH4897" s="1" t="s">
        <v>1842</v>
      </c>
      <c r="AI4897" s="1">
        <v>8.44</v>
      </c>
      <c r="AP4897" s="98" t="s">
        <v>140</v>
      </c>
      <c r="AQ4897" s="1">
        <v>4</v>
      </c>
    </row>
    <row r="4898" spans="2:43" x14ac:dyDescent="0.25">
      <c r="B4898" s="70">
        <v>2012</v>
      </c>
      <c r="C4898" s="70">
        <v>5</v>
      </c>
      <c r="J4898" s="1" t="s">
        <v>1843</v>
      </c>
      <c r="AC4898" s="1" t="s">
        <v>1842</v>
      </c>
      <c r="AD4898" s="1">
        <v>5</v>
      </c>
      <c r="AH4898" s="1" t="s">
        <v>1842</v>
      </c>
      <c r="AI4898" s="1">
        <v>8.44</v>
      </c>
      <c r="AP4898" s="98" t="s">
        <v>140</v>
      </c>
      <c r="AQ4898" s="1">
        <v>5</v>
      </c>
    </row>
    <row r="4899" spans="2:43" x14ac:dyDescent="0.25">
      <c r="B4899" s="74">
        <v>2011</v>
      </c>
      <c r="C4899" s="74">
        <v>5</v>
      </c>
      <c r="J4899" s="1" t="s">
        <v>1843</v>
      </c>
      <c r="AC4899" s="1" t="s">
        <v>1842</v>
      </c>
      <c r="AD4899" s="1">
        <v>5</v>
      </c>
      <c r="AH4899" s="1" t="s">
        <v>1842</v>
      </c>
      <c r="AI4899" s="1">
        <v>8.48</v>
      </c>
      <c r="AP4899" s="98" t="s">
        <v>140</v>
      </c>
      <c r="AQ4899" s="1">
        <v>5</v>
      </c>
    </row>
    <row r="4900" spans="2:43" x14ac:dyDescent="0.25">
      <c r="B4900" s="70">
        <v>2010</v>
      </c>
      <c r="C4900" s="70">
        <v>6</v>
      </c>
      <c r="J4900" s="1" t="s">
        <v>1843</v>
      </c>
      <c r="AC4900" s="1" t="s">
        <v>1842</v>
      </c>
      <c r="AD4900" s="1">
        <v>5</v>
      </c>
      <c r="AH4900" s="1" t="s">
        <v>1842</v>
      </c>
      <c r="AI4900" s="1">
        <v>8.39</v>
      </c>
      <c r="AP4900" s="98" t="s">
        <v>140</v>
      </c>
      <c r="AQ4900" s="1">
        <v>5</v>
      </c>
    </row>
    <row r="4901" spans="2:43" x14ac:dyDescent="0.25">
      <c r="B4901" s="74">
        <v>2009</v>
      </c>
      <c r="C4901" s="74">
        <v>6</v>
      </c>
      <c r="J4901" s="1" t="s">
        <v>1842</v>
      </c>
      <c r="AC4901" s="1" t="s">
        <v>1842</v>
      </c>
      <c r="AD4901" s="1">
        <v>5</v>
      </c>
      <c r="AH4901" s="1" t="s">
        <v>1842</v>
      </c>
      <c r="AI4901" s="1">
        <v>8.7100000000000009</v>
      </c>
      <c r="AP4901" s="98" t="s">
        <v>140</v>
      </c>
      <c r="AQ4901" s="1">
        <v>5</v>
      </c>
    </row>
    <row r="4902" spans="2:43" x14ac:dyDescent="0.25">
      <c r="B4902" s="70">
        <v>2008</v>
      </c>
      <c r="C4902" s="70">
        <v>6</v>
      </c>
      <c r="J4902" s="1" t="s">
        <v>1842</v>
      </c>
      <c r="AC4902" s="1" t="s">
        <v>1842</v>
      </c>
      <c r="AD4902" s="1">
        <v>5</v>
      </c>
      <c r="AH4902" s="1" t="s">
        <v>1842</v>
      </c>
      <c r="AI4902" s="1">
        <v>9.4600000000000009</v>
      </c>
      <c r="AP4902" s="98" t="s">
        <v>140</v>
      </c>
      <c r="AQ4902" s="1">
        <v>5</v>
      </c>
    </row>
    <row r="4903" spans="2:43" x14ac:dyDescent="0.25">
      <c r="B4903" s="74">
        <v>2007</v>
      </c>
      <c r="C4903" s="74">
        <v>6</v>
      </c>
      <c r="J4903" s="1" t="s">
        <v>1842</v>
      </c>
      <c r="AC4903" s="1" t="s">
        <v>1842</v>
      </c>
      <c r="AD4903" s="1">
        <v>5</v>
      </c>
      <c r="AH4903" s="1" t="s">
        <v>1842</v>
      </c>
      <c r="AI4903" s="1">
        <v>8.86</v>
      </c>
      <c r="AP4903" s="98" t="s">
        <v>140</v>
      </c>
      <c r="AQ4903" s="1">
        <v>5</v>
      </c>
    </row>
    <row r="4904" spans="2:43" x14ac:dyDescent="0.25">
      <c r="B4904" s="70">
        <v>2006</v>
      </c>
      <c r="C4904" s="70">
        <v>6</v>
      </c>
      <c r="J4904" s="1" t="s">
        <v>1842</v>
      </c>
      <c r="AC4904" s="1" t="s">
        <v>1842</v>
      </c>
      <c r="AD4904" s="1">
        <v>5</v>
      </c>
      <c r="AH4904" s="1" t="s">
        <v>1842</v>
      </c>
      <c r="AI4904" s="1">
        <v>7.99</v>
      </c>
      <c r="AP4904" s="98" t="s">
        <v>140</v>
      </c>
      <c r="AQ4904" s="1">
        <v>5</v>
      </c>
    </row>
    <row r="4905" spans="2:43" x14ac:dyDescent="0.25">
      <c r="B4905" s="74">
        <v>2005</v>
      </c>
      <c r="C4905" s="74">
        <v>6</v>
      </c>
      <c r="J4905" s="1" t="s">
        <v>1842</v>
      </c>
      <c r="AC4905" s="1" t="s">
        <v>1842</v>
      </c>
      <c r="AD4905" s="1">
        <v>5</v>
      </c>
      <c r="AH4905" s="1" t="s">
        <v>1842</v>
      </c>
      <c r="AI4905" s="1">
        <v>7.31</v>
      </c>
      <c r="AP4905" s="98" t="s">
        <v>140</v>
      </c>
      <c r="AQ4905" s="1">
        <v>5</v>
      </c>
    </row>
    <row r="4906" spans="2:43" x14ac:dyDescent="0.25">
      <c r="B4906" s="70">
        <v>2004</v>
      </c>
      <c r="C4906" s="70">
        <v>6</v>
      </c>
      <c r="J4906" s="1" t="s">
        <v>1842</v>
      </c>
      <c r="AC4906" s="1" t="s">
        <v>1842</v>
      </c>
      <c r="AD4906" s="1">
        <v>5</v>
      </c>
      <c r="AH4906" s="1" t="s">
        <v>1842</v>
      </c>
      <c r="AI4906" s="1">
        <v>6.79</v>
      </c>
      <c r="AP4906" s="98" t="s">
        <v>140</v>
      </c>
      <c r="AQ4906" s="1">
        <v>5</v>
      </c>
    </row>
    <row r="4907" spans="2:43" x14ac:dyDescent="0.25">
      <c r="B4907" s="74">
        <v>2003</v>
      </c>
      <c r="C4907" s="74">
        <v>6</v>
      </c>
      <c r="J4907" s="1" t="s">
        <v>1842</v>
      </c>
      <c r="AC4907" s="1" t="s">
        <v>1842</v>
      </c>
      <c r="AD4907" s="1">
        <v>6</v>
      </c>
      <c r="AH4907" s="1" t="s">
        <v>1842</v>
      </c>
      <c r="AI4907" s="1">
        <v>5.92</v>
      </c>
      <c r="AP4907" s="98" t="s">
        <v>140</v>
      </c>
      <c r="AQ4907" s="1">
        <v>6</v>
      </c>
    </row>
    <row r="4908" spans="2:43" x14ac:dyDescent="0.25">
      <c r="B4908" s="70">
        <v>2002</v>
      </c>
      <c r="C4908" s="70">
        <v>7</v>
      </c>
      <c r="J4908" s="1" t="s">
        <v>1842</v>
      </c>
      <c r="AC4908" s="1" t="s">
        <v>1842</v>
      </c>
      <c r="AD4908" s="1">
        <v>6</v>
      </c>
      <c r="AH4908" s="1" t="s">
        <v>1842</v>
      </c>
      <c r="AI4908" s="1">
        <v>4.8899999999999997</v>
      </c>
      <c r="AP4908" s="98" t="s">
        <v>140</v>
      </c>
      <c r="AQ4908" s="1">
        <v>6</v>
      </c>
    </row>
    <row r="4909" spans="2:43" x14ac:dyDescent="0.25">
      <c r="B4909" s="74">
        <v>2001</v>
      </c>
      <c r="C4909" s="74">
        <v>7</v>
      </c>
      <c r="J4909" s="1" t="s">
        <v>1842</v>
      </c>
      <c r="AC4909" s="1" t="s">
        <v>1842</v>
      </c>
      <c r="AD4909" s="1">
        <v>6</v>
      </c>
      <c r="AH4909" s="1" t="s">
        <v>1842</v>
      </c>
      <c r="AI4909" s="1">
        <v>4.3099999999999996</v>
      </c>
      <c r="AP4909" s="98" t="s">
        <v>140</v>
      </c>
      <c r="AQ4909" s="1">
        <v>6</v>
      </c>
    </row>
    <row r="4910" spans="2:43" x14ac:dyDescent="0.25">
      <c r="B4910" s="70">
        <v>2000</v>
      </c>
      <c r="C4910" s="70">
        <v>8</v>
      </c>
      <c r="J4910" s="1" t="s">
        <v>1842</v>
      </c>
      <c r="AC4910" s="1" t="s">
        <v>1842</v>
      </c>
      <c r="AD4910" s="1">
        <v>6</v>
      </c>
      <c r="AH4910" s="1" t="s">
        <v>1842</v>
      </c>
      <c r="AI4910" s="1">
        <v>4.49</v>
      </c>
      <c r="AP4910" s="98" t="s">
        <v>140</v>
      </c>
      <c r="AQ4910" s="1">
        <v>6</v>
      </c>
    </row>
    <row r="4911" spans="2:43" x14ac:dyDescent="0.25">
      <c r="B4911" s="74">
        <v>2014</v>
      </c>
      <c r="C4911" s="74">
        <v>0</v>
      </c>
      <c r="J4911" s="1" t="s">
        <v>1842</v>
      </c>
      <c r="AC4911" s="1" t="s">
        <v>1846</v>
      </c>
      <c r="AD4911" s="1">
        <v>0</v>
      </c>
      <c r="AH4911" s="1" t="s">
        <v>1846</v>
      </c>
      <c r="AI4911" s="1">
        <v>6.03</v>
      </c>
      <c r="AP4911" s="98" t="s">
        <v>141</v>
      </c>
      <c r="AQ4911" s="1">
        <v>0</v>
      </c>
    </row>
    <row r="4912" spans="2:43" x14ac:dyDescent="0.25">
      <c r="B4912" s="70">
        <v>2013</v>
      </c>
      <c r="C4912" s="70">
        <v>0</v>
      </c>
      <c r="J4912" s="1" t="s">
        <v>1842</v>
      </c>
      <c r="AC4912" s="1" t="s">
        <v>1846</v>
      </c>
      <c r="AD4912" s="1">
        <v>0</v>
      </c>
      <c r="AH4912" s="1" t="s">
        <v>1846</v>
      </c>
      <c r="AI4912" s="1">
        <v>5.82</v>
      </c>
      <c r="AP4912" s="98" t="s">
        <v>141</v>
      </c>
      <c r="AQ4912" s="1">
        <v>0</v>
      </c>
    </row>
    <row r="4913" spans="2:43" x14ac:dyDescent="0.25">
      <c r="B4913" s="74">
        <v>2012</v>
      </c>
      <c r="C4913" s="74">
        <v>0</v>
      </c>
      <c r="J4913" s="1" t="s">
        <v>1842</v>
      </c>
      <c r="AC4913" s="1" t="s">
        <v>1846</v>
      </c>
      <c r="AD4913" s="1">
        <v>0</v>
      </c>
      <c r="AH4913" s="1" t="s">
        <v>1846</v>
      </c>
      <c r="AI4913" s="1">
        <v>5.77</v>
      </c>
      <c r="AP4913" s="98" t="s">
        <v>141</v>
      </c>
      <c r="AQ4913" s="1">
        <v>0</v>
      </c>
    </row>
    <row r="4914" spans="2:43" x14ac:dyDescent="0.25">
      <c r="B4914" s="70">
        <v>2011</v>
      </c>
      <c r="C4914" s="70">
        <v>1</v>
      </c>
      <c r="J4914" s="1" t="s">
        <v>1842</v>
      </c>
      <c r="AC4914" s="1" t="s">
        <v>1846</v>
      </c>
      <c r="AD4914" s="1">
        <v>0</v>
      </c>
      <c r="AH4914" s="1" t="s">
        <v>1846</v>
      </c>
      <c r="AI4914" s="1">
        <v>5.97</v>
      </c>
      <c r="AP4914" s="98" t="s">
        <v>141</v>
      </c>
      <c r="AQ4914" s="1">
        <v>0</v>
      </c>
    </row>
    <row r="4915" spans="2:43" x14ac:dyDescent="0.25">
      <c r="B4915" s="74">
        <v>2010</v>
      </c>
      <c r="C4915" s="74">
        <v>1</v>
      </c>
      <c r="J4915" s="1" t="s">
        <v>1842</v>
      </c>
      <c r="AC4915" s="1" t="s">
        <v>1846</v>
      </c>
      <c r="AD4915" s="1">
        <v>0</v>
      </c>
      <c r="AH4915" s="1" t="s">
        <v>1846</v>
      </c>
      <c r="AI4915" s="1">
        <v>6.21</v>
      </c>
      <c r="AP4915" s="98" t="s">
        <v>141</v>
      </c>
      <c r="AQ4915" s="1">
        <v>0</v>
      </c>
    </row>
    <row r="4916" spans="2:43" x14ac:dyDescent="0.25">
      <c r="B4916" s="70">
        <v>2009</v>
      </c>
      <c r="C4916" s="70">
        <v>1</v>
      </c>
      <c r="J4916" s="1" t="s">
        <v>1846</v>
      </c>
      <c r="AC4916" s="1" t="s">
        <v>1846</v>
      </c>
      <c r="AD4916" s="1">
        <v>0</v>
      </c>
      <c r="AH4916" s="1" t="s">
        <v>1846</v>
      </c>
      <c r="AI4916" s="1">
        <v>6.67</v>
      </c>
      <c r="AP4916" s="98" t="s">
        <v>141</v>
      </c>
      <c r="AQ4916" s="1">
        <v>0</v>
      </c>
    </row>
    <row r="4917" spans="2:43" x14ac:dyDescent="0.25">
      <c r="B4917" s="74">
        <v>2008</v>
      </c>
      <c r="C4917" s="74">
        <v>1</v>
      </c>
      <c r="J4917" s="1" t="s">
        <v>1846</v>
      </c>
      <c r="AC4917" s="1" t="s">
        <v>1846</v>
      </c>
      <c r="AD4917" s="1">
        <v>1</v>
      </c>
      <c r="AH4917" s="1" t="s">
        <v>1846</v>
      </c>
      <c r="AI4917" s="1">
        <v>6.76</v>
      </c>
      <c r="AP4917" s="98" t="s">
        <v>141</v>
      </c>
      <c r="AQ4917" s="1">
        <v>1</v>
      </c>
    </row>
    <row r="4918" spans="2:43" x14ac:dyDescent="0.25">
      <c r="B4918" s="70">
        <v>2007</v>
      </c>
      <c r="C4918" s="70">
        <v>1</v>
      </c>
      <c r="J4918" s="1" t="s">
        <v>1846</v>
      </c>
      <c r="AC4918" s="1" t="s">
        <v>1846</v>
      </c>
      <c r="AD4918" s="1">
        <v>1</v>
      </c>
      <c r="AH4918" s="1" t="s">
        <v>1846</v>
      </c>
      <c r="AI4918" s="1">
        <v>6.67</v>
      </c>
      <c r="AP4918" s="98" t="s">
        <v>141</v>
      </c>
      <c r="AQ4918" s="1">
        <v>1</v>
      </c>
    </row>
    <row r="4919" spans="2:43" x14ac:dyDescent="0.25">
      <c r="B4919" s="74">
        <v>2006</v>
      </c>
      <c r="C4919" s="74">
        <v>1</v>
      </c>
      <c r="J4919" s="1" t="s">
        <v>1846</v>
      </c>
      <c r="AC4919" s="1" t="s">
        <v>1846</v>
      </c>
      <c r="AD4919" s="1">
        <v>1</v>
      </c>
      <c r="AH4919" s="1" t="s">
        <v>1846</v>
      </c>
      <c r="AI4919" s="1">
        <v>6.58</v>
      </c>
      <c r="AP4919" s="98" t="s">
        <v>141</v>
      </c>
      <c r="AQ4919" s="1">
        <v>1</v>
      </c>
    </row>
    <row r="4920" spans="2:43" x14ac:dyDescent="0.25">
      <c r="B4920" s="70">
        <v>2005</v>
      </c>
      <c r="C4920" s="70">
        <v>1</v>
      </c>
      <c r="J4920" s="1" t="s">
        <v>1846</v>
      </c>
      <c r="AC4920" s="1" t="s">
        <v>1846</v>
      </c>
      <c r="AD4920" s="1">
        <v>1</v>
      </c>
      <c r="AH4920" s="1" t="s">
        <v>1846</v>
      </c>
      <c r="AI4920" s="1">
        <v>6.35</v>
      </c>
      <c r="AP4920" s="98" t="s">
        <v>141</v>
      </c>
      <c r="AQ4920" s="1">
        <v>1</v>
      </c>
    </row>
    <row r="4921" spans="2:43" x14ac:dyDescent="0.25">
      <c r="B4921" s="74">
        <v>2004</v>
      </c>
      <c r="C4921" s="74">
        <v>1</v>
      </c>
      <c r="J4921" s="1" t="s">
        <v>1846</v>
      </c>
      <c r="AC4921" s="1" t="s">
        <v>1846</v>
      </c>
      <c r="AD4921" s="1">
        <v>1</v>
      </c>
      <c r="AH4921" s="1" t="s">
        <v>1846</v>
      </c>
      <c r="AI4921" s="1">
        <v>5.66</v>
      </c>
      <c r="AP4921" s="98" t="s">
        <v>141</v>
      </c>
      <c r="AQ4921" s="1">
        <v>1</v>
      </c>
    </row>
    <row r="4922" spans="2:43" x14ac:dyDescent="0.25">
      <c r="B4922" s="70">
        <v>2003</v>
      </c>
      <c r="C4922" s="70">
        <v>1</v>
      </c>
      <c r="J4922" s="1" t="s">
        <v>1846</v>
      </c>
      <c r="AC4922" s="1" t="s">
        <v>1846</v>
      </c>
      <c r="AD4922" s="1">
        <v>1</v>
      </c>
      <c r="AH4922" s="1" t="s">
        <v>1846</v>
      </c>
      <c r="AI4922" s="1">
        <v>5.1100000000000003</v>
      </c>
      <c r="AP4922" s="98" t="s">
        <v>141</v>
      </c>
      <c r="AQ4922" s="1">
        <v>1</v>
      </c>
    </row>
    <row r="4923" spans="2:43" x14ac:dyDescent="0.25">
      <c r="B4923" s="74">
        <v>2002</v>
      </c>
      <c r="C4923" s="74">
        <v>1</v>
      </c>
      <c r="J4923" s="1" t="s">
        <v>1846</v>
      </c>
      <c r="AC4923" s="1" t="s">
        <v>1846</v>
      </c>
      <c r="AD4923" s="1">
        <v>1</v>
      </c>
      <c r="AH4923" s="1" t="s">
        <v>1846</v>
      </c>
      <c r="AI4923" s="1">
        <v>5.86</v>
      </c>
      <c r="AP4923" s="98" t="s">
        <v>141</v>
      </c>
      <c r="AQ4923" s="1">
        <v>1</v>
      </c>
    </row>
    <row r="4924" spans="2:43" x14ac:dyDescent="0.25">
      <c r="B4924" s="70">
        <v>2001</v>
      </c>
      <c r="C4924" s="70">
        <v>1</v>
      </c>
      <c r="J4924" s="1" t="s">
        <v>1846</v>
      </c>
      <c r="AC4924" s="1" t="s">
        <v>1846</v>
      </c>
      <c r="AD4924" s="1">
        <v>1</v>
      </c>
      <c r="AH4924" s="1" t="s">
        <v>1846</v>
      </c>
      <c r="AI4924" s="1">
        <v>6.48</v>
      </c>
      <c r="AP4924" s="98" t="s">
        <v>141</v>
      </c>
      <c r="AQ4924" s="1">
        <v>1</v>
      </c>
    </row>
    <row r="4925" spans="2:43" x14ac:dyDescent="0.25">
      <c r="B4925" s="74">
        <v>2000</v>
      </c>
      <c r="C4925" s="74">
        <v>1</v>
      </c>
      <c r="J4925" s="1" t="s">
        <v>1846</v>
      </c>
      <c r="AC4925" s="1" t="s">
        <v>1846</v>
      </c>
      <c r="AD4925" s="1">
        <v>1</v>
      </c>
      <c r="AH4925" s="1" t="s">
        <v>1846</v>
      </c>
      <c r="AI4925" s="1">
        <v>6.65</v>
      </c>
      <c r="AP4925" s="98" t="s">
        <v>141</v>
      </c>
      <c r="AQ4925" s="1">
        <v>1</v>
      </c>
    </row>
    <row r="4926" spans="2:43" x14ac:dyDescent="0.25">
      <c r="B4926" s="70">
        <v>2014</v>
      </c>
      <c r="C4926" s="70">
        <v>18</v>
      </c>
      <c r="J4926" s="1" t="s">
        <v>1846</v>
      </c>
      <c r="AC4926" s="1" t="s">
        <v>1840</v>
      </c>
      <c r="AD4926" s="1">
        <v>16</v>
      </c>
      <c r="AH4926" s="1" t="s">
        <v>1840</v>
      </c>
      <c r="AI4926" s="1">
        <v>0.01</v>
      </c>
      <c r="AP4926" s="98" t="s">
        <v>142</v>
      </c>
      <c r="AQ4926" s="1">
        <v>16</v>
      </c>
    </row>
    <row r="4927" spans="2:43" x14ac:dyDescent="0.25">
      <c r="B4927" s="74">
        <v>2013</v>
      </c>
      <c r="C4927" s="74">
        <v>19</v>
      </c>
      <c r="J4927" s="1" t="s">
        <v>1846</v>
      </c>
      <c r="AC4927" s="1" t="s">
        <v>1840</v>
      </c>
      <c r="AD4927" s="1">
        <v>17</v>
      </c>
      <c r="AH4927" s="1" t="s">
        <v>1840</v>
      </c>
      <c r="AI4927" s="1">
        <v>0.01</v>
      </c>
      <c r="AP4927" s="98" t="s">
        <v>142</v>
      </c>
      <c r="AQ4927" s="1">
        <v>17</v>
      </c>
    </row>
    <row r="4928" spans="2:43" x14ac:dyDescent="0.25">
      <c r="B4928" s="70">
        <v>2012</v>
      </c>
      <c r="C4928" s="70">
        <v>21</v>
      </c>
      <c r="J4928" s="1" t="s">
        <v>1846</v>
      </c>
      <c r="AC4928" s="1" t="s">
        <v>1840</v>
      </c>
      <c r="AD4928" s="1">
        <v>18</v>
      </c>
      <c r="AH4928" s="1" t="s">
        <v>1840</v>
      </c>
      <c r="AI4928" s="1">
        <v>0.01</v>
      </c>
      <c r="AP4928" s="98" t="s">
        <v>142</v>
      </c>
      <c r="AQ4928" s="1">
        <v>18</v>
      </c>
    </row>
    <row r="4929" spans="2:43" x14ac:dyDescent="0.25">
      <c r="B4929" s="74">
        <v>2011</v>
      </c>
      <c r="C4929" s="74">
        <v>22</v>
      </c>
      <c r="J4929" s="1" t="s">
        <v>1846</v>
      </c>
      <c r="AC4929" s="1" t="s">
        <v>1840</v>
      </c>
      <c r="AD4929" s="1">
        <v>19</v>
      </c>
      <c r="AH4929" s="1" t="s">
        <v>1840</v>
      </c>
      <c r="AI4929" s="1">
        <v>2.83</v>
      </c>
      <c r="AP4929" s="98" t="s">
        <v>142</v>
      </c>
      <c r="AQ4929" s="1">
        <v>19</v>
      </c>
    </row>
    <row r="4930" spans="2:43" x14ac:dyDescent="0.25">
      <c r="B4930" s="70">
        <v>2010</v>
      </c>
      <c r="C4930" s="70">
        <v>23</v>
      </c>
      <c r="J4930" s="1" t="s">
        <v>1846</v>
      </c>
      <c r="AC4930" s="1" t="s">
        <v>1840</v>
      </c>
      <c r="AD4930" s="1">
        <v>20</v>
      </c>
      <c r="AH4930" s="1" t="s">
        <v>1840</v>
      </c>
      <c r="AI4930" s="1">
        <v>2.73</v>
      </c>
      <c r="AP4930" s="98" t="s">
        <v>142</v>
      </c>
      <c r="AQ4930" s="1">
        <v>20</v>
      </c>
    </row>
    <row r="4931" spans="2:43" x14ac:dyDescent="0.25">
      <c r="B4931" s="74">
        <v>2009</v>
      </c>
      <c r="C4931" s="74">
        <v>24</v>
      </c>
      <c r="J4931" s="1" t="s">
        <v>1840</v>
      </c>
      <c r="AC4931" s="1" t="s">
        <v>1840</v>
      </c>
      <c r="AD4931" s="1">
        <v>21</v>
      </c>
      <c r="AH4931" s="1" t="s">
        <v>1840</v>
      </c>
      <c r="AI4931" s="1">
        <v>2.56</v>
      </c>
      <c r="AP4931" s="98" t="s">
        <v>142</v>
      </c>
      <c r="AQ4931" s="1">
        <v>21</v>
      </c>
    </row>
    <row r="4932" spans="2:43" x14ac:dyDescent="0.25">
      <c r="B4932" s="70">
        <v>2008</v>
      </c>
      <c r="C4932" s="70">
        <v>25</v>
      </c>
      <c r="J4932" s="1" t="s">
        <v>1840</v>
      </c>
      <c r="AC4932" s="1" t="s">
        <v>1840</v>
      </c>
      <c r="AD4932" s="1">
        <v>22</v>
      </c>
      <c r="AH4932" s="1" t="s">
        <v>1840</v>
      </c>
      <c r="AI4932" s="1">
        <v>2.36</v>
      </c>
      <c r="AP4932" s="98" t="s">
        <v>142</v>
      </c>
      <c r="AQ4932" s="1">
        <v>22</v>
      </c>
    </row>
    <row r="4933" spans="2:43" x14ac:dyDescent="0.25">
      <c r="B4933" s="74">
        <v>2007</v>
      </c>
      <c r="C4933" s="74">
        <v>26</v>
      </c>
      <c r="J4933" s="1" t="s">
        <v>1840</v>
      </c>
      <c r="AC4933" s="1" t="s">
        <v>1840</v>
      </c>
      <c r="AD4933" s="1">
        <v>22</v>
      </c>
      <c r="AH4933" s="1" t="s">
        <v>1840</v>
      </c>
      <c r="AI4933" s="1">
        <v>2.15</v>
      </c>
      <c r="AP4933" s="98" t="s">
        <v>142</v>
      </c>
      <c r="AQ4933" s="1">
        <v>22</v>
      </c>
    </row>
    <row r="4934" spans="2:43" x14ac:dyDescent="0.25">
      <c r="B4934" s="70">
        <v>2006</v>
      </c>
      <c r="C4934" s="70">
        <v>27</v>
      </c>
      <c r="J4934" s="1" t="s">
        <v>1840</v>
      </c>
      <c r="AC4934" s="1" t="s">
        <v>1840</v>
      </c>
      <c r="AD4934" s="1">
        <v>23</v>
      </c>
      <c r="AH4934" s="1" t="s">
        <v>1840</v>
      </c>
      <c r="AI4934" s="1">
        <v>1.96</v>
      </c>
      <c r="AP4934" s="98" t="s">
        <v>142</v>
      </c>
      <c r="AQ4934" s="1">
        <v>23</v>
      </c>
    </row>
    <row r="4935" spans="2:43" x14ac:dyDescent="0.25">
      <c r="B4935" s="74">
        <v>2005</v>
      </c>
      <c r="C4935" s="74">
        <v>28</v>
      </c>
      <c r="J4935" s="1" t="s">
        <v>1840</v>
      </c>
      <c r="AC4935" s="1" t="s">
        <v>1840</v>
      </c>
      <c r="AD4935" s="1">
        <v>24</v>
      </c>
      <c r="AH4935" s="1" t="s">
        <v>1840</v>
      </c>
      <c r="AI4935" s="1">
        <v>1.78</v>
      </c>
      <c r="AP4935" s="98" t="s">
        <v>142</v>
      </c>
      <c r="AQ4935" s="1">
        <v>24</v>
      </c>
    </row>
    <row r="4936" spans="2:43" x14ac:dyDescent="0.25">
      <c r="B4936" s="70">
        <v>2004</v>
      </c>
      <c r="C4936" s="70">
        <v>29</v>
      </c>
      <c r="J4936" s="1" t="s">
        <v>1840</v>
      </c>
      <c r="AC4936" s="1" t="s">
        <v>1840</v>
      </c>
      <c r="AD4936" s="1">
        <v>24</v>
      </c>
      <c r="AH4936" s="1" t="s">
        <v>1840</v>
      </c>
      <c r="AI4936" s="1">
        <v>1.59</v>
      </c>
      <c r="AP4936" s="98" t="s">
        <v>142</v>
      </c>
      <c r="AQ4936" s="1">
        <v>24</v>
      </c>
    </row>
    <row r="4937" spans="2:43" x14ac:dyDescent="0.25">
      <c r="B4937" s="74">
        <v>2003</v>
      </c>
      <c r="C4937" s="74">
        <v>30</v>
      </c>
      <c r="J4937" s="1" t="s">
        <v>1840</v>
      </c>
      <c r="AC4937" s="1" t="s">
        <v>1840</v>
      </c>
      <c r="AD4937" s="1">
        <v>25</v>
      </c>
      <c r="AH4937" s="1" t="s">
        <v>1840</v>
      </c>
      <c r="AI4937" s="1">
        <v>1.54</v>
      </c>
      <c r="AP4937" s="98" t="s">
        <v>142</v>
      </c>
      <c r="AQ4937" s="1">
        <v>25</v>
      </c>
    </row>
    <row r="4938" spans="2:43" x14ac:dyDescent="0.25">
      <c r="B4938" s="70">
        <v>2002</v>
      </c>
      <c r="C4938" s="70">
        <v>32</v>
      </c>
      <c r="J4938" s="1" t="s">
        <v>1840</v>
      </c>
      <c r="AC4938" s="1" t="s">
        <v>1840</v>
      </c>
      <c r="AD4938" s="1">
        <v>27</v>
      </c>
      <c r="AH4938" s="1" t="s">
        <v>1840</v>
      </c>
      <c r="AI4938" s="1">
        <v>1.47</v>
      </c>
      <c r="AP4938" s="98" t="s">
        <v>142</v>
      </c>
      <c r="AQ4938" s="1">
        <v>27</v>
      </c>
    </row>
    <row r="4939" spans="2:43" x14ac:dyDescent="0.25">
      <c r="B4939" s="74">
        <v>2014</v>
      </c>
      <c r="C4939" s="74">
        <v>0</v>
      </c>
      <c r="J4939" s="1" t="s">
        <v>1840</v>
      </c>
      <c r="AC4939" s="1" t="s">
        <v>1841</v>
      </c>
      <c r="AD4939" s="1">
        <v>0</v>
      </c>
      <c r="AH4939" s="1" t="s">
        <v>1841</v>
      </c>
      <c r="AI4939" s="1">
        <v>0.01</v>
      </c>
      <c r="AP4939" s="98" t="s">
        <v>143</v>
      </c>
      <c r="AQ4939" s="1">
        <v>0</v>
      </c>
    </row>
    <row r="4940" spans="2:43" x14ac:dyDescent="0.25">
      <c r="B4940" s="70">
        <v>2013</v>
      </c>
      <c r="C4940" s="70">
        <v>0</v>
      </c>
      <c r="J4940" s="1" t="s">
        <v>1840</v>
      </c>
      <c r="AC4940" s="1" t="s">
        <v>1841</v>
      </c>
      <c r="AD4940" s="1">
        <v>0</v>
      </c>
      <c r="AH4940" s="1" t="s">
        <v>1841</v>
      </c>
      <c r="AI4940" s="1">
        <v>0.01</v>
      </c>
      <c r="AP4940" s="98" t="s">
        <v>143</v>
      </c>
      <c r="AQ4940" s="1">
        <v>0</v>
      </c>
    </row>
    <row r="4941" spans="2:43" x14ac:dyDescent="0.25">
      <c r="B4941" s="74">
        <v>2012</v>
      </c>
      <c r="C4941" s="74">
        <v>0</v>
      </c>
      <c r="J4941" s="1" t="s">
        <v>1840</v>
      </c>
      <c r="AC4941" s="1" t="s">
        <v>1841</v>
      </c>
      <c r="AD4941" s="1">
        <v>0</v>
      </c>
      <c r="AH4941" s="1" t="s">
        <v>1841</v>
      </c>
      <c r="AI4941" s="1">
        <v>0.01</v>
      </c>
      <c r="AP4941" s="98" t="s">
        <v>143</v>
      </c>
      <c r="AQ4941" s="1">
        <v>0</v>
      </c>
    </row>
    <row r="4942" spans="2:43" x14ac:dyDescent="0.25">
      <c r="B4942" s="70">
        <v>2011</v>
      </c>
      <c r="C4942" s="70">
        <v>0</v>
      </c>
      <c r="J4942" s="1" t="s">
        <v>1840</v>
      </c>
      <c r="AC4942" s="1" t="s">
        <v>1841</v>
      </c>
      <c r="AD4942" s="1">
        <v>0</v>
      </c>
      <c r="AH4942" s="1" t="s">
        <v>1841</v>
      </c>
      <c r="AI4942" s="1">
        <v>0.85</v>
      </c>
      <c r="AP4942" s="98" t="s">
        <v>143</v>
      </c>
      <c r="AQ4942" s="1">
        <v>0</v>
      </c>
    </row>
    <row r="4943" spans="2:43" x14ac:dyDescent="0.25">
      <c r="B4943" s="74">
        <v>2010</v>
      </c>
      <c r="C4943" s="74">
        <v>0</v>
      </c>
      <c r="J4943" s="1" t="s">
        <v>1840</v>
      </c>
      <c r="AC4943" s="1" t="s">
        <v>1841</v>
      </c>
      <c r="AD4943" s="1">
        <v>0</v>
      </c>
      <c r="AH4943" s="1" t="s">
        <v>1841</v>
      </c>
      <c r="AI4943" s="1">
        <v>0.91</v>
      </c>
      <c r="AP4943" s="98" t="s">
        <v>143</v>
      </c>
      <c r="AQ4943" s="1">
        <v>0</v>
      </c>
    </row>
    <row r="4944" spans="2:43" x14ac:dyDescent="0.25">
      <c r="B4944" s="70">
        <v>2009</v>
      </c>
      <c r="C4944" s="70">
        <v>0</v>
      </c>
      <c r="J4944" s="1" t="s">
        <v>1841</v>
      </c>
      <c r="AC4944" s="1" t="s">
        <v>1841</v>
      </c>
      <c r="AD4944" s="1">
        <v>0</v>
      </c>
      <c r="AH4944" s="1" t="s">
        <v>1841</v>
      </c>
      <c r="AI4944" s="1">
        <v>0.83</v>
      </c>
      <c r="AP4944" s="98" t="s">
        <v>143</v>
      </c>
      <c r="AQ4944" s="1">
        <v>0</v>
      </c>
    </row>
    <row r="4945" spans="2:43" x14ac:dyDescent="0.25">
      <c r="B4945" s="74">
        <v>2008</v>
      </c>
      <c r="C4945" s="74">
        <v>0</v>
      </c>
      <c r="J4945" s="1" t="s">
        <v>1841</v>
      </c>
      <c r="AC4945" s="1" t="s">
        <v>1841</v>
      </c>
      <c r="AD4945" s="1">
        <v>0</v>
      </c>
      <c r="AH4945" s="1" t="s">
        <v>1841</v>
      </c>
      <c r="AI4945" s="1">
        <v>1.18</v>
      </c>
      <c r="AP4945" s="98" t="s">
        <v>143</v>
      </c>
      <c r="AQ4945" s="1">
        <v>0</v>
      </c>
    </row>
    <row r="4946" spans="2:43" x14ac:dyDescent="0.25">
      <c r="B4946" s="70">
        <v>2007</v>
      </c>
      <c r="C4946" s="70">
        <v>0</v>
      </c>
      <c r="J4946" s="1" t="s">
        <v>1841</v>
      </c>
      <c r="AC4946" s="1" t="s">
        <v>1841</v>
      </c>
      <c r="AD4946" s="1">
        <v>0</v>
      </c>
      <c r="AH4946" s="1" t="s">
        <v>1841</v>
      </c>
      <c r="AI4946" s="1">
        <v>1.01</v>
      </c>
      <c r="AP4946" s="98" t="s">
        <v>143</v>
      </c>
      <c r="AQ4946" s="1">
        <v>0</v>
      </c>
    </row>
    <row r="4947" spans="2:43" x14ac:dyDescent="0.25">
      <c r="B4947" s="74">
        <v>2006</v>
      </c>
      <c r="C4947" s="74">
        <v>0</v>
      </c>
      <c r="J4947" s="1" t="s">
        <v>1841</v>
      </c>
      <c r="AC4947" s="1" t="s">
        <v>1841</v>
      </c>
      <c r="AD4947" s="1">
        <v>0</v>
      </c>
      <c r="AH4947" s="1" t="s">
        <v>1841</v>
      </c>
      <c r="AI4947" s="1">
        <v>1</v>
      </c>
      <c r="AP4947" s="98" t="s">
        <v>143</v>
      </c>
      <c r="AQ4947" s="1">
        <v>0</v>
      </c>
    </row>
    <row r="4948" spans="2:43" x14ac:dyDescent="0.25">
      <c r="B4948" s="70">
        <v>2005</v>
      </c>
      <c r="C4948" s="70">
        <v>0</v>
      </c>
      <c r="J4948" s="1" t="s">
        <v>1841</v>
      </c>
      <c r="AC4948" s="1" t="s">
        <v>1841</v>
      </c>
      <c r="AD4948" s="1">
        <v>0</v>
      </c>
      <c r="AH4948" s="1" t="s">
        <v>1841</v>
      </c>
      <c r="AI4948" s="1">
        <v>0.88</v>
      </c>
      <c r="AP4948" s="98" t="s">
        <v>143</v>
      </c>
      <c r="AQ4948" s="1">
        <v>0</v>
      </c>
    </row>
    <row r="4949" spans="2:43" x14ac:dyDescent="0.25">
      <c r="B4949" s="74">
        <v>2004</v>
      </c>
      <c r="C4949" s="74">
        <v>0</v>
      </c>
      <c r="J4949" s="1" t="s">
        <v>1841</v>
      </c>
      <c r="AC4949" s="1" t="s">
        <v>1841</v>
      </c>
      <c r="AD4949" s="1">
        <v>0</v>
      </c>
      <c r="AH4949" s="1" t="s">
        <v>1841</v>
      </c>
      <c r="AI4949" s="1">
        <v>0.85</v>
      </c>
      <c r="AP4949" s="98" t="s">
        <v>143</v>
      </c>
      <c r="AQ4949" s="1">
        <v>0</v>
      </c>
    </row>
    <row r="4950" spans="2:43" x14ac:dyDescent="0.25">
      <c r="B4950" s="70">
        <v>2003</v>
      </c>
      <c r="C4950" s="70">
        <v>0</v>
      </c>
      <c r="J4950" s="1" t="s">
        <v>1841</v>
      </c>
      <c r="AC4950" s="1" t="s">
        <v>1841</v>
      </c>
      <c r="AD4950" s="1">
        <v>0</v>
      </c>
      <c r="AH4950" s="1" t="s">
        <v>1841</v>
      </c>
      <c r="AI4950" s="1">
        <v>1.2</v>
      </c>
      <c r="AP4950" s="98" t="s">
        <v>143</v>
      </c>
      <c r="AQ4950" s="1">
        <v>0</v>
      </c>
    </row>
    <row r="4951" spans="2:43" x14ac:dyDescent="0.25">
      <c r="B4951" s="74">
        <v>2002</v>
      </c>
      <c r="C4951" s="74">
        <v>0</v>
      </c>
      <c r="J4951" s="1" t="s">
        <v>1841</v>
      </c>
      <c r="AC4951" s="1" t="s">
        <v>1841</v>
      </c>
      <c r="AD4951" s="1">
        <v>0</v>
      </c>
      <c r="AH4951" s="1" t="s">
        <v>1841</v>
      </c>
      <c r="AI4951" s="1">
        <v>1.24</v>
      </c>
      <c r="AP4951" s="98" t="s">
        <v>143</v>
      </c>
      <c r="AQ4951" s="1">
        <v>0</v>
      </c>
    </row>
    <row r="4952" spans="2:43" x14ac:dyDescent="0.25">
      <c r="B4952" s="70">
        <v>2001</v>
      </c>
      <c r="C4952" s="70">
        <v>0</v>
      </c>
      <c r="J4952" s="1" t="s">
        <v>1841</v>
      </c>
      <c r="AC4952" s="1" t="s">
        <v>1841</v>
      </c>
      <c r="AD4952" s="1">
        <v>0</v>
      </c>
      <c r="AH4952" s="1" t="s">
        <v>1841</v>
      </c>
      <c r="AI4952" s="1">
        <v>0.91</v>
      </c>
      <c r="AP4952" s="98" t="s">
        <v>143</v>
      </c>
      <c r="AQ4952" s="1">
        <v>0</v>
      </c>
    </row>
    <row r="4953" spans="2:43" x14ac:dyDescent="0.25">
      <c r="B4953" s="74">
        <v>2000</v>
      </c>
      <c r="C4953" s="74">
        <v>0</v>
      </c>
      <c r="J4953" s="1" t="s">
        <v>1841</v>
      </c>
      <c r="AC4953" s="1" t="s">
        <v>1841</v>
      </c>
      <c r="AD4953" s="1">
        <v>0</v>
      </c>
      <c r="AH4953" s="1" t="s">
        <v>1841</v>
      </c>
      <c r="AI4953" s="1">
        <v>1.21</v>
      </c>
      <c r="AP4953" s="98" t="s">
        <v>143</v>
      </c>
      <c r="AQ4953" s="1">
        <v>0</v>
      </c>
    </row>
    <row r="4954" spans="2:43" x14ac:dyDescent="0.25">
      <c r="B4954" s="70">
        <v>2014</v>
      </c>
      <c r="C4954" s="70">
        <v>41</v>
      </c>
      <c r="J4954" s="1" t="s">
        <v>1841</v>
      </c>
      <c r="AC4954" s="1" t="s">
        <v>1843</v>
      </c>
      <c r="AD4954" s="1">
        <v>28</v>
      </c>
      <c r="AH4954" s="1" t="s">
        <v>1843</v>
      </c>
      <c r="AI4954" s="1">
        <v>0.01</v>
      </c>
      <c r="AP4954" s="98" t="s">
        <v>144</v>
      </c>
      <c r="AQ4954" s="1">
        <v>28</v>
      </c>
    </row>
    <row r="4955" spans="2:43" x14ac:dyDescent="0.25">
      <c r="B4955" s="74">
        <v>2013</v>
      </c>
      <c r="C4955" s="74">
        <v>42</v>
      </c>
      <c r="J4955" s="1" t="s">
        <v>1841</v>
      </c>
      <c r="AC4955" s="1" t="s">
        <v>1843</v>
      </c>
      <c r="AD4955" s="1">
        <v>29</v>
      </c>
      <c r="AH4955" s="1" t="s">
        <v>1843</v>
      </c>
      <c r="AI4955" s="1">
        <v>2.41</v>
      </c>
      <c r="AP4955" s="98" t="s">
        <v>144</v>
      </c>
      <c r="AQ4955" s="1">
        <v>29</v>
      </c>
    </row>
    <row r="4956" spans="2:43" x14ac:dyDescent="0.25">
      <c r="B4956" s="70">
        <v>2012</v>
      </c>
      <c r="C4956" s="70">
        <v>43</v>
      </c>
      <c r="J4956" s="1" t="s">
        <v>1841</v>
      </c>
      <c r="AC4956" s="1" t="s">
        <v>1843</v>
      </c>
      <c r="AD4956" s="1">
        <v>29</v>
      </c>
      <c r="AH4956" s="1" t="s">
        <v>1843</v>
      </c>
      <c r="AI4956" s="1">
        <v>2.59</v>
      </c>
      <c r="AP4956" s="98" t="s">
        <v>144</v>
      </c>
      <c r="AQ4956" s="1">
        <v>29</v>
      </c>
    </row>
    <row r="4957" spans="2:43" x14ac:dyDescent="0.25">
      <c r="B4957" s="74">
        <v>2011</v>
      </c>
      <c r="C4957" s="74">
        <v>44</v>
      </c>
      <c r="J4957" s="1" t="s">
        <v>1841</v>
      </c>
      <c r="AC4957" s="1" t="s">
        <v>1843</v>
      </c>
      <c r="AD4957" s="1">
        <v>29</v>
      </c>
      <c r="AH4957" s="1" t="s">
        <v>1843</v>
      </c>
      <c r="AI4957" s="1">
        <v>2.57</v>
      </c>
      <c r="AP4957" s="98" t="s">
        <v>144</v>
      </c>
      <c r="AQ4957" s="1">
        <v>29</v>
      </c>
    </row>
    <row r="4958" spans="2:43" x14ac:dyDescent="0.25">
      <c r="B4958" s="70">
        <v>2010</v>
      </c>
      <c r="C4958" s="70">
        <v>45</v>
      </c>
      <c r="J4958" s="1" t="s">
        <v>1841</v>
      </c>
      <c r="AC4958" s="1" t="s">
        <v>1843</v>
      </c>
      <c r="AD4958" s="1">
        <v>30</v>
      </c>
      <c r="AH4958" s="1" t="s">
        <v>1843</v>
      </c>
      <c r="AI4958" s="1">
        <v>2.4700000000000002</v>
      </c>
      <c r="AP4958" s="98" t="s">
        <v>144</v>
      </c>
      <c r="AQ4958" s="1">
        <v>30</v>
      </c>
    </row>
    <row r="4959" spans="2:43" x14ac:dyDescent="0.25">
      <c r="B4959" s="74">
        <v>2009</v>
      </c>
      <c r="C4959" s="74">
        <v>47</v>
      </c>
      <c r="J4959" s="1" t="s">
        <v>1843</v>
      </c>
      <c r="AC4959" s="1" t="s">
        <v>1843</v>
      </c>
      <c r="AD4959" s="1">
        <v>30</v>
      </c>
      <c r="AH4959" s="1" t="s">
        <v>1843</v>
      </c>
      <c r="AI4959" s="1">
        <v>2.2999999999999998</v>
      </c>
      <c r="AP4959" s="98" t="s">
        <v>144</v>
      </c>
      <c r="AQ4959" s="1">
        <v>30</v>
      </c>
    </row>
    <row r="4960" spans="2:43" x14ac:dyDescent="0.25">
      <c r="B4960" s="70">
        <v>2008</v>
      </c>
      <c r="C4960" s="70">
        <v>49</v>
      </c>
      <c r="J4960" s="1" t="s">
        <v>1843</v>
      </c>
      <c r="AC4960" s="1" t="s">
        <v>1843</v>
      </c>
      <c r="AD4960" s="1">
        <v>31</v>
      </c>
      <c r="AH4960" s="1" t="s">
        <v>1843</v>
      </c>
      <c r="AI4960" s="1">
        <v>2.12</v>
      </c>
      <c r="AP4960" s="98" t="s">
        <v>144</v>
      </c>
      <c r="AQ4960" s="1">
        <v>31</v>
      </c>
    </row>
    <row r="4961" spans="2:43" x14ac:dyDescent="0.25">
      <c r="B4961" s="74">
        <v>2007</v>
      </c>
      <c r="C4961" s="74">
        <v>51</v>
      </c>
      <c r="J4961" s="1" t="s">
        <v>1843</v>
      </c>
      <c r="AC4961" s="1" t="s">
        <v>1843</v>
      </c>
      <c r="AD4961" s="1">
        <v>32</v>
      </c>
      <c r="AH4961" s="1" t="s">
        <v>1843</v>
      </c>
      <c r="AI4961" s="1">
        <v>2.08</v>
      </c>
      <c r="AP4961" s="98" t="s">
        <v>144</v>
      </c>
      <c r="AQ4961" s="1">
        <v>32</v>
      </c>
    </row>
    <row r="4962" spans="2:43" x14ac:dyDescent="0.25">
      <c r="B4962" s="70">
        <v>2006</v>
      </c>
      <c r="C4962" s="70">
        <v>52</v>
      </c>
      <c r="J4962" s="1" t="s">
        <v>1843</v>
      </c>
      <c r="AC4962" s="1" t="s">
        <v>1843</v>
      </c>
      <c r="AD4962" s="1">
        <v>33</v>
      </c>
      <c r="AH4962" s="1" t="s">
        <v>1843</v>
      </c>
      <c r="AI4962" s="1">
        <v>2.25</v>
      </c>
      <c r="AP4962" s="98" t="s">
        <v>144</v>
      </c>
      <c r="AQ4962" s="1">
        <v>33</v>
      </c>
    </row>
    <row r="4963" spans="2:43" x14ac:dyDescent="0.25">
      <c r="B4963" s="74">
        <v>2005</v>
      </c>
      <c r="C4963" s="74">
        <v>55</v>
      </c>
      <c r="J4963" s="1" t="s">
        <v>1843</v>
      </c>
      <c r="AC4963" s="1" t="s">
        <v>1843</v>
      </c>
      <c r="AD4963" s="1">
        <v>34</v>
      </c>
      <c r="AH4963" s="1" t="s">
        <v>1843</v>
      </c>
      <c r="AI4963" s="1">
        <v>2.33</v>
      </c>
      <c r="AP4963" s="98" t="s">
        <v>144</v>
      </c>
      <c r="AQ4963" s="1">
        <v>34</v>
      </c>
    </row>
    <row r="4964" spans="2:43" x14ac:dyDescent="0.25">
      <c r="B4964" s="70">
        <v>2014</v>
      </c>
      <c r="C4964" s="70">
        <v>34</v>
      </c>
      <c r="J4964" s="1" t="s">
        <v>1843</v>
      </c>
      <c r="AC4964" s="1" t="s">
        <v>1843</v>
      </c>
      <c r="AD4964" s="1">
        <v>23</v>
      </c>
      <c r="AH4964" s="1" t="s">
        <v>1843</v>
      </c>
      <c r="AI4964" s="1">
        <v>6.5</v>
      </c>
      <c r="AP4964" s="98" t="s">
        <v>145</v>
      </c>
      <c r="AQ4964" s="1">
        <v>23</v>
      </c>
    </row>
    <row r="4965" spans="2:43" x14ac:dyDescent="0.25">
      <c r="B4965" s="74">
        <v>2013</v>
      </c>
      <c r="C4965" s="74">
        <v>36</v>
      </c>
      <c r="J4965" s="1" t="s">
        <v>1843</v>
      </c>
      <c r="AC4965" s="1" t="s">
        <v>1843</v>
      </c>
      <c r="AD4965" s="1">
        <v>25</v>
      </c>
      <c r="AH4965" s="1" t="s">
        <v>1843</v>
      </c>
      <c r="AI4965" s="1">
        <v>6.39</v>
      </c>
      <c r="AP4965" s="98" t="s">
        <v>145</v>
      </c>
      <c r="AQ4965" s="1">
        <v>25</v>
      </c>
    </row>
    <row r="4966" spans="2:43" x14ac:dyDescent="0.25">
      <c r="B4966" s="70">
        <v>2012</v>
      </c>
      <c r="C4966" s="70">
        <v>39</v>
      </c>
      <c r="J4966" s="1" t="s">
        <v>1843</v>
      </c>
      <c r="AC4966" s="1" t="s">
        <v>1843</v>
      </c>
      <c r="AD4966" s="1">
        <v>26</v>
      </c>
      <c r="AH4966" s="1" t="s">
        <v>1843</v>
      </c>
      <c r="AI4966" s="1">
        <v>6.09</v>
      </c>
      <c r="AP4966" s="98" t="s">
        <v>145</v>
      </c>
      <c r="AQ4966" s="1">
        <v>26</v>
      </c>
    </row>
    <row r="4967" spans="2:43" x14ac:dyDescent="0.25">
      <c r="B4967" s="74">
        <v>2011</v>
      </c>
      <c r="C4967" s="74">
        <v>42</v>
      </c>
      <c r="J4967" s="1" t="s">
        <v>1843</v>
      </c>
      <c r="AC4967" s="1" t="s">
        <v>1843</v>
      </c>
      <c r="AD4967" s="1">
        <v>28</v>
      </c>
      <c r="AH4967" s="1" t="s">
        <v>1843</v>
      </c>
      <c r="AI4967" s="1">
        <v>6</v>
      </c>
      <c r="AP4967" s="98" t="s">
        <v>145</v>
      </c>
      <c r="AQ4967" s="1">
        <v>28</v>
      </c>
    </row>
    <row r="4968" spans="2:43" x14ac:dyDescent="0.25">
      <c r="B4968" s="70">
        <v>2010</v>
      </c>
      <c r="C4968" s="70">
        <v>44</v>
      </c>
      <c r="J4968" s="1" t="s">
        <v>1843</v>
      </c>
      <c r="AC4968" s="1" t="s">
        <v>1843</v>
      </c>
      <c r="AD4968" s="1">
        <v>29</v>
      </c>
      <c r="AH4968" s="1" t="s">
        <v>1843</v>
      </c>
      <c r="AI4968" s="1">
        <v>5.21</v>
      </c>
      <c r="AP4968" s="98" t="s">
        <v>145</v>
      </c>
      <c r="AQ4968" s="1">
        <v>29</v>
      </c>
    </row>
    <row r="4969" spans="2:43" x14ac:dyDescent="0.25">
      <c r="B4969" s="74">
        <v>2009</v>
      </c>
      <c r="C4969" s="74">
        <v>45</v>
      </c>
      <c r="J4969" s="1" t="s">
        <v>1843</v>
      </c>
      <c r="AC4969" s="1" t="s">
        <v>1843</v>
      </c>
      <c r="AD4969" s="1">
        <v>30</v>
      </c>
      <c r="AH4969" s="1" t="s">
        <v>1843</v>
      </c>
      <c r="AI4969" s="1">
        <v>4.6399999999999997</v>
      </c>
      <c r="AP4969" s="98" t="s">
        <v>145</v>
      </c>
      <c r="AQ4969" s="1">
        <v>30</v>
      </c>
    </row>
    <row r="4970" spans="2:43" x14ac:dyDescent="0.25">
      <c r="B4970" s="70">
        <v>2008</v>
      </c>
      <c r="C4970" s="70">
        <v>46</v>
      </c>
      <c r="J4970" s="1" t="s">
        <v>1843</v>
      </c>
      <c r="AC4970" s="1" t="s">
        <v>1843</v>
      </c>
      <c r="AD4970" s="1">
        <v>30</v>
      </c>
      <c r="AH4970" s="1" t="s">
        <v>1843</v>
      </c>
      <c r="AI4970" s="1">
        <v>3.56</v>
      </c>
      <c r="AP4970" s="98" t="s">
        <v>145</v>
      </c>
      <c r="AQ4970" s="1">
        <v>30</v>
      </c>
    </row>
    <row r="4971" spans="2:43" x14ac:dyDescent="0.25">
      <c r="B4971" s="74">
        <v>2007</v>
      </c>
      <c r="C4971" s="74">
        <v>46</v>
      </c>
      <c r="J4971" s="1" t="s">
        <v>1843</v>
      </c>
      <c r="AC4971" s="1" t="s">
        <v>1843</v>
      </c>
      <c r="AD4971" s="1">
        <v>29</v>
      </c>
      <c r="AH4971" s="1" t="s">
        <v>1843</v>
      </c>
      <c r="AI4971" s="1">
        <v>3.88</v>
      </c>
      <c r="AP4971" s="98" t="s">
        <v>145</v>
      </c>
      <c r="AQ4971" s="1">
        <v>29</v>
      </c>
    </row>
    <row r="4972" spans="2:43" x14ac:dyDescent="0.25">
      <c r="B4972" s="70">
        <v>2006</v>
      </c>
      <c r="C4972" s="70">
        <v>45</v>
      </c>
      <c r="J4972" s="1" t="s">
        <v>1843</v>
      </c>
      <c r="AC4972" s="1" t="s">
        <v>1843</v>
      </c>
      <c r="AD4972" s="1">
        <v>28</v>
      </c>
      <c r="AH4972" s="1" t="s">
        <v>1843</v>
      </c>
      <c r="AI4972" s="1">
        <v>4.57</v>
      </c>
      <c r="AP4972" s="98" t="s">
        <v>145</v>
      </c>
      <c r="AQ4972" s="1">
        <v>28</v>
      </c>
    </row>
    <row r="4973" spans="2:43" x14ac:dyDescent="0.25">
      <c r="B4973" s="74">
        <v>2005</v>
      </c>
      <c r="C4973" s="74">
        <v>43</v>
      </c>
      <c r="J4973" s="1" t="s">
        <v>1843</v>
      </c>
      <c r="AC4973" s="1" t="s">
        <v>1843</v>
      </c>
      <c r="AD4973" s="1">
        <v>28</v>
      </c>
      <c r="AH4973" s="1" t="s">
        <v>1843</v>
      </c>
      <c r="AI4973" s="1">
        <v>4.1399999999999997</v>
      </c>
      <c r="AP4973" s="98" t="s">
        <v>145</v>
      </c>
      <c r="AQ4973" s="1">
        <v>28</v>
      </c>
    </row>
    <row r="4974" spans="2:43" x14ac:dyDescent="0.25">
      <c r="B4974" s="70">
        <v>2004</v>
      </c>
      <c r="C4974" s="70">
        <v>42</v>
      </c>
      <c r="J4974" s="1" t="s">
        <v>1843</v>
      </c>
      <c r="AC4974" s="1" t="s">
        <v>1843</v>
      </c>
      <c r="AD4974" s="1">
        <v>27</v>
      </c>
      <c r="AH4974" s="1" t="s">
        <v>1843</v>
      </c>
      <c r="AI4974" s="1">
        <v>4.3600000000000003</v>
      </c>
      <c r="AP4974" s="98" t="s">
        <v>145</v>
      </c>
      <c r="AQ4974" s="1">
        <v>27</v>
      </c>
    </row>
    <row r="4975" spans="2:43" x14ac:dyDescent="0.25">
      <c r="B4975" s="74">
        <v>2003</v>
      </c>
      <c r="C4975" s="74">
        <v>41</v>
      </c>
      <c r="J4975" s="1" t="s">
        <v>1843</v>
      </c>
      <c r="AC4975" s="1" t="s">
        <v>1843</v>
      </c>
      <c r="AD4975" s="1">
        <v>26</v>
      </c>
      <c r="AH4975" s="1" t="s">
        <v>1843</v>
      </c>
      <c r="AI4975" s="1">
        <v>4.0599999999999996</v>
      </c>
      <c r="AP4975" s="98" t="s">
        <v>145</v>
      </c>
      <c r="AQ4975" s="1">
        <v>26</v>
      </c>
    </row>
    <row r="4976" spans="2:43" x14ac:dyDescent="0.25">
      <c r="B4976" s="70">
        <v>2002</v>
      </c>
      <c r="C4976" s="70">
        <v>40</v>
      </c>
      <c r="J4976" s="1" t="s">
        <v>1843</v>
      </c>
      <c r="AC4976" s="1" t="s">
        <v>1843</v>
      </c>
      <c r="AD4976" s="1">
        <v>25</v>
      </c>
      <c r="AH4976" s="1" t="s">
        <v>1843</v>
      </c>
      <c r="AI4976" s="1">
        <v>4.43</v>
      </c>
      <c r="AP4976" s="98" t="s">
        <v>145</v>
      </c>
      <c r="AQ4976" s="1">
        <v>25</v>
      </c>
    </row>
    <row r="4977" spans="2:43" x14ac:dyDescent="0.25">
      <c r="B4977" s="74">
        <v>2001</v>
      </c>
      <c r="C4977" s="74">
        <v>39</v>
      </c>
      <c r="J4977" s="1" t="s">
        <v>1843</v>
      </c>
      <c r="AC4977" s="1" t="s">
        <v>1843</v>
      </c>
      <c r="AD4977" s="1">
        <v>25</v>
      </c>
      <c r="AH4977" s="1" t="s">
        <v>1843</v>
      </c>
      <c r="AI4977" s="1">
        <v>1.72</v>
      </c>
      <c r="AP4977" s="98" t="s">
        <v>145</v>
      </c>
      <c r="AQ4977" s="1">
        <v>25</v>
      </c>
    </row>
    <row r="4978" spans="2:43" x14ac:dyDescent="0.25">
      <c r="B4978" s="70">
        <v>2000</v>
      </c>
      <c r="C4978" s="70">
        <v>39</v>
      </c>
      <c r="J4978" s="1" t="s">
        <v>1843</v>
      </c>
      <c r="AC4978" s="1" t="s">
        <v>1843</v>
      </c>
      <c r="AD4978" s="1">
        <v>24</v>
      </c>
      <c r="AH4978" s="1" t="s">
        <v>1843</v>
      </c>
      <c r="AI4978" s="1">
        <v>1.68</v>
      </c>
      <c r="AP4978" s="79" t="s">
        <v>145</v>
      </c>
      <c r="AQ4978" s="1">
        <v>24</v>
      </c>
    </row>
    <row r="4979" spans="2:43" x14ac:dyDescent="0.25">
      <c r="J4979" s="1" t="s">
        <v>1843</v>
      </c>
    </row>
    <row r="4980" spans="2:43" x14ac:dyDescent="0.25">
      <c r="J4980" s="1" t="s">
        <v>1843</v>
      </c>
    </row>
    <row r="4981" spans="2:43" x14ac:dyDescent="0.25">
      <c r="J4981" s="1" t="s">
        <v>1843</v>
      </c>
    </row>
    <row r="4982" spans="2:43" x14ac:dyDescent="0.25">
      <c r="J4982" s="1" t="s">
        <v>1843</v>
      </c>
    </row>
    <row r="4983" spans="2:43" x14ac:dyDescent="0.25">
      <c r="J4983" s="1" t="s">
        <v>1843</v>
      </c>
    </row>
  </sheetData>
  <mergeCells count="7">
    <mergeCell ref="AL3341:AM3341"/>
    <mergeCell ref="AV3332:AW3332"/>
    <mergeCell ref="E3334:F3334"/>
    <mergeCell ref="L3332:M3332"/>
    <mergeCell ref="W3340:Y3340"/>
    <mergeCell ref="AE3335:AF3335"/>
    <mergeCell ref="AE3336:AF3336"/>
  </mergeCells>
  <conditionalFormatting sqref="J3330:J3332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{AC564B60-AD7C-4DEE-B057-0B4F25A73D75}</x14:id>
        </ext>
      </extLst>
    </cfRule>
    <cfRule type="colorScale" priority="12">
      <colorScale>
        <cfvo type="min"/>
        <cfvo type="max"/>
        <color rgb="FFFCFCFF"/>
        <color rgb="FF63BE7B"/>
      </colorScale>
    </cfRule>
  </conditionalFormatting>
  <conditionalFormatting sqref="R3330:U3459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{C0B21A5C-9A57-4DE1-8F5E-173446A0EB22}</x14:id>
        </ext>
      </extLst>
    </cfRule>
  </conditionalFormatting>
  <conditionalFormatting sqref="AK3332:AL3338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{37BC8ADE-4367-4DC2-A0B1-877B74D953E3}</x14:id>
        </ext>
      </extLst>
    </cfRule>
  </conditionalFormatting>
  <conditionalFormatting sqref="AT3332:AT3341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{C95A1AFA-B8B1-4468-BC27-3DD6C03CE5EE}</x14:id>
        </ext>
      </extLst>
    </cfRule>
  </conditionalFormatting>
  <dataValidations count="1">
    <dataValidation type="whole" allowBlank="1" showInputMessage="1" showErrorMessage="1" sqref="B3330:B4978 Q3330:Q3459" xr:uid="{676E80B2-566C-4EE6-818E-7CC16B907650}">
      <formula1>2000</formula1>
      <formula2>2015</formula2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564B60-AD7C-4DEE-B057-0B4F25A73D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J3330:J3332</xm:sqref>
        </x14:conditionalFormatting>
        <x14:conditionalFormatting xmlns:xm="http://schemas.microsoft.com/office/excel/2006/main">
          <x14:cfRule type="dataBar" id="{C0B21A5C-9A57-4DE1-8F5E-173446A0EB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R3330:U3459</xm:sqref>
        </x14:conditionalFormatting>
        <x14:conditionalFormatting xmlns:xm="http://schemas.microsoft.com/office/excel/2006/main">
          <x14:cfRule type="dataBar" id="{37BC8ADE-4367-4DC2-A0B1-877B74D953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AK3332:AL3338</xm:sqref>
        </x14:conditionalFormatting>
        <x14:conditionalFormatting xmlns:xm="http://schemas.microsoft.com/office/excel/2006/main">
          <x14:cfRule type="dataBar" id="{C95A1AFA-B8B1-4468-BC27-3DD6C03CE5E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AT3332:AT3341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Paises" prompt="Lugares donde se llevo a cabo, la recopilacion de datos" xr:uid="{7C673E01-C6C5-48E9-8523-C510BAC00D5B}">
          <x14:formula1>
            <xm:f>Tablas!$B$172:$B$304</xm:f>
          </x14:formula1>
          <xm:sqref>P3330:P3459</xm:sqref>
        </x14:dataValidation>
        <x14:dataValidation type="list" allowBlank="1" showInputMessage="1" showErrorMessage="1" xr:uid="{4A5DE825-1EBD-48E2-8E84-8E75E783A4C0}">
          <x14:formula1>
            <xm:f>Tablas!$B$172:$B$304</xm:f>
          </x14:formula1>
          <xm:sqref>P3329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1D23-2B43-4E80-80C2-B0282917AAB4}">
  <sheetPr>
    <tabColor theme="8" tint="0.39997558519241921"/>
  </sheetPr>
  <dimension ref="B2:J304"/>
  <sheetViews>
    <sheetView workbookViewId="0">
      <selection activeCell="G178" sqref="G178"/>
    </sheetView>
  </sheetViews>
  <sheetFormatPr baseColWidth="10" defaultRowHeight="15" x14ac:dyDescent="0.25"/>
  <cols>
    <col min="2" max="2" width="24.42578125" customWidth="1"/>
    <col min="3" max="3" width="27.42578125" customWidth="1"/>
    <col min="4" max="4" width="24.140625" customWidth="1"/>
  </cols>
  <sheetData>
    <row r="2" spans="2:10" x14ac:dyDescent="0.25">
      <c r="B2" s="40" t="s">
        <v>1853</v>
      </c>
      <c r="C2" s="40"/>
      <c r="D2" s="40"/>
      <c r="E2" s="40"/>
      <c r="F2" s="32"/>
      <c r="G2" s="32"/>
      <c r="H2" s="32"/>
      <c r="I2" s="32"/>
      <c r="J2" s="32"/>
    </row>
    <row r="3" spans="2:10" ht="15.75" thickBot="1" x14ac:dyDescent="0.3"/>
    <row r="4" spans="2:10" ht="15.75" thickBot="1" x14ac:dyDescent="0.3">
      <c r="B4" s="13" t="s">
        <v>0</v>
      </c>
      <c r="C4" s="13" t="s">
        <v>1839</v>
      </c>
    </row>
    <row r="5" spans="2:10" x14ac:dyDescent="0.25">
      <c r="B5" s="36" t="s">
        <v>11</v>
      </c>
      <c r="C5" s="8" t="s">
        <v>1840</v>
      </c>
    </row>
    <row r="6" spans="2:10" x14ac:dyDescent="0.25">
      <c r="B6" s="1" t="s">
        <v>13</v>
      </c>
      <c r="C6" s="1" t="s">
        <v>1842</v>
      </c>
    </row>
    <row r="7" spans="2:10" x14ac:dyDescent="0.25">
      <c r="B7" s="1" t="s">
        <v>14</v>
      </c>
      <c r="C7" s="1" t="s">
        <v>1843</v>
      </c>
    </row>
    <row r="8" spans="2:10" x14ac:dyDescent="0.25">
      <c r="B8" s="1" t="s">
        <v>15</v>
      </c>
      <c r="C8" s="1" t="s">
        <v>1843</v>
      </c>
    </row>
    <row r="9" spans="2:10" x14ac:dyDescent="0.25">
      <c r="B9" s="1" t="s">
        <v>16</v>
      </c>
      <c r="C9" s="1" t="s">
        <v>1846</v>
      </c>
    </row>
    <row r="10" spans="2:10" x14ac:dyDescent="0.25">
      <c r="B10" s="1" t="s">
        <v>17</v>
      </c>
      <c r="C10" s="1" t="s">
        <v>1840</v>
      </c>
    </row>
    <row r="11" spans="2:10" x14ac:dyDescent="0.25">
      <c r="B11" s="1" t="s">
        <v>18</v>
      </c>
      <c r="C11" s="1" t="s">
        <v>1841</v>
      </c>
    </row>
    <row r="12" spans="2:10" x14ac:dyDescent="0.25">
      <c r="B12" s="1" t="s">
        <v>20</v>
      </c>
      <c r="C12" s="1" t="s">
        <v>1842</v>
      </c>
    </row>
    <row r="13" spans="2:10" x14ac:dyDescent="0.25">
      <c r="B13" s="1" t="s">
        <v>21</v>
      </c>
      <c r="C13" s="1" t="s">
        <v>1840</v>
      </c>
    </row>
    <row r="14" spans="2:10" x14ac:dyDescent="0.25">
      <c r="B14" s="1" t="s">
        <v>22</v>
      </c>
      <c r="C14" s="1" t="s">
        <v>1840</v>
      </c>
    </row>
    <row r="15" spans="2:10" x14ac:dyDescent="0.25">
      <c r="B15" s="1" t="s">
        <v>23</v>
      </c>
      <c r="C15" s="1" t="s">
        <v>1842</v>
      </c>
    </row>
    <row r="16" spans="2:10" x14ac:dyDescent="0.25">
      <c r="B16" s="1" t="s">
        <v>24</v>
      </c>
      <c r="C16" s="1" t="s">
        <v>1842</v>
      </c>
    </row>
    <row r="17" spans="2:3" x14ac:dyDescent="0.25">
      <c r="B17" s="1" t="s">
        <v>25</v>
      </c>
      <c r="C17" s="1" t="s">
        <v>1845</v>
      </c>
    </row>
    <row r="18" spans="2:3" x14ac:dyDescent="0.25">
      <c r="B18" s="1" t="s">
        <v>26</v>
      </c>
      <c r="C18" s="1" t="s">
        <v>1843</v>
      </c>
    </row>
    <row r="19" spans="2:3" x14ac:dyDescent="0.25">
      <c r="B19" s="1" t="s">
        <v>27</v>
      </c>
      <c r="C19" s="1" t="s">
        <v>1840</v>
      </c>
    </row>
    <row r="20" spans="2:3" x14ac:dyDescent="0.25">
      <c r="B20" s="1" t="s">
        <v>28</v>
      </c>
      <c r="C20" s="1" t="s">
        <v>1842</v>
      </c>
    </row>
    <row r="21" spans="2:3" x14ac:dyDescent="0.25">
      <c r="B21" s="1" t="s">
        <v>29</v>
      </c>
      <c r="C21" s="1" t="s">
        <v>1843</v>
      </c>
    </row>
    <row r="22" spans="2:3" x14ac:dyDescent="0.25">
      <c r="B22" s="1" t="s">
        <v>30</v>
      </c>
      <c r="C22" s="1" t="s">
        <v>1846</v>
      </c>
    </row>
    <row r="23" spans="2:3" x14ac:dyDescent="0.25">
      <c r="B23" s="1" t="s">
        <v>31</v>
      </c>
      <c r="C23" s="1" t="s">
        <v>1842</v>
      </c>
    </row>
    <row r="24" spans="2:3" x14ac:dyDescent="0.25">
      <c r="B24" s="1" t="s">
        <v>32</v>
      </c>
      <c r="C24" s="1" t="s">
        <v>1843</v>
      </c>
    </row>
    <row r="25" spans="2:3" x14ac:dyDescent="0.25">
      <c r="B25" s="1" t="s">
        <v>33</v>
      </c>
      <c r="C25" s="1" t="s">
        <v>1843</v>
      </c>
    </row>
    <row r="26" spans="2:3" x14ac:dyDescent="0.25">
      <c r="B26" s="1" t="s">
        <v>34</v>
      </c>
      <c r="C26" s="1" t="s">
        <v>1843</v>
      </c>
    </row>
    <row r="27" spans="2:3" x14ac:dyDescent="0.25">
      <c r="B27" s="1" t="s">
        <v>35</v>
      </c>
      <c r="C27" s="1" t="s">
        <v>1840</v>
      </c>
    </row>
    <row r="28" spans="2:3" x14ac:dyDescent="0.25">
      <c r="B28" s="1" t="s">
        <v>36</v>
      </c>
      <c r="C28" s="1" t="s">
        <v>1843</v>
      </c>
    </row>
    <row r="29" spans="2:3" x14ac:dyDescent="0.25">
      <c r="B29" s="1" t="s">
        <v>37</v>
      </c>
      <c r="C29" s="1" t="s">
        <v>1845</v>
      </c>
    </row>
    <row r="30" spans="2:3" x14ac:dyDescent="0.25">
      <c r="B30" s="1" t="s">
        <v>38</v>
      </c>
      <c r="C30" s="1" t="s">
        <v>1843</v>
      </c>
    </row>
    <row r="31" spans="2:3" x14ac:dyDescent="0.25">
      <c r="B31" s="1" t="s">
        <v>39</v>
      </c>
      <c r="C31" s="1" t="s">
        <v>1843</v>
      </c>
    </row>
    <row r="32" spans="2:3" x14ac:dyDescent="0.25">
      <c r="B32" s="1" t="s">
        <v>40</v>
      </c>
      <c r="C32" s="1" t="s">
        <v>1846</v>
      </c>
    </row>
    <row r="33" spans="2:3" x14ac:dyDescent="0.25">
      <c r="B33" s="1" t="s">
        <v>41</v>
      </c>
      <c r="C33" s="1" t="s">
        <v>1840</v>
      </c>
    </row>
    <row r="34" spans="2:3" x14ac:dyDescent="0.25">
      <c r="B34" s="1" t="s">
        <v>42</v>
      </c>
      <c r="C34" s="1" t="s">
        <v>1846</v>
      </c>
    </row>
    <row r="35" spans="2:3" x14ac:dyDescent="0.25">
      <c r="B35" s="1" t="s">
        <v>43</v>
      </c>
      <c r="C35" s="1" t="s">
        <v>1843</v>
      </c>
    </row>
    <row r="36" spans="2:3" x14ac:dyDescent="0.25">
      <c r="B36" s="1" t="s">
        <v>44</v>
      </c>
      <c r="C36" s="1" t="s">
        <v>1847</v>
      </c>
    </row>
    <row r="37" spans="2:3" x14ac:dyDescent="0.25">
      <c r="B37" s="1" t="s">
        <v>45</v>
      </c>
      <c r="C37" s="1" t="s">
        <v>1842</v>
      </c>
    </row>
    <row r="38" spans="2:3" x14ac:dyDescent="0.25">
      <c r="B38" s="1" t="s">
        <v>46</v>
      </c>
      <c r="C38" s="1" t="s">
        <v>1842</v>
      </c>
    </row>
    <row r="39" spans="2:3" x14ac:dyDescent="0.25">
      <c r="B39" s="1" t="s">
        <v>47</v>
      </c>
      <c r="C39" s="1" t="s">
        <v>1843</v>
      </c>
    </row>
    <row r="40" spans="2:3" x14ac:dyDescent="0.25">
      <c r="B40" s="1" t="s">
        <v>48</v>
      </c>
      <c r="C40" s="1" t="s">
        <v>1847</v>
      </c>
    </row>
    <row r="41" spans="2:3" x14ac:dyDescent="0.25">
      <c r="B41" s="1" t="s">
        <v>49</v>
      </c>
      <c r="C41" s="1" t="s">
        <v>1846</v>
      </c>
    </row>
    <row r="42" spans="2:3" x14ac:dyDescent="0.25">
      <c r="B42" s="1" t="s">
        <v>50</v>
      </c>
      <c r="C42" s="1" t="s">
        <v>1847</v>
      </c>
    </row>
    <row r="43" spans="2:3" x14ac:dyDescent="0.25">
      <c r="B43" s="1" t="s">
        <v>51</v>
      </c>
      <c r="C43" s="1" t="s">
        <v>1843</v>
      </c>
    </row>
    <row r="44" spans="2:3" x14ac:dyDescent="0.25">
      <c r="B44" s="1" t="s">
        <v>52</v>
      </c>
      <c r="C44" s="1" t="s">
        <v>1843</v>
      </c>
    </row>
    <row r="45" spans="2:3" x14ac:dyDescent="0.25">
      <c r="B45" s="1" t="s">
        <v>53</v>
      </c>
      <c r="C45" s="1" t="s">
        <v>1842</v>
      </c>
    </row>
    <row r="46" spans="2:3" x14ac:dyDescent="0.25">
      <c r="B46" s="1" t="s">
        <v>54</v>
      </c>
      <c r="C46" s="1" t="s">
        <v>1843</v>
      </c>
    </row>
    <row r="47" spans="2:3" x14ac:dyDescent="0.25">
      <c r="B47" s="1" t="s">
        <v>55</v>
      </c>
      <c r="C47" s="1" t="s">
        <v>1841</v>
      </c>
    </row>
    <row r="48" spans="2:3" x14ac:dyDescent="0.25">
      <c r="B48" s="1" t="s">
        <v>56</v>
      </c>
      <c r="C48" s="1" t="s">
        <v>1842</v>
      </c>
    </row>
    <row r="49" spans="2:3" x14ac:dyDescent="0.25">
      <c r="B49" s="1" t="s">
        <v>57</v>
      </c>
      <c r="C49" s="1" t="s">
        <v>1843</v>
      </c>
    </row>
    <row r="50" spans="2:3" x14ac:dyDescent="0.25">
      <c r="B50" s="1" t="s">
        <v>58</v>
      </c>
      <c r="C50" s="1" t="s">
        <v>1840</v>
      </c>
    </row>
    <row r="51" spans="2:3" x14ac:dyDescent="0.25">
      <c r="B51" s="1" t="s">
        <v>59</v>
      </c>
      <c r="C51" s="1" t="s">
        <v>1842</v>
      </c>
    </row>
    <row r="52" spans="2:3" x14ac:dyDescent="0.25">
      <c r="B52" s="1" t="s">
        <v>60</v>
      </c>
      <c r="C52" s="1" t="s">
        <v>1843</v>
      </c>
    </row>
    <row r="53" spans="2:3" x14ac:dyDescent="0.25">
      <c r="B53" s="1" t="s">
        <v>61</v>
      </c>
      <c r="C53" s="1" t="s">
        <v>1842</v>
      </c>
    </row>
    <row r="54" spans="2:3" x14ac:dyDescent="0.25">
      <c r="B54" s="1" t="s">
        <v>62</v>
      </c>
      <c r="C54" s="1" t="s">
        <v>1847</v>
      </c>
    </row>
    <row r="55" spans="2:3" x14ac:dyDescent="0.25">
      <c r="B55" s="1" t="s">
        <v>63</v>
      </c>
      <c r="C55" s="1" t="s">
        <v>1843</v>
      </c>
    </row>
    <row r="56" spans="2:3" x14ac:dyDescent="0.25">
      <c r="B56" s="1" t="s">
        <v>64</v>
      </c>
      <c r="C56" s="1" t="s">
        <v>1843</v>
      </c>
    </row>
    <row r="57" spans="2:3" x14ac:dyDescent="0.25">
      <c r="B57" s="1" t="s">
        <v>65</v>
      </c>
      <c r="C57" s="1" t="s">
        <v>1846</v>
      </c>
    </row>
    <row r="58" spans="2:3" x14ac:dyDescent="0.25">
      <c r="B58" s="1" t="s">
        <v>66</v>
      </c>
      <c r="C58" s="1" t="s">
        <v>1847</v>
      </c>
    </row>
    <row r="59" spans="2:3" x14ac:dyDescent="0.25">
      <c r="B59" s="1" t="s">
        <v>67</v>
      </c>
      <c r="C59" s="1" t="s">
        <v>1847</v>
      </c>
    </row>
    <row r="60" spans="2:3" x14ac:dyDescent="0.25">
      <c r="B60" s="1" t="s">
        <v>68</v>
      </c>
      <c r="C60" s="1" t="s">
        <v>1840</v>
      </c>
    </row>
    <row r="61" spans="2:3" x14ac:dyDescent="0.25">
      <c r="B61" s="1" t="s">
        <v>69</v>
      </c>
      <c r="C61" s="1" t="s">
        <v>1840</v>
      </c>
    </row>
    <row r="62" spans="2:3" x14ac:dyDescent="0.25">
      <c r="B62" s="1" t="s">
        <v>70</v>
      </c>
      <c r="C62" s="1" t="s">
        <v>1840</v>
      </c>
    </row>
    <row r="63" spans="2:3" x14ac:dyDescent="0.25">
      <c r="B63" s="1" t="s">
        <v>71</v>
      </c>
      <c r="C63" s="1" t="s">
        <v>1842</v>
      </c>
    </row>
    <row r="64" spans="2:3" x14ac:dyDescent="0.25">
      <c r="B64" s="1" t="s">
        <v>72</v>
      </c>
      <c r="C64" s="1" t="s">
        <v>1840</v>
      </c>
    </row>
    <row r="65" spans="2:3" x14ac:dyDescent="0.25">
      <c r="B65" s="1" t="s">
        <v>73</v>
      </c>
      <c r="C65" s="1" t="s">
        <v>1842</v>
      </c>
    </row>
    <row r="66" spans="2:3" x14ac:dyDescent="0.25">
      <c r="B66" s="1" t="s">
        <v>74</v>
      </c>
      <c r="C66" s="1" t="s">
        <v>1847</v>
      </c>
    </row>
    <row r="67" spans="2:3" x14ac:dyDescent="0.25">
      <c r="B67" s="1" t="s">
        <v>75</v>
      </c>
      <c r="C67" s="1" t="s">
        <v>1840</v>
      </c>
    </row>
    <row r="68" spans="2:3" x14ac:dyDescent="0.25">
      <c r="B68" s="1" t="s">
        <v>76</v>
      </c>
      <c r="C68" s="1" t="s">
        <v>1840</v>
      </c>
    </row>
    <row r="69" spans="2:3" x14ac:dyDescent="0.25">
      <c r="B69" s="1" t="s">
        <v>77</v>
      </c>
      <c r="C69" s="1" t="s">
        <v>1843</v>
      </c>
    </row>
    <row r="70" spans="2:3" x14ac:dyDescent="0.25">
      <c r="B70" s="1" t="s">
        <v>78</v>
      </c>
      <c r="C70" s="1" t="s">
        <v>1841</v>
      </c>
    </row>
    <row r="71" spans="2:3" x14ac:dyDescent="0.25">
      <c r="B71" s="1" t="s">
        <v>79</v>
      </c>
      <c r="C71" s="1" t="s">
        <v>1842</v>
      </c>
    </row>
    <row r="72" spans="2:3" x14ac:dyDescent="0.25">
      <c r="B72" s="1" t="s">
        <v>80</v>
      </c>
      <c r="C72" s="1" t="s">
        <v>1840</v>
      </c>
    </row>
    <row r="73" spans="2:3" x14ac:dyDescent="0.25">
      <c r="B73" s="1" t="s">
        <v>81</v>
      </c>
      <c r="C73" s="1" t="s">
        <v>1843</v>
      </c>
    </row>
    <row r="74" spans="2:3" x14ac:dyDescent="0.25">
      <c r="B74" s="1" t="s">
        <v>82</v>
      </c>
      <c r="C74" s="1" t="s">
        <v>1843</v>
      </c>
    </row>
    <row r="75" spans="2:3" x14ac:dyDescent="0.25">
      <c r="B75" s="1" t="s">
        <v>83</v>
      </c>
      <c r="C75" s="1" t="s">
        <v>1842</v>
      </c>
    </row>
    <row r="76" spans="2:3" x14ac:dyDescent="0.25">
      <c r="B76" s="1" t="s">
        <v>84</v>
      </c>
      <c r="C76" s="1" t="s">
        <v>1842</v>
      </c>
    </row>
    <row r="77" spans="2:3" x14ac:dyDescent="0.25">
      <c r="B77" s="1" t="s">
        <v>85</v>
      </c>
      <c r="C77" s="1" t="s">
        <v>1843</v>
      </c>
    </row>
    <row r="78" spans="2:3" x14ac:dyDescent="0.25">
      <c r="B78" s="1" t="s">
        <v>86</v>
      </c>
      <c r="C78" s="1" t="s">
        <v>1843</v>
      </c>
    </row>
    <row r="79" spans="2:3" x14ac:dyDescent="0.25">
      <c r="B79" s="1" t="s">
        <v>87</v>
      </c>
      <c r="C79" s="1" t="s">
        <v>1840</v>
      </c>
    </row>
    <row r="80" spans="2:3" x14ac:dyDescent="0.25">
      <c r="B80" s="1" t="s">
        <v>88</v>
      </c>
      <c r="C80" s="1" t="s">
        <v>1840</v>
      </c>
    </row>
    <row r="81" spans="2:3" x14ac:dyDescent="0.25">
      <c r="B81" s="1" t="s">
        <v>89</v>
      </c>
      <c r="C81" s="1" t="s">
        <v>1843</v>
      </c>
    </row>
    <row r="82" spans="2:3" x14ac:dyDescent="0.25">
      <c r="B82" s="1" t="s">
        <v>90</v>
      </c>
      <c r="C82" s="1" t="s">
        <v>1842</v>
      </c>
    </row>
    <row r="83" spans="2:3" x14ac:dyDescent="0.25">
      <c r="B83" s="1" t="s">
        <v>91</v>
      </c>
      <c r="C83" s="1" t="s">
        <v>1843</v>
      </c>
    </row>
    <row r="84" spans="2:3" x14ac:dyDescent="0.25">
      <c r="B84" s="1" t="s">
        <v>92</v>
      </c>
      <c r="C84" s="1" t="s">
        <v>1843</v>
      </c>
    </row>
    <row r="85" spans="2:3" x14ac:dyDescent="0.25">
      <c r="B85" s="1" t="s">
        <v>93</v>
      </c>
      <c r="C85" s="1" t="s">
        <v>1844</v>
      </c>
    </row>
    <row r="86" spans="2:3" x14ac:dyDescent="0.25">
      <c r="B86" s="1" t="s">
        <v>94</v>
      </c>
      <c r="C86" s="1" t="s">
        <v>1840</v>
      </c>
    </row>
    <row r="87" spans="2:3" x14ac:dyDescent="0.25">
      <c r="B87" s="1" t="s">
        <v>95</v>
      </c>
      <c r="C87" s="1" t="s">
        <v>1842</v>
      </c>
    </row>
    <row r="88" spans="2:3" x14ac:dyDescent="0.25">
      <c r="B88" s="1" t="s">
        <v>96</v>
      </c>
      <c r="C88" s="1" t="s">
        <v>1843</v>
      </c>
    </row>
    <row r="89" spans="2:3" x14ac:dyDescent="0.25">
      <c r="B89" s="1" t="s">
        <v>97</v>
      </c>
      <c r="C89" s="1" t="s">
        <v>1843</v>
      </c>
    </row>
    <row r="90" spans="2:3" x14ac:dyDescent="0.25">
      <c r="B90" s="1" t="s">
        <v>98</v>
      </c>
      <c r="C90" s="1" t="s">
        <v>1840</v>
      </c>
    </row>
    <row r="91" spans="2:3" x14ac:dyDescent="0.25">
      <c r="B91" s="1" t="s">
        <v>99</v>
      </c>
      <c r="C91" s="1" t="s">
        <v>1843</v>
      </c>
    </row>
    <row r="92" spans="2:3" x14ac:dyDescent="0.25">
      <c r="B92" s="1" t="s">
        <v>100</v>
      </c>
      <c r="C92" s="1" t="s">
        <v>1840</v>
      </c>
    </row>
    <row r="93" spans="2:3" x14ac:dyDescent="0.25">
      <c r="B93" s="1" t="s">
        <v>101</v>
      </c>
      <c r="C93" s="1" t="s">
        <v>1842</v>
      </c>
    </row>
    <row r="94" spans="2:3" x14ac:dyDescent="0.25">
      <c r="B94" s="1" t="s">
        <v>102</v>
      </c>
      <c r="C94" s="1" t="s">
        <v>1847</v>
      </c>
    </row>
    <row r="95" spans="2:3" x14ac:dyDescent="0.25">
      <c r="B95" s="1" t="s">
        <v>103</v>
      </c>
      <c r="C95" s="1" t="s">
        <v>1843</v>
      </c>
    </row>
    <row r="96" spans="2:3" x14ac:dyDescent="0.25">
      <c r="B96" s="1" t="s">
        <v>104</v>
      </c>
      <c r="C96" s="1" t="s">
        <v>1843</v>
      </c>
    </row>
    <row r="97" spans="2:3" x14ac:dyDescent="0.25">
      <c r="B97" s="1" t="s">
        <v>105</v>
      </c>
      <c r="C97" s="1" t="s">
        <v>1840</v>
      </c>
    </row>
    <row r="98" spans="2:3" x14ac:dyDescent="0.25">
      <c r="B98" s="1" t="s">
        <v>106</v>
      </c>
      <c r="C98" s="1" t="s">
        <v>1847</v>
      </c>
    </row>
    <row r="99" spans="2:3" x14ac:dyDescent="0.25">
      <c r="B99" s="1" t="s">
        <v>107</v>
      </c>
      <c r="C99" s="1" t="s">
        <v>1841</v>
      </c>
    </row>
    <row r="100" spans="2:3" x14ac:dyDescent="0.25">
      <c r="B100" s="1" t="s">
        <v>108</v>
      </c>
      <c r="C100" s="1" t="s">
        <v>1846</v>
      </c>
    </row>
    <row r="101" spans="2:3" x14ac:dyDescent="0.25">
      <c r="B101" s="1" t="s">
        <v>109</v>
      </c>
      <c r="C101" s="1" t="s">
        <v>1846</v>
      </c>
    </row>
    <row r="102" spans="2:3" x14ac:dyDescent="0.25">
      <c r="B102" s="1" t="s">
        <v>110</v>
      </c>
      <c r="C102" s="1" t="s">
        <v>1840</v>
      </c>
    </row>
    <row r="103" spans="2:3" x14ac:dyDescent="0.25">
      <c r="B103" s="1" t="s">
        <v>111</v>
      </c>
      <c r="C103" s="1" t="s">
        <v>1842</v>
      </c>
    </row>
    <row r="104" spans="2:3" x14ac:dyDescent="0.25">
      <c r="B104" s="1" t="s">
        <v>112</v>
      </c>
      <c r="C104" s="1" t="s">
        <v>1842</v>
      </c>
    </row>
    <row r="105" spans="2:3" x14ac:dyDescent="0.25">
      <c r="B105" s="1" t="s">
        <v>113</v>
      </c>
      <c r="C105" s="1" t="s">
        <v>1842</v>
      </c>
    </row>
    <row r="106" spans="2:3" x14ac:dyDescent="0.25">
      <c r="B106" s="1" t="s">
        <v>114</v>
      </c>
      <c r="C106" s="1" t="s">
        <v>1842</v>
      </c>
    </row>
    <row r="107" spans="2:3" x14ac:dyDescent="0.25">
      <c r="B107" s="1" t="s">
        <v>115</v>
      </c>
      <c r="C107" s="1" t="s">
        <v>1843</v>
      </c>
    </row>
    <row r="108" spans="2:3" x14ac:dyDescent="0.25">
      <c r="B108" s="1" t="s">
        <v>116</v>
      </c>
      <c r="C108" s="1" t="s">
        <v>1841</v>
      </c>
    </row>
    <row r="109" spans="2:3" x14ac:dyDescent="0.25">
      <c r="B109" s="1" t="s">
        <v>117</v>
      </c>
      <c r="C109" s="1" t="s">
        <v>1843</v>
      </c>
    </row>
    <row r="110" spans="2:3" x14ac:dyDescent="0.25">
      <c r="B110" s="1" t="s">
        <v>118</v>
      </c>
      <c r="C110" s="1" t="s">
        <v>1843</v>
      </c>
    </row>
    <row r="111" spans="2:3" x14ac:dyDescent="0.25">
      <c r="B111" s="1" t="s">
        <v>119</v>
      </c>
      <c r="C111" s="1" t="s">
        <v>1842</v>
      </c>
    </row>
    <row r="112" spans="2:3" x14ac:dyDescent="0.25">
      <c r="B112" s="1" t="s">
        <v>120</v>
      </c>
      <c r="C112" s="1" t="s">
        <v>1843</v>
      </c>
    </row>
    <row r="113" spans="2:3" x14ac:dyDescent="0.25">
      <c r="B113" s="1" t="s">
        <v>121</v>
      </c>
      <c r="C113" s="1" t="s">
        <v>1843</v>
      </c>
    </row>
    <row r="114" spans="2:3" x14ac:dyDescent="0.25">
      <c r="B114" s="1" t="s">
        <v>122</v>
      </c>
      <c r="C114" s="1" t="s">
        <v>1841</v>
      </c>
    </row>
    <row r="115" spans="2:3" x14ac:dyDescent="0.25">
      <c r="B115" s="1" t="s">
        <v>123</v>
      </c>
      <c r="C115" s="1" t="s">
        <v>1843</v>
      </c>
    </row>
    <row r="116" spans="2:3" x14ac:dyDescent="0.25">
      <c r="B116" s="1" t="s">
        <v>124</v>
      </c>
      <c r="C116" s="1" t="s">
        <v>1842</v>
      </c>
    </row>
    <row r="117" spans="2:3" x14ac:dyDescent="0.25">
      <c r="B117" s="1" t="s">
        <v>125</v>
      </c>
      <c r="C117" s="1" t="s">
        <v>1840</v>
      </c>
    </row>
    <row r="118" spans="2:3" x14ac:dyDescent="0.25">
      <c r="B118" s="1" t="s">
        <v>126</v>
      </c>
      <c r="C118" s="1" t="s">
        <v>1846</v>
      </c>
    </row>
    <row r="119" spans="2:3" x14ac:dyDescent="0.25">
      <c r="B119" s="1" t="s">
        <v>127</v>
      </c>
      <c r="C119" s="1" t="s">
        <v>1842</v>
      </c>
    </row>
    <row r="120" spans="2:3" x14ac:dyDescent="0.25">
      <c r="B120" s="1" t="s">
        <v>128</v>
      </c>
      <c r="C120" s="1" t="s">
        <v>1842</v>
      </c>
    </row>
    <row r="121" spans="2:3" x14ac:dyDescent="0.25">
      <c r="B121" s="1" t="s">
        <v>129</v>
      </c>
      <c r="C121" s="1" t="s">
        <v>1840</v>
      </c>
    </row>
    <row r="122" spans="2:3" x14ac:dyDescent="0.25">
      <c r="B122" s="1" t="s">
        <v>130</v>
      </c>
      <c r="C122" s="1" t="s">
        <v>1840</v>
      </c>
    </row>
    <row r="123" spans="2:3" x14ac:dyDescent="0.25">
      <c r="B123" s="1" t="s">
        <v>131</v>
      </c>
      <c r="C123" s="1" t="s">
        <v>1840</v>
      </c>
    </row>
    <row r="124" spans="2:3" x14ac:dyDescent="0.25">
      <c r="B124" s="1" t="s">
        <v>132</v>
      </c>
      <c r="C124" s="1" t="s">
        <v>1840</v>
      </c>
    </row>
    <row r="125" spans="2:3" x14ac:dyDescent="0.25">
      <c r="B125" s="1" t="s">
        <v>133</v>
      </c>
      <c r="C125" s="1" t="s">
        <v>1843</v>
      </c>
    </row>
    <row r="126" spans="2:3" x14ac:dyDescent="0.25">
      <c r="B126" s="1" t="s">
        <v>134</v>
      </c>
      <c r="C126" s="1" t="s">
        <v>1841</v>
      </c>
    </row>
    <row r="127" spans="2:3" x14ac:dyDescent="0.25">
      <c r="B127" s="1" t="s">
        <v>135</v>
      </c>
      <c r="C127" s="1" t="s">
        <v>1847</v>
      </c>
    </row>
    <row r="128" spans="2:3" x14ac:dyDescent="0.25">
      <c r="B128" s="1" t="s">
        <v>136</v>
      </c>
      <c r="C128" s="1" t="s">
        <v>1843</v>
      </c>
    </row>
    <row r="129" spans="2:10" x14ac:dyDescent="0.25">
      <c r="B129" s="1" t="s">
        <v>137</v>
      </c>
      <c r="C129" s="1" t="s">
        <v>1842</v>
      </c>
    </row>
    <row r="130" spans="2:10" x14ac:dyDescent="0.25">
      <c r="B130" s="1" t="s">
        <v>138</v>
      </c>
      <c r="C130" s="1" t="s">
        <v>1840</v>
      </c>
    </row>
    <row r="131" spans="2:10" x14ac:dyDescent="0.25">
      <c r="B131" s="1" t="s">
        <v>139</v>
      </c>
      <c r="C131" s="1" t="s">
        <v>1843</v>
      </c>
    </row>
    <row r="132" spans="2:10" x14ac:dyDescent="0.25">
      <c r="B132" s="1" t="s">
        <v>140</v>
      </c>
      <c r="C132" s="1" t="s">
        <v>1842</v>
      </c>
    </row>
    <row r="133" spans="2:10" x14ac:dyDescent="0.25">
      <c r="B133" s="1" t="s">
        <v>141</v>
      </c>
      <c r="C133" s="1" t="s">
        <v>1846</v>
      </c>
    </row>
    <row r="134" spans="2:10" x14ac:dyDescent="0.25">
      <c r="B134" s="1" t="s">
        <v>142</v>
      </c>
      <c r="C134" s="1" t="s">
        <v>1840</v>
      </c>
    </row>
    <row r="135" spans="2:10" x14ac:dyDescent="0.25">
      <c r="B135" s="1" t="s">
        <v>143</v>
      </c>
      <c r="C135" s="1" t="s">
        <v>1841</v>
      </c>
    </row>
    <row r="136" spans="2:10" x14ac:dyDescent="0.25">
      <c r="B136" s="1" t="s">
        <v>144</v>
      </c>
      <c r="C136" s="1" t="s">
        <v>1843</v>
      </c>
    </row>
    <row r="137" spans="2:10" x14ac:dyDescent="0.25">
      <c r="B137" s="1" t="s">
        <v>145</v>
      </c>
      <c r="C137" s="1" t="s">
        <v>1843</v>
      </c>
    </row>
    <row r="140" spans="2:10" x14ac:dyDescent="0.25">
      <c r="B140" s="37" t="s">
        <v>1852</v>
      </c>
      <c r="C140" s="32"/>
      <c r="D140" s="32"/>
      <c r="E140" s="32"/>
      <c r="F140" s="32"/>
      <c r="G140" s="32"/>
      <c r="H140" s="32"/>
      <c r="I140" s="32"/>
      <c r="J140" s="32"/>
    </row>
    <row r="142" spans="2:10" x14ac:dyDescent="0.25">
      <c r="C142" s="41" t="s">
        <v>1827</v>
      </c>
    </row>
    <row r="144" spans="2:10" x14ac:dyDescent="0.25">
      <c r="B144" s="42" t="s">
        <v>1849</v>
      </c>
      <c r="C144" s="29">
        <f>MAX(Perspectivas_Globales[under-five deaths ])</f>
        <v>2100</v>
      </c>
    </row>
    <row r="145" spans="2:3" x14ac:dyDescent="0.25">
      <c r="B145" s="42" t="s">
        <v>1850</v>
      </c>
      <c r="C145" s="29">
        <f>MIN(Perspectivas_Globales[under-five deaths ])</f>
        <v>0</v>
      </c>
    </row>
    <row r="146" spans="2:3" x14ac:dyDescent="0.25">
      <c r="B146" s="42" t="s">
        <v>1851</v>
      </c>
      <c r="C146" s="29">
        <f>AVERAGE(Perspectivas_Globales[under-five deaths ])</f>
        <v>44.220133414190421</v>
      </c>
    </row>
    <row r="147" spans="2:3" x14ac:dyDescent="0.25">
      <c r="B147" s="43"/>
    </row>
    <row r="148" spans="2:3" x14ac:dyDescent="0.25">
      <c r="B148" s="42" t="s">
        <v>1854</v>
      </c>
      <c r="C148" s="25" t="s">
        <v>1859</v>
      </c>
    </row>
    <row r="149" spans="2:3" x14ac:dyDescent="0.25">
      <c r="B149" s="42" t="s">
        <v>1855</v>
      </c>
      <c r="C149" s="25" t="s">
        <v>1870</v>
      </c>
    </row>
    <row r="150" spans="2:3" x14ac:dyDescent="0.25">
      <c r="B150" s="42" t="s">
        <v>1856</v>
      </c>
      <c r="C150" s="25" t="s">
        <v>1858</v>
      </c>
    </row>
    <row r="151" spans="2:3" x14ac:dyDescent="0.25">
      <c r="B151" s="43"/>
    </row>
    <row r="152" spans="2:3" x14ac:dyDescent="0.25">
      <c r="B152" s="43" t="s">
        <v>1861</v>
      </c>
      <c r="C152" t="s">
        <v>1862</v>
      </c>
    </row>
    <row r="154" spans="2:3" x14ac:dyDescent="0.25">
      <c r="C154" s="44" t="s">
        <v>1863</v>
      </c>
    </row>
    <row r="156" spans="2:3" x14ac:dyDescent="0.25">
      <c r="B156" s="42" t="s">
        <v>1849</v>
      </c>
      <c r="C156" s="29">
        <f>MAX(Perspectivas_Globales[[#Data],[#Totals],[Life expectancy ]])</f>
        <v>89</v>
      </c>
    </row>
    <row r="157" spans="2:3" x14ac:dyDescent="0.25">
      <c r="B157" s="42" t="s">
        <v>1850</v>
      </c>
      <c r="C157" s="29">
        <f>MIN(Perspectivas_Globales[[#Data],[#Totals],[Life expectancy ]])</f>
        <v>44</v>
      </c>
    </row>
    <row r="158" spans="2:3" x14ac:dyDescent="0.25">
      <c r="B158" s="42" t="s">
        <v>1851</v>
      </c>
      <c r="C158" s="29">
        <f>AVERAGE(Perspectivas_Globales[[#Data],[#Totals],[Life expectancy ]])</f>
        <v>69.302304426925431</v>
      </c>
    </row>
    <row r="160" spans="2:3" x14ac:dyDescent="0.25">
      <c r="B160" s="42" t="s">
        <v>1864</v>
      </c>
      <c r="C160" s="25" t="s">
        <v>1868</v>
      </c>
    </row>
    <row r="161" spans="2:10" x14ac:dyDescent="0.25">
      <c r="B161" s="42" t="s">
        <v>1865</v>
      </c>
      <c r="C161" s="25" t="s">
        <v>1871</v>
      </c>
    </row>
    <row r="162" spans="2:10" x14ac:dyDescent="0.25">
      <c r="B162" s="42" t="s">
        <v>1866</v>
      </c>
      <c r="C162" s="25" t="s">
        <v>1867</v>
      </c>
    </row>
    <row r="169" spans="2:10" x14ac:dyDescent="0.25">
      <c r="B169" s="40" t="s">
        <v>1875</v>
      </c>
      <c r="C169" s="32"/>
      <c r="D169" s="32"/>
      <c r="E169" s="32"/>
      <c r="F169" s="32"/>
      <c r="G169" s="32"/>
      <c r="H169" s="32"/>
      <c r="I169" s="32"/>
      <c r="J169" s="32"/>
    </row>
    <row r="170" spans="2:10" ht="15.75" thickBot="1" x14ac:dyDescent="0.3"/>
    <row r="171" spans="2:10" ht="15.75" thickBot="1" x14ac:dyDescent="0.3">
      <c r="B171" s="2" t="s">
        <v>0</v>
      </c>
      <c r="D171" s="13" t="s">
        <v>1839</v>
      </c>
    </row>
    <row r="172" spans="2:10" x14ac:dyDescent="0.25">
      <c r="B172" s="36" t="s">
        <v>11</v>
      </c>
      <c r="D172" s="8" t="s">
        <v>1840</v>
      </c>
    </row>
    <row r="173" spans="2:10" x14ac:dyDescent="0.25">
      <c r="B173" s="1" t="s">
        <v>13</v>
      </c>
      <c r="D173" s="1" t="s">
        <v>1842</v>
      </c>
    </row>
    <row r="174" spans="2:10" x14ac:dyDescent="0.25">
      <c r="B174" s="1" t="s">
        <v>14</v>
      </c>
      <c r="D174" s="1" t="s">
        <v>1843</v>
      </c>
    </row>
    <row r="175" spans="2:10" x14ac:dyDescent="0.25">
      <c r="B175" s="1" t="s">
        <v>15</v>
      </c>
      <c r="D175" s="1" t="s">
        <v>1846</v>
      </c>
    </row>
    <row r="176" spans="2:10" x14ac:dyDescent="0.25">
      <c r="B176" s="1" t="s">
        <v>16</v>
      </c>
      <c r="D176" s="1" t="s">
        <v>1841</v>
      </c>
    </row>
    <row r="177" spans="2:4" x14ac:dyDescent="0.25">
      <c r="B177" s="1" t="s">
        <v>17</v>
      </c>
      <c r="D177" s="1" t="s">
        <v>1845</v>
      </c>
    </row>
    <row r="178" spans="2:4" x14ac:dyDescent="0.25">
      <c r="B178" s="1" t="s">
        <v>18</v>
      </c>
      <c r="D178" s="1" t="s">
        <v>1847</v>
      </c>
    </row>
    <row r="179" spans="2:4" x14ac:dyDescent="0.25">
      <c r="B179" s="1" t="s">
        <v>20</v>
      </c>
      <c r="D179" s="1" t="s">
        <v>1844</v>
      </c>
    </row>
    <row r="180" spans="2:4" x14ac:dyDescent="0.25">
      <c r="B180" s="1" t="s">
        <v>21</v>
      </c>
    </row>
    <row r="181" spans="2:4" x14ac:dyDescent="0.25">
      <c r="B181" s="1" t="s">
        <v>22</v>
      </c>
    </row>
    <row r="182" spans="2:4" x14ac:dyDescent="0.25">
      <c r="B182" s="1" t="s">
        <v>23</v>
      </c>
    </row>
    <row r="183" spans="2:4" x14ac:dyDescent="0.25">
      <c r="B183" s="1" t="s">
        <v>24</v>
      </c>
    </row>
    <row r="184" spans="2:4" x14ac:dyDescent="0.25">
      <c r="B184" s="1" t="s">
        <v>25</v>
      </c>
    </row>
    <row r="185" spans="2:4" x14ac:dyDescent="0.25">
      <c r="B185" s="1" t="s">
        <v>26</v>
      </c>
    </row>
    <row r="186" spans="2:4" x14ac:dyDescent="0.25">
      <c r="B186" s="1" t="s">
        <v>27</v>
      </c>
    </row>
    <row r="187" spans="2:4" x14ac:dyDescent="0.25">
      <c r="B187" s="1" t="s">
        <v>28</v>
      </c>
    </row>
    <row r="188" spans="2:4" x14ac:dyDescent="0.25">
      <c r="B188" s="1" t="s">
        <v>29</v>
      </c>
    </row>
    <row r="189" spans="2:4" x14ac:dyDescent="0.25">
      <c r="B189" s="1" t="s">
        <v>30</v>
      </c>
    </row>
    <row r="190" spans="2:4" x14ac:dyDescent="0.25">
      <c r="B190" s="1" t="s">
        <v>31</v>
      </c>
    </row>
    <row r="191" spans="2:4" x14ac:dyDescent="0.25">
      <c r="B191" s="1" t="s">
        <v>32</v>
      </c>
    </row>
    <row r="192" spans="2:4" x14ac:dyDescent="0.25">
      <c r="B192" s="1" t="s">
        <v>33</v>
      </c>
    </row>
    <row r="193" spans="2:2" x14ac:dyDescent="0.25">
      <c r="B193" s="1" t="s">
        <v>34</v>
      </c>
    </row>
    <row r="194" spans="2:2" x14ac:dyDescent="0.25">
      <c r="B194" s="1" t="s">
        <v>35</v>
      </c>
    </row>
    <row r="195" spans="2:2" x14ac:dyDescent="0.25">
      <c r="B195" s="1" t="s">
        <v>36</v>
      </c>
    </row>
    <row r="196" spans="2:2" x14ac:dyDescent="0.25">
      <c r="B196" s="1" t="s">
        <v>37</v>
      </c>
    </row>
    <row r="197" spans="2:2" x14ac:dyDescent="0.25">
      <c r="B197" s="1" t="s">
        <v>38</v>
      </c>
    </row>
    <row r="198" spans="2:2" x14ac:dyDescent="0.25">
      <c r="B198" s="1" t="s">
        <v>39</v>
      </c>
    </row>
    <row r="199" spans="2:2" x14ac:dyDescent="0.25">
      <c r="B199" s="1" t="s">
        <v>40</v>
      </c>
    </row>
    <row r="200" spans="2:2" x14ac:dyDescent="0.25">
      <c r="B200" s="1" t="s">
        <v>41</v>
      </c>
    </row>
    <row r="201" spans="2:2" x14ac:dyDescent="0.25">
      <c r="B201" s="1" t="s">
        <v>42</v>
      </c>
    </row>
    <row r="202" spans="2:2" x14ac:dyDescent="0.25">
      <c r="B202" s="1" t="s">
        <v>43</v>
      </c>
    </row>
    <row r="203" spans="2:2" x14ac:dyDescent="0.25">
      <c r="B203" s="1" t="s">
        <v>44</v>
      </c>
    </row>
    <row r="204" spans="2:2" x14ac:dyDescent="0.25">
      <c r="B204" s="1" t="s">
        <v>45</v>
      </c>
    </row>
    <row r="205" spans="2:2" x14ac:dyDescent="0.25">
      <c r="B205" s="1" t="s">
        <v>46</v>
      </c>
    </row>
    <row r="206" spans="2:2" x14ac:dyDescent="0.25">
      <c r="B206" s="1" t="s">
        <v>47</v>
      </c>
    </row>
    <row r="207" spans="2:2" x14ac:dyDescent="0.25">
      <c r="B207" s="1" t="s">
        <v>48</v>
      </c>
    </row>
    <row r="208" spans="2:2" x14ac:dyDescent="0.25">
      <c r="B208" s="1" t="s">
        <v>49</v>
      </c>
    </row>
    <row r="209" spans="2:2" x14ac:dyDescent="0.25">
      <c r="B209" s="1" t="s">
        <v>50</v>
      </c>
    </row>
    <row r="210" spans="2:2" x14ac:dyDescent="0.25">
      <c r="B210" s="1" t="s">
        <v>51</v>
      </c>
    </row>
    <row r="211" spans="2:2" x14ac:dyDescent="0.25">
      <c r="B211" s="1" t="s">
        <v>52</v>
      </c>
    </row>
    <row r="212" spans="2:2" x14ac:dyDescent="0.25">
      <c r="B212" s="1" t="s">
        <v>53</v>
      </c>
    </row>
    <row r="213" spans="2:2" x14ac:dyDescent="0.25">
      <c r="B213" s="1" t="s">
        <v>54</v>
      </c>
    </row>
    <row r="214" spans="2:2" x14ac:dyDescent="0.25">
      <c r="B214" s="1" t="s">
        <v>55</v>
      </c>
    </row>
    <row r="215" spans="2:2" x14ac:dyDescent="0.25">
      <c r="B215" s="1" t="s">
        <v>56</v>
      </c>
    </row>
    <row r="216" spans="2:2" x14ac:dyDescent="0.25">
      <c r="B216" s="1" t="s">
        <v>57</v>
      </c>
    </row>
    <row r="217" spans="2:2" x14ac:dyDescent="0.25">
      <c r="B217" s="1" t="s">
        <v>58</v>
      </c>
    </row>
    <row r="218" spans="2:2" x14ac:dyDescent="0.25">
      <c r="B218" s="1" t="s">
        <v>59</v>
      </c>
    </row>
    <row r="219" spans="2:2" x14ac:dyDescent="0.25">
      <c r="B219" s="1" t="s">
        <v>60</v>
      </c>
    </row>
    <row r="220" spans="2:2" x14ac:dyDescent="0.25">
      <c r="B220" s="1" t="s">
        <v>61</v>
      </c>
    </row>
    <row r="221" spans="2:2" x14ac:dyDescent="0.25">
      <c r="B221" s="1" t="s">
        <v>62</v>
      </c>
    </row>
    <row r="222" spans="2:2" x14ac:dyDescent="0.25">
      <c r="B222" s="1" t="s">
        <v>63</v>
      </c>
    </row>
    <row r="223" spans="2:2" x14ac:dyDescent="0.25">
      <c r="B223" s="1" t="s">
        <v>64</v>
      </c>
    </row>
    <row r="224" spans="2:2" x14ac:dyDescent="0.25">
      <c r="B224" s="1" t="s">
        <v>65</v>
      </c>
    </row>
    <row r="225" spans="2:2" x14ac:dyDescent="0.25">
      <c r="B225" s="1" t="s">
        <v>66</v>
      </c>
    </row>
    <row r="226" spans="2:2" x14ac:dyDescent="0.25">
      <c r="B226" s="1" t="s">
        <v>67</v>
      </c>
    </row>
    <row r="227" spans="2:2" x14ac:dyDescent="0.25">
      <c r="B227" s="1" t="s">
        <v>68</v>
      </c>
    </row>
    <row r="228" spans="2:2" x14ac:dyDescent="0.25">
      <c r="B228" s="1" t="s">
        <v>69</v>
      </c>
    </row>
    <row r="229" spans="2:2" x14ac:dyDescent="0.25">
      <c r="B229" s="1" t="s">
        <v>70</v>
      </c>
    </row>
    <row r="230" spans="2:2" x14ac:dyDescent="0.25">
      <c r="B230" s="1" t="s">
        <v>71</v>
      </c>
    </row>
    <row r="231" spans="2:2" x14ac:dyDescent="0.25">
      <c r="B231" s="1" t="s">
        <v>72</v>
      </c>
    </row>
    <row r="232" spans="2:2" x14ac:dyDescent="0.25">
      <c r="B232" s="1" t="s">
        <v>73</v>
      </c>
    </row>
    <row r="233" spans="2:2" x14ac:dyDescent="0.25">
      <c r="B233" s="1" t="s">
        <v>74</v>
      </c>
    </row>
    <row r="234" spans="2:2" x14ac:dyDescent="0.25">
      <c r="B234" s="1" t="s">
        <v>75</v>
      </c>
    </row>
    <row r="235" spans="2:2" x14ac:dyDescent="0.25">
      <c r="B235" s="1" t="s">
        <v>76</v>
      </c>
    </row>
    <row r="236" spans="2:2" x14ac:dyDescent="0.25">
      <c r="B236" s="1" t="s">
        <v>77</v>
      </c>
    </row>
    <row r="237" spans="2:2" x14ac:dyDescent="0.25">
      <c r="B237" s="1" t="s">
        <v>78</v>
      </c>
    </row>
    <row r="238" spans="2:2" x14ac:dyDescent="0.25">
      <c r="B238" s="1" t="s">
        <v>79</v>
      </c>
    </row>
    <row r="239" spans="2:2" x14ac:dyDescent="0.25">
      <c r="B239" s="1" t="s">
        <v>80</v>
      </c>
    </row>
    <row r="240" spans="2:2" x14ac:dyDescent="0.25">
      <c r="B240" s="1" t="s">
        <v>81</v>
      </c>
    </row>
    <row r="241" spans="2:2" x14ac:dyDescent="0.25">
      <c r="B241" s="1" t="s">
        <v>82</v>
      </c>
    </row>
    <row r="242" spans="2:2" x14ac:dyDescent="0.25">
      <c r="B242" s="1" t="s">
        <v>83</v>
      </c>
    </row>
    <row r="243" spans="2:2" x14ac:dyDescent="0.25">
      <c r="B243" s="1" t="s">
        <v>84</v>
      </c>
    </row>
    <row r="244" spans="2:2" x14ac:dyDescent="0.25">
      <c r="B244" s="1" t="s">
        <v>85</v>
      </c>
    </row>
    <row r="245" spans="2:2" x14ac:dyDescent="0.25">
      <c r="B245" s="1" t="s">
        <v>86</v>
      </c>
    </row>
    <row r="246" spans="2:2" x14ac:dyDescent="0.25">
      <c r="B246" s="1" t="s">
        <v>87</v>
      </c>
    </row>
    <row r="247" spans="2:2" x14ac:dyDescent="0.25">
      <c r="B247" s="1" t="s">
        <v>88</v>
      </c>
    </row>
    <row r="248" spans="2:2" x14ac:dyDescent="0.25">
      <c r="B248" s="1" t="s">
        <v>89</v>
      </c>
    </row>
    <row r="249" spans="2:2" x14ac:dyDescent="0.25">
      <c r="B249" s="1" t="s">
        <v>90</v>
      </c>
    </row>
    <row r="250" spans="2:2" x14ac:dyDescent="0.25">
      <c r="B250" s="1" t="s">
        <v>91</v>
      </c>
    </row>
    <row r="251" spans="2:2" x14ac:dyDescent="0.25">
      <c r="B251" s="1" t="s">
        <v>92</v>
      </c>
    </row>
    <row r="252" spans="2:2" x14ac:dyDescent="0.25">
      <c r="B252" s="1" t="s">
        <v>93</v>
      </c>
    </row>
    <row r="253" spans="2:2" x14ac:dyDescent="0.25">
      <c r="B253" s="1" t="s">
        <v>94</v>
      </c>
    </row>
    <row r="254" spans="2:2" x14ac:dyDescent="0.25">
      <c r="B254" s="1" t="s">
        <v>95</v>
      </c>
    </row>
    <row r="255" spans="2:2" x14ac:dyDescent="0.25">
      <c r="B255" s="1" t="s">
        <v>96</v>
      </c>
    </row>
    <row r="256" spans="2:2" x14ac:dyDescent="0.25">
      <c r="B256" s="1" t="s">
        <v>97</v>
      </c>
    </row>
    <row r="257" spans="2:2" x14ac:dyDescent="0.25">
      <c r="B257" s="1" t="s">
        <v>98</v>
      </c>
    </row>
    <row r="258" spans="2:2" x14ac:dyDescent="0.25">
      <c r="B258" s="1" t="s">
        <v>99</v>
      </c>
    </row>
    <row r="259" spans="2:2" x14ac:dyDescent="0.25">
      <c r="B259" s="1" t="s">
        <v>100</v>
      </c>
    </row>
    <row r="260" spans="2:2" x14ac:dyDescent="0.25">
      <c r="B260" s="1" t="s">
        <v>101</v>
      </c>
    </row>
    <row r="261" spans="2:2" x14ac:dyDescent="0.25">
      <c r="B261" s="1" t="s">
        <v>102</v>
      </c>
    </row>
    <row r="262" spans="2:2" x14ac:dyDescent="0.25">
      <c r="B262" s="1" t="s">
        <v>103</v>
      </c>
    </row>
    <row r="263" spans="2:2" x14ac:dyDescent="0.25">
      <c r="B263" s="1" t="s">
        <v>104</v>
      </c>
    </row>
    <row r="264" spans="2:2" x14ac:dyDescent="0.25">
      <c r="B264" s="1" t="s">
        <v>105</v>
      </c>
    </row>
    <row r="265" spans="2:2" x14ac:dyDescent="0.25">
      <c r="B265" s="1" t="s">
        <v>106</v>
      </c>
    </row>
    <row r="266" spans="2:2" x14ac:dyDescent="0.25">
      <c r="B266" s="1" t="s">
        <v>107</v>
      </c>
    </row>
    <row r="267" spans="2:2" x14ac:dyDescent="0.25">
      <c r="B267" s="1" t="s">
        <v>108</v>
      </c>
    </row>
    <row r="268" spans="2:2" x14ac:dyDescent="0.25">
      <c r="B268" s="1" t="s">
        <v>109</v>
      </c>
    </row>
    <row r="269" spans="2:2" x14ac:dyDescent="0.25">
      <c r="B269" s="1" t="s">
        <v>110</v>
      </c>
    </row>
    <row r="270" spans="2:2" x14ac:dyDescent="0.25">
      <c r="B270" s="1" t="s">
        <v>111</v>
      </c>
    </row>
    <row r="271" spans="2:2" x14ac:dyDescent="0.25">
      <c r="B271" s="1" t="s">
        <v>112</v>
      </c>
    </row>
    <row r="272" spans="2:2" x14ac:dyDescent="0.25">
      <c r="B272" s="1" t="s">
        <v>113</v>
      </c>
    </row>
    <row r="273" spans="2:2" x14ac:dyDescent="0.25">
      <c r="B273" s="1" t="s">
        <v>114</v>
      </c>
    </row>
    <row r="274" spans="2:2" x14ac:dyDescent="0.25">
      <c r="B274" s="1" t="s">
        <v>115</v>
      </c>
    </row>
    <row r="275" spans="2:2" x14ac:dyDescent="0.25">
      <c r="B275" s="1" t="s">
        <v>116</v>
      </c>
    </row>
    <row r="276" spans="2:2" x14ac:dyDescent="0.25">
      <c r="B276" s="1" t="s">
        <v>117</v>
      </c>
    </row>
    <row r="277" spans="2:2" x14ac:dyDescent="0.25">
      <c r="B277" s="1" t="s">
        <v>118</v>
      </c>
    </row>
    <row r="278" spans="2:2" x14ac:dyDescent="0.25">
      <c r="B278" s="1" t="s">
        <v>119</v>
      </c>
    </row>
    <row r="279" spans="2:2" x14ac:dyDescent="0.25">
      <c r="B279" s="1" t="s">
        <v>120</v>
      </c>
    </row>
    <row r="280" spans="2:2" x14ac:dyDescent="0.25">
      <c r="B280" s="1" t="s">
        <v>121</v>
      </c>
    </row>
    <row r="281" spans="2:2" x14ac:dyDescent="0.25">
      <c r="B281" s="1" t="s">
        <v>122</v>
      </c>
    </row>
    <row r="282" spans="2:2" x14ac:dyDescent="0.25">
      <c r="B282" s="1" t="s">
        <v>123</v>
      </c>
    </row>
    <row r="283" spans="2:2" x14ac:dyDescent="0.25">
      <c r="B283" s="1" t="s">
        <v>124</v>
      </c>
    </row>
    <row r="284" spans="2:2" x14ac:dyDescent="0.25">
      <c r="B284" s="1" t="s">
        <v>125</v>
      </c>
    </row>
    <row r="285" spans="2:2" x14ac:dyDescent="0.25">
      <c r="B285" s="1" t="s">
        <v>126</v>
      </c>
    </row>
    <row r="286" spans="2:2" x14ac:dyDescent="0.25">
      <c r="B286" s="1" t="s">
        <v>127</v>
      </c>
    </row>
    <row r="287" spans="2:2" x14ac:dyDescent="0.25">
      <c r="B287" s="1" t="s">
        <v>128</v>
      </c>
    </row>
    <row r="288" spans="2:2" x14ac:dyDescent="0.25">
      <c r="B288" s="1" t="s">
        <v>129</v>
      </c>
    </row>
    <row r="289" spans="2:2" x14ac:dyDescent="0.25">
      <c r="B289" s="1" t="s">
        <v>130</v>
      </c>
    </row>
    <row r="290" spans="2:2" x14ac:dyDescent="0.25">
      <c r="B290" s="1" t="s">
        <v>131</v>
      </c>
    </row>
    <row r="291" spans="2:2" x14ac:dyDescent="0.25">
      <c r="B291" s="1" t="s">
        <v>132</v>
      </c>
    </row>
    <row r="292" spans="2:2" x14ac:dyDescent="0.25">
      <c r="B292" s="1" t="s">
        <v>133</v>
      </c>
    </row>
    <row r="293" spans="2:2" x14ac:dyDescent="0.25">
      <c r="B293" s="1" t="s">
        <v>134</v>
      </c>
    </row>
    <row r="294" spans="2:2" x14ac:dyDescent="0.25">
      <c r="B294" s="1" t="s">
        <v>135</v>
      </c>
    </row>
    <row r="295" spans="2:2" x14ac:dyDescent="0.25">
      <c r="B295" s="1" t="s">
        <v>136</v>
      </c>
    </row>
    <row r="296" spans="2:2" x14ac:dyDescent="0.25">
      <c r="B296" s="1" t="s">
        <v>137</v>
      </c>
    </row>
    <row r="297" spans="2:2" x14ac:dyDescent="0.25">
      <c r="B297" s="1" t="s">
        <v>138</v>
      </c>
    </row>
    <row r="298" spans="2:2" x14ac:dyDescent="0.25">
      <c r="B298" s="1" t="s">
        <v>139</v>
      </c>
    </row>
    <row r="299" spans="2:2" x14ac:dyDescent="0.25">
      <c r="B299" s="1" t="s">
        <v>140</v>
      </c>
    </row>
    <row r="300" spans="2:2" x14ac:dyDescent="0.25">
      <c r="B300" s="1" t="s">
        <v>141</v>
      </c>
    </row>
    <row r="301" spans="2:2" x14ac:dyDescent="0.25">
      <c r="B301" s="1" t="s">
        <v>142</v>
      </c>
    </row>
    <row r="302" spans="2:2" x14ac:dyDescent="0.25">
      <c r="B302" s="1" t="s">
        <v>143</v>
      </c>
    </row>
    <row r="303" spans="2:2" x14ac:dyDescent="0.25">
      <c r="B303" s="1" t="s">
        <v>144</v>
      </c>
    </row>
    <row r="304" spans="2:2" x14ac:dyDescent="0.25">
      <c r="B304" s="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E043-6C81-45D7-90FE-854E5D9FC8C8}">
  <sheetPr>
    <tabColor theme="8" tint="0.39997558519241921"/>
  </sheetPr>
  <dimension ref="A3:Y275"/>
  <sheetViews>
    <sheetView showGridLines="0" workbookViewId="0">
      <selection activeCell="AA24" sqref="AA24"/>
    </sheetView>
  </sheetViews>
  <sheetFormatPr baseColWidth="10" defaultRowHeight="15" x14ac:dyDescent="0.25"/>
  <cols>
    <col min="1" max="1" width="17.5703125" bestFit="1" customWidth="1"/>
    <col min="2" max="2" width="15.5703125" bestFit="1" customWidth="1"/>
    <col min="3" max="3" width="23" bestFit="1" customWidth="1"/>
    <col min="4" max="4" width="9.140625" bestFit="1" customWidth="1"/>
    <col min="5" max="5" width="15.42578125" bestFit="1" customWidth="1"/>
    <col min="6" max="6" width="14.42578125" bestFit="1" customWidth="1"/>
    <col min="7" max="7" width="19.42578125" customWidth="1"/>
    <col min="8" max="8" width="15.5703125" bestFit="1" customWidth="1"/>
    <col min="9" max="9" width="16.42578125" bestFit="1" customWidth="1"/>
    <col min="10" max="10" width="19" bestFit="1" customWidth="1"/>
    <col min="16" max="16" width="18.140625" customWidth="1"/>
    <col min="17" max="17" width="9.85546875" bestFit="1" customWidth="1"/>
    <col min="18" max="18" width="30.5703125" bestFit="1" customWidth="1"/>
    <col min="24" max="24" width="12.5703125" bestFit="1" customWidth="1"/>
    <col min="25" max="25" width="30.5703125" bestFit="1" customWidth="1"/>
  </cols>
  <sheetData>
    <row r="3" spans="1:25" x14ac:dyDescent="0.25">
      <c r="D3" s="128" t="s">
        <v>1952</v>
      </c>
      <c r="E3" s="128"/>
      <c r="F3" s="128"/>
      <c r="G3" s="43"/>
    </row>
    <row r="5" spans="1:25" x14ac:dyDescent="0.25">
      <c r="A5" s="101" t="s">
        <v>1934</v>
      </c>
      <c r="H5" s="101" t="s">
        <v>1937</v>
      </c>
      <c r="O5" s="101" t="s">
        <v>1949</v>
      </c>
    </row>
    <row r="6" spans="1:25" x14ac:dyDescent="0.25">
      <c r="B6" s="102" t="s">
        <v>1881</v>
      </c>
      <c r="C6" s="9" t="s">
        <v>1882</v>
      </c>
      <c r="I6" s="102" t="s">
        <v>1942</v>
      </c>
      <c r="J6" s="9" t="s">
        <v>1941</v>
      </c>
      <c r="P6" s="106" t="s">
        <v>1821</v>
      </c>
      <c r="Q6" t="s">
        <v>1948</v>
      </c>
      <c r="R6" s="103"/>
      <c r="W6" s="101" t="s">
        <v>1953</v>
      </c>
    </row>
    <row r="7" spans="1:25" x14ac:dyDescent="0.25">
      <c r="B7" s="43" t="s">
        <v>1843</v>
      </c>
      <c r="C7" s="103">
        <v>241.12980769230768</v>
      </c>
      <c r="I7" s="43" t="s">
        <v>1843</v>
      </c>
      <c r="J7" s="103">
        <v>1253.9399999999991</v>
      </c>
      <c r="R7" s="103"/>
      <c r="X7" s="102" t="s">
        <v>1819</v>
      </c>
      <c r="Y7" s="9" t="s">
        <v>1950</v>
      </c>
    </row>
    <row r="8" spans="1:25" x14ac:dyDescent="0.25">
      <c r="B8" s="43" t="s">
        <v>1840</v>
      </c>
      <c r="C8" s="103">
        <v>141.50354609929079</v>
      </c>
      <c r="I8" s="43" t="s">
        <v>1840</v>
      </c>
      <c r="J8" s="103">
        <v>758.73000000000047</v>
      </c>
      <c r="P8" s="102" t="s">
        <v>1818</v>
      </c>
      <c r="Q8" s="102" t="s">
        <v>1819</v>
      </c>
      <c r="R8" s="103" t="s">
        <v>1950</v>
      </c>
      <c r="X8" s="9">
        <v>2010</v>
      </c>
      <c r="Y8" s="103">
        <v>69.127343750000037</v>
      </c>
    </row>
    <row r="9" spans="1:25" x14ac:dyDescent="0.25">
      <c r="B9" s="43" t="s">
        <v>1842</v>
      </c>
      <c r="C9" s="103">
        <v>98.516778523489933</v>
      </c>
      <c r="I9" s="43" t="s">
        <v>1842</v>
      </c>
      <c r="J9" s="103">
        <v>3637.0600000000004</v>
      </c>
      <c r="P9" s="9" t="s">
        <v>11</v>
      </c>
      <c r="Q9" s="9"/>
      <c r="R9" s="103">
        <v>58.193749999999994</v>
      </c>
      <c r="X9" s="9">
        <v>2011</v>
      </c>
      <c r="Y9" s="103">
        <v>69.863076923076946</v>
      </c>
    </row>
    <row r="10" spans="1:25" x14ac:dyDescent="0.25">
      <c r="I10" s="9" t="s">
        <v>1933</v>
      </c>
      <c r="J10" s="103">
        <v>5649.73</v>
      </c>
      <c r="R10" s="103"/>
      <c r="X10" s="9">
        <v>2012</v>
      </c>
      <c r="Y10" s="103">
        <v>70.244961240310062</v>
      </c>
    </row>
    <row r="11" spans="1:25" x14ac:dyDescent="0.25">
      <c r="P11" s="9" t="s">
        <v>13</v>
      </c>
      <c r="Q11" s="9"/>
      <c r="R11" s="103">
        <v>75.156249999999986</v>
      </c>
      <c r="X11" s="9">
        <v>2013</v>
      </c>
      <c r="Y11" s="103">
        <v>70.387692307692291</v>
      </c>
    </row>
    <row r="12" spans="1:25" x14ac:dyDescent="0.25">
      <c r="R12" s="103"/>
      <c r="X12" s="9">
        <v>2014</v>
      </c>
      <c r="Y12" s="103">
        <v>70.519847328244296</v>
      </c>
    </row>
    <row r="13" spans="1:25" x14ac:dyDescent="0.25">
      <c r="P13" s="9" t="s">
        <v>14</v>
      </c>
      <c r="Q13" s="9"/>
      <c r="R13" s="103">
        <v>74.209090909090889</v>
      </c>
      <c r="X13" s="9">
        <v>2015</v>
      </c>
      <c r="Y13" s="103">
        <v>71.400000000000006</v>
      </c>
    </row>
    <row r="14" spans="1:25" x14ac:dyDescent="0.25">
      <c r="R14" s="103"/>
      <c r="X14" s="9" t="s">
        <v>1933</v>
      </c>
      <c r="Y14" s="9">
        <v>70.035999999999959</v>
      </c>
    </row>
    <row r="15" spans="1:25" x14ac:dyDescent="0.25">
      <c r="P15" s="9" t="s">
        <v>15</v>
      </c>
      <c r="Q15" s="9"/>
      <c r="R15" s="103">
        <v>50.675000000000004</v>
      </c>
    </row>
    <row r="16" spans="1:25" x14ac:dyDescent="0.25">
      <c r="R16" s="103"/>
    </row>
    <row r="17" spans="1:18" x14ac:dyDescent="0.25">
      <c r="P17" s="9" t="s">
        <v>16</v>
      </c>
      <c r="Q17" s="9"/>
      <c r="R17" s="103">
        <v>75.238461538461536</v>
      </c>
    </row>
    <row r="18" spans="1:18" x14ac:dyDescent="0.25">
      <c r="R18" s="103"/>
    </row>
    <row r="19" spans="1:18" x14ac:dyDescent="0.25">
      <c r="P19" s="9" t="s">
        <v>17</v>
      </c>
      <c r="Q19" s="9"/>
      <c r="R19" s="103">
        <v>73.306666666666672</v>
      </c>
    </row>
    <row r="20" spans="1:18" x14ac:dyDescent="0.25">
      <c r="A20" s="101" t="s">
        <v>1943</v>
      </c>
      <c r="R20" s="103"/>
    </row>
    <row r="21" spans="1:18" x14ac:dyDescent="0.25">
      <c r="A21" s="101"/>
      <c r="B21" s="102" t="s">
        <v>1818</v>
      </c>
      <c r="C21" s="102" t="s">
        <v>1881</v>
      </c>
      <c r="D21" s="102" t="s">
        <v>1819</v>
      </c>
      <c r="E21" s="9" t="s">
        <v>1935</v>
      </c>
      <c r="F21" s="9" t="s">
        <v>1936</v>
      </c>
      <c r="G21" s="9"/>
      <c r="P21" s="9" t="s">
        <v>18</v>
      </c>
      <c r="Q21" s="9"/>
      <c r="R21" s="103">
        <v>81.907142857142858</v>
      </c>
    </row>
    <row r="22" spans="1:18" x14ac:dyDescent="0.25">
      <c r="B22" s="9" t="s">
        <v>16</v>
      </c>
      <c r="C22" s="9"/>
      <c r="D22" s="9"/>
      <c r="E22" s="105"/>
      <c r="F22" s="105"/>
      <c r="G22" s="105"/>
      <c r="R22" s="103"/>
    </row>
    <row r="23" spans="1:18" x14ac:dyDescent="0.25">
      <c r="B23" s="9" t="s">
        <v>16</v>
      </c>
      <c r="C23" s="9" t="s">
        <v>1846</v>
      </c>
      <c r="D23" s="9"/>
      <c r="E23" s="105"/>
      <c r="F23" s="104"/>
      <c r="G23" s="104"/>
      <c r="P23" s="9" t="s">
        <v>20</v>
      </c>
      <c r="Q23" s="9"/>
      <c r="R23" s="103">
        <v>81.479999999999976</v>
      </c>
    </row>
    <row r="24" spans="1:18" x14ac:dyDescent="0.25">
      <c r="B24" s="9" t="s">
        <v>16</v>
      </c>
      <c r="C24" s="9" t="s">
        <v>1846</v>
      </c>
      <c r="D24" s="9">
        <v>2010</v>
      </c>
      <c r="E24" s="105">
        <v>0.94000000000000006</v>
      </c>
      <c r="F24" s="104">
        <v>1</v>
      </c>
      <c r="G24" s="104"/>
      <c r="R24" s="103"/>
    </row>
    <row r="25" spans="1:18" x14ac:dyDescent="0.25">
      <c r="B25" s="9" t="s">
        <v>16</v>
      </c>
      <c r="C25" s="9" t="s">
        <v>1846</v>
      </c>
      <c r="D25" s="9">
        <v>2011</v>
      </c>
      <c r="E25" s="105">
        <v>0.91</v>
      </c>
      <c r="F25" s="104">
        <v>1</v>
      </c>
      <c r="G25" s="104"/>
      <c r="P25" s="9" t="s">
        <v>21</v>
      </c>
      <c r="Q25" s="9"/>
      <c r="R25" s="103">
        <v>71.146153846153837</v>
      </c>
    </row>
    <row r="26" spans="1:18" x14ac:dyDescent="0.25">
      <c r="B26" s="9" t="s">
        <v>16</v>
      </c>
      <c r="C26" s="9" t="s">
        <v>1846</v>
      </c>
      <c r="D26" s="9">
        <v>2012</v>
      </c>
      <c r="E26" s="105">
        <v>0.91</v>
      </c>
      <c r="F26" s="104">
        <v>1</v>
      </c>
      <c r="G26" s="104"/>
      <c r="R26" s="103"/>
    </row>
    <row r="27" spans="1:18" x14ac:dyDescent="0.25">
      <c r="B27" s="9" t="s">
        <v>16</v>
      </c>
      <c r="C27" s="9" t="s">
        <v>1846</v>
      </c>
      <c r="D27" s="9">
        <v>2013</v>
      </c>
      <c r="E27" s="105">
        <v>0.94000000000000006</v>
      </c>
      <c r="F27" s="104">
        <v>1</v>
      </c>
      <c r="G27" s="104"/>
      <c r="P27" s="9" t="s">
        <v>22</v>
      </c>
      <c r="Q27" s="9"/>
      <c r="R27" s="103">
        <v>69.966666666666654</v>
      </c>
    </row>
    <row r="28" spans="1:18" x14ac:dyDescent="0.25">
      <c r="B28" s="9" t="s">
        <v>16</v>
      </c>
      <c r="C28" s="9" t="s">
        <v>1846</v>
      </c>
      <c r="D28" s="9">
        <v>2014</v>
      </c>
      <c r="E28" s="105">
        <v>0.94000000000000006</v>
      </c>
      <c r="F28" s="104">
        <v>1</v>
      </c>
      <c r="G28" s="104"/>
      <c r="R28" s="103"/>
    </row>
    <row r="29" spans="1:18" x14ac:dyDescent="0.25">
      <c r="G29" s="104"/>
      <c r="P29" s="9" t="s">
        <v>23</v>
      </c>
      <c r="Q29" s="9"/>
      <c r="R29" s="103">
        <v>69.746666666666684</v>
      </c>
    </row>
    <row r="30" spans="1:18" x14ac:dyDescent="0.25">
      <c r="G30" s="104"/>
      <c r="R30" s="103"/>
    </row>
    <row r="31" spans="1:18" x14ac:dyDescent="0.25">
      <c r="G31" s="104"/>
      <c r="P31" s="9" t="s">
        <v>24</v>
      </c>
      <c r="Q31" s="9"/>
      <c r="R31" s="103">
        <v>80.653333333333322</v>
      </c>
    </row>
    <row r="32" spans="1:18" x14ac:dyDescent="0.25">
      <c r="G32" s="104"/>
      <c r="R32" s="103"/>
    </row>
    <row r="33" spans="7:18" x14ac:dyDescent="0.25">
      <c r="G33" s="104"/>
      <c r="P33" s="9" t="s">
        <v>25</v>
      </c>
      <c r="Q33" s="9"/>
      <c r="R33" s="103">
        <v>69.15333333333335</v>
      </c>
    </row>
    <row r="34" spans="7:18" x14ac:dyDescent="0.25">
      <c r="G34" s="104"/>
      <c r="R34" s="103"/>
    </row>
    <row r="35" spans="7:18" x14ac:dyDescent="0.25">
      <c r="H35" s="101" t="s">
        <v>1945</v>
      </c>
      <c r="P35" s="9" t="s">
        <v>26</v>
      </c>
      <c r="Q35" s="9"/>
      <c r="R35" s="103">
        <v>57.707692307692312</v>
      </c>
    </row>
    <row r="36" spans="7:18" x14ac:dyDescent="0.25">
      <c r="G36" s="101"/>
      <c r="R36" s="103"/>
    </row>
    <row r="37" spans="7:18" x14ac:dyDescent="0.25">
      <c r="G37" s="104"/>
      <c r="I37" s="129" t="s">
        <v>1881</v>
      </c>
      <c r="J37" s="130" t="s">
        <v>1946</v>
      </c>
      <c r="P37" s="9" t="s">
        <v>27</v>
      </c>
      <c r="Q37" s="9"/>
      <c r="R37" s="103">
        <v>65.92</v>
      </c>
    </row>
    <row r="38" spans="7:18" x14ac:dyDescent="0.25">
      <c r="G38" s="104"/>
      <c r="I38" s="132" t="s">
        <v>1846</v>
      </c>
      <c r="J38" s="131">
        <v>13.123076923076923</v>
      </c>
      <c r="R38" s="103"/>
    </row>
    <row r="39" spans="7:18" x14ac:dyDescent="0.25">
      <c r="G39" s="104"/>
      <c r="I39" s="130" t="s">
        <v>16</v>
      </c>
      <c r="J39" s="133">
        <v>10</v>
      </c>
      <c r="P39" s="9" t="s">
        <v>28</v>
      </c>
      <c r="Q39" s="9"/>
      <c r="R39" s="103">
        <v>76.181818181818187</v>
      </c>
    </row>
    <row r="40" spans="7:18" x14ac:dyDescent="0.25">
      <c r="G40" s="104"/>
      <c r="I40" s="130" t="s">
        <v>30</v>
      </c>
      <c r="J40" s="133">
        <v>70</v>
      </c>
      <c r="R40" s="103"/>
    </row>
    <row r="41" spans="7:18" x14ac:dyDescent="0.25">
      <c r="G41" s="104"/>
      <c r="I41" s="130" t="s">
        <v>40</v>
      </c>
      <c r="J41" s="133">
        <v>2</v>
      </c>
      <c r="P41" s="9" t="s">
        <v>29</v>
      </c>
      <c r="Q41" s="9"/>
      <c r="R41" s="103">
        <v>55.406666666666666</v>
      </c>
    </row>
    <row r="42" spans="7:18" x14ac:dyDescent="0.25">
      <c r="G42" s="104"/>
      <c r="I42" s="130" t="s">
        <v>42</v>
      </c>
      <c r="J42" s="133">
        <v>14.133333333333333</v>
      </c>
      <c r="R42" s="103"/>
    </row>
    <row r="43" spans="7:18" x14ac:dyDescent="0.25">
      <c r="G43" s="104"/>
      <c r="I43" s="130" t="s">
        <v>49</v>
      </c>
      <c r="J43" s="133">
        <v>7.4666666666666668</v>
      </c>
      <c r="P43" s="9" t="s">
        <v>30</v>
      </c>
      <c r="Q43" s="9"/>
      <c r="R43" s="103">
        <v>73.273333333333326</v>
      </c>
    </row>
    <row r="44" spans="7:18" x14ac:dyDescent="0.25">
      <c r="G44" s="104"/>
      <c r="I44" s="130" t="s">
        <v>65</v>
      </c>
      <c r="J44" s="133">
        <v>0.5714285714285714</v>
      </c>
      <c r="R44" s="103"/>
    </row>
    <row r="45" spans="7:18" x14ac:dyDescent="0.25">
      <c r="G45" s="104"/>
      <c r="I45" s="130" t="s">
        <v>108</v>
      </c>
      <c r="J45" s="133">
        <v>3.0833333333333335</v>
      </c>
      <c r="P45" s="9" t="s">
        <v>31</v>
      </c>
      <c r="Q45" s="9"/>
      <c r="R45" s="103">
        <v>72.740000000000009</v>
      </c>
    </row>
    <row r="46" spans="7:18" x14ac:dyDescent="0.25">
      <c r="G46" s="104"/>
      <c r="I46" s="130" t="s">
        <v>109</v>
      </c>
      <c r="J46" s="133">
        <v>10.833333333333334</v>
      </c>
      <c r="R46" s="103"/>
    </row>
    <row r="47" spans="7:18" x14ac:dyDescent="0.25">
      <c r="G47" s="104"/>
      <c r="I47" s="130" t="s">
        <v>126</v>
      </c>
      <c r="J47" s="133">
        <v>0</v>
      </c>
      <c r="P47" s="9" t="s">
        <v>32</v>
      </c>
      <c r="Q47" s="9"/>
      <c r="R47" s="103">
        <v>57.233333333333334</v>
      </c>
    </row>
    <row r="48" spans="7:18" x14ac:dyDescent="0.25">
      <c r="G48" s="104"/>
      <c r="I48" s="130" t="s">
        <v>141</v>
      </c>
      <c r="J48" s="133">
        <v>0.6</v>
      </c>
      <c r="R48" s="103"/>
    </row>
    <row r="49" spans="7:18" x14ac:dyDescent="0.25">
      <c r="G49" s="104"/>
      <c r="P49" s="9" t="s">
        <v>33</v>
      </c>
      <c r="Q49" s="9"/>
      <c r="R49" s="103">
        <v>56.027272727272731</v>
      </c>
    </row>
    <row r="50" spans="7:18" x14ac:dyDescent="0.25">
      <c r="G50" s="104"/>
      <c r="R50" s="103"/>
    </row>
    <row r="51" spans="7:18" x14ac:dyDescent="0.25">
      <c r="G51" s="104"/>
      <c r="P51" s="9" t="s">
        <v>34</v>
      </c>
      <c r="Q51" s="9"/>
      <c r="R51" s="103">
        <v>72.623076923076923</v>
      </c>
    </row>
    <row r="52" spans="7:18" x14ac:dyDescent="0.25">
      <c r="G52" s="104"/>
      <c r="R52" s="103"/>
    </row>
    <row r="53" spans="7:18" x14ac:dyDescent="0.25">
      <c r="G53" s="104"/>
      <c r="P53" s="9" t="s">
        <v>35</v>
      </c>
      <c r="Q53" s="9"/>
      <c r="R53" s="103">
        <v>66.433333333333337</v>
      </c>
    </row>
    <row r="54" spans="7:18" x14ac:dyDescent="0.25">
      <c r="G54" s="104"/>
      <c r="R54" s="103"/>
    </row>
    <row r="55" spans="7:18" x14ac:dyDescent="0.25">
      <c r="G55" s="104"/>
      <c r="P55" s="9" t="s">
        <v>36</v>
      </c>
      <c r="Q55" s="9"/>
      <c r="R55" s="103">
        <v>54.86</v>
      </c>
    </row>
    <row r="56" spans="7:18" x14ac:dyDescent="0.25">
      <c r="G56" s="104"/>
      <c r="R56" s="103"/>
    </row>
    <row r="57" spans="7:18" x14ac:dyDescent="0.25">
      <c r="G57" s="104"/>
      <c r="P57" s="9" t="s">
        <v>37</v>
      </c>
      <c r="Q57" s="9"/>
      <c r="R57" s="103">
        <v>82.233333333333334</v>
      </c>
    </row>
    <row r="58" spans="7:18" x14ac:dyDescent="0.25">
      <c r="G58" s="104"/>
      <c r="R58" s="103"/>
    </row>
    <row r="59" spans="7:18" x14ac:dyDescent="0.25">
      <c r="G59" s="104"/>
      <c r="P59" s="9" t="s">
        <v>38</v>
      </c>
      <c r="Q59" s="9"/>
      <c r="R59" s="103">
        <v>51.416666666666664</v>
      </c>
    </row>
    <row r="60" spans="7:18" x14ac:dyDescent="0.25">
      <c r="G60" s="104"/>
      <c r="R60" s="103"/>
    </row>
    <row r="61" spans="7:18" x14ac:dyDescent="0.25">
      <c r="G61" s="104"/>
      <c r="P61" s="9" t="s">
        <v>39</v>
      </c>
      <c r="Q61" s="9"/>
      <c r="R61" s="103">
        <v>52.285714285714292</v>
      </c>
    </row>
    <row r="62" spans="7:18" x14ac:dyDescent="0.25">
      <c r="G62" s="104"/>
      <c r="R62" s="103"/>
    </row>
    <row r="63" spans="7:18" x14ac:dyDescent="0.25">
      <c r="G63" s="104"/>
      <c r="P63" s="9" t="s">
        <v>40</v>
      </c>
      <c r="Q63" s="9"/>
      <c r="R63" s="103">
        <v>79.944444444444429</v>
      </c>
    </row>
    <row r="64" spans="7:18" x14ac:dyDescent="0.25">
      <c r="G64" s="104"/>
      <c r="R64" s="103"/>
    </row>
    <row r="65" spans="7:18" x14ac:dyDescent="0.25">
      <c r="G65" s="104"/>
      <c r="P65" s="9" t="s">
        <v>41</v>
      </c>
      <c r="Q65" s="9"/>
      <c r="R65" s="103">
        <v>74.140000000000015</v>
      </c>
    </row>
    <row r="66" spans="7:18" x14ac:dyDescent="0.25">
      <c r="G66" s="104"/>
      <c r="R66" s="103"/>
    </row>
    <row r="67" spans="7:18" x14ac:dyDescent="0.25">
      <c r="G67" s="104"/>
      <c r="P67" s="9" t="s">
        <v>42</v>
      </c>
      <c r="Q67" s="9"/>
      <c r="R67" s="103">
        <v>73.186666666666682</v>
      </c>
    </row>
    <row r="68" spans="7:18" x14ac:dyDescent="0.25">
      <c r="G68" s="104"/>
      <c r="R68" s="103"/>
    </row>
    <row r="69" spans="7:18" x14ac:dyDescent="0.25">
      <c r="G69" s="104"/>
      <c r="P69" s="9" t="s">
        <v>43</v>
      </c>
      <c r="Q69" s="9"/>
      <c r="R69" s="103">
        <v>61.94166666666667</v>
      </c>
    </row>
    <row r="70" spans="7:18" x14ac:dyDescent="0.25">
      <c r="G70" s="104"/>
      <c r="R70" s="103"/>
    </row>
    <row r="71" spans="7:18" x14ac:dyDescent="0.25">
      <c r="G71" s="104"/>
      <c r="P71" s="9" t="s">
        <v>44</v>
      </c>
      <c r="Q71" s="9"/>
      <c r="R71" s="103">
        <v>78.526666666666671</v>
      </c>
    </row>
    <row r="72" spans="7:18" x14ac:dyDescent="0.25">
      <c r="G72" s="104"/>
      <c r="R72" s="103"/>
    </row>
    <row r="73" spans="7:18" x14ac:dyDescent="0.25">
      <c r="G73" s="104"/>
      <c r="P73" s="9" t="s">
        <v>45</v>
      </c>
      <c r="Q73" s="9"/>
      <c r="R73" s="103">
        <v>76.787499999999994</v>
      </c>
    </row>
    <row r="74" spans="7:18" x14ac:dyDescent="0.25">
      <c r="G74" s="104"/>
      <c r="R74" s="103"/>
    </row>
    <row r="75" spans="7:18" x14ac:dyDescent="0.25">
      <c r="G75" s="104"/>
      <c r="P75" s="9" t="s">
        <v>46</v>
      </c>
      <c r="Q75" s="9"/>
      <c r="R75" s="103">
        <v>79.319999999999993</v>
      </c>
    </row>
    <row r="76" spans="7:18" x14ac:dyDescent="0.25">
      <c r="G76" s="104"/>
      <c r="R76" s="103"/>
    </row>
    <row r="77" spans="7:18" x14ac:dyDescent="0.25">
      <c r="G77" s="104"/>
      <c r="P77" s="9" t="s">
        <v>47</v>
      </c>
      <c r="Q77" s="9"/>
      <c r="R77" s="103">
        <v>62.725000000000001</v>
      </c>
    </row>
    <row r="78" spans="7:18" x14ac:dyDescent="0.25">
      <c r="G78" s="104"/>
      <c r="R78" s="103"/>
    </row>
    <row r="79" spans="7:18" x14ac:dyDescent="0.25">
      <c r="G79" s="104"/>
      <c r="P79" s="9" t="s">
        <v>48</v>
      </c>
      <c r="Q79" s="9"/>
      <c r="R79" s="103">
        <v>72.239999999999995</v>
      </c>
    </row>
    <row r="80" spans="7:18" x14ac:dyDescent="0.25">
      <c r="G80" s="104"/>
      <c r="R80" s="103"/>
    </row>
    <row r="81" spans="7:18" x14ac:dyDescent="0.25">
      <c r="G81" s="104"/>
      <c r="P81" s="9" t="s">
        <v>49</v>
      </c>
      <c r="Q81" s="9"/>
      <c r="R81" s="103">
        <v>74.626666666666679</v>
      </c>
    </row>
    <row r="82" spans="7:18" x14ac:dyDescent="0.25">
      <c r="G82" s="104"/>
      <c r="R82" s="103"/>
    </row>
    <row r="83" spans="7:18" x14ac:dyDescent="0.25">
      <c r="G83" s="104"/>
      <c r="P83" s="9" t="s">
        <v>50</v>
      </c>
      <c r="Q83" s="9"/>
      <c r="R83" s="103">
        <v>71.626666666666679</v>
      </c>
    </row>
    <row r="84" spans="7:18" x14ac:dyDescent="0.25">
      <c r="G84" s="104"/>
      <c r="R84" s="103"/>
    </row>
    <row r="85" spans="7:18" x14ac:dyDescent="0.25">
      <c r="G85" s="104"/>
      <c r="P85" s="9" t="s">
        <v>51</v>
      </c>
      <c r="Q85" s="9"/>
      <c r="R85" s="103">
        <v>57.9</v>
      </c>
    </row>
    <row r="86" spans="7:18" x14ac:dyDescent="0.25">
      <c r="G86" s="104"/>
      <c r="R86" s="103"/>
    </row>
    <row r="87" spans="7:18" x14ac:dyDescent="0.25">
      <c r="G87" s="104"/>
      <c r="P87" s="9" t="s">
        <v>52</v>
      </c>
      <c r="Q87" s="9"/>
      <c r="R87" s="103">
        <v>61.089999999999996</v>
      </c>
    </row>
    <row r="88" spans="7:18" x14ac:dyDescent="0.25">
      <c r="G88" s="104"/>
      <c r="R88" s="103"/>
    </row>
    <row r="89" spans="7:18" x14ac:dyDescent="0.25">
      <c r="G89" s="104"/>
      <c r="P89" s="9" t="s">
        <v>53</v>
      </c>
      <c r="Q89" s="9"/>
      <c r="R89" s="103">
        <v>74.763636363636365</v>
      </c>
    </row>
    <row r="90" spans="7:18" x14ac:dyDescent="0.25">
      <c r="G90" s="104"/>
      <c r="R90" s="103"/>
    </row>
    <row r="91" spans="7:18" x14ac:dyDescent="0.25">
      <c r="G91" s="104"/>
      <c r="P91" s="9" t="s">
        <v>54</v>
      </c>
      <c r="Q91" s="9"/>
      <c r="R91" s="103">
        <v>62.737499999999997</v>
      </c>
    </row>
    <row r="92" spans="7:18" x14ac:dyDescent="0.25">
      <c r="G92" s="104"/>
      <c r="R92" s="103"/>
    </row>
    <row r="93" spans="7:18" x14ac:dyDescent="0.25">
      <c r="G93" s="104"/>
      <c r="P93" s="9" t="s">
        <v>55</v>
      </c>
      <c r="Q93" s="9"/>
      <c r="R93" s="103">
        <v>68.633333333333312</v>
      </c>
    </row>
    <row r="94" spans="7:18" x14ac:dyDescent="0.25">
      <c r="G94" s="104"/>
      <c r="R94" s="103"/>
    </row>
    <row r="95" spans="7:18" x14ac:dyDescent="0.25">
      <c r="G95" s="104"/>
      <c r="P95" s="9" t="s">
        <v>56</v>
      </c>
      <c r="Q95" s="9"/>
      <c r="R95" s="103">
        <v>82.206666666666663</v>
      </c>
    </row>
    <row r="96" spans="7:18" x14ac:dyDescent="0.25">
      <c r="G96" s="104"/>
      <c r="R96" s="103"/>
    </row>
    <row r="97" spans="7:18" x14ac:dyDescent="0.25">
      <c r="G97" s="104"/>
      <c r="P97" s="9" t="s">
        <v>57</v>
      </c>
      <c r="Q97" s="9"/>
      <c r="R97" s="103">
        <v>63</v>
      </c>
    </row>
    <row r="98" spans="7:18" x14ac:dyDescent="0.25">
      <c r="G98" s="104"/>
      <c r="R98" s="103"/>
    </row>
    <row r="99" spans="7:18" x14ac:dyDescent="0.25">
      <c r="G99" s="104"/>
      <c r="P99" s="9" t="s">
        <v>58</v>
      </c>
      <c r="Q99" s="9"/>
      <c r="R99" s="103">
        <v>73.446666666666673</v>
      </c>
    </row>
    <row r="100" spans="7:18" x14ac:dyDescent="0.25">
      <c r="G100" s="104"/>
      <c r="R100" s="103"/>
    </row>
    <row r="101" spans="7:18" x14ac:dyDescent="0.25">
      <c r="G101" s="104"/>
      <c r="P101" s="9" t="s">
        <v>59</v>
      </c>
      <c r="Q101" s="9"/>
      <c r="R101" s="103">
        <v>81.186666666666667</v>
      </c>
    </row>
    <row r="102" spans="7:18" x14ac:dyDescent="0.25">
      <c r="G102" s="104"/>
      <c r="R102" s="103"/>
    </row>
    <row r="103" spans="7:18" x14ac:dyDescent="0.25">
      <c r="G103" s="104"/>
      <c r="P103" s="9" t="s">
        <v>60</v>
      </c>
      <c r="Q103" s="9"/>
      <c r="R103" s="103">
        <v>61.292307692307688</v>
      </c>
    </row>
    <row r="104" spans="7:18" x14ac:dyDescent="0.25">
      <c r="G104" s="104"/>
      <c r="R104" s="103"/>
    </row>
    <row r="105" spans="7:18" x14ac:dyDescent="0.25">
      <c r="G105" s="104"/>
      <c r="P105" s="9" t="s">
        <v>61</v>
      </c>
      <c r="Q105" s="9"/>
      <c r="R105" s="103">
        <v>81.233333333333334</v>
      </c>
    </row>
    <row r="106" spans="7:18" x14ac:dyDescent="0.25">
      <c r="G106" s="104"/>
      <c r="R106" s="103"/>
    </row>
    <row r="107" spans="7:18" x14ac:dyDescent="0.25">
      <c r="G107" s="104"/>
      <c r="P107" s="9" t="s">
        <v>62</v>
      </c>
      <c r="Q107" s="9"/>
      <c r="R107" s="103">
        <v>73.140000000000015</v>
      </c>
    </row>
    <row r="108" spans="7:18" x14ac:dyDescent="0.25">
      <c r="G108" s="104"/>
      <c r="R108" s="103"/>
    </row>
    <row r="109" spans="7:18" x14ac:dyDescent="0.25">
      <c r="G109" s="104"/>
      <c r="P109" s="9" t="s">
        <v>63</v>
      </c>
      <c r="Q109" s="9"/>
      <c r="R109" s="103">
        <v>57.712499999999999</v>
      </c>
    </row>
    <row r="110" spans="7:18" x14ac:dyDescent="0.25">
      <c r="G110" s="104"/>
      <c r="R110" s="103"/>
    </row>
    <row r="111" spans="7:18" x14ac:dyDescent="0.25">
      <c r="G111" s="104"/>
      <c r="P111" s="9" t="s">
        <v>64</v>
      </c>
      <c r="Q111" s="9"/>
      <c r="R111" s="103">
        <v>57.366666666666667</v>
      </c>
    </row>
    <row r="112" spans="7:18" x14ac:dyDescent="0.25">
      <c r="G112" s="104"/>
      <c r="R112" s="103"/>
    </row>
    <row r="113" spans="7:18" x14ac:dyDescent="0.25">
      <c r="G113" s="104"/>
      <c r="P113" s="9" t="s">
        <v>65</v>
      </c>
      <c r="Q113" s="9"/>
      <c r="R113" s="103">
        <v>65.614285714285714</v>
      </c>
    </row>
    <row r="114" spans="7:18" x14ac:dyDescent="0.25">
      <c r="G114" s="104"/>
      <c r="R114" s="103"/>
    </row>
    <row r="115" spans="7:18" x14ac:dyDescent="0.25">
      <c r="G115" s="104"/>
      <c r="P115" s="9" t="s">
        <v>66</v>
      </c>
      <c r="Q115" s="9"/>
      <c r="R115" s="103">
        <v>62.900000000000006</v>
      </c>
    </row>
    <row r="116" spans="7:18" x14ac:dyDescent="0.25">
      <c r="G116" s="104"/>
      <c r="R116" s="103"/>
    </row>
    <row r="117" spans="7:18" x14ac:dyDescent="0.25">
      <c r="G117" s="104"/>
      <c r="P117" s="9" t="s">
        <v>67</v>
      </c>
      <c r="Q117" s="9"/>
      <c r="R117" s="103">
        <v>72.88666666666667</v>
      </c>
    </row>
    <row r="118" spans="7:18" x14ac:dyDescent="0.25">
      <c r="G118" s="104"/>
      <c r="R118" s="103"/>
    </row>
    <row r="119" spans="7:18" x14ac:dyDescent="0.25">
      <c r="G119" s="104"/>
      <c r="P119" s="9" t="s">
        <v>68</v>
      </c>
      <c r="Q119" s="9"/>
      <c r="R119" s="103">
        <v>66</v>
      </c>
    </row>
    <row r="120" spans="7:18" x14ac:dyDescent="0.25">
      <c r="G120" s="104"/>
      <c r="R120" s="103"/>
    </row>
    <row r="121" spans="7:18" x14ac:dyDescent="0.25">
      <c r="G121" s="104"/>
      <c r="P121" s="9" t="s">
        <v>69</v>
      </c>
      <c r="Q121" s="9"/>
      <c r="R121" s="103">
        <v>67.453333333333319</v>
      </c>
    </row>
    <row r="122" spans="7:18" x14ac:dyDescent="0.25">
      <c r="G122" s="104"/>
      <c r="R122" s="103"/>
    </row>
    <row r="123" spans="7:18" x14ac:dyDescent="0.25">
      <c r="G123" s="104"/>
      <c r="P123" s="9" t="s">
        <v>70</v>
      </c>
      <c r="Q123" s="9"/>
      <c r="R123" s="103">
        <v>70.390909090909091</v>
      </c>
    </row>
    <row r="124" spans="7:18" x14ac:dyDescent="0.25">
      <c r="G124" s="104"/>
      <c r="R124" s="103"/>
    </row>
    <row r="125" spans="7:18" x14ac:dyDescent="0.25">
      <c r="G125" s="104"/>
      <c r="P125" s="9" t="s">
        <v>71</v>
      </c>
      <c r="Q125" s="9"/>
      <c r="R125" s="103">
        <v>83.44</v>
      </c>
    </row>
    <row r="126" spans="7:18" x14ac:dyDescent="0.25">
      <c r="G126" s="104"/>
      <c r="R126" s="103"/>
    </row>
    <row r="127" spans="7:18" x14ac:dyDescent="0.25">
      <c r="G127" s="104"/>
      <c r="P127" s="9" t="s">
        <v>72</v>
      </c>
      <c r="Q127" s="9"/>
      <c r="R127" s="103">
        <v>81.220000000000013</v>
      </c>
    </row>
    <row r="128" spans="7:18" x14ac:dyDescent="0.25">
      <c r="G128" s="104"/>
      <c r="R128" s="103"/>
    </row>
    <row r="129" spans="7:18" x14ac:dyDescent="0.25">
      <c r="G129" s="104"/>
      <c r="P129" s="9" t="s">
        <v>73</v>
      </c>
      <c r="Q129" s="9"/>
      <c r="R129" s="103">
        <v>82.153333333333336</v>
      </c>
    </row>
    <row r="130" spans="7:18" x14ac:dyDescent="0.25">
      <c r="G130" s="104"/>
      <c r="R130" s="103"/>
    </row>
    <row r="131" spans="7:18" x14ac:dyDescent="0.25">
      <c r="G131" s="104"/>
      <c r="P131" s="9" t="s">
        <v>74</v>
      </c>
      <c r="Q131" s="9"/>
      <c r="R131" s="103">
        <v>74.516666666666666</v>
      </c>
    </row>
    <row r="132" spans="7:18" x14ac:dyDescent="0.25">
      <c r="G132" s="104"/>
      <c r="R132" s="103"/>
    </row>
    <row r="133" spans="7:18" x14ac:dyDescent="0.25">
      <c r="G133" s="104"/>
      <c r="P133" s="9" t="s">
        <v>75</v>
      </c>
      <c r="Q133" s="9"/>
      <c r="R133" s="103">
        <v>72.913333333333327</v>
      </c>
    </row>
    <row r="134" spans="7:18" x14ac:dyDescent="0.25">
      <c r="G134" s="104"/>
      <c r="R134" s="103"/>
    </row>
    <row r="135" spans="7:18" x14ac:dyDescent="0.25">
      <c r="G135" s="104"/>
      <c r="P135" s="9" t="s">
        <v>76</v>
      </c>
      <c r="Q135" s="9"/>
      <c r="R135" s="103">
        <v>66.413333333333341</v>
      </c>
    </row>
    <row r="136" spans="7:18" x14ac:dyDescent="0.25">
      <c r="G136" s="104"/>
      <c r="R136" s="103"/>
    </row>
    <row r="137" spans="7:18" x14ac:dyDescent="0.25">
      <c r="G137" s="104"/>
      <c r="P137" s="9" t="s">
        <v>77</v>
      </c>
      <c r="Q137" s="9"/>
      <c r="R137" s="103">
        <v>57.884615384615387</v>
      </c>
    </row>
    <row r="138" spans="7:18" x14ac:dyDescent="0.25">
      <c r="G138" s="104"/>
      <c r="R138" s="103"/>
    </row>
    <row r="139" spans="7:18" x14ac:dyDescent="0.25">
      <c r="G139" s="104"/>
      <c r="P139" s="9" t="s">
        <v>78</v>
      </c>
      <c r="Q139" s="9"/>
      <c r="R139" s="103">
        <v>65.073333333333323</v>
      </c>
    </row>
    <row r="140" spans="7:18" x14ac:dyDescent="0.25">
      <c r="G140" s="104"/>
      <c r="R140" s="103"/>
    </row>
    <row r="141" spans="7:18" x14ac:dyDescent="0.25">
      <c r="G141" s="104"/>
      <c r="P141" s="9" t="s">
        <v>79</v>
      </c>
      <c r="Q141" s="9"/>
      <c r="R141" s="103">
        <v>73.673333333333332</v>
      </c>
    </row>
    <row r="142" spans="7:18" x14ac:dyDescent="0.25">
      <c r="G142" s="104"/>
      <c r="R142" s="103"/>
    </row>
    <row r="143" spans="7:18" x14ac:dyDescent="0.25">
      <c r="G143" s="104"/>
      <c r="P143" s="9" t="s">
        <v>80</v>
      </c>
      <c r="Q143" s="9"/>
      <c r="R143" s="103">
        <v>74.153333333333336</v>
      </c>
    </row>
    <row r="144" spans="7:18" x14ac:dyDescent="0.25">
      <c r="G144" s="104"/>
      <c r="R144" s="103"/>
    </row>
    <row r="145" spans="7:18" x14ac:dyDescent="0.25">
      <c r="G145" s="104"/>
      <c r="P145" s="9" t="s">
        <v>81</v>
      </c>
      <c r="Q145" s="9"/>
      <c r="R145" s="103">
        <v>48.608333333333327</v>
      </c>
    </row>
    <row r="146" spans="7:18" x14ac:dyDescent="0.25">
      <c r="G146" s="104"/>
      <c r="R146" s="103"/>
    </row>
    <row r="147" spans="7:18" x14ac:dyDescent="0.25">
      <c r="G147" s="104"/>
      <c r="P147" s="9" t="s">
        <v>82</v>
      </c>
      <c r="Q147" s="9"/>
      <c r="R147" s="103">
        <v>60.81428571428571</v>
      </c>
    </row>
    <row r="148" spans="7:18" x14ac:dyDescent="0.25">
      <c r="G148" s="104"/>
      <c r="R148" s="103"/>
    </row>
    <row r="149" spans="7:18" x14ac:dyDescent="0.25">
      <c r="G149" s="104"/>
      <c r="P149" s="9" t="s">
        <v>83</v>
      </c>
      <c r="Q149" s="9"/>
      <c r="R149" s="103">
        <v>72.75333333333333</v>
      </c>
    </row>
    <row r="150" spans="7:18" x14ac:dyDescent="0.25">
      <c r="G150" s="104"/>
      <c r="R150" s="103"/>
    </row>
    <row r="151" spans="7:18" x14ac:dyDescent="0.25">
      <c r="G151" s="104"/>
      <c r="P151" s="9" t="s">
        <v>84</v>
      </c>
      <c r="Q151" s="9"/>
      <c r="R151" s="103">
        <v>80.7</v>
      </c>
    </row>
    <row r="152" spans="7:18" x14ac:dyDescent="0.25">
      <c r="G152" s="104"/>
      <c r="R152" s="103"/>
    </row>
    <row r="153" spans="7:18" x14ac:dyDescent="0.25">
      <c r="G153" s="104"/>
      <c r="P153" s="9" t="s">
        <v>85</v>
      </c>
      <c r="Q153" s="9"/>
      <c r="R153" s="103">
        <v>63.215384615384615</v>
      </c>
    </row>
    <row r="154" spans="7:18" x14ac:dyDescent="0.25">
      <c r="G154" s="104"/>
      <c r="R154" s="103"/>
    </row>
    <row r="155" spans="7:18" x14ac:dyDescent="0.25">
      <c r="G155" s="104"/>
      <c r="P155" s="9" t="s">
        <v>86</v>
      </c>
      <c r="Q155" s="9"/>
      <c r="R155" s="103">
        <v>50.261538461538471</v>
      </c>
    </row>
    <row r="156" spans="7:18" x14ac:dyDescent="0.25">
      <c r="G156" s="104"/>
      <c r="R156" s="103"/>
    </row>
    <row r="157" spans="7:18" x14ac:dyDescent="0.25">
      <c r="G157" s="104"/>
      <c r="P157" s="9" t="s">
        <v>87</v>
      </c>
      <c r="Q157" s="9"/>
      <c r="R157" s="103">
        <v>73.673333333333346</v>
      </c>
    </row>
    <row r="158" spans="7:18" x14ac:dyDescent="0.25">
      <c r="G158" s="104"/>
      <c r="R158" s="103"/>
    </row>
    <row r="159" spans="7:18" x14ac:dyDescent="0.25">
      <c r="G159" s="104"/>
      <c r="P159" s="9" t="s">
        <v>88</v>
      </c>
      <c r="Q159" s="9"/>
      <c r="R159" s="103">
        <v>75.339999999999989</v>
      </c>
    </row>
    <row r="160" spans="7:18" x14ac:dyDescent="0.25">
      <c r="G160" s="104"/>
      <c r="R160" s="103"/>
    </row>
    <row r="161" spans="7:18" x14ac:dyDescent="0.25">
      <c r="G161" s="104"/>
      <c r="P161" s="9" t="s">
        <v>89</v>
      </c>
      <c r="Q161" s="9"/>
      <c r="R161" s="103">
        <v>55.4</v>
      </c>
    </row>
    <row r="162" spans="7:18" x14ac:dyDescent="0.25">
      <c r="G162" s="104"/>
      <c r="R162" s="103"/>
    </row>
    <row r="163" spans="7:18" x14ac:dyDescent="0.25">
      <c r="G163" s="104"/>
      <c r="P163" s="9" t="s">
        <v>90</v>
      </c>
      <c r="Q163" s="9"/>
      <c r="R163" s="103">
        <v>80.88333333333334</v>
      </c>
    </row>
    <row r="164" spans="7:18" x14ac:dyDescent="0.25">
      <c r="G164" s="104"/>
      <c r="R164" s="103"/>
    </row>
    <row r="165" spans="7:18" x14ac:dyDescent="0.25">
      <c r="G165" s="104"/>
      <c r="P165" s="9" t="s">
        <v>91</v>
      </c>
      <c r="Q165" s="9"/>
      <c r="R165" s="103">
        <v>63.169999999999995</v>
      </c>
    </row>
    <row r="166" spans="7:18" x14ac:dyDescent="0.25">
      <c r="G166" s="104"/>
      <c r="R166" s="103"/>
    </row>
    <row r="167" spans="7:18" x14ac:dyDescent="0.25">
      <c r="G167" s="104"/>
      <c r="P167" s="9" t="s">
        <v>92</v>
      </c>
      <c r="Q167" s="9"/>
      <c r="R167" s="103">
        <v>72.586666666666659</v>
      </c>
    </row>
    <row r="168" spans="7:18" x14ac:dyDescent="0.25">
      <c r="G168" s="104"/>
      <c r="R168" s="103"/>
    </row>
    <row r="169" spans="7:18" x14ac:dyDescent="0.25">
      <c r="G169" s="104"/>
      <c r="P169" s="9" t="s">
        <v>93</v>
      </c>
      <c r="Q169" s="9"/>
      <c r="R169" s="103">
        <v>75.653333333333336</v>
      </c>
    </row>
    <row r="170" spans="7:18" x14ac:dyDescent="0.25">
      <c r="G170" s="104"/>
      <c r="R170" s="103"/>
    </row>
    <row r="171" spans="7:18" x14ac:dyDescent="0.25">
      <c r="G171" s="104"/>
      <c r="P171" s="9" t="s">
        <v>94</v>
      </c>
      <c r="Q171" s="9"/>
      <c r="R171" s="103">
        <v>65.693333333333328</v>
      </c>
    </row>
    <row r="172" spans="7:18" x14ac:dyDescent="0.25">
      <c r="R172" s="103"/>
    </row>
    <row r="173" spans="7:18" x14ac:dyDescent="0.25">
      <c r="P173" s="9" t="s">
        <v>95</v>
      </c>
      <c r="Q173" s="9"/>
      <c r="R173" s="103">
        <v>75.066666666666663</v>
      </c>
    </row>
    <row r="174" spans="7:18" x14ac:dyDescent="0.25">
      <c r="R174" s="103"/>
    </row>
    <row r="175" spans="7:18" x14ac:dyDescent="0.25">
      <c r="P175" s="9" t="s">
        <v>96</v>
      </c>
      <c r="Q175" s="9"/>
      <c r="R175" s="103">
        <v>72.013333333333335</v>
      </c>
    </row>
    <row r="176" spans="7:18" x14ac:dyDescent="0.25">
      <c r="R176" s="103"/>
    </row>
    <row r="177" spans="16:18" x14ac:dyDescent="0.25">
      <c r="P177" s="9" t="s">
        <v>97</v>
      </c>
      <c r="Q177" s="9"/>
      <c r="R177" s="103">
        <v>53.407142857142858</v>
      </c>
    </row>
    <row r="178" spans="16:18" x14ac:dyDescent="0.25">
      <c r="R178" s="103"/>
    </row>
    <row r="179" spans="16:18" x14ac:dyDescent="0.25">
      <c r="P179" s="9" t="s">
        <v>98</v>
      </c>
      <c r="Q179" s="9"/>
      <c r="R179" s="103">
        <v>64.433333333333337</v>
      </c>
    </row>
    <row r="180" spans="16:18" x14ac:dyDescent="0.25">
      <c r="R180" s="103"/>
    </row>
    <row r="181" spans="16:18" x14ac:dyDescent="0.25">
      <c r="P181" s="9" t="s">
        <v>99</v>
      </c>
      <c r="Q181" s="9"/>
      <c r="R181" s="103">
        <v>65.02000000000001</v>
      </c>
    </row>
    <row r="182" spans="16:18" x14ac:dyDescent="0.25">
      <c r="R182" s="103"/>
    </row>
    <row r="183" spans="16:18" x14ac:dyDescent="0.25">
      <c r="P183" s="9" t="s">
        <v>100</v>
      </c>
      <c r="Q183" s="9"/>
      <c r="R183" s="103">
        <v>67.141666666666666</v>
      </c>
    </row>
    <row r="184" spans="16:18" x14ac:dyDescent="0.25">
      <c r="R184" s="103"/>
    </row>
    <row r="185" spans="16:18" x14ac:dyDescent="0.25">
      <c r="P185" s="9" t="s">
        <v>101</v>
      </c>
      <c r="Q185" s="9"/>
      <c r="R185" s="103">
        <v>81.325000000000003</v>
      </c>
    </row>
    <row r="186" spans="16:18" x14ac:dyDescent="0.25">
      <c r="R186" s="103"/>
    </row>
    <row r="187" spans="16:18" x14ac:dyDescent="0.25">
      <c r="P187" s="9" t="s">
        <v>102</v>
      </c>
      <c r="Q187" s="9"/>
      <c r="R187" s="103">
        <v>73.36</v>
      </c>
    </row>
    <row r="188" spans="16:18" x14ac:dyDescent="0.25">
      <c r="R188" s="103"/>
    </row>
    <row r="189" spans="16:18" x14ac:dyDescent="0.25">
      <c r="P189" s="9" t="s">
        <v>103</v>
      </c>
      <c r="Q189" s="9"/>
      <c r="R189" s="103">
        <v>61.35</v>
      </c>
    </row>
    <row r="190" spans="16:18" x14ac:dyDescent="0.25">
      <c r="R190" s="103"/>
    </row>
    <row r="191" spans="16:18" x14ac:dyDescent="0.25">
      <c r="P191" s="9" t="s">
        <v>104</v>
      </c>
      <c r="Q191" s="9"/>
      <c r="R191" s="103">
        <v>52.840000000000011</v>
      </c>
    </row>
    <row r="192" spans="16:18" x14ac:dyDescent="0.25">
      <c r="R192" s="103"/>
    </row>
    <row r="193" spans="16:18" x14ac:dyDescent="0.25">
      <c r="P193" s="9" t="s">
        <v>105</v>
      </c>
      <c r="Q193" s="9"/>
      <c r="R193" s="103">
        <v>64.716666666666669</v>
      </c>
    </row>
    <row r="194" spans="16:18" x14ac:dyDescent="0.25">
      <c r="R194" s="103"/>
    </row>
    <row r="195" spans="16:18" x14ac:dyDescent="0.25">
      <c r="P195" s="9" t="s">
        <v>106</v>
      </c>
      <c r="Q195" s="9"/>
      <c r="R195" s="103">
        <v>76.450000000000017</v>
      </c>
    </row>
    <row r="196" spans="16:18" x14ac:dyDescent="0.25">
      <c r="R196" s="103"/>
    </row>
    <row r="197" spans="16:18" x14ac:dyDescent="0.25">
      <c r="P197" s="9" t="s">
        <v>107</v>
      </c>
      <c r="Q197" s="9"/>
      <c r="R197" s="103">
        <v>61.6</v>
      </c>
    </row>
    <row r="198" spans="16:18" x14ac:dyDescent="0.25">
      <c r="R198" s="103"/>
    </row>
    <row r="199" spans="16:18" x14ac:dyDescent="0.25">
      <c r="P199" s="9" t="s">
        <v>108</v>
      </c>
      <c r="Q199" s="9"/>
      <c r="R199" s="103">
        <v>72.841666666666669</v>
      </c>
    </row>
    <row r="200" spans="16:18" x14ac:dyDescent="0.25">
      <c r="R200" s="103"/>
    </row>
    <row r="201" spans="16:18" x14ac:dyDescent="0.25">
      <c r="P201" s="9" t="s">
        <v>109</v>
      </c>
      <c r="Q201" s="9"/>
      <c r="R201" s="103">
        <v>73.891666666666666</v>
      </c>
    </row>
    <row r="202" spans="16:18" x14ac:dyDescent="0.25">
      <c r="R202" s="103"/>
    </row>
    <row r="203" spans="16:18" x14ac:dyDescent="0.25">
      <c r="P203" s="9" t="s">
        <v>110</v>
      </c>
      <c r="Q203" s="9"/>
      <c r="R203" s="103">
        <v>67.513333333333321</v>
      </c>
    </row>
    <row r="204" spans="16:18" x14ac:dyDescent="0.25">
      <c r="R204" s="103"/>
    </row>
    <row r="205" spans="16:18" x14ac:dyDescent="0.25">
      <c r="P205" s="9" t="s">
        <v>111</v>
      </c>
      <c r="Q205" s="9"/>
      <c r="R205" s="103">
        <v>75.526666666666671</v>
      </c>
    </row>
    <row r="206" spans="16:18" x14ac:dyDescent="0.25">
      <c r="R206" s="103"/>
    </row>
    <row r="207" spans="16:18" x14ac:dyDescent="0.25">
      <c r="P207" s="9" t="s">
        <v>112</v>
      </c>
      <c r="Q207" s="9"/>
      <c r="R207" s="103">
        <v>79.920000000000016</v>
      </c>
    </row>
    <row r="208" spans="16:18" x14ac:dyDescent="0.25">
      <c r="R208" s="103"/>
    </row>
    <row r="209" spans="16:18" x14ac:dyDescent="0.25">
      <c r="P209" s="9" t="s">
        <v>113</v>
      </c>
      <c r="Q209" s="9"/>
      <c r="R209" s="103">
        <v>73.986666666666679</v>
      </c>
    </row>
    <row r="210" spans="16:18" x14ac:dyDescent="0.25">
      <c r="R210" s="103"/>
    </row>
    <row r="211" spans="16:18" x14ac:dyDescent="0.25">
      <c r="P211" s="9" t="s">
        <v>114</v>
      </c>
      <c r="Q211" s="9"/>
      <c r="R211" s="103">
        <v>67.442857142857136</v>
      </c>
    </row>
    <row r="212" spans="16:18" x14ac:dyDescent="0.25">
      <c r="R212" s="103"/>
    </row>
    <row r="213" spans="16:18" x14ac:dyDescent="0.25">
      <c r="P213" s="9" t="s">
        <v>115</v>
      </c>
      <c r="Q213" s="9"/>
      <c r="R213" s="103">
        <v>60.46153846153846</v>
      </c>
    </row>
    <row r="214" spans="16:18" x14ac:dyDescent="0.25">
      <c r="R214" s="103"/>
    </row>
    <row r="215" spans="16:18" x14ac:dyDescent="0.25">
      <c r="P215" s="9" t="s">
        <v>116</v>
      </c>
      <c r="Q215" s="9"/>
      <c r="R215" s="103">
        <v>73.593333333333334</v>
      </c>
    </row>
    <row r="216" spans="16:18" x14ac:dyDescent="0.25">
      <c r="R216" s="103"/>
    </row>
    <row r="217" spans="16:18" x14ac:dyDescent="0.25">
      <c r="P217" s="9" t="s">
        <v>117</v>
      </c>
      <c r="Q217" s="9"/>
      <c r="R217" s="103">
        <v>65.55</v>
      </c>
    </row>
    <row r="218" spans="16:18" x14ac:dyDescent="0.25">
      <c r="R218" s="103"/>
    </row>
    <row r="219" spans="16:18" x14ac:dyDescent="0.25">
      <c r="P219" s="9" t="s">
        <v>118</v>
      </c>
      <c r="Q219" s="9"/>
      <c r="R219" s="103">
        <v>63.781818181818181</v>
      </c>
    </row>
    <row r="220" spans="16:18" x14ac:dyDescent="0.25">
      <c r="R220" s="103"/>
    </row>
    <row r="221" spans="16:18" x14ac:dyDescent="0.25">
      <c r="P221" s="9" t="s">
        <v>119</v>
      </c>
      <c r="Q221" s="9"/>
      <c r="R221" s="103">
        <v>74.190909090909088</v>
      </c>
    </row>
    <row r="222" spans="16:18" x14ac:dyDescent="0.25">
      <c r="R222" s="103"/>
    </row>
    <row r="223" spans="16:18" x14ac:dyDescent="0.25">
      <c r="P223" s="9" t="s">
        <v>120</v>
      </c>
      <c r="Q223" s="9"/>
      <c r="R223" s="103">
        <v>72.320000000000007</v>
      </c>
    </row>
    <row r="224" spans="16:18" x14ac:dyDescent="0.25">
      <c r="R224" s="103"/>
    </row>
    <row r="225" spans="16:18" x14ac:dyDescent="0.25">
      <c r="P225" s="9" t="s">
        <v>121</v>
      </c>
      <c r="Q225" s="9"/>
      <c r="R225" s="103">
        <v>48.425000000000004</v>
      </c>
    </row>
    <row r="226" spans="16:18" x14ac:dyDescent="0.25">
      <c r="R226" s="103"/>
    </row>
    <row r="227" spans="16:18" x14ac:dyDescent="0.25">
      <c r="P227" s="9" t="s">
        <v>122</v>
      </c>
      <c r="Q227" s="9"/>
      <c r="R227" s="103">
        <v>67.61333333333333</v>
      </c>
    </row>
    <row r="228" spans="16:18" x14ac:dyDescent="0.25">
      <c r="R228" s="103"/>
    </row>
    <row r="229" spans="16:18" x14ac:dyDescent="0.25">
      <c r="P229" s="9" t="s">
        <v>123</v>
      </c>
      <c r="Q229" s="9"/>
      <c r="R229" s="103">
        <v>57.14</v>
      </c>
    </row>
    <row r="230" spans="16:18" x14ac:dyDescent="0.25">
      <c r="R230" s="103"/>
    </row>
    <row r="231" spans="16:18" x14ac:dyDescent="0.25">
      <c r="P231" s="9" t="s">
        <v>124</v>
      </c>
      <c r="Q231" s="9"/>
      <c r="R231" s="103">
        <v>82.02</v>
      </c>
    </row>
    <row r="232" spans="16:18" x14ac:dyDescent="0.25">
      <c r="R232" s="103"/>
    </row>
    <row r="233" spans="16:18" x14ac:dyDescent="0.25">
      <c r="P233" s="9" t="s">
        <v>125</v>
      </c>
      <c r="Q233" s="9"/>
      <c r="R233" s="103">
        <v>73.466666666666669</v>
      </c>
    </row>
    <row r="234" spans="16:18" x14ac:dyDescent="0.25">
      <c r="R234" s="103"/>
    </row>
    <row r="235" spans="16:18" x14ac:dyDescent="0.25">
      <c r="P235" s="9" t="s">
        <v>126</v>
      </c>
      <c r="Q235" s="9"/>
      <c r="R235" s="103">
        <v>71.039999999999992</v>
      </c>
    </row>
    <row r="236" spans="16:18" x14ac:dyDescent="0.25">
      <c r="R236" s="103"/>
    </row>
    <row r="237" spans="16:18" x14ac:dyDescent="0.25">
      <c r="P237" s="9" t="s">
        <v>127</v>
      </c>
      <c r="Q237" s="9"/>
      <c r="R237" s="103">
        <v>50.820000000000007</v>
      </c>
    </row>
    <row r="238" spans="16:18" x14ac:dyDescent="0.25">
      <c r="R238" s="103"/>
    </row>
    <row r="239" spans="16:18" x14ac:dyDescent="0.25">
      <c r="P239" s="9" t="s">
        <v>128</v>
      </c>
      <c r="Q239" s="9"/>
      <c r="R239" s="103">
        <v>81.899999999999991</v>
      </c>
    </row>
    <row r="240" spans="16:18" x14ac:dyDescent="0.25">
      <c r="R240" s="103"/>
    </row>
    <row r="241" spans="16:18" x14ac:dyDescent="0.25">
      <c r="P241" s="9" t="s">
        <v>129</v>
      </c>
      <c r="Q241" s="9"/>
      <c r="R241" s="103">
        <v>73.162500000000009</v>
      </c>
    </row>
    <row r="242" spans="16:18" x14ac:dyDescent="0.25">
      <c r="R242" s="103"/>
    </row>
    <row r="243" spans="16:18" x14ac:dyDescent="0.25">
      <c r="P243" s="9" t="s">
        <v>130</v>
      </c>
      <c r="Q243" s="9"/>
      <c r="R243" s="103">
        <v>66.853846153846149</v>
      </c>
    </row>
    <row r="244" spans="16:18" x14ac:dyDescent="0.25">
      <c r="R244" s="103"/>
    </row>
    <row r="245" spans="16:18" x14ac:dyDescent="0.25">
      <c r="P245" s="9" t="s">
        <v>131</v>
      </c>
      <c r="Q245" s="9"/>
      <c r="R245" s="103">
        <v>72.959999999999994</v>
      </c>
    </row>
    <row r="246" spans="16:18" x14ac:dyDescent="0.25">
      <c r="R246" s="103"/>
    </row>
    <row r="247" spans="16:18" x14ac:dyDescent="0.25">
      <c r="P247" s="9" t="s">
        <v>132</v>
      </c>
      <c r="Q247" s="9"/>
      <c r="R247" s="103">
        <v>67.142857142857153</v>
      </c>
    </row>
    <row r="248" spans="16:18" x14ac:dyDescent="0.25">
      <c r="R248" s="103"/>
    </row>
    <row r="249" spans="16:18" x14ac:dyDescent="0.25">
      <c r="P249" s="9" t="s">
        <v>133</v>
      </c>
      <c r="Q249" s="9"/>
      <c r="R249" s="103">
        <v>58.085714285714282</v>
      </c>
    </row>
    <row r="250" spans="16:18" x14ac:dyDescent="0.25">
      <c r="R250" s="103"/>
    </row>
    <row r="251" spans="16:18" x14ac:dyDescent="0.25">
      <c r="P251" s="9" t="s">
        <v>134</v>
      </c>
      <c r="Q251" s="9"/>
      <c r="R251" s="103">
        <v>72.466666666666654</v>
      </c>
    </row>
    <row r="252" spans="16:18" x14ac:dyDescent="0.25">
      <c r="R252" s="103"/>
    </row>
    <row r="253" spans="16:18" x14ac:dyDescent="0.25">
      <c r="P253" s="9" t="s">
        <v>135</v>
      </c>
      <c r="Q253" s="9"/>
      <c r="R253" s="103">
        <v>71.361538461538458</v>
      </c>
    </row>
    <row r="254" spans="16:18" x14ac:dyDescent="0.25">
      <c r="R254" s="103"/>
    </row>
    <row r="255" spans="16:18" x14ac:dyDescent="0.25">
      <c r="P255" s="9" t="s">
        <v>136</v>
      </c>
      <c r="Q255" s="9"/>
      <c r="R255" s="103">
        <v>74.293333333333337</v>
      </c>
    </row>
    <row r="256" spans="16:18" x14ac:dyDescent="0.25">
      <c r="R256" s="103"/>
    </row>
    <row r="257" spans="16:18" x14ac:dyDescent="0.25">
      <c r="P257" s="9" t="s">
        <v>137</v>
      </c>
      <c r="Q257" s="9"/>
      <c r="R257" s="103">
        <v>73.786666666666676</v>
      </c>
    </row>
    <row r="258" spans="16:18" x14ac:dyDescent="0.25">
      <c r="R258" s="103"/>
    </row>
    <row r="259" spans="16:18" x14ac:dyDescent="0.25">
      <c r="P259" s="9" t="s">
        <v>138</v>
      </c>
      <c r="Q259" s="9"/>
      <c r="R259" s="103">
        <v>64.599999999999994</v>
      </c>
    </row>
    <row r="260" spans="16:18" x14ac:dyDescent="0.25">
      <c r="R260" s="103"/>
    </row>
    <row r="261" spans="16:18" x14ac:dyDescent="0.25">
      <c r="P261" s="9" t="s">
        <v>139</v>
      </c>
      <c r="Q261" s="9"/>
      <c r="R261" s="103">
        <v>56.515384615384612</v>
      </c>
    </row>
    <row r="262" spans="16:18" x14ac:dyDescent="0.25">
      <c r="R262" s="103"/>
    </row>
    <row r="263" spans="16:18" x14ac:dyDescent="0.25">
      <c r="P263" s="9" t="s">
        <v>140</v>
      </c>
      <c r="Q263" s="9"/>
      <c r="R263" s="103">
        <v>69.846666666666678</v>
      </c>
    </row>
    <row r="264" spans="16:18" x14ac:dyDescent="0.25">
      <c r="R264" s="103"/>
    </row>
    <row r="265" spans="16:18" x14ac:dyDescent="0.25">
      <c r="P265" s="9" t="s">
        <v>141</v>
      </c>
      <c r="Q265" s="9"/>
      <c r="R265" s="103">
        <v>76.013333333333321</v>
      </c>
    </row>
    <row r="266" spans="16:18" x14ac:dyDescent="0.25">
      <c r="R266" s="103"/>
    </row>
    <row r="267" spans="16:18" x14ac:dyDescent="0.25">
      <c r="P267" s="9" t="s">
        <v>142</v>
      </c>
      <c r="Q267" s="9"/>
      <c r="R267" s="103">
        <v>68.046153846153842</v>
      </c>
    </row>
    <row r="268" spans="16:18" x14ac:dyDescent="0.25">
      <c r="R268" s="103"/>
    </row>
    <row r="269" spans="16:18" x14ac:dyDescent="0.25">
      <c r="P269" s="9" t="s">
        <v>143</v>
      </c>
      <c r="Q269" s="9"/>
      <c r="R269" s="103">
        <v>71.346666666666664</v>
      </c>
    </row>
    <row r="270" spans="16:18" x14ac:dyDescent="0.25">
      <c r="R270" s="103"/>
    </row>
    <row r="271" spans="16:18" x14ac:dyDescent="0.25">
      <c r="P271" s="9" t="s">
        <v>144</v>
      </c>
      <c r="Q271" s="9"/>
      <c r="R271" s="103">
        <v>57.25</v>
      </c>
    </row>
    <row r="272" spans="16:18" x14ac:dyDescent="0.25">
      <c r="R272" s="103"/>
    </row>
    <row r="273" spans="16:18" x14ac:dyDescent="0.25">
      <c r="P273" s="9" t="s">
        <v>145</v>
      </c>
      <c r="Q273" s="9"/>
      <c r="R273" s="103">
        <v>49.386666666666656</v>
      </c>
    </row>
    <row r="274" spans="16:18" x14ac:dyDescent="0.25">
      <c r="R274" s="103"/>
    </row>
    <row r="275" spans="16:18" x14ac:dyDescent="0.25">
      <c r="P275" t="s">
        <v>1933</v>
      </c>
      <c r="R275" s="103">
        <v>69.302304426925431</v>
      </c>
    </row>
  </sheetData>
  <mergeCells count="1">
    <mergeCell ref="D3:F3"/>
  </mergeCells>
  <conditionalFormatting sqref="E21:G21 G37:G171 G22:G34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{6B361EAD-59F5-41E3-A80D-EB5C82204448}</x14:id>
        </ext>
      </extLst>
    </cfRule>
  </conditionalFormatting>
  <conditionalFormatting pivot="1" sqref="C7:C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{2CA8AFE1-0A76-4E12-BC05-DADF4B21A90E}</x14:id>
        </ext>
      </extLst>
    </cfRule>
  </conditionalFormatting>
  <conditionalFormatting sqref="I7:I14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{22AF0FC4-CF5B-4449-AA2D-BE9B81F45F1A}</x14:id>
        </ext>
      </extLst>
    </cfRule>
  </conditionalFormatting>
  <conditionalFormatting sqref="I7:I1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{B05CC84D-D5FD-4D22-9EA6-FE96CAD3A5F2}</x14:id>
        </ext>
      </extLst>
    </cfRule>
  </conditionalFormatting>
  <conditionalFormatting sqref="I7:I1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{2CAE204C-EAC2-4A07-84B3-77FDA4488DE2}</x14:id>
        </ext>
      </extLst>
    </cfRule>
  </conditionalFormatting>
  <conditionalFormatting sqref="I38:I48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{670DB9A2-0D7D-4C82-B7EC-2821369A5CDF}</x14:id>
        </ext>
      </extLst>
    </cfRule>
  </conditionalFormatting>
  <conditionalFormatting pivot="1" sqref="J39:J48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{0C6EC02A-1E50-4E6F-9BAD-E10C398D0A12}</x14:id>
        </ext>
      </extLst>
    </cfRule>
  </conditionalFormatting>
  <conditionalFormatting pivot="1" sqref="E24:F2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{8C872646-F83E-488E-9054-A50688A1C9F2}</x14:id>
        </ext>
      </extLst>
    </cfRule>
  </conditionalFormatting>
  <pageMargins left="0.7" right="0.7" top="0.75" bottom="0.75" header="0.3" footer="0.3"/>
  <drawing r:id="rId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361EAD-59F5-41E3-A80D-EB5C8220444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E21:G21 G37:G171 G22:G34</xm:sqref>
        </x14:conditionalFormatting>
        <x14:conditionalFormatting xmlns:xm="http://schemas.microsoft.com/office/excel/2006/main" pivot="1">
          <x14:cfRule type="dataBar" id="{2CA8AFE1-0A76-4E12-BC05-DADF4B21A90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C7:C9</xm:sqref>
        </x14:conditionalFormatting>
        <x14:conditionalFormatting xmlns:xm="http://schemas.microsoft.com/office/excel/2006/main">
          <x14:cfRule type="dataBar" id="{22AF0FC4-CF5B-4449-AA2D-BE9B81F45F1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I7:I14</xm:sqref>
        </x14:conditionalFormatting>
        <x14:conditionalFormatting xmlns:xm="http://schemas.microsoft.com/office/excel/2006/main">
          <x14:cfRule type="dataBar" id="{B05CC84D-D5FD-4D22-9EA6-FE96CAD3A5F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I7:I14</xm:sqref>
        </x14:conditionalFormatting>
        <x14:conditionalFormatting xmlns:xm="http://schemas.microsoft.com/office/excel/2006/main">
          <x14:cfRule type="dataBar" id="{2CAE204C-EAC2-4A07-84B3-77FDA4488DE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I7:I14</xm:sqref>
        </x14:conditionalFormatting>
        <x14:conditionalFormatting xmlns:xm="http://schemas.microsoft.com/office/excel/2006/main">
          <x14:cfRule type="dataBar" id="{670DB9A2-0D7D-4C82-B7EC-2821369A5CD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I38:I48</xm:sqref>
        </x14:conditionalFormatting>
        <x14:conditionalFormatting xmlns:xm="http://schemas.microsoft.com/office/excel/2006/main" pivot="1">
          <x14:cfRule type="dataBar" id="{0C6EC02A-1E50-4E6F-9BAD-E10C398D0A1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J39:J48</xm:sqref>
        </x14:conditionalFormatting>
        <x14:conditionalFormatting xmlns:xm="http://schemas.microsoft.com/office/excel/2006/main" pivot="1">
          <x14:cfRule type="dataBar" id="{8C872646-F83E-488E-9054-A50688A1C9F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E24:F28</xm:sqref>
        </x14:conditionalFormatting>
      </x14:conditionalFormattings>
    </ex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0BBB-0139-4B27-9B76-D5B503C65EC7}">
  <sheetPr>
    <tabColor theme="8" tint="0.39997558519241921"/>
  </sheetPr>
  <dimension ref="A1:W57"/>
  <sheetViews>
    <sheetView showGridLines="0" tabSelected="1" topLeftCell="C1" zoomScale="90" zoomScaleNormal="90" workbookViewId="0">
      <selection activeCell="T13" sqref="T13"/>
    </sheetView>
  </sheetViews>
  <sheetFormatPr baseColWidth="10" defaultRowHeight="15" x14ac:dyDescent="0.25"/>
  <cols>
    <col min="2" max="2" width="11.28515625" bestFit="1" customWidth="1"/>
    <col min="3" max="3" width="22.140625" customWidth="1"/>
    <col min="18" max="18" width="19" bestFit="1" customWidth="1"/>
    <col min="20" max="20" width="26.140625" bestFit="1" customWidth="1"/>
    <col min="22" max="22" width="17.5703125" bestFit="1" customWidth="1"/>
    <col min="23" max="23" width="19" hidden="1" customWidth="1"/>
    <col min="24" max="24" width="22.7109375" bestFit="1" customWidth="1"/>
  </cols>
  <sheetData>
    <row r="1" spans="1:23" x14ac:dyDescent="0.2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9"/>
      <c r="T1" s="111"/>
      <c r="U1" s="111"/>
      <c r="V1" s="111"/>
    </row>
    <row r="2" spans="1:23" ht="23.25" x14ac:dyDescent="0.35">
      <c r="A2" s="112"/>
      <c r="B2" s="119"/>
      <c r="C2" s="112"/>
      <c r="D2" s="112"/>
      <c r="E2" s="112"/>
      <c r="F2" s="113" t="s">
        <v>1955</v>
      </c>
      <c r="G2" s="114"/>
      <c r="H2" s="114"/>
      <c r="I2" s="114"/>
      <c r="J2" s="114"/>
      <c r="K2" s="115"/>
      <c r="L2" s="115"/>
      <c r="M2" s="115"/>
      <c r="N2" s="115"/>
      <c r="O2" s="115"/>
      <c r="P2" s="112"/>
      <c r="Q2" s="112"/>
      <c r="R2" s="112"/>
      <c r="S2" s="119"/>
      <c r="T2" s="111"/>
      <c r="U2" s="111"/>
      <c r="V2" s="111"/>
    </row>
    <row r="3" spans="1:23" ht="45" x14ac:dyDescent="0.25">
      <c r="A3" s="112"/>
      <c r="B3" s="119"/>
      <c r="C3" s="112"/>
      <c r="D3" s="112"/>
      <c r="E3" s="112"/>
      <c r="F3" s="112"/>
      <c r="G3" s="112"/>
      <c r="H3" s="116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9"/>
      <c r="T3" s="111"/>
      <c r="U3" s="111"/>
      <c r="V3" s="111"/>
      <c r="W3" s="110" t="s">
        <v>1954</v>
      </c>
    </row>
    <row r="4" spans="1:23" ht="18.75" x14ac:dyDescent="0.3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9"/>
      <c r="T4" s="111"/>
      <c r="U4" s="111"/>
      <c r="V4" s="111"/>
      <c r="W4" s="118">
        <v>68.978915662650564</v>
      </c>
    </row>
    <row r="5" spans="1:23" x14ac:dyDescent="0.25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9"/>
      <c r="T5" s="111"/>
      <c r="U5" s="111"/>
      <c r="V5" s="111"/>
    </row>
    <row r="6" spans="1:23" x14ac:dyDescent="0.25">
      <c r="A6" s="111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t="s">
        <v>1941</v>
      </c>
    </row>
    <row r="7" spans="1:23" ht="18.75" x14ac:dyDescent="0.3">
      <c r="A7" s="111"/>
      <c r="B7" s="111"/>
      <c r="C7" s="111"/>
      <c r="D7" s="111"/>
      <c r="E7" s="111"/>
      <c r="F7" s="12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7">
        <v>1973.8999999999983</v>
      </c>
    </row>
    <row r="8" spans="1:23" x14ac:dyDescent="0.25">
      <c r="A8" s="111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</row>
    <row r="9" spans="1:23" x14ac:dyDescent="0.25">
      <c r="A9" s="111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</row>
    <row r="10" spans="1:23" x14ac:dyDescent="0.25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</row>
    <row r="11" spans="1:23" x14ac:dyDescent="0.25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</row>
    <row r="12" spans="1:23" x14ac:dyDescent="0.25">
      <c r="A12" s="111"/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</row>
    <row r="13" spans="1:23" x14ac:dyDescent="0.25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</row>
    <row r="14" spans="1:23" x14ac:dyDescent="0.25">
      <c r="A14" s="111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</row>
    <row r="15" spans="1:23" x14ac:dyDescent="0.25">
      <c r="A15" s="111"/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</row>
    <row r="16" spans="1:23" x14ac:dyDescent="0.25">
      <c r="A16" s="111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</row>
    <row r="17" spans="1:22" x14ac:dyDescent="0.25">
      <c r="A17" s="111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</row>
    <row r="18" spans="1:22" x14ac:dyDescent="0.25">
      <c r="A18" s="111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</row>
    <row r="19" spans="1:22" x14ac:dyDescent="0.25">
      <c r="A19" s="111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</row>
    <row r="20" spans="1:22" x14ac:dyDescent="0.25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</row>
    <row r="21" spans="1:22" x14ac:dyDescent="0.25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</row>
    <row r="22" spans="1:22" x14ac:dyDescent="0.25">
      <c r="A22" s="111"/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</row>
    <row r="23" spans="1:22" x14ac:dyDescent="0.25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</row>
    <row r="24" spans="1:22" x14ac:dyDescent="0.25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</row>
    <row r="25" spans="1:22" x14ac:dyDescent="0.25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</row>
    <row r="26" spans="1:22" x14ac:dyDescent="0.25">
      <c r="A26" s="111"/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</row>
    <row r="27" spans="1:22" x14ac:dyDescent="0.25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</row>
    <row r="28" spans="1:22" x14ac:dyDescent="0.25">
      <c r="A28" s="111"/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</row>
    <row r="29" spans="1:22" x14ac:dyDescent="0.25">
      <c r="A29" s="111"/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</row>
    <row r="30" spans="1:22" x14ac:dyDescent="0.25">
      <c r="A30" s="111"/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</row>
    <row r="31" spans="1:22" x14ac:dyDescent="0.25">
      <c r="A31" s="111"/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</row>
    <row r="32" spans="1:22" x14ac:dyDescent="0.25">
      <c r="A32" s="111"/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</row>
    <row r="33" spans="1:22" x14ac:dyDescent="0.25">
      <c r="A33" s="111"/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</row>
    <row r="34" spans="1:22" x14ac:dyDescent="0.25">
      <c r="A34" s="111"/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</row>
    <row r="35" spans="1:22" x14ac:dyDescent="0.25">
      <c r="A35" s="111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</row>
    <row r="36" spans="1:22" x14ac:dyDescent="0.25">
      <c r="A36" s="111"/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</row>
    <row r="37" spans="1:22" x14ac:dyDescent="0.25">
      <c r="A37" s="111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</row>
    <row r="38" spans="1:22" x14ac:dyDescent="0.25">
      <c r="A38" s="111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</row>
    <row r="39" spans="1:22" x14ac:dyDescent="0.25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</row>
    <row r="40" spans="1:22" x14ac:dyDescent="0.25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</row>
    <row r="41" spans="1:22" x14ac:dyDescent="0.25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</row>
    <row r="42" spans="1:22" x14ac:dyDescent="0.25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</row>
    <row r="43" spans="1:22" x14ac:dyDescent="0.25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</row>
    <row r="44" spans="1:22" x14ac:dyDescent="0.25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</row>
    <row r="45" spans="1:22" x14ac:dyDescent="0.25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</row>
    <row r="46" spans="1:22" x14ac:dyDescent="0.25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</row>
    <row r="47" spans="1:22" x14ac:dyDescent="0.25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</row>
    <row r="48" spans="1:22" x14ac:dyDescent="0.25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</row>
    <row r="49" spans="1:22" x14ac:dyDescent="0.25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</row>
    <row r="50" spans="1:22" x14ac:dyDescent="0.25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</row>
    <row r="51" spans="1:22" x14ac:dyDescent="0.25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</row>
    <row r="52" spans="1:22" x14ac:dyDescent="0.25">
      <c r="A52" s="111"/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</row>
    <row r="53" spans="1:22" x14ac:dyDescent="0.25">
      <c r="A53" s="111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</row>
    <row r="54" spans="1:22" x14ac:dyDescent="0.25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</row>
    <row r="55" spans="1:22" x14ac:dyDescent="0.25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</row>
    <row r="56" spans="1:22" x14ac:dyDescent="0.25">
      <c r="A56" s="111"/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</row>
    <row r="57" spans="1:22" x14ac:dyDescent="0.25">
      <c r="A57" s="111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Introduccion-Read Me</vt:lpstr>
      <vt:lpstr>Datos Originales</vt:lpstr>
      <vt:lpstr>Base de Datos</vt:lpstr>
      <vt:lpstr>Preguntas y Respuestas</vt:lpstr>
      <vt:lpstr>Tablas</vt:lpstr>
      <vt:lpstr>Tablas Dinamicas y Graficos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Garcia</dc:creator>
  <cp:lastModifiedBy>Alex Garcia</cp:lastModifiedBy>
  <dcterms:created xsi:type="dcterms:W3CDTF">2023-09-11T00:35:43Z</dcterms:created>
  <dcterms:modified xsi:type="dcterms:W3CDTF">2023-09-27T01:36:07Z</dcterms:modified>
</cp:coreProperties>
</file>