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0" i="1"/>
  <c r="K21"/>
  <c r="E21"/>
  <c r="K14"/>
  <c r="E14"/>
  <c r="K11"/>
  <c r="E11"/>
  <c r="K6"/>
  <c r="K8" s="1"/>
  <c r="K15" s="1"/>
  <c r="E6"/>
  <c r="E8" s="1"/>
  <c r="E15" l="1"/>
  <c r="E27" s="1"/>
  <c r="E22"/>
  <c r="D29"/>
  <c r="E16"/>
  <c r="E26"/>
  <c r="K26"/>
  <c r="J30"/>
  <c r="K28"/>
  <c r="K20"/>
  <c r="K19" s="1"/>
  <c r="K27"/>
  <c r="K16"/>
  <c r="J29" s="1"/>
  <c r="K25"/>
  <c r="K23"/>
  <c r="K24" s="1"/>
  <c r="K22"/>
  <c r="E23"/>
  <c r="E24" s="1"/>
  <c r="E25" l="1"/>
  <c r="E20"/>
  <c r="E28"/>
</calcChain>
</file>

<file path=xl/sharedStrings.xml><?xml version="1.0" encoding="utf-8"?>
<sst xmlns="http://schemas.openxmlformats.org/spreadsheetml/2006/main" count="71" uniqueCount="41">
  <si>
    <t>STEPPER CALCULATOR</t>
  </si>
  <si>
    <t xml:space="preserve">Linear  ~ X, Y, Z </t>
  </si>
  <si>
    <t>Belt</t>
  </si>
  <si>
    <t>Screw</t>
  </si>
  <si>
    <t>Required inputs</t>
  </si>
  <si>
    <t xml:space="preserve">Stepper Motor </t>
  </si>
  <si>
    <t xml:space="preserve">Deg/step - </t>
  </si>
  <si>
    <t xml:space="preserve"> Steps/rev - </t>
  </si>
  <si>
    <t>Micro Stepping</t>
  </si>
  <si>
    <t xml:space="preserve">Pulse/step - </t>
  </si>
  <si>
    <t xml:space="preserve">Pulse/rev - </t>
  </si>
  <si>
    <t>Pulley Teeth</t>
  </si>
  <si>
    <t>Gear Reduction</t>
  </si>
  <si>
    <t xml:space="preserve">Stepper teeth - </t>
  </si>
  <si>
    <t xml:space="preserve">   (Enter zeros for</t>
  </si>
  <si>
    <t xml:space="preserve">Lead screw teeth - </t>
  </si>
  <si>
    <t xml:space="preserve">   direct drive)</t>
  </si>
  <si>
    <t xml:space="preserve">Multiplier - </t>
  </si>
  <si>
    <t>Result</t>
  </si>
  <si>
    <t>Belt Pitch</t>
  </si>
  <si>
    <t xml:space="preserve">Pitch- </t>
  </si>
  <si>
    <t>Leadscrew</t>
  </si>
  <si>
    <t xml:space="preserve">Pitch (mm) - </t>
  </si>
  <si>
    <t xml:space="preserve">Thread starts - </t>
  </si>
  <si>
    <t xml:space="preserve">Lead (mm/rev) - </t>
  </si>
  <si>
    <t xml:space="preserve">*Steps per mm - </t>
  </si>
  <si>
    <t xml:space="preserve">Resolution (mm/step) - </t>
  </si>
  <si>
    <t xml:space="preserve"> Input:  </t>
  </si>
  <si>
    <t>Result:</t>
  </si>
  <si>
    <t>Feed - mm/min</t>
  </si>
  <si>
    <t>pulse/sec =</t>
  </si>
  <si>
    <t xml:space="preserve">Feed - mm/min </t>
  </si>
  <si>
    <t>in/sec =</t>
  </si>
  <si>
    <t>mm/sec =</t>
  </si>
  <si>
    <t>stepper rpm =</t>
  </si>
  <si>
    <t>Stepper RPM</t>
  </si>
  <si>
    <t>in/min =</t>
  </si>
  <si>
    <t>mm/min =</t>
  </si>
  <si>
    <t>Pulse/sec</t>
  </si>
  <si>
    <t>Distance vs.</t>
  </si>
  <si>
    <t>Steps</t>
  </si>
</sst>
</file>

<file path=xl/styles.xml><?xml version="1.0" encoding="utf-8"?>
<styleSheet xmlns="http://schemas.openxmlformats.org/spreadsheetml/2006/main">
  <numFmts count="3">
    <numFmt numFmtId="164" formatCode="0.######"/>
    <numFmt numFmtId="165" formatCode="0.##"/>
    <numFmt numFmtId="166" formatCode="0.000000"/>
  </numFmts>
  <fonts count="10">
    <font>
      <sz val="11"/>
      <color theme="1"/>
      <name val="Calibri"/>
      <family val="2"/>
      <charset val="1"/>
      <scheme val="minor"/>
    </font>
    <font>
      <b/>
      <sz val="16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Wingdings 3"/>
      <family val="1"/>
      <charset val="2"/>
    </font>
    <font>
      <b/>
      <sz val="12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mediumGray">
        <fgColor indexed="27"/>
        <bgColor indexed="9"/>
      </patternFill>
    </fill>
    <fill>
      <patternFill patternType="mediumGray">
        <fgColor indexed="27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2" borderId="1" xfId="0" applyFill="1" applyBorder="1"/>
    <xf numFmtId="0" fontId="2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left" vertical="center"/>
    </xf>
    <xf numFmtId="0" fontId="0" fillId="2" borderId="9" xfId="0" applyFill="1" applyBorder="1"/>
    <xf numFmtId="0" fontId="6" fillId="2" borderId="9" xfId="0" applyFont="1" applyFill="1" applyBorder="1" applyAlignment="1">
      <alignment horizontal="right"/>
    </xf>
    <xf numFmtId="0" fontId="6" fillId="3" borderId="1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center"/>
    </xf>
    <xf numFmtId="0" fontId="5" fillId="2" borderId="7" xfId="0" applyFont="1" applyFill="1" applyBorder="1" applyAlignment="1" applyProtection="1">
      <alignment horizontal="center"/>
    </xf>
    <xf numFmtId="0" fontId="5" fillId="2" borderId="11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vertical="center"/>
    </xf>
    <xf numFmtId="0" fontId="6" fillId="2" borderId="12" xfId="0" applyFont="1" applyFill="1" applyBorder="1" applyAlignment="1">
      <alignment horizontal="right"/>
    </xf>
    <xf numFmtId="0" fontId="6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vertical="center"/>
    </xf>
    <xf numFmtId="0" fontId="6" fillId="2" borderId="13" xfId="0" applyFont="1" applyFill="1" applyBorder="1" applyAlignment="1" applyProtection="1">
      <alignment horizontal="center"/>
    </xf>
    <xf numFmtId="0" fontId="5" fillId="2" borderId="11" xfId="0" applyFont="1" applyFill="1" applyBorder="1" applyAlignment="1" applyProtection="1">
      <alignment horizontal="left" vertical="center"/>
    </xf>
    <xf numFmtId="0" fontId="5" fillId="2" borderId="12" xfId="0" applyFont="1" applyFill="1" applyBorder="1" applyAlignment="1" applyProtection="1">
      <alignment vertical="center"/>
    </xf>
    <xf numFmtId="0" fontId="5" fillId="2" borderId="14" xfId="0" applyFont="1" applyFill="1" applyBorder="1" applyAlignment="1" applyProtection="1">
      <alignment horizontal="center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right"/>
    </xf>
    <xf numFmtId="0" fontId="6" fillId="2" borderId="1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right"/>
    </xf>
    <xf numFmtId="164" fontId="6" fillId="2" borderId="13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left" vertical="center"/>
    </xf>
    <xf numFmtId="0" fontId="0" fillId="2" borderId="12" xfId="0" applyFill="1" applyBorder="1"/>
    <xf numFmtId="0" fontId="6" fillId="2" borderId="12" xfId="0" applyFont="1" applyFill="1" applyBorder="1" applyAlignment="1">
      <alignment horizontal="right" vertical="center"/>
    </xf>
    <xf numFmtId="164" fontId="6" fillId="2" borderId="17" xfId="0" applyNumberFormat="1" applyFont="1" applyFill="1" applyBorder="1" applyAlignment="1" applyProtection="1">
      <alignment horizontal="center"/>
    </xf>
    <xf numFmtId="0" fontId="5" fillId="2" borderId="15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13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5" fillId="2" borderId="16" xfId="0" quotePrefix="1" applyNumberFormat="1" applyFont="1" applyFill="1" applyBorder="1" applyAlignment="1" applyProtection="1">
      <alignment horizontal="center"/>
    </xf>
    <xf numFmtId="0" fontId="5" fillId="2" borderId="0" xfId="0" applyNumberFormat="1" applyFont="1" applyFill="1" applyBorder="1" applyAlignment="1" applyProtection="1">
      <alignment horizontal="center"/>
    </xf>
    <xf numFmtId="0" fontId="5" fillId="2" borderId="3" xfId="0" applyNumberFormat="1" applyFont="1" applyFill="1" applyBorder="1" applyAlignment="1" applyProtection="1">
      <alignment horizontal="center"/>
    </xf>
    <xf numFmtId="0" fontId="5" fillId="2" borderId="7" xfId="0" applyNumberFormat="1" applyFont="1" applyFill="1" applyBorder="1" applyAlignment="1" applyProtection="1">
      <alignment horizontal="center"/>
    </xf>
    <xf numFmtId="0" fontId="0" fillId="2" borderId="11" xfId="0" applyFill="1" applyBorder="1" applyAlignment="1">
      <alignment vertical="center"/>
    </xf>
    <xf numFmtId="0" fontId="5" fillId="2" borderId="18" xfId="0" applyFont="1" applyFill="1" applyBorder="1" applyAlignment="1">
      <alignment horizontal="right"/>
    </xf>
    <xf numFmtId="0" fontId="0" fillId="2" borderId="19" xfId="0" applyFill="1" applyBorder="1"/>
    <xf numFmtId="0" fontId="5" fillId="2" borderId="19" xfId="0" applyFont="1" applyFill="1" applyBorder="1" applyAlignment="1" applyProtection="1">
      <alignment horizontal="center"/>
    </xf>
    <xf numFmtId="0" fontId="5" fillId="2" borderId="18" xfId="0" applyFont="1" applyFill="1" applyBorder="1" applyAlignment="1" applyProtection="1">
      <alignment horizontal="center"/>
    </xf>
    <xf numFmtId="0" fontId="0" fillId="2" borderId="20" xfId="0" applyFill="1" applyBorder="1"/>
    <xf numFmtId="0" fontId="5" fillId="2" borderId="21" xfId="0" applyFont="1" applyFill="1" applyBorder="1" applyAlignment="1" applyProtection="1">
      <alignment horizontal="center"/>
    </xf>
    <xf numFmtId="0" fontId="5" fillId="2" borderId="4" xfId="0" applyFont="1" applyFill="1" applyBorder="1" applyAlignment="1">
      <alignment horizontal="right"/>
    </xf>
    <xf numFmtId="0" fontId="0" fillId="2" borderId="5" xfId="0" applyFill="1" applyBorder="1"/>
    <xf numFmtId="0" fontId="5" fillId="2" borderId="5" xfId="0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0" fontId="8" fillId="2" borderId="3" xfId="0" applyFont="1" applyFill="1" applyBorder="1" applyAlignment="1">
      <alignment horizontal="right" vertical="center"/>
    </xf>
    <xf numFmtId="0" fontId="8" fillId="2" borderId="0" xfId="0" applyFont="1" applyFill="1" applyBorder="1" applyAlignment="1" applyProtection="1">
      <alignment horizontal="center" vertical="center"/>
    </xf>
    <xf numFmtId="0" fontId="8" fillId="2" borderId="3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vertical="center"/>
    </xf>
    <xf numFmtId="0" fontId="8" fillId="2" borderId="12" xfId="0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 applyProtection="1">
      <alignment horizontal="center"/>
      <protection locked="0"/>
    </xf>
    <xf numFmtId="165" fontId="6" fillId="2" borderId="16" xfId="0" applyNumberFormat="1" applyFont="1" applyFill="1" applyBorder="1" applyAlignment="1">
      <alignment horizontal="left"/>
    </xf>
    <xf numFmtId="0" fontId="7" fillId="2" borderId="7" xfId="0" applyFont="1" applyFill="1" applyBorder="1" applyAlignment="1">
      <alignment horizontal="center"/>
    </xf>
    <xf numFmtId="0" fontId="7" fillId="2" borderId="3" xfId="0" applyFont="1" applyFill="1" applyBorder="1" applyAlignment="1" applyProtection="1">
      <alignment horizontal="center"/>
    </xf>
    <xf numFmtId="0" fontId="7" fillId="2" borderId="7" xfId="0" applyFont="1" applyFill="1" applyBorder="1" applyAlignment="1" applyProtection="1">
      <alignment horizontal="center"/>
    </xf>
    <xf numFmtId="165" fontId="6" fillId="2" borderId="13" xfId="0" applyNumberFormat="1" applyFont="1" applyFill="1" applyBorder="1" applyAlignment="1">
      <alignment horizontal="left"/>
    </xf>
    <xf numFmtId="165" fontId="5" fillId="2" borderId="7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 applyProtection="1">
      <alignment horizontal="center"/>
    </xf>
    <xf numFmtId="165" fontId="5" fillId="2" borderId="7" xfId="0" applyNumberFormat="1" applyFont="1" applyFill="1" applyBorder="1" applyAlignment="1" applyProtection="1">
      <alignment horizontal="center"/>
    </xf>
    <xf numFmtId="0" fontId="6" fillId="2" borderId="17" xfId="0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left"/>
    </xf>
    <xf numFmtId="165" fontId="9" fillId="2" borderId="7" xfId="0" applyNumberFormat="1" applyFont="1" applyFill="1" applyBorder="1" applyAlignment="1">
      <alignment horizontal="center"/>
    </xf>
    <xf numFmtId="165" fontId="9" fillId="2" borderId="3" xfId="0" applyNumberFormat="1" applyFont="1" applyFill="1" applyBorder="1" applyAlignment="1" applyProtection="1">
      <alignment horizontal="center"/>
    </xf>
    <xf numFmtId="165" fontId="9" fillId="2" borderId="7" xfId="0" applyNumberFormat="1" applyFont="1" applyFill="1" applyBorder="1" applyAlignment="1" applyProtection="1">
      <alignment horizontal="center"/>
    </xf>
    <xf numFmtId="165" fontId="0" fillId="2" borderId="16" xfId="0" quotePrefix="1" applyNumberFormat="1" applyFill="1" applyBorder="1" applyAlignment="1">
      <alignment horizontal="left"/>
    </xf>
    <xf numFmtId="0" fontId="6" fillId="2" borderId="13" xfId="0" applyFont="1" applyFill="1" applyBorder="1"/>
    <xf numFmtId="0" fontId="0" fillId="2" borderId="17" xfId="0" applyFill="1" applyBorder="1"/>
    <xf numFmtId="0" fontId="6" fillId="3" borderId="10" xfId="0" applyNumberFormat="1" applyFont="1" applyFill="1" applyBorder="1" applyAlignment="1" applyProtection="1">
      <protection locked="0"/>
    </xf>
    <xf numFmtId="0" fontId="6" fillId="3" borderId="10" xfId="0" applyFont="1" applyFill="1" applyBorder="1" applyAlignment="1" applyProtection="1">
      <protection locked="0"/>
    </xf>
    <xf numFmtId="165" fontId="0" fillId="2" borderId="19" xfId="0" applyNumberFormat="1" applyFill="1" applyBorder="1"/>
    <xf numFmtId="165" fontId="9" fillId="2" borderId="21" xfId="0" applyNumberFormat="1" applyFont="1" applyFill="1" applyBorder="1" applyAlignment="1">
      <alignment horizontal="center"/>
    </xf>
    <xf numFmtId="165" fontId="9" fillId="2" borderId="18" xfId="0" applyNumberFormat="1" applyFont="1" applyFill="1" applyBorder="1" applyAlignment="1" applyProtection="1">
      <alignment horizontal="center"/>
    </xf>
    <xf numFmtId="165" fontId="9" fillId="2" borderId="21" xfId="0" applyNumberFormat="1" applyFont="1" applyFill="1" applyBorder="1" applyAlignment="1" applyProtection="1">
      <alignment horizontal="center"/>
    </xf>
    <xf numFmtId="0" fontId="5" fillId="2" borderId="8" xfId="0" applyFont="1" applyFill="1" applyBorder="1" applyAlignment="1">
      <alignment horizontal="left" wrapText="1"/>
    </xf>
    <xf numFmtId="0" fontId="0" fillId="2" borderId="15" xfId="0" applyFill="1" applyBorder="1" applyAlignment="1">
      <alignment horizontal="left" wrapText="1"/>
    </xf>
    <xf numFmtId="0" fontId="5" fillId="2" borderId="11" xfId="0" applyFont="1" applyFill="1" applyBorder="1" applyAlignment="1">
      <alignment horizontal="left" wrapText="1"/>
    </xf>
    <xf numFmtId="0" fontId="6" fillId="2" borderId="11" xfId="0" applyFont="1" applyFill="1" applyBorder="1" applyAlignment="1">
      <alignment horizontal="left" wrapText="1"/>
    </xf>
    <xf numFmtId="0" fontId="0" fillId="2" borderId="11" xfId="0" applyFill="1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6" fillId="2" borderId="15" xfId="0" applyFont="1" applyFill="1" applyBorder="1" applyAlignment="1">
      <alignment horizontal="left" wrapText="1"/>
    </xf>
    <xf numFmtId="0" fontId="0" fillId="0" borderId="3" xfId="0" applyBorder="1"/>
    <xf numFmtId="0" fontId="6" fillId="4" borderId="10" xfId="0" applyFont="1" applyFill="1" applyBorder="1" applyAlignment="1" applyProtection="1">
      <alignment horizontal="center" vertical="center"/>
      <protection locked="0"/>
    </xf>
    <xf numFmtId="0" fontId="6" fillId="3" borderId="10" xfId="0" applyNumberFormat="1" applyFont="1" applyFill="1" applyBorder="1" applyAlignment="1" applyProtection="1">
      <alignment horizontal="center" vertical="center"/>
      <protection locked="0"/>
    </xf>
    <xf numFmtId="0" fontId="6" fillId="3" borderId="10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0" fillId="2" borderId="9" xfId="0" quotePrefix="1" applyNumberFormat="1" applyFill="1" applyBorder="1" applyAlignment="1" applyProtection="1">
      <alignment horizontal="left"/>
    </xf>
    <xf numFmtId="0" fontId="0" fillId="2" borderId="16" xfId="0" quotePrefix="1" applyNumberFormat="1" applyFill="1" applyBorder="1" applyAlignment="1" applyProtection="1">
      <alignment horizontal="left"/>
    </xf>
    <xf numFmtId="0" fontId="6" fillId="2" borderId="12" xfId="0" applyFont="1" applyFill="1" applyBorder="1" applyAlignment="1" applyProtection="1">
      <alignment horizontal="left"/>
    </xf>
    <xf numFmtId="0" fontId="6" fillId="2" borderId="17" xfId="0" applyFont="1" applyFill="1" applyBorder="1" applyAlignment="1" applyProtection="1">
      <alignment horizontal="left"/>
    </xf>
    <xf numFmtId="166" fontId="6" fillId="2" borderId="12" xfId="0" applyNumberFormat="1" applyFont="1" applyFill="1" applyBorder="1" applyAlignment="1" applyProtection="1">
      <alignment horizontal="left"/>
    </xf>
    <xf numFmtId="166" fontId="6" fillId="2" borderId="17" xfId="0" applyNumberFormat="1" applyFont="1" applyFill="1" applyBorder="1" applyAlignment="1" applyProtection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topLeftCell="A4" workbookViewId="0">
      <selection activeCell="I23" sqref="I23"/>
    </sheetView>
  </sheetViews>
  <sheetFormatPr defaultRowHeight="15"/>
  <cols>
    <col min="2" max="2" width="16.140625" customWidth="1"/>
    <col min="4" max="4" width="13.140625" customWidth="1"/>
    <col min="6" max="6" width="6" customWidth="1"/>
    <col min="7" max="7" width="6.28515625" customWidth="1"/>
    <col min="8" max="8" width="15.42578125" customWidth="1"/>
    <col min="10" max="10" width="14.28515625" customWidth="1"/>
    <col min="12" max="12" width="4.85546875" customWidth="1"/>
  </cols>
  <sheetData>
    <row r="1" spans="1:13" ht="21" thickBot="1">
      <c r="A1" s="102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3" ht="18.75" thickBot="1">
      <c r="A2" s="1"/>
      <c r="B2" s="108" t="s">
        <v>1</v>
      </c>
      <c r="C2" s="108"/>
      <c r="D2" s="108"/>
      <c r="E2" s="108"/>
      <c r="F2" s="108"/>
      <c r="G2" s="108"/>
      <c r="H2" s="108"/>
      <c r="I2" s="108"/>
      <c r="J2" s="108"/>
      <c r="K2" s="108"/>
      <c r="L2" s="2"/>
      <c r="M2" s="84"/>
    </row>
    <row r="3" spans="1:13" ht="18">
      <c r="A3" s="109" t="s">
        <v>2</v>
      </c>
      <c r="B3" s="110"/>
      <c r="C3" s="110"/>
      <c r="D3" s="110"/>
      <c r="E3" s="110"/>
      <c r="F3" s="110"/>
      <c r="G3" s="111" t="s">
        <v>3</v>
      </c>
      <c r="H3" s="112"/>
      <c r="I3" s="112"/>
      <c r="J3" s="112"/>
      <c r="K3" s="112"/>
      <c r="L3" s="113"/>
    </row>
    <row r="4" spans="1:13" ht="15.75">
      <c r="A4" s="104" t="s">
        <v>4</v>
      </c>
      <c r="B4" s="105"/>
      <c r="C4" s="105"/>
      <c r="D4" s="105"/>
      <c r="E4" s="105"/>
      <c r="F4" s="105"/>
      <c r="G4" s="104" t="s">
        <v>4</v>
      </c>
      <c r="H4" s="105"/>
      <c r="I4" s="105"/>
      <c r="J4" s="105"/>
      <c r="K4" s="105"/>
      <c r="L4" s="105"/>
      <c r="M4" s="84"/>
    </row>
    <row r="5" spans="1:13">
      <c r="A5" s="3"/>
      <c r="B5" s="4" t="s">
        <v>5</v>
      </c>
      <c r="C5" s="5"/>
      <c r="D5" s="6" t="s">
        <v>6</v>
      </c>
      <c r="E5" s="7">
        <v>1.8</v>
      </c>
      <c r="F5" s="8"/>
      <c r="G5" s="9"/>
      <c r="H5" s="4" t="s">
        <v>5</v>
      </c>
      <c r="I5" s="5"/>
      <c r="J5" s="6" t="s">
        <v>6</v>
      </c>
      <c r="K5" s="7">
        <v>1.8</v>
      </c>
      <c r="L5" s="10"/>
    </row>
    <row r="6" spans="1:13">
      <c r="A6" s="3"/>
      <c r="B6" s="11"/>
      <c r="C6" s="12"/>
      <c r="D6" s="13" t="s">
        <v>7</v>
      </c>
      <c r="E6" s="14">
        <f>360/E5</f>
        <v>200</v>
      </c>
      <c r="F6" s="8"/>
      <c r="G6" s="9"/>
      <c r="H6" s="11"/>
      <c r="I6" s="12"/>
      <c r="J6" s="13" t="s">
        <v>7</v>
      </c>
      <c r="K6" s="14">
        <f>360/K5</f>
        <v>200</v>
      </c>
      <c r="L6" s="10"/>
    </row>
    <row r="7" spans="1:13">
      <c r="A7" s="3"/>
      <c r="B7" s="4" t="s">
        <v>8</v>
      </c>
      <c r="C7" s="5"/>
      <c r="D7" s="6" t="s">
        <v>9</v>
      </c>
      <c r="E7" s="7">
        <v>16</v>
      </c>
      <c r="F7" s="8"/>
      <c r="G7" s="9"/>
      <c r="H7" s="4" t="s">
        <v>8</v>
      </c>
      <c r="I7" s="5"/>
      <c r="J7" s="6" t="s">
        <v>9</v>
      </c>
      <c r="K7" s="7">
        <v>1</v>
      </c>
      <c r="L7" s="10"/>
    </row>
    <row r="8" spans="1:13">
      <c r="A8" s="3"/>
      <c r="B8" s="11"/>
      <c r="C8" s="15"/>
      <c r="D8" s="13" t="s">
        <v>10</v>
      </c>
      <c r="E8" s="16">
        <f>E6*E7</f>
        <v>3200</v>
      </c>
      <c r="F8" s="8"/>
      <c r="G8" s="9"/>
      <c r="H8" s="17"/>
      <c r="I8" s="18"/>
      <c r="J8" s="13" t="s">
        <v>10</v>
      </c>
      <c r="K8" s="16">
        <f>K6*K7</f>
        <v>200</v>
      </c>
      <c r="L8" s="19"/>
    </row>
    <row r="9" spans="1:13">
      <c r="A9" s="3"/>
      <c r="B9" s="20" t="s">
        <v>11</v>
      </c>
      <c r="C9" s="21"/>
      <c r="D9" s="6" t="s">
        <v>11</v>
      </c>
      <c r="E9" s="7">
        <v>20</v>
      </c>
      <c r="F9" s="8"/>
      <c r="G9" s="9"/>
      <c r="H9" s="20" t="s">
        <v>12</v>
      </c>
      <c r="I9" s="21"/>
      <c r="J9" s="6" t="s">
        <v>13</v>
      </c>
      <c r="K9" s="7">
        <v>1</v>
      </c>
      <c r="L9" s="10"/>
    </row>
    <row r="10" spans="1:13">
      <c r="A10" s="3"/>
      <c r="B10" s="22"/>
      <c r="C10" s="23"/>
      <c r="D10" s="24"/>
      <c r="E10" s="25">
        <v>1</v>
      </c>
      <c r="F10" s="8"/>
      <c r="G10" s="9"/>
      <c r="H10" s="22" t="s">
        <v>14</v>
      </c>
      <c r="I10" s="23"/>
      <c r="J10" s="24" t="s">
        <v>15</v>
      </c>
      <c r="K10" s="7">
        <v>1</v>
      </c>
      <c r="L10" s="10"/>
    </row>
    <row r="11" spans="1:13">
      <c r="A11" s="3"/>
      <c r="B11" s="26"/>
      <c r="C11" s="27"/>
      <c r="D11" s="28"/>
      <c r="E11" s="25">
        <f>E10</f>
        <v>1</v>
      </c>
      <c r="F11" s="8"/>
      <c r="G11" s="9"/>
      <c r="H11" s="26" t="s">
        <v>16</v>
      </c>
      <c r="I11" s="27"/>
      <c r="J11" s="28" t="s">
        <v>17</v>
      </c>
      <c r="K11" s="25" t="str">
        <f>IF(OR(K9=K10,K9=0,K10=0),"1",K10/K9)</f>
        <v>1</v>
      </c>
      <c r="L11" s="19"/>
    </row>
    <row r="12" spans="1:13">
      <c r="A12" s="3"/>
      <c r="B12" s="4" t="s">
        <v>19</v>
      </c>
      <c r="C12" s="5"/>
      <c r="D12" s="6" t="s">
        <v>20</v>
      </c>
      <c r="E12" s="7">
        <v>2</v>
      </c>
      <c r="F12" s="8"/>
      <c r="G12" s="9"/>
      <c r="H12" s="4" t="s">
        <v>21</v>
      </c>
      <c r="I12" s="5"/>
      <c r="J12" s="6" t="s">
        <v>22</v>
      </c>
      <c r="K12" s="7">
        <v>0.8</v>
      </c>
      <c r="L12" s="10"/>
    </row>
    <row r="13" spans="1:13">
      <c r="A13" s="3"/>
      <c r="B13" s="30"/>
      <c r="C13" s="31"/>
      <c r="D13" s="24"/>
      <c r="E13" s="32">
        <v>1</v>
      </c>
      <c r="F13" s="8"/>
      <c r="G13" s="9"/>
      <c r="H13" s="30"/>
      <c r="I13" s="31"/>
      <c r="J13" s="24" t="s">
        <v>23</v>
      </c>
      <c r="K13" s="7">
        <v>1</v>
      </c>
      <c r="L13" s="10"/>
    </row>
    <row r="14" spans="1:13">
      <c r="A14" s="3"/>
      <c r="B14" s="30"/>
      <c r="C14" s="31"/>
      <c r="D14" s="24" t="s">
        <v>24</v>
      </c>
      <c r="E14" s="32">
        <f>E12*E9</f>
        <v>40</v>
      </c>
      <c r="F14" s="8"/>
      <c r="G14" s="9"/>
      <c r="H14" s="30"/>
      <c r="I14" s="31"/>
      <c r="J14" s="33" t="s">
        <v>24</v>
      </c>
      <c r="K14" s="32">
        <f>IF(K13=0,K12,K12*K13)</f>
        <v>0.8</v>
      </c>
      <c r="L14" s="10"/>
    </row>
    <row r="15" spans="1:13">
      <c r="A15" s="3"/>
      <c r="B15" s="4" t="s">
        <v>18</v>
      </c>
      <c r="C15" s="5"/>
      <c r="D15" s="21" t="s">
        <v>25</v>
      </c>
      <c r="E15" s="34">
        <f>E8/E14</f>
        <v>80</v>
      </c>
      <c r="F15" s="35"/>
      <c r="G15" s="36"/>
      <c r="H15" s="4" t="s">
        <v>18</v>
      </c>
      <c r="I15" s="5"/>
      <c r="J15" s="21" t="s">
        <v>25</v>
      </c>
      <c r="K15" s="34">
        <f>(K8*K11)/K14</f>
        <v>250</v>
      </c>
      <c r="L15" s="37"/>
    </row>
    <row r="16" spans="1:13">
      <c r="A16" s="3"/>
      <c r="B16" s="38"/>
      <c r="C16" s="27"/>
      <c r="D16" s="13" t="s">
        <v>26</v>
      </c>
      <c r="E16" s="29">
        <f>1/E15</f>
        <v>1.2500000000000001E-2</v>
      </c>
      <c r="F16" s="35"/>
      <c r="G16" s="36"/>
      <c r="H16" s="38"/>
      <c r="I16" s="27"/>
      <c r="J16" s="13" t="s">
        <v>26</v>
      </c>
      <c r="K16" s="29">
        <f>1/K15</f>
        <v>4.0000000000000001E-3</v>
      </c>
      <c r="L16" s="37"/>
    </row>
    <row r="17" spans="1:13" ht="15.75" thickBot="1">
      <c r="A17" s="39"/>
      <c r="B17" s="40"/>
      <c r="C17" s="40"/>
      <c r="D17" s="40"/>
      <c r="E17" s="40"/>
      <c r="F17" s="41"/>
      <c r="G17" s="42"/>
      <c r="H17" s="40"/>
      <c r="I17" s="40"/>
      <c r="J17" s="40"/>
      <c r="K17" s="43"/>
      <c r="L17" s="44"/>
    </row>
    <row r="18" spans="1:13">
      <c r="A18" s="45"/>
      <c r="B18" s="46"/>
      <c r="C18" s="46"/>
      <c r="D18" s="46"/>
      <c r="E18" s="46"/>
      <c r="F18" s="47"/>
      <c r="G18" s="48"/>
      <c r="H18" s="46"/>
      <c r="I18" s="46"/>
      <c r="J18" s="46"/>
      <c r="K18" s="46"/>
      <c r="L18" s="47"/>
      <c r="M18" s="84"/>
    </row>
    <row r="19" spans="1:13" ht="15.75">
      <c r="A19" s="49"/>
      <c r="B19" s="106" t="s">
        <v>27</v>
      </c>
      <c r="C19" s="106"/>
      <c r="D19" s="107" t="s">
        <v>28</v>
      </c>
      <c r="E19" s="107"/>
      <c r="F19" s="50"/>
      <c r="G19" s="51"/>
      <c r="H19" s="106" t="s">
        <v>27</v>
      </c>
      <c r="I19" s="106"/>
      <c r="J19" s="52" t="s">
        <v>28</v>
      </c>
      <c r="K19" s="53" t="str">
        <f>IF(K20&lt;25000,"OK","NOT")</f>
        <v>OK</v>
      </c>
      <c r="L19" s="50"/>
      <c r="M19" s="84"/>
    </row>
    <row r="20" spans="1:13">
      <c r="A20" s="3"/>
      <c r="B20" s="88" t="s">
        <v>29</v>
      </c>
      <c r="C20" s="85">
        <v>8000</v>
      </c>
      <c r="D20" s="6" t="s">
        <v>30</v>
      </c>
      <c r="E20" s="55">
        <f>(C20*E15)/60</f>
        <v>10666.666666666666</v>
      </c>
      <c r="F20" s="56"/>
      <c r="G20" s="57"/>
      <c r="H20" s="88" t="s">
        <v>31</v>
      </c>
      <c r="I20" s="87">
        <v>5600</v>
      </c>
      <c r="J20" s="6" t="s">
        <v>30</v>
      </c>
      <c r="K20" s="55">
        <f>(I20*K15)/60</f>
        <v>23333.333333333332</v>
      </c>
      <c r="L20" s="58"/>
    </row>
    <row r="21" spans="1:13">
      <c r="A21" s="3"/>
      <c r="B21" s="78"/>
      <c r="C21" s="32"/>
      <c r="D21" s="24" t="s">
        <v>32</v>
      </c>
      <c r="E21" s="59">
        <f>C20/60</f>
        <v>133.33333333333334</v>
      </c>
      <c r="F21" s="60"/>
      <c r="G21" s="61"/>
      <c r="H21" s="90"/>
      <c r="I21" s="32"/>
      <c r="J21" s="24" t="s">
        <v>33</v>
      </c>
      <c r="K21" s="59">
        <f>I20/60</f>
        <v>93.333333333333329</v>
      </c>
      <c r="L21" s="62"/>
    </row>
    <row r="22" spans="1:13">
      <c r="A22" s="3"/>
      <c r="B22" s="79"/>
      <c r="C22" s="63"/>
      <c r="D22" s="13" t="s">
        <v>34</v>
      </c>
      <c r="E22" s="64">
        <f>(C20*E11)/E14</f>
        <v>200</v>
      </c>
      <c r="F22" s="65"/>
      <c r="G22" s="66"/>
      <c r="H22" s="91"/>
      <c r="I22" s="63"/>
      <c r="J22" s="13" t="s">
        <v>34</v>
      </c>
      <c r="K22" s="64">
        <f>(I20*K11)/K14</f>
        <v>7000</v>
      </c>
      <c r="L22" s="67"/>
    </row>
    <row r="23" spans="1:13">
      <c r="A23" s="3"/>
      <c r="B23" s="88" t="s">
        <v>35</v>
      </c>
      <c r="C23" s="85">
        <v>400</v>
      </c>
      <c r="D23" s="6" t="s">
        <v>36</v>
      </c>
      <c r="E23" s="55">
        <f>(C23*E14)/E11</f>
        <v>16000</v>
      </c>
      <c r="F23" s="60"/>
      <c r="G23" s="61"/>
      <c r="H23" s="88" t="s">
        <v>35</v>
      </c>
      <c r="I23" s="87">
        <v>625</v>
      </c>
      <c r="J23" s="6" t="s">
        <v>37</v>
      </c>
      <c r="K23" s="55">
        <f>(I23*K14)/K11</f>
        <v>500</v>
      </c>
      <c r="L23" s="62"/>
    </row>
    <row r="24" spans="1:13">
      <c r="A24" s="3"/>
      <c r="B24" s="78"/>
      <c r="C24" s="32"/>
      <c r="D24" s="24" t="s">
        <v>32</v>
      </c>
      <c r="E24" s="59">
        <f>E23/60</f>
        <v>266.66666666666669</v>
      </c>
      <c r="F24" s="65"/>
      <c r="G24" s="66"/>
      <c r="H24" s="90"/>
      <c r="I24" s="32"/>
      <c r="J24" s="24" t="s">
        <v>33</v>
      </c>
      <c r="K24" s="59">
        <f>K23/60</f>
        <v>8.3333333333333339</v>
      </c>
      <c r="L24" s="67"/>
    </row>
    <row r="25" spans="1:13">
      <c r="A25" s="3"/>
      <c r="B25" s="80"/>
      <c r="C25" s="63"/>
      <c r="D25" s="13" t="s">
        <v>30</v>
      </c>
      <c r="E25" s="64">
        <f>(C23*E14*E15)/(E11*60)</f>
        <v>21333.333333333332</v>
      </c>
      <c r="F25" s="60"/>
      <c r="G25" s="61"/>
      <c r="H25" s="92"/>
      <c r="I25" s="63"/>
      <c r="J25" s="13" t="s">
        <v>30</v>
      </c>
      <c r="K25" s="64">
        <f>(I23*K14*K15)/(K11*60)</f>
        <v>2083.3333333333335</v>
      </c>
      <c r="L25" s="62"/>
    </row>
    <row r="26" spans="1:13">
      <c r="A26" s="3"/>
      <c r="B26" s="77" t="s">
        <v>38</v>
      </c>
      <c r="C26" s="54">
        <v>2666.66</v>
      </c>
      <c r="D26" s="6" t="s">
        <v>34</v>
      </c>
      <c r="E26" s="68">
        <f>(C26*E11*60)/(E14*E15)</f>
        <v>49.999874999999996</v>
      </c>
      <c r="F26" s="65"/>
      <c r="G26" s="66"/>
      <c r="H26" s="88" t="s">
        <v>38</v>
      </c>
      <c r="I26" s="54">
        <v>25000</v>
      </c>
      <c r="J26" s="6" t="s">
        <v>34</v>
      </c>
      <c r="K26" s="68">
        <f>(I26*K11*60)/(K14*K15)</f>
        <v>7500</v>
      </c>
      <c r="L26" s="67"/>
    </row>
    <row r="27" spans="1:13">
      <c r="A27" s="3"/>
      <c r="B27" s="83"/>
      <c r="C27" s="69"/>
      <c r="D27" s="24" t="s">
        <v>36</v>
      </c>
      <c r="E27" s="59">
        <f>(C26*60)/E15</f>
        <v>1999.9949999999997</v>
      </c>
      <c r="F27" s="60"/>
      <c r="G27" s="61"/>
      <c r="H27" s="93"/>
      <c r="I27" s="69"/>
      <c r="J27" s="24" t="s">
        <v>37</v>
      </c>
      <c r="K27" s="59">
        <f>(I26*60)/K15</f>
        <v>6000</v>
      </c>
      <c r="L27" s="62"/>
    </row>
    <row r="28" spans="1:13">
      <c r="A28" s="3"/>
      <c r="B28" s="81"/>
      <c r="C28" s="70"/>
      <c r="D28" s="13" t="s">
        <v>32</v>
      </c>
      <c r="E28" s="64">
        <f>C26/E15</f>
        <v>33.33325</v>
      </c>
      <c r="F28" s="60"/>
      <c r="G28" s="61"/>
      <c r="H28" s="94"/>
      <c r="I28" s="70"/>
      <c r="J28" s="13" t="s">
        <v>33</v>
      </c>
      <c r="K28" s="64">
        <f>I26/K15</f>
        <v>100</v>
      </c>
      <c r="L28" s="62"/>
    </row>
    <row r="29" spans="1:13">
      <c r="A29" s="3"/>
      <c r="B29" s="89" t="s">
        <v>39</v>
      </c>
      <c r="C29" s="86">
        <v>1000</v>
      </c>
      <c r="D29" s="96" t="str">
        <f>"steps = " &amp; ROUND((C29/E15),6) &amp; " inches"</f>
        <v>steps = 12,5 inches</v>
      </c>
      <c r="E29" s="97"/>
      <c r="F29" s="60"/>
      <c r="G29" s="61"/>
      <c r="H29" s="89" t="s">
        <v>39</v>
      </c>
      <c r="I29" s="7">
        <v>3200</v>
      </c>
      <c r="J29" s="96" t="str">
        <f>"steps = " &amp; ROUND((I29*K16),6) &amp; " mm"</f>
        <v>steps = 12,8 mm</v>
      </c>
      <c r="K29" s="97"/>
      <c r="L29" s="62"/>
    </row>
    <row r="30" spans="1:13">
      <c r="A30" s="3"/>
      <c r="B30" s="82" t="s">
        <v>40</v>
      </c>
      <c r="C30" s="71">
        <v>1E-3</v>
      </c>
      <c r="D30" s="98" t="str">
        <f>"in = "&amp; ROUND((C30*$F$16),6) &amp; " steps"</f>
        <v>in = 0 steps</v>
      </c>
      <c r="E30" s="99"/>
      <c r="F30" s="60"/>
      <c r="G30" s="61"/>
      <c r="H30" s="95" t="s">
        <v>40</v>
      </c>
      <c r="I30" s="72">
        <v>1</v>
      </c>
      <c r="J30" s="100" t="str">
        <f>"mm = " &amp; ROUND((I30*K15),6) &amp; " steps"</f>
        <v>mm = 250 steps</v>
      </c>
      <c r="K30" s="101"/>
      <c r="L30" s="62"/>
    </row>
    <row r="31" spans="1:13" ht="15.75" thickBot="1">
      <c r="A31" s="39"/>
      <c r="B31" s="40"/>
      <c r="C31" s="40"/>
      <c r="D31" s="40"/>
      <c r="E31" s="73"/>
      <c r="F31" s="74"/>
      <c r="G31" s="75"/>
      <c r="H31" s="40"/>
      <c r="I31" s="40"/>
      <c r="J31" s="40"/>
      <c r="K31" s="73"/>
      <c r="L31" s="76"/>
    </row>
  </sheetData>
  <sheetProtection sheet="1" objects="1" scenarios="1" selectLockedCells="1"/>
  <mergeCells count="13">
    <mergeCell ref="D29:E29"/>
    <mergeCell ref="J29:K29"/>
    <mergeCell ref="D30:E30"/>
    <mergeCell ref="J30:K30"/>
    <mergeCell ref="A1:L1"/>
    <mergeCell ref="A4:F4"/>
    <mergeCell ref="G4:L4"/>
    <mergeCell ref="B19:C19"/>
    <mergeCell ref="D19:E19"/>
    <mergeCell ref="H19:I19"/>
    <mergeCell ref="B2:K2"/>
    <mergeCell ref="A3:F3"/>
    <mergeCell ref="G3:L3"/>
  </mergeCells>
  <conditionalFormatting sqref="K19">
    <cfRule type="containsText" dxfId="1" priority="1" stopIfTrue="1" operator="containsText" text="NOT">
      <formula>NOT(ISERROR(SEARCH("NOT",K19)))</formula>
    </cfRule>
    <cfRule type="containsText" dxfId="0" priority="2" stopIfTrue="1" operator="containsText" text="OK">
      <formula>NOT(ISERROR(SEARCH("OK",K19)))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Satelite</dc:creator>
  <cp:lastModifiedBy>Satelite</cp:lastModifiedBy>
  <dcterms:created xsi:type="dcterms:W3CDTF">2020-09-02T07:15:54Z</dcterms:created>
  <dcterms:modified xsi:type="dcterms:W3CDTF">2020-10-07T06:35:14Z</dcterms:modified>
</cp:coreProperties>
</file>