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827"/>
  <workbookPr codeName="ThisWorkbook"/>
  <mc:AlternateContent xmlns:mc="http://schemas.openxmlformats.org/markup-compatibility/2006">
    <mc:Choice Requires="x15">
      <x15ac:absPath xmlns:x15ac="http://schemas.microsoft.com/office/spreadsheetml/2010/11/ac" url="C:\Users\SnoopyYam\Documents\Templates\Retirement &amp; Savings Calculators\"/>
    </mc:Choice>
  </mc:AlternateContent>
  <xr:revisionPtr revIDLastSave="0" documentId="13_ncr:1_{E5BCFA73-D063-4EB6-8A17-9E62E4FD2D9D}" xr6:coauthVersionLast="47" xr6:coauthVersionMax="47" xr10:uidLastSave="{00000000-0000-0000-0000-000000000000}"/>
  <bookViews>
    <workbookView xWindow="-110" yWindow="-110" windowWidth="25820" windowHeight="13900" activeTab="1" xr2:uid="{00000000-000D-0000-FFFF-FFFF00000000}"/>
  </bookViews>
  <sheets>
    <sheet name="Savings" sheetId="1" r:id="rId1"/>
    <sheet name="Help" sheetId="3" r:id="rId2"/>
  </sheets>
  <definedNames>
    <definedName name="compound_period">deposits_per_year</definedName>
    <definedName name="compound_periods">{"Annually";"Semi-Annually";"Quarterly";"Monthly";"Semi-Monthly";"Bi-Weekly";"Weekly";"Daily"}</definedName>
    <definedName name="deposits_per_year">INDEX({1,2,4,6,12,24,26,52,365},MATCH(Savings!$E$12,frequency,0))</definedName>
    <definedName name="frequency">{"Annually";"Semi-Annually";"Quarterly";"Bi-Monthly";"Monthly";"Semi-Monthly";"Bi-Weekly";"Weekly";"Daily"}</definedName>
    <definedName name="_xlnm.Print_Area" localSheetId="0">OFFSET(Savings!$A$1,0,0,ROW(Savings!$A$28)+1+Savings!$E$6,8)</definedName>
    <definedName name="_xlnm.Print_Titles" localSheetId="0">Savings!$28:$28</definedName>
    <definedName name="randrate">Savings!$H$17</definedName>
    <definedName name="solver_adj" localSheetId="0" hidden="1">Savings!$E$8,Savings!$E$10,Savings!$E$7</definedName>
    <definedName name="solver_cvg" localSheetId="0" hidden="1">0.0001</definedName>
    <definedName name="solver_drv" localSheetId="0" hidden="1">1</definedName>
    <definedName name="solver_est" localSheetId="0" hidden="1">1</definedName>
    <definedName name="solver_itr" localSheetId="0" hidden="1">100</definedName>
    <definedName name="solver_lin" localSheetId="0" hidden="1">2</definedName>
    <definedName name="solver_neg" localSheetId="0" hidden="1">2</definedName>
    <definedName name="solver_num" localSheetId="0" hidden="1">0</definedName>
    <definedName name="solver_nwt" localSheetId="0" hidden="1">1</definedName>
    <definedName name="solver_opt" localSheetId="0" hidden="1">Savings!#REF!</definedName>
    <definedName name="solver_pre" localSheetId="0" hidden="1">0.000001</definedName>
    <definedName name="solver_scl" localSheetId="0" hidden="1">2</definedName>
    <definedName name="solver_sho" localSheetId="0" hidden="1">2</definedName>
    <definedName name="solver_tim" localSheetId="0" hidden="1">100</definedName>
    <definedName name="solver_tol" localSheetId="0" hidden="1">0.05</definedName>
    <definedName name="solver_typ" localSheetId="0" hidden="1">2</definedName>
    <definedName name="solver_val" localSheetId="0" hidden="1">1000</definedName>
    <definedName name="valuevx">42.314159</definedName>
    <definedName name="vertex42_copyright" hidden="1">"© 2008-2017 Vertex42 LLC"</definedName>
    <definedName name="vertex42_id" hidden="1">"savings-interest-calculator.xlsx"</definedName>
    <definedName name="vertex42_title" hidden="1">"Savings Interest Calculator"</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7" i="1" l="1"/>
  <c r="C30" i="1" l="1"/>
  <c r="A31" i="1"/>
  <c r="C31" i="1" s="1"/>
  <c r="H29" i="1"/>
  <c r="F30" i="1"/>
  <c r="J30" i="1" s="1"/>
  <c r="F29" i="1"/>
  <c r="G7" i="1"/>
  <c r="D30" i="1" l="1"/>
  <c r="K30" i="1" s="1"/>
  <c r="F31" i="1"/>
  <c r="J31" i="1" s="1"/>
  <c r="A32" i="1"/>
  <c r="H30" i="1" l="1"/>
  <c r="C32" i="1"/>
  <c r="A33" i="1"/>
  <c r="F32" i="1"/>
  <c r="D31" i="1"/>
  <c r="H31" i="1" s="1"/>
  <c r="J32" i="1" l="1"/>
  <c r="C33" i="1"/>
  <c r="A34" i="1"/>
  <c r="F33" i="1"/>
  <c r="J33" i="1" s="1"/>
  <c r="D32" i="1"/>
  <c r="H32" i="1" s="1"/>
  <c r="K31" i="1"/>
  <c r="C34" i="1" l="1"/>
  <c r="F34" i="1"/>
  <c r="J34" i="1" s="1"/>
  <c r="A35" i="1"/>
  <c r="D33" i="1"/>
  <c r="H33" i="1" s="1"/>
  <c r="K32" i="1"/>
  <c r="F35" i="1" l="1"/>
  <c r="J35" i="1" s="1"/>
  <c r="C35" i="1"/>
  <c r="A36" i="1"/>
  <c r="D34" i="1"/>
  <c r="H34" i="1" s="1"/>
  <c r="K33" i="1"/>
  <c r="C36" i="1" l="1"/>
  <c r="A37" i="1"/>
  <c r="F36" i="1"/>
  <c r="J36" i="1" s="1"/>
  <c r="D35" i="1"/>
  <c r="H35" i="1" s="1"/>
  <c r="K34" i="1"/>
  <c r="C37" i="1" l="1"/>
  <c r="A38" i="1"/>
  <c r="F37" i="1"/>
  <c r="J37" i="1" s="1"/>
  <c r="D36" i="1"/>
  <c r="K36" i="1" s="1"/>
  <c r="K35" i="1"/>
  <c r="C38" i="1" l="1"/>
  <c r="F38" i="1"/>
  <c r="J38" i="1" s="1"/>
  <c r="A39" i="1"/>
  <c r="H36" i="1"/>
  <c r="F39" i="1" l="1"/>
  <c r="J39" i="1" s="1"/>
  <c r="C39" i="1"/>
  <c r="A40" i="1"/>
  <c r="D37" i="1"/>
  <c r="K37" i="1" s="1"/>
  <c r="C40" i="1" l="1"/>
  <c r="A41" i="1"/>
  <c r="F40" i="1"/>
  <c r="J40" i="1" s="1"/>
  <c r="H37" i="1"/>
  <c r="C41" i="1" l="1"/>
  <c r="A42" i="1"/>
  <c r="F41" i="1"/>
  <c r="J41" i="1" s="1"/>
  <c r="D38" i="1"/>
  <c r="K38" i="1" s="1"/>
  <c r="C42" i="1" l="1"/>
  <c r="F42" i="1"/>
  <c r="J42" i="1" s="1"/>
  <c r="A43" i="1"/>
  <c r="H38" i="1"/>
  <c r="F43" i="1" l="1"/>
  <c r="J43" i="1" s="1"/>
  <c r="C43" i="1"/>
  <c r="A44" i="1"/>
  <c r="D39" i="1"/>
  <c r="K39" i="1" s="1"/>
  <c r="C44" i="1" l="1"/>
  <c r="A45" i="1"/>
  <c r="F44" i="1"/>
  <c r="J44" i="1" s="1"/>
  <c r="H39" i="1"/>
  <c r="C45" i="1" l="1"/>
  <c r="A46" i="1"/>
  <c r="F45" i="1"/>
  <c r="J45" i="1" s="1"/>
  <c r="D40" i="1"/>
  <c r="K40" i="1" s="1"/>
  <c r="C46" i="1" l="1"/>
  <c r="F46" i="1"/>
  <c r="J46" i="1" s="1"/>
  <c r="A47" i="1"/>
  <c r="H40" i="1"/>
  <c r="F47" i="1" l="1"/>
  <c r="J47" i="1" s="1"/>
  <c r="C47" i="1"/>
  <c r="A48" i="1"/>
  <c r="D41" i="1"/>
  <c r="K41" i="1" s="1"/>
  <c r="C48" i="1" l="1"/>
  <c r="A49" i="1"/>
  <c r="F48" i="1"/>
  <c r="J48" i="1" s="1"/>
  <c r="H41" i="1"/>
  <c r="A50" i="1" l="1"/>
  <c r="C49" i="1"/>
  <c r="F49" i="1"/>
  <c r="J49" i="1" s="1"/>
  <c r="D42" i="1"/>
  <c r="K42" i="1" s="1"/>
  <c r="A51" i="1" l="1"/>
  <c r="F50" i="1"/>
  <c r="J50" i="1" s="1"/>
  <c r="C50" i="1"/>
  <c r="H42" i="1"/>
  <c r="A52" i="1" l="1"/>
  <c r="C51" i="1"/>
  <c r="F51" i="1"/>
  <c r="J51" i="1" s="1"/>
  <c r="D43" i="1"/>
  <c r="K43" i="1" l="1"/>
  <c r="F52" i="1"/>
  <c r="J52" i="1" s="1"/>
  <c r="A53" i="1"/>
  <c r="C52" i="1"/>
  <c r="H43" i="1"/>
  <c r="A54" i="1" l="1"/>
  <c r="F53" i="1"/>
  <c r="J53" i="1" s="1"/>
  <c r="C53" i="1"/>
  <c r="D44" i="1"/>
  <c r="K44" i="1" l="1"/>
  <c r="A55" i="1"/>
  <c r="C54" i="1"/>
  <c r="F54" i="1"/>
  <c r="J54" i="1" s="1"/>
  <c r="H44" i="1"/>
  <c r="A56" i="1" l="1"/>
  <c r="C55" i="1"/>
  <c r="F55" i="1"/>
  <c r="J55" i="1" s="1"/>
  <c r="D45" i="1"/>
  <c r="K45" i="1" l="1"/>
  <c r="F56" i="1"/>
  <c r="A57" i="1"/>
  <c r="J56" i="1"/>
  <c r="C56" i="1"/>
  <c r="H45" i="1"/>
  <c r="F57" i="1" l="1"/>
  <c r="J57" i="1" s="1"/>
  <c r="A58" i="1"/>
  <c r="C57" i="1"/>
  <c r="D46" i="1"/>
  <c r="A59" i="1" l="1"/>
  <c r="C58" i="1"/>
  <c r="J58" i="1"/>
  <c r="F58" i="1"/>
  <c r="K46" i="1"/>
  <c r="H46" i="1"/>
  <c r="A60" i="1" l="1"/>
  <c r="C59" i="1"/>
  <c r="H21" i="1" s="1"/>
  <c r="F59" i="1"/>
  <c r="H10" i="1" s="1"/>
  <c r="D47" i="1"/>
  <c r="K47" i="1" l="1"/>
  <c r="J59" i="1"/>
  <c r="F60" i="1"/>
  <c r="A61" i="1"/>
  <c r="H60" i="1"/>
  <c r="J60" i="1"/>
  <c r="D60" i="1"/>
  <c r="K60" i="1"/>
  <c r="C60" i="1"/>
  <c r="H47" i="1"/>
  <c r="A62" i="1" l="1"/>
  <c r="J61" i="1"/>
  <c r="D61" i="1"/>
  <c r="F61" i="1"/>
  <c r="K61" i="1"/>
  <c r="C61" i="1"/>
  <c r="H61" i="1"/>
  <c r="D48" i="1"/>
  <c r="K48" i="1" l="1"/>
  <c r="A63" i="1"/>
  <c r="K62" i="1"/>
  <c r="C62" i="1"/>
  <c r="J62" i="1"/>
  <c r="D62" i="1"/>
  <c r="F62" i="1"/>
  <c r="H62" i="1"/>
  <c r="H48" i="1"/>
  <c r="A64" i="1" l="1"/>
  <c r="H63" i="1"/>
  <c r="K63" i="1"/>
  <c r="C63" i="1"/>
  <c r="J63" i="1"/>
  <c r="D63" i="1"/>
  <c r="F63" i="1"/>
  <c r="D49" i="1"/>
  <c r="F64" i="1" l="1"/>
  <c r="A65" i="1"/>
  <c r="H64" i="1"/>
  <c r="K64" i="1"/>
  <c r="J64" i="1"/>
  <c r="C64" i="1"/>
  <c r="D64" i="1"/>
  <c r="K49" i="1"/>
  <c r="H49" i="1"/>
  <c r="D50" i="1" l="1"/>
  <c r="J65" i="1"/>
  <c r="D65" i="1"/>
  <c r="F65" i="1"/>
  <c r="A66" i="1"/>
  <c r="K65" i="1"/>
  <c r="C65" i="1"/>
  <c r="H65" i="1"/>
  <c r="A67" i="1" l="1"/>
  <c r="K66" i="1"/>
  <c r="C66" i="1"/>
  <c r="J66" i="1"/>
  <c r="D66" i="1"/>
  <c r="H66" i="1"/>
  <c r="F66" i="1"/>
  <c r="K50" i="1"/>
  <c r="H50" i="1"/>
  <c r="D51" i="1" l="1"/>
  <c r="A68" i="1"/>
  <c r="H67" i="1"/>
  <c r="K67" i="1"/>
  <c r="C67" i="1"/>
  <c r="F67" i="1"/>
  <c r="J67" i="1"/>
  <c r="D67" i="1"/>
  <c r="F68" i="1" l="1"/>
  <c r="A69" i="1"/>
  <c r="H68" i="1"/>
  <c r="D68" i="1"/>
  <c r="K68" i="1"/>
  <c r="J68" i="1"/>
  <c r="C68" i="1"/>
  <c r="K51" i="1"/>
  <c r="H51" i="1"/>
  <c r="D52" i="1" l="1"/>
  <c r="A70" i="1"/>
  <c r="J69" i="1"/>
  <c r="D69" i="1"/>
  <c r="F69" i="1"/>
  <c r="K69" i="1"/>
  <c r="C69" i="1"/>
  <c r="H69" i="1"/>
  <c r="A71" i="1" l="1"/>
  <c r="K70" i="1"/>
  <c r="C70" i="1"/>
  <c r="J70" i="1"/>
  <c r="D70" i="1"/>
  <c r="F70" i="1"/>
  <c r="H70" i="1"/>
  <c r="K52" i="1"/>
  <c r="H52" i="1"/>
  <c r="D53" i="1" l="1"/>
  <c r="A72" i="1"/>
  <c r="H71" i="1"/>
  <c r="K71" i="1"/>
  <c r="C71" i="1"/>
  <c r="J71" i="1"/>
  <c r="D71" i="1"/>
  <c r="F71" i="1"/>
  <c r="F72" i="1" l="1"/>
  <c r="A73" i="1"/>
  <c r="H72" i="1"/>
  <c r="K72" i="1"/>
  <c r="J72" i="1"/>
  <c r="C72" i="1"/>
  <c r="D72" i="1"/>
  <c r="K53" i="1"/>
  <c r="H53" i="1"/>
  <c r="D54" i="1" l="1"/>
  <c r="J73" i="1"/>
  <c r="D73" i="1"/>
  <c r="F73" i="1"/>
  <c r="A74" i="1"/>
  <c r="K73" i="1"/>
  <c r="C73" i="1"/>
  <c r="H73" i="1"/>
  <c r="K74" i="1" l="1"/>
  <c r="J74" i="1"/>
  <c r="D74" i="1"/>
  <c r="C74" i="1"/>
  <c r="H74" i="1"/>
  <c r="A75" i="1"/>
  <c r="F74" i="1"/>
  <c r="K54" i="1"/>
  <c r="H54" i="1"/>
  <c r="D55" i="1" l="1"/>
  <c r="K55" i="1" s="1"/>
  <c r="A76" i="1"/>
  <c r="H75" i="1"/>
  <c r="K75" i="1"/>
  <c r="C75" i="1"/>
  <c r="F75" i="1"/>
  <c r="J75" i="1"/>
  <c r="D75" i="1"/>
  <c r="F76" i="1" l="1"/>
  <c r="A77" i="1"/>
  <c r="H76" i="1"/>
  <c r="D76" i="1"/>
  <c r="C76" i="1"/>
  <c r="K76" i="1"/>
  <c r="J76" i="1"/>
  <c r="H55" i="1"/>
  <c r="D56" i="1" l="1"/>
  <c r="K56" i="1" s="1"/>
  <c r="J77" i="1"/>
  <c r="D77" i="1"/>
  <c r="F77" i="1"/>
  <c r="K77" i="1"/>
  <c r="H77" i="1"/>
  <c r="C77" i="1"/>
  <c r="A78" i="1"/>
  <c r="K78" i="1" l="1"/>
  <c r="J78" i="1"/>
  <c r="D78" i="1"/>
  <c r="A79" i="1"/>
  <c r="F78" i="1"/>
  <c r="H78" i="1"/>
  <c r="C78" i="1"/>
  <c r="H56" i="1"/>
  <c r="D57" i="1" l="1"/>
  <c r="K57" i="1" s="1"/>
  <c r="A80" i="1"/>
  <c r="H79" i="1"/>
  <c r="K79" i="1"/>
  <c r="C79" i="1"/>
  <c r="J79" i="1"/>
  <c r="D79" i="1"/>
  <c r="F79" i="1"/>
  <c r="F80" i="1" l="1"/>
  <c r="A81" i="1"/>
  <c r="H80" i="1"/>
  <c r="K80" i="1"/>
  <c r="J80" i="1"/>
  <c r="D80" i="1"/>
  <c r="C80" i="1"/>
  <c r="H57" i="1"/>
  <c r="D58" i="1" l="1"/>
  <c r="K58" i="1" s="1"/>
  <c r="J81" i="1"/>
  <c r="D81" i="1"/>
  <c r="F81" i="1"/>
  <c r="H81" i="1"/>
  <c r="A82" i="1"/>
  <c r="C81" i="1"/>
  <c r="K81" i="1"/>
  <c r="K82" i="1" l="1"/>
  <c r="J82" i="1"/>
  <c r="D82" i="1"/>
  <c r="H82" i="1"/>
  <c r="A83" i="1"/>
  <c r="C82" i="1"/>
  <c r="F82" i="1"/>
  <c r="H58" i="1"/>
  <c r="D59" i="1" l="1"/>
  <c r="A84" i="1"/>
  <c r="H83" i="1"/>
  <c r="K83" i="1"/>
  <c r="C83" i="1"/>
  <c r="F83" i="1"/>
  <c r="J83" i="1"/>
  <c r="D83" i="1"/>
  <c r="F84" i="1" l="1"/>
  <c r="A85" i="1"/>
  <c r="H84" i="1"/>
  <c r="D84" i="1"/>
  <c r="K84" i="1"/>
  <c r="C84" i="1"/>
  <c r="J84" i="1"/>
  <c r="K59" i="1"/>
  <c r="H11" i="1"/>
  <c r="H59" i="1"/>
  <c r="H7" i="1" s="1"/>
  <c r="J85" i="1" l="1"/>
  <c r="D85" i="1"/>
  <c r="F85" i="1"/>
  <c r="K85" i="1"/>
  <c r="H85" i="1"/>
  <c r="A86" i="1"/>
  <c r="C85" i="1"/>
  <c r="K86" i="1" l="1"/>
  <c r="J86" i="1"/>
  <c r="D86" i="1"/>
  <c r="A87" i="1"/>
  <c r="C86" i="1"/>
  <c r="F86" i="1"/>
  <c r="H86" i="1"/>
  <c r="A88" i="1" l="1"/>
  <c r="H87" i="1"/>
  <c r="K87" i="1"/>
  <c r="C87" i="1"/>
  <c r="J87" i="1"/>
  <c r="D87" i="1"/>
  <c r="F87" i="1"/>
  <c r="F88" i="1" l="1"/>
  <c r="A89" i="1"/>
  <c r="H88" i="1"/>
  <c r="K88" i="1"/>
  <c r="C88" i="1"/>
  <c r="J88" i="1"/>
  <c r="D88" i="1"/>
  <c r="J89" i="1" l="1"/>
  <c r="D89" i="1"/>
  <c r="F89" i="1"/>
  <c r="K89" i="1"/>
  <c r="C89" i="1"/>
  <c r="H89"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Maria</author>
    <author>Jon</author>
  </authors>
  <commentList>
    <comment ref="D6" authorId="0" shapeId="0" xr:uid="{00000000-0006-0000-0000-000001000000}">
      <text>
        <r>
          <rPr>
            <b/>
            <sz val="8"/>
            <color indexed="81"/>
            <rFont val="Tahoma"/>
            <family val="2"/>
          </rPr>
          <t>Years To Invest:</t>
        </r>
        <r>
          <rPr>
            <sz val="8"/>
            <color indexed="81"/>
            <rFont val="Tahoma"/>
            <family val="2"/>
          </rPr>
          <t xml:space="preserve">
Number of years to make deposits to your savings. </t>
        </r>
      </text>
    </comment>
    <comment ref="D7" authorId="1" shapeId="0" xr:uid="{00000000-0006-0000-0000-000002000000}">
      <text>
        <r>
          <rPr>
            <b/>
            <sz val="8"/>
            <color indexed="81"/>
            <rFont val="Tahoma"/>
            <family val="2"/>
          </rPr>
          <t>Initial Investment:</t>
        </r>
        <r>
          <rPr>
            <sz val="8"/>
            <color indexed="81"/>
            <rFont val="Tahoma"/>
            <family val="2"/>
          </rPr>
          <t xml:space="preserve">
This is the starting value of your savings account. All other deposits are made at the end of the year or at the end of the specified investment period.</t>
        </r>
      </text>
    </comment>
    <comment ref="D8" authorId="0" shapeId="0" xr:uid="{00000000-0006-0000-0000-000003000000}">
      <text>
        <r>
          <rPr>
            <b/>
            <sz val="8"/>
            <color indexed="81"/>
            <rFont val="Tahoma"/>
            <family val="2"/>
          </rPr>
          <t>Expected Annual Interest Rate:</t>
        </r>
        <r>
          <rPr>
            <sz val="8"/>
            <color indexed="81"/>
            <rFont val="Tahoma"/>
            <family val="2"/>
          </rPr>
          <t xml:space="preserve">
This spreadsheet assumes a </t>
        </r>
        <r>
          <rPr>
            <b/>
            <sz val="8"/>
            <color indexed="81"/>
            <rFont val="Tahoma"/>
            <family val="2"/>
          </rPr>
          <t xml:space="preserve">fixed </t>
        </r>
        <r>
          <rPr>
            <sz val="8"/>
            <color indexed="81"/>
            <rFont val="Tahoma"/>
            <family val="2"/>
          </rPr>
          <t>annual interest rate, unless the "Use Random Rates" box is checked.
The interest is compounded according to the deposit frequency that you choose, and it is assumed that the deposits are made at the end of each period.</t>
        </r>
      </text>
    </comment>
    <comment ref="D11" authorId="1" shapeId="0" xr:uid="{00000000-0006-0000-0000-000004000000}">
      <text>
        <r>
          <rPr>
            <b/>
            <sz val="8"/>
            <color indexed="81"/>
            <rFont val="Tahoma"/>
            <family val="2"/>
          </rPr>
          <t>Deposit Amount:</t>
        </r>
        <r>
          <rPr>
            <sz val="8"/>
            <color indexed="81"/>
            <rFont val="Tahoma"/>
            <family val="2"/>
          </rPr>
          <t xml:space="preserve">
The amount you plan to add to your savings account or investment at the end of the period specified by the </t>
        </r>
        <r>
          <rPr>
            <b/>
            <sz val="8"/>
            <color indexed="81"/>
            <rFont val="Tahoma"/>
            <family val="2"/>
          </rPr>
          <t>Deposit Frequency</t>
        </r>
        <r>
          <rPr>
            <sz val="8"/>
            <color indexed="81"/>
            <rFont val="Tahoma"/>
            <family val="2"/>
          </rPr>
          <t>.</t>
        </r>
      </text>
    </comment>
    <comment ref="D12" authorId="1" shapeId="0" xr:uid="{00000000-0006-0000-0000-000005000000}">
      <text>
        <r>
          <rPr>
            <b/>
            <sz val="8"/>
            <color indexed="81"/>
            <rFont val="Tahoma"/>
            <family val="2"/>
          </rPr>
          <t>Deposit Frequency:</t>
        </r>
        <r>
          <rPr>
            <sz val="8"/>
            <color indexed="81"/>
            <rFont val="Tahoma"/>
            <family val="2"/>
          </rPr>
          <t xml:space="preserve">
Used to specify the number of contributions or deposits made per year. The deposit is made and the end of the period.
Monthly = 12 deposits per year
Semi-Monthly = 24 / yr
Bi-Weekly = 26 / yr
Weekly = 52 / yr
Annually = 1 / yr
Semi-Annually = 2 / yr
Quarterly = 4 / yr
Bi-Monthly = 6 / yr
Daily = 365 / yr</t>
        </r>
      </text>
    </comment>
    <comment ref="D13" authorId="1" shapeId="0" xr:uid="{00000000-0006-0000-0000-000006000000}">
      <text>
        <r>
          <rPr>
            <b/>
            <sz val="8"/>
            <color indexed="81"/>
            <rFont val="Tahoma"/>
            <family val="2"/>
          </rPr>
          <t>Additional Annual Investment:</t>
        </r>
        <r>
          <rPr>
            <sz val="8"/>
            <color indexed="81"/>
            <rFont val="Tahoma"/>
            <family val="2"/>
          </rPr>
          <t xml:space="preserve">
The amount you plan to add to your savings account or investment at the end of each year.</t>
        </r>
      </text>
    </comment>
    <comment ref="G21" authorId="1" shapeId="0" xr:uid="{00000000-0006-0000-0000-000007000000}">
      <text>
        <r>
          <rPr>
            <b/>
            <sz val="8"/>
            <color indexed="81"/>
            <rFont val="Tahoma"/>
            <family val="2"/>
          </rPr>
          <t>Average Rate:</t>
        </r>
        <r>
          <rPr>
            <sz val="8"/>
            <color indexed="81"/>
            <rFont val="Tahoma"/>
            <family val="2"/>
          </rPr>
          <t xml:space="preserve">
The average rate is calculated as the average of the </t>
        </r>
        <r>
          <rPr>
            <b/>
            <sz val="8"/>
            <color indexed="81"/>
            <rFont val="Tahoma"/>
            <family val="2"/>
          </rPr>
          <t>Rate</t>
        </r>
        <r>
          <rPr>
            <sz val="8"/>
            <color indexed="81"/>
            <rFont val="Tahoma"/>
            <family val="2"/>
          </rPr>
          <t xml:space="preserve"> column for the specified number of years until retirement. This doesn't have any relationship to Internal Rate of Return.</t>
        </r>
      </text>
    </comment>
    <comment ref="C28" authorId="1" shapeId="0" xr:uid="{00000000-0006-0000-0000-000008000000}">
      <text>
        <r>
          <rPr>
            <b/>
            <sz val="8"/>
            <color indexed="81"/>
            <rFont val="Tahoma"/>
            <family val="2"/>
          </rPr>
          <t>Expected Annual Interest Rate:</t>
        </r>
        <r>
          <rPr>
            <sz val="8"/>
            <color indexed="81"/>
            <rFont val="Tahoma"/>
            <family val="2"/>
          </rPr>
          <t xml:space="preserve">
To vary the rate over time, delete the formulas in this column and either add your own formulas or enter the rates manually.
</t>
        </r>
        <r>
          <rPr>
            <b/>
            <sz val="8"/>
            <color indexed="81"/>
            <rFont val="Tahoma"/>
            <family val="2"/>
          </rPr>
          <t>Random Rate Formula:</t>
        </r>
        <r>
          <rPr>
            <sz val="8"/>
            <color indexed="81"/>
            <rFont val="Tahoma"/>
            <family val="2"/>
          </rPr>
          <t xml:space="preserve">
Random rate between -2% and 10%
  =min+RAND()*(max-min)
  where min=-0.02 and max=0.10
</t>
        </r>
      </text>
    </comment>
    <comment ref="D28" authorId="1" shapeId="0" xr:uid="{00000000-0006-0000-0000-000009000000}">
      <text>
        <r>
          <rPr>
            <b/>
            <sz val="8"/>
            <color indexed="81"/>
            <rFont val="Tahoma"/>
            <family val="2"/>
          </rPr>
          <t>Estimated Annual Interest:</t>
        </r>
        <r>
          <rPr>
            <sz val="8"/>
            <color indexed="81"/>
            <rFont val="Tahoma"/>
            <family val="2"/>
          </rPr>
          <t xml:space="preserve">
The interest is calculated using the FV formula to account for the contributions that may be made monthly, weekly, etc. within the year.</t>
        </r>
      </text>
    </comment>
    <comment ref="F28" authorId="1" shapeId="0" xr:uid="{00000000-0006-0000-0000-00000A000000}">
      <text>
        <r>
          <rPr>
            <b/>
            <sz val="8"/>
            <color indexed="81"/>
            <rFont val="Tahoma"/>
            <family val="2"/>
          </rPr>
          <t>Scheduled Deposits:</t>
        </r>
        <r>
          <rPr>
            <sz val="8"/>
            <color indexed="81"/>
            <rFont val="Tahoma"/>
            <family val="2"/>
          </rPr>
          <t xml:space="preserve">
The total scheduled deposits made this year, including the Deposit Amount and the Extra Annual Investments, if any.</t>
        </r>
      </text>
    </comment>
    <comment ref="G28" authorId="1" shapeId="0" xr:uid="{00000000-0006-0000-0000-00000B000000}">
      <text>
        <r>
          <rPr>
            <b/>
            <sz val="8"/>
            <color indexed="81"/>
            <rFont val="Tahoma"/>
            <family val="2"/>
          </rPr>
          <t>Extra Annual Deposits:</t>
        </r>
        <r>
          <rPr>
            <sz val="8"/>
            <color indexed="81"/>
            <rFont val="Tahoma"/>
            <family val="2"/>
          </rPr>
          <t xml:space="preserve">
You can enter a </t>
        </r>
        <r>
          <rPr>
            <b/>
            <sz val="8"/>
            <color indexed="81"/>
            <rFont val="Tahoma"/>
            <family val="2"/>
          </rPr>
          <t>negative</t>
        </r>
        <r>
          <rPr>
            <sz val="8"/>
            <color indexed="81"/>
            <rFont val="Tahoma"/>
            <family val="2"/>
          </rPr>
          <t xml:space="preserve"> amount here to indicate that you plan to make less than the scheduled Additional Annual Investment in a particular year, or a </t>
        </r>
        <r>
          <rPr>
            <b/>
            <sz val="8"/>
            <color indexed="81"/>
            <rFont val="Tahoma"/>
            <family val="2"/>
          </rPr>
          <t xml:space="preserve">positive </t>
        </r>
        <r>
          <rPr>
            <sz val="8"/>
            <color indexed="81"/>
            <rFont val="Tahoma"/>
            <family val="2"/>
          </rPr>
          <t>amount to indicate that you plan to make a more sizable contribution in a particular year.</t>
        </r>
      </text>
    </comment>
    <comment ref="H28" authorId="1" shapeId="0" xr:uid="{00000000-0006-0000-0000-00000C000000}">
      <text>
        <r>
          <rPr>
            <sz val="8"/>
            <color indexed="81"/>
            <rFont val="Tahoma"/>
            <family val="2"/>
          </rPr>
          <t xml:space="preserve">Balance at the </t>
        </r>
        <r>
          <rPr>
            <b/>
            <sz val="8"/>
            <color indexed="81"/>
            <rFont val="Tahoma"/>
            <family val="2"/>
          </rPr>
          <t>end of the year</t>
        </r>
        <r>
          <rPr>
            <sz val="8"/>
            <color indexed="81"/>
            <rFont val="Tahoma"/>
            <family val="2"/>
          </rPr>
          <t>.</t>
        </r>
      </text>
    </comment>
    <comment ref="J28" authorId="1" shapeId="0" xr:uid="{00000000-0006-0000-0000-00000D000000}">
      <text>
        <r>
          <rPr>
            <sz val="8"/>
            <color indexed="81"/>
            <rFont val="Tahoma"/>
            <family val="2"/>
          </rPr>
          <t>This column is used to create the "My Investment" line in the graph.</t>
        </r>
      </text>
    </comment>
  </commentList>
</comments>
</file>

<file path=xl/sharedStrings.xml><?xml version="1.0" encoding="utf-8"?>
<sst xmlns="http://schemas.openxmlformats.org/spreadsheetml/2006/main" count="49" uniqueCount="49">
  <si>
    <t>Interest</t>
  </si>
  <si>
    <t>Balance</t>
  </si>
  <si>
    <t>Year</t>
  </si>
  <si>
    <t>Rate</t>
  </si>
  <si>
    <t>Years to Invest</t>
  </si>
  <si>
    <t>Max</t>
  </si>
  <si>
    <t>Average</t>
  </si>
  <si>
    <t xml:space="preserve">it helps to set the y-axis on the chart to some </t>
  </si>
  <si>
    <t xml:space="preserve">maximum $ amount. Right-click on the $ axis, select </t>
  </si>
  <si>
    <t xml:space="preserve">Format Axis, go to the Scale tab, uncheck the box </t>
  </si>
  <si>
    <t>next to Maximum, and set the max value.</t>
  </si>
  <si>
    <t xml:space="preserve">"Use Random Rates" box, then the Rate column will </t>
  </si>
  <si>
    <t>(Press F9 to Recalculate)</t>
  </si>
  <si>
    <t>Summary of Results</t>
  </si>
  <si>
    <t>When making comparisons using the graph,</t>
  </si>
  <si>
    <t>Min</t>
  </si>
  <si>
    <t>Set Chart Y-Axis to a Fixed Value</t>
  </si>
  <si>
    <t>calculate a random rate between the min and max</t>
  </si>
  <si>
    <t xml:space="preserve">that you specify. To recalculate, press F9. </t>
  </si>
  <si>
    <t>Monthly</t>
  </si>
  <si>
    <t>Total Invested</t>
  </si>
  <si>
    <t>Gain / Loss Summary</t>
  </si>
  <si>
    <t>of $25, $50, $75, $100, $200, $500, $1000, and $5000</t>
  </si>
  <si>
    <t>Savings Plan Inputs</t>
  </si>
  <si>
    <t>Estimated Future Value</t>
  </si>
  <si>
    <t>Initial Investment</t>
  </si>
  <si>
    <t>Deposit Frequency</t>
  </si>
  <si>
    <t>Scheduled Deposits</t>
  </si>
  <si>
    <t>Deposit Amount</t>
  </si>
  <si>
    <t>Expected Annual Interest Rate</t>
  </si>
  <si>
    <t xml:space="preserve"> - Savings Bonds are usually purchased in denominations</t>
  </si>
  <si>
    <t xml:space="preserve"> - Taxes on interest earned are not taken into account</t>
  </si>
  <si>
    <t>Results are just estimates. Interests rates vary.</t>
  </si>
  <si>
    <t>This spreadsheet is for illustrative purposes only.</t>
  </si>
  <si>
    <t>Additional Annual Investments</t>
  </si>
  <si>
    <t>Savings Interest Calculator</t>
  </si>
  <si>
    <t>[42]</t>
  </si>
  <si>
    <r>
      <t>Interest</t>
    </r>
    <r>
      <rPr>
        <sz val="10"/>
        <rFont val="Arial"/>
        <family val="2"/>
      </rPr>
      <t xml:space="preserve"> Earned</t>
    </r>
  </si>
  <si>
    <r>
      <t>Using Random Rates</t>
    </r>
    <r>
      <rPr>
        <sz val="10"/>
        <rFont val="Arial"/>
        <family val="2"/>
      </rPr>
      <t xml:space="preserve">.  If you check the </t>
    </r>
  </si>
  <si>
    <r>
      <t xml:space="preserve">Scheduled </t>
    </r>
    <r>
      <rPr>
        <sz val="10"/>
        <rFont val="Arial"/>
        <family val="2"/>
      </rPr>
      <t>Deposits</t>
    </r>
  </si>
  <si>
    <r>
      <t xml:space="preserve">Extra Annual
</t>
    </r>
    <r>
      <rPr>
        <sz val="10"/>
        <rFont val="Arial"/>
        <family val="2"/>
      </rPr>
      <t>Deposits</t>
    </r>
  </si>
  <si>
    <r>
      <t xml:space="preserve">Cumulative </t>
    </r>
    <r>
      <rPr>
        <sz val="10"/>
        <rFont val="Arial"/>
        <family val="2"/>
      </rPr>
      <t>Contribution</t>
    </r>
  </si>
  <si>
    <r>
      <t xml:space="preserve">Cumulative </t>
    </r>
    <r>
      <rPr>
        <sz val="10"/>
        <rFont val="Arial"/>
        <family val="2"/>
      </rPr>
      <t>Interest</t>
    </r>
  </si>
  <si>
    <t>HELP</t>
  </si>
  <si>
    <t>About This Template</t>
  </si>
  <si>
    <t>Using This Worksheet</t>
  </si>
  <si>
    <t>Estimate the interest earned in your savings account. Include regular monthly deposits and/or an annual deposit. This simple to use Excel spreadsheet includes a table showing the interest earned each year.</t>
  </si>
  <si>
    <t>Random Rates</t>
  </si>
  <si>
    <t>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</si>
</sst>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8" formatCode="&quot;$&quot;#,##0.00_);[Red]\(&quot;$&quot;#,##0.00\)"/>
    <numFmt numFmtId="44" formatCode="_(&quot;$&quot;* #,##0.00_);_(&quot;$&quot;* \(#,##0.00\);_(&quot;$&quot;* &quot;-&quot;??_);_(@_)"/>
    <numFmt numFmtId="43" formatCode="_(* #,##0.00_);_(* \(#,##0.00\);_(* &quot;-&quot;??_);_(@_)"/>
    <numFmt numFmtId="164" formatCode="_(&quot;$&quot;* #,##0_);_(&quot;$&quot;* \(#,##0\);_(&quot;$&quot;* &quot;-&quot;??_);_(@_)"/>
    <numFmt numFmtId="165" formatCode="&quot;$&quot;* #,##0.00;&quot;$&quot;* \-#,##0.00;&quot;$&quot;* &quot;-&quot;??;@"/>
    <numFmt numFmtId="166" formatCode="_(&quot;$&quot;* #,##0.00_);[Red]_(&quot;$&quot;* \(#,##0.00\);_(&quot;$&quot;* &quot;-&quot;??_);_(@_)"/>
  </numFmts>
  <fonts count="27" x14ac:knownFonts="1">
    <font>
      <sz val="10"/>
      <name val="Tahoma"/>
      <family val="2"/>
    </font>
    <font>
      <sz val="10"/>
      <name val="Arial"/>
      <family val="2"/>
    </font>
    <font>
      <sz val="8"/>
      <name val="Arial"/>
      <family val="2"/>
    </font>
    <font>
      <u/>
      <sz val="8"/>
      <color indexed="12"/>
      <name val="Tahoma"/>
      <family val="2"/>
    </font>
    <font>
      <sz val="8"/>
      <color indexed="81"/>
      <name val="Tahoma"/>
      <family val="2"/>
    </font>
    <font>
      <b/>
      <sz val="8"/>
      <color indexed="81"/>
      <name val="Tahoma"/>
      <family val="2"/>
    </font>
    <font>
      <sz val="8"/>
      <name val="Arial"/>
      <family val="2"/>
    </font>
    <font>
      <b/>
      <sz val="14"/>
      <name val="Arial"/>
      <family val="2"/>
    </font>
    <font>
      <sz val="10"/>
      <name val="Arial"/>
      <family val="2"/>
    </font>
    <font>
      <u/>
      <sz val="8"/>
      <color indexed="12"/>
      <name val="Arial"/>
      <family val="2"/>
    </font>
    <font>
      <u/>
      <sz val="10"/>
      <color indexed="12"/>
      <name val="Arial"/>
      <family val="2"/>
    </font>
    <font>
      <b/>
      <sz val="12"/>
      <color indexed="9"/>
      <name val="Arial"/>
      <family val="2"/>
    </font>
    <font>
      <b/>
      <sz val="10"/>
      <name val="Arial"/>
      <family val="2"/>
    </font>
    <font>
      <sz val="11"/>
      <name val="Arial"/>
      <family val="2"/>
    </font>
    <font>
      <b/>
      <i/>
      <sz val="10"/>
      <color indexed="23"/>
      <name val="Arial"/>
      <family val="2"/>
    </font>
    <font>
      <sz val="10"/>
      <color indexed="10"/>
      <name val="Arial"/>
      <family val="2"/>
    </font>
    <font>
      <sz val="8"/>
      <color indexed="9"/>
      <name val="Arial"/>
      <family val="2"/>
    </font>
    <font>
      <b/>
      <sz val="12"/>
      <name val="Arial"/>
      <family val="2"/>
    </font>
    <font>
      <sz val="18"/>
      <color theme="4" tint="-0.249977111117893"/>
      <name val="Arial"/>
      <family val="2"/>
    </font>
    <font>
      <sz val="18"/>
      <name val="Arial"/>
      <family val="2"/>
    </font>
    <font>
      <sz val="8"/>
      <color theme="0" tint="-0.499984740745262"/>
      <name val="Arial"/>
      <family val="2"/>
    </font>
    <font>
      <b/>
      <sz val="11"/>
      <color theme="4" tint="-0.249977111117893"/>
      <name val="Arial"/>
      <family val="2"/>
    </font>
    <font>
      <sz val="11"/>
      <color rgb="FF000000"/>
      <name val="Arial"/>
      <family val="2"/>
    </font>
    <font>
      <b/>
      <sz val="18"/>
      <color theme="0"/>
      <name val="Arial"/>
      <family val="2"/>
    </font>
    <font>
      <b/>
      <sz val="10"/>
      <color theme="4" tint="-0.249977111117893"/>
      <name val="Tahoma"/>
      <family val="2"/>
    </font>
    <font>
      <sz val="9"/>
      <name val="Arial"/>
      <family val="2"/>
    </font>
    <font>
      <sz val="8"/>
      <color theme="0"/>
      <name val="Arial"/>
      <family val="2"/>
    </font>
  </fonts>
  <fills count="9">
    <fill>
      <patternFill patternType="none"/>
    </fill>
    <fill>
      <patternFill patternType="gray125"/>
    </fill>
    <fill>
      <patternFill patternType="solid">
        <fgColor indexed="43"/>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4" tint="-0.249977111117893"/>
        <bgColor indexed="64"/>
      </patternFill>
    </fill>
    <fill>
      <patternFill patternType="solid">
        <fgColor theme="8" tint="0.79998168889431442"/>
        <bgColor indexed="64"/>
      </patternFill>
    </fill>
    <fill>
      <patternFill patternType="solid">
        <fgColor theme="8" tint="-0.499984740745262"/>
        <bgColor indexed="64"/>
      </patternFill>
    </fill>
    <fill>
      <patternFill patternType="solid">
        <fgColor theme="0" tint="-4.9989318521683403E-2"/>
        <bgColor indexed="64"/>
      </patternFill>
    </fill>
  </fills>
  <borders count="11">
    <border>
      <left/>
      <right/>
      <top/>
      <bottom/>
      <diagonal/>
    </border>
    <border>
      <left style="thin">
        <color indexed="55"/>
      </left>
      <right style="thin">
        <color indexed="55"/>
      </right>
      <top style="thin">
        <color indexed="55"/>
      </top>
      <bottom style="thin">
        <color indexed="55"/>
      </bottom>
      <diagonal/>
    </border>
    <border>
      <left style="thin">
        <color indexed="55"/>
      </left>
      <right style="thin">
        <color indexed="55"/>
      </right>
      <top/>
      <bottom style="thin">
        <color indexed="55"/>
      </bottom>
      <diagonal/>
    </border>
    <border>
      <left/>
      <right/>
      <top/>
      <bottom style="medium">
        <color theme="8" tint="-0.24994659260841701"/>
      </bottom>
      <diagonal/>
    </border>
    <border>
      <left/>
      <right/>
      <top/>
      <bottom style="medium">
        <color theme="4" tint="0.39994506668294322"/>
      </bottom>
      <diagonal/>
    </border>
    <border>
      <left/>
      <right/>
      <top/>
      <bottom style="thin">
        <color theme="4"/>
      </bottom>
      <diagonal/>
    </border>
    <border>
      <left/>
      <right style="thin">
        <color theme="4"/>
      </right>
      <top/>
      <bottom style="thin">
        <color theme="4"/>
      </bottom>
      <diagonal/>
    </border>
    <border>
      <left/>
      <right/>
      <top/>
      <bottom style="medium">
        <color theme="8" tint="0.39994506668294322"/>
      </bottom>
      <diagonal/>
    </border>
    <border>
      <left/>
      <right/>
      <top/>
      <bottom style="medium">
        <color theme="4"/>
      </bottom>
      <diagonal/>
    </border>
    <border>
      <left/>
      <right/>
      <top style="thin">
        <color indexed="55"/>
      </top>
      <bottom/>
      <diagonal/>
    </border>
    <border>
      <left/>
      <right/>
      <top style="medium">
        <color theme="8" tint="-0.24994659260841701"/>
      </top>
      <bottom/>
      <diagonal/>
    </border>
  </borders>
  <cellStyleXfs count="5">
    <xf numFmtId="0" fontId="0" fillId="0" borderId="0"/>
    <xf numFmtId="43" fontId="1" fillId="0" borderId="0" applyFont="0" applyFill="0" applyBorder="0" applyAlignment="0" applyProtection="0"/>
    <xf numFmtId="44" fontId="1" fillId="0" borderId="0" applyFont="0" applyFill="0" applyBorder="0" applyAlignment="0" applyProtection="0"/>
    <xf numFmtId="0" fontId="10" fillId="0" borderId="0" applyNumberFormat="0" applyFill="0" applyBorder="0" applyAlignment="0" applyProtection="0">
      <alignment vertical="top"/>
      <protection locked="0"/>
    </xf>
    <xf numFmtId="9" fontId="1" fillId="0" borderId="0" applyFont="0" applyFill="0" applyBorder="0" applyAlignment="0" applyProtection="0"/>
  </cellStyleXfs>
  <cellXfs count="70">
    <xf numFmtId="0" fontId="0" fillId="0" borderId="0" xfId="0"/>
    <xf numFmtId="0" fontId="6" fillId="0" borderId="0" xfId="0" applyFont="1" applyFill="1" applyBorder="1" applyAlignment="1">
      <alignment horizontal="right"/>
    </xf>
    <xf numFmtId="0" fontId="7" fillId="5" borderId="0" xfId="0" applyFont="1" applyFill="1" applyBorder="1" applyAlignment="1">
      <alignment vertical="center"/>
    </xf>
    <xf numFmtId="0" fontId="8" fillId="5" borderId="0" xfId="0" applyFont="1" applyFill="1" applyBorder="1"/>
    <xf numFmtId="0" fontId="6" fillId="5" borderId="0" xfId="0" applyFont="1" applyFill="1" applyBorder="1" applyAlignment="1">
      <alignment horizontal="right"/>
    </xf>
    <xf numFmtId="0" fontId="8" fillId="0" borderId="0" xfId="0" applyFont="1"/>
    <xf numFmtId="0" fontId="9" fillId="0" borderId="0" xfId="3" applyFont="1" applyFill="1" applyAlignment="1" applyProtection="1">
      <alignment horizontal="left"/>
    </xf>
    <xf numFmtId="0" fontId="8" fillId="0" borderId="0" xfId="0" applyFont="1" applyFill="1"/>
    <xf numFmtId="0" fontId="10" fillId="0" borderId="0" xfId="3" applyFont="1" applyFill="1" applyAlignment="1" applyProtection="1">
      <alignment horizontal="left"/>
    </xf>
    <xf numFmtId="0" fontId="11" fillId="5" borderId="4" xfId="0" applyFont="1" applyFill="1" applyBorder="1" applyAlignment="1" applyProtection="1">
      <alignment horizontal="left" vertical="center" indent="1"/>
    </xf>
    <xf numFmtId="0" fontId="11" fillId="5" borderId="4" xfId="0" applyFont="1" applyFill="1" applyBorder="1" applyAlignment="1" applyProtection="1">
      <alignment horizontal="right" vertical="center" indent="1"/>
    </xf>
    <xf numFmtId="0" fontId="12" fillId="0" borderId="0" xfId="0" applyFont="1"/>
    <xf numFmtId="0" fontId="13" fillId="0" borderId="1" xfId="0" applyFont="1" applyFill="1" applyBorder="1" applyAlignment="1" applyProtection="1">
      <alignment horizontal="center"/>
      <protection locked="0"/>
    </xf>
    <xf numFmtId="164" fontId="13" fillId="0" borderId="1" xfId="2" applyNumberFormat="1" applyFont="1" applyFill="1" applyBorder="1" applyAlignment="1" applyProtection="1">
      <alignment horizontal="right" vertical="center"/>
      <protection locked="0"/>
    </xf>
    <xf numFmtId="0" fontId="15" fillId="0" borderId="0" xfId="0" applyFont="1"/>
    <xf numFmtId="10" fontId="13" fillId="0" borderId="1" xfId="4" applyNumberFormat="1" applyFont="1" applyFill="1" applyBorder="1" applyAlignment="1" applyProtection="1">
      <alignment horizontal="right"/>
      <protection locked="0"/>
    </xf>
    <xf numFmtId="8" fontId="8" fillId="0" borderId="0" xfId="0" applyNumberFormat="1" applyFont="1" applyFill="1" applyAlignment="1" applyProtection="1">
      <alignment horizontal="center"/>
    </xf>
    <xf numFmtId="8" fontId="6" fillId="0" borderId="0" xfId="0" applyNumberFormat="1" applyFont="1" applyFill="1" applyAlignment="1" applyProtection="1">
      <alignment horizontal="right"/>
    </xf>
    <xf numFmtId="0" fontId="16" fillId="0" borderId="0" xfId="0" applyFont="1"/>
    <xf numFmtId="0" fontId="6" fillId="0" borderId="0" xfId="0" applyFont="1" applyAlignment="1">
      <alignment horizontal="center"/>
    </xf>
    <xf numFmtId="10" fontId="6" fillId="0" borderId="0" xfId="4" applyNumberFormat="1" applyFont="1" applyAlignment="1">
      <alignment horizontal="center"/>
    </xf>
    <xf numFmtId="40" fontId="6" fillId="0" borderId="0" xfId="1" applyNumberFormat="1" applyFont="1" applyAlignment="1">
      <alignment horizontal="right"/>
    </xf>
    <xf numFmtId="3" fontId="6" fillId="2" borderId="0" xfId="0" applyNumberFormat="1" applyFont="1" applyFill="1" applyAlignment="1">
      <alignment horizontal="right"/>
    </xf>
    <xf numFmtId="8" fontId="8" fillId="0" borderId="0" xfId="0" applyNumberFormat="1" applyFont="1"/>
    <xf numFmtId="0" fontId="18" fillId="8" borderId="0" xfId="0" applyFont="1" applyFill="1" applyBorder="1" applyAlignment="1">
      <alignment vertical="center"/>
    </xf>
    <xf numFmtId="0" fontId="19" fillId="8" borderId="0" xfId="0" applyFont="1" applyFill="1" applyBorder="1" applyAlignment="1">
      <alignment vertical="center"/>
    </xf>
    <xf numFmtId="0" fontId="8" fillId="8" borderId="0" xfId="0" applyFont="1" applyFill="1" applyBorder="1" applyAlignment="1">
      <alignment horizontal="right" vertical="center"/>
    </xf>
    <xf numFmtId="0" fontId="8" fillId="0" borderId="0" xfId="0" applyFont="1" applyFill="1" applyBorder="1"/>
    <xf numFmtId="0" fontId="3" fillId="0" borderId="0" xfId="3" applyFont="1" applyBorder="1" applyAlignment="1" applyProtection="1">
      <alignment horizontal="left"/>
    </xf>
    <xf numFmtId="0" fontId="8" fillId="0" borderId="0" xfId="0" applyFont="1" applyBorder="1" applyAlignment="1"/>
    <xf numFmtId="0" fontId="20" fillId="0" borderId="0" xfId="0" applyNumberFormat="1" applyFont="1" applyBorder="1" applyAlignment="1">
      <alignment horizontal="right"/>
    </xf>
    <xf numFmtId="0" fontId="8" fillId="0" borderId="0" xfId="0" applyFont="1" applyAlignment="1"/>
    <xf numFmtId="0" fontId="8" fillId="0" borderId="0" xfId="0" applyFont="1" applyAlignment="1">
      <alignment vertical="top"/>
    </xf>
    <xf numFmtId="0" fontId="21" fillId="0" borderId="5" xfId="0" applyFont="1" applyBorder="1"/>
    <xf numFmtId="0" fontId="13" fillId="0" borderId="5" xfId="0" applyFont="1" applyBorder="1" applyAlignment="1">
      <alignment vertical="top"/>
    </xf>
    <xf numFmtId="0" fontId="8" fillId="0" borderId="6" xfId="0" applyFont="1" applyBorder="1" applyAlignment="1">
      <alignment vertical="top"/>
    </xf>
    <xf numFmtId="0" fontId="22" fillId="0" borderId="0" xfId="0" applyFont="1" applyAlignment="1">
      <alignment horizontal="left" vertical="top" wrapText="1" readingOrder="1"/>
    </xf>
    <xf numFmtId="0" fontId="13" fillId="0" borderId="0" xfId="0" applyFont="1" applyAlignment="1">
      <alignment horizontal="right" vertical="top"/>
    </xf>
    <xf numFmtId="0" fontId="13" fillId="0" borderId="0" xfId="0" applyFont="1" applyAlignment="1">
      <alignment vertical="top" wrapText="1"/>
    </xf>
    <xf numFmtId="0" fontId="23" fillId="5" borderId="0" xfId="0" applyFont="1" applyFill="1" applyBorder="1" applyAlignment="1">
      <alignment vertical="center"/>
    </xf>
    <xf numFmtId="0" fontId="8" fillId="3" borderId="0" xfId="0" applyFont="1" applyFill="1"/>
    <xf numFmtId="0" fontId="8" fillId="3" borderId="0" xfId="0" applyFont="1" applyFill="1" applyAlignment="1">
      <alignment horizontal="right" vertical="center" indent="1"/>
    </xf>
    <xf numFmtId="0" fontId="11" fillId="3" borderId="0" xfId="0" applyFont="1" applyFill="1" applyBorder="1" applyAlignment="1" applyProtection="1">
      <alignment horizontal="left" vertical="center" indent="1"/>
    </xf>
    <xf numFmtId="0" fontId="8" fillId="6" borderId="0" xfId="0" applyFont="1" applyFill="1"/>
    <xf numFmtId="0" fontId="8" fillId="6" borderId="0" xfId="0" applyFont="1" applyFill="1" applyBorder="1"/>
    <xf numFmtId="0" fontId="8" fillId="6" borderId="0" xfId="0" applyFont="1" applyFill="1" applyAlignment="1">
      <alignment horizontal="right" indent="1"/>
    </xf>
    <xf numFmtId="8" fontId="8" fillId="6" borderId="0" xfId="0" applyNumberFormat="1" applyFont="1" applyFill="1" applyAlignment="1" applyProtection="1">
      <alignment horizontal="center"/>
    </xf>
    <xf numFmtId="0" fontId="12" fillId="6" borderId="0" xfId="0" applyFont="1" applyFill="1" applyAlignment="1">
      <alignment horizontal="right" indent="1"/>
    </xf>
    <xf numFmtId="0" fontId="8" fillId="7" borderId="7" xfId="0" applyFont="1" applyFill="1" applyBorder="1"/>
    <xf numFmtId="0" fontId="11" fillId="7" borderId="7" xfId="0" applyFont="1" applyFill="1" applyBorder="1" applyAlignment="1" applyProtection="1">
      <alignment horizontal="left" vertical="center" indent="1"/>
    </xf>
    <xf numFmtId="0" fontId="11" fillId="7" borderId="7" xfId="0" applyFont="1" applyFill="1" applyBorder="1" applyAlignment="1" applyProtection="1">
      <alignment horizontal="right" vertical="center" indent="1"/>
    </xf>
    <xf numFmtId="0" fontId="8" fillId="6" borderId="3" xfId="0" applyFont="1" applyFill="1" applyBorder="1"/>
    <xf numFmtId="0" fontId="14" fillId="6" borderId="3" xfId="0" applyFont="1" applyFill="1" applyBorder="1" applyAlignment="1" applyProtection="1">
      <alignment horizontal="right" vertical="center" indent="1"/>
    </xf>
    <xf numFmtId="44" fontId="13" fillId="0" borderId="2" xfId="2" applyNumberFormat="1" applyFont="1" applyFill="1" applyBorder="1" applyAlignment="1" applyProtection="1">
      <alignment horizontal="right" vertical="center"/>
      <protection locked="0"/>
    </xf>
    <xf numFmtId="0" fontId="11" fillId="3" borderId="8" xfId="0" applyFont="1" applyFill="1" applyBorder="1" applyAlignment="1" applyProtection="1">
      <alignment horizontal="left" vertical="center" indent="1"/>
    </xf>
    <xf numFmtId="0" fontId="14" fillId="3" borderId="8" xfId="0" applyFont="1" applyFill="1" applyBorder="1" applyAlignment="1" applyProtection="1">
      <alignment horizontal="right" vertical="center" indent="1"/>
    </xf>
    <xf numFmtId="0" fontId="12" fillId="4" borderId="8" xfId="0" applyFont="1" applyFill="1" applyBorder="1" applyAlignment="1">
      <alignment horizontal="center" wrapText="1"/>
    </xf>
    <xf numFmtId="0" fontId="12" fillId="4" borderId="8" xfId="0" applyFont="1" applyFill="1" applyBorder="1" applyAlignment="1">
      <alignment horizontal="right" wrapText="1"/>
    </xf>
    <xf numFmtId="0" fontId="17" fillId="4" borderId="8" xfId="0" applyFont="1" applyFill="1" applyBorder="1" applyAlignment="1">
      <alignment horizontal="right" wrapText="1"/>
    </xf>
    <xf numFmtId="0" fontId="6" fillId="3" borderId="0" xfId="0" applyFont="1" applyFill="1" applyAlignment="1">
      <alignment horizontal="center"/>
    </xf>
    <xf numFmtId="164" fontId="6" fillId="3" borderId="0" xfId="0" applyNumberFormat="1" applyFont="1" applyFill="1" applyAlignment="1">
      <alignment horizontal="right"/>
    </xf>
    <xf numFmtId="165" fontId="6" fillId="3" borderId="0" xfId="2" applyNumberFormat="1" applyFont="1" applyFill="1" applyBorder="1" applyAlignment="1">
      <alignment horizontal="center"/>
    </xf>
    <xf numFmtId="44" fontId="6" fillId="3" borderId="0" xfId="0" applyNumberFormat="1" applyFont="1" applyFill="1" applyAlignment="1">
      <alignment horizontal="center"/>
    </xf>
    <xf numFmtId="0" fontId="24" fillId="0" borderId="5" xfId="0" applyFont="1" applyBorder="1" applyProtection="1"/>
    <xf numFmtId="0" fontId="0" fillId="0" borderId="5" xfId="0" applyFont="1" applyBorder="1" applyProtection="1"/>
    <xf numFmtId="4" fontId="25" fillId="0" borderId="0" xfId="0" applyNumberFormat="1" applyFont="1" applyFill="1" applyAlignment="1">
      <alignment horizontal="right"/>
    </xf>
    <xf numFmtId="4" fontId="26" fillId="0" borderId="0" xfId="0" applyNumberFormat="1" applyFont="1" applyFill="1" applyAlignment="1">
      <alignment horizontal="right"/>
    </xf>
    <xf numFmtId="166" fontId="13" fillId="6" borderId="10" xfId="2" applyNumberFormat="1" applyFont="1" applyFill="1" applyBorder="1" applyAlignment="1" applyProtection="1">
      <alignment horizontal="right" vertical="center"/>
    </xf>
    <xf numFmtId="166" fontId="13" fillId="6" borderId="0" xfId="2" applyNumberFormat="1" applyFont="1" applyFill="1" applyBorder="1" applyAlignment="1" applyProtection="1">
      <alignment horizontal="right" vertical="center"/>
    </xf>
    <xf numFmtId="10" fontId="13" fillId="8" borderId="9" xfId="4" applyNumberFormat="1" applyFont="1" applyFill="1" applyBorder="1" applyAlignment="1" applyProtection="1">
      <alignment horizontal="right"/>
    </xf>
  </cellXfs>
  <cellStyles count="5">
    <cellStyle name="Comma" xfId="1" builtinId="3"/>
    <cellStyle name="Currency" xfId="2" builtinId="4"/>
    <cellStyle name="Hyperlink" xfId="3" builtinId="8" customBuiltin="1"/>
    <cellStyle name="Normal" xfId="0" builtinId="0"/>
    <cellStyle name="Percent" xfId="4" builtinId="5"/>
  </cellStyles>
  <dxfs count="9">
    <dxf>
      <fill>
        <patternFill>
          <bgColor indexed="22"/>
        </patternFill>
      </fill>
    </dxf>
    <dxf>
      <font>
        <condense val="0"/>
        <extend val="0"/>
        <color indexed="22"/>
      </font>
    </dxf>
    <dxf>
      <fill>
        <patternFill>
          <bgColor indexed="22"/>
        </patternFill>
      </fill>
    </dxf>
    <dxf>
      <font>
        <condense val="0"/>
        <extend val="0"/>
        <color indexed="22"/>
      </font>
    </dxf>
    <dxf>
      <fill>
        <patternFill>
          <bgColor indexed="22"/>
        </patternFill>
      </fill>
    </dxf>
    <dxf>
      <font>
        <condense val="0"/>
        <extend val="0"/>
        <color indexed="22"/>
      </font>
    </dxf>
    <dxf>
      <font>
        <condense val="0"/>
        <extend val="0"/>
        <color indexed="55"/>
      </font>
      <fill>
        <patternFill>
          <bgColor theme="0" tint="-4.9989318521683403E-2"/>
        </patternFill>
      </fill>
    </dxf>
    <dxf>
      <fill>
        <patternFill>
          <bgColor indexed="22"/>
        </patternFill>
      </fill>
    </dxf>
    <dxf>
      <font>
        <condense val="0"/>
        <extend val="0"/>
        <color indexed="55"/>
      </font>
      <fill>
        <patternFill>
          <bgColor indexed="22"/>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EAEAEA"/>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B2B2B2"/>
      <rgbColor rgb="00003366"/>
      <rgbColor rgb="00109618"/>
      <rgbColor rgb="00085108"/>
      <rgbColor rgb="00635100"/>
      <rgbColor rgb="00273359"/>
      <rgbColor rgb="00E1D8BC"/>
      <rgbColor rgb="00594C27"/>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7539882834614842"/>
          <c:y val="7.6555023923444973E-2"/>
          <c:w val="0.79726740157340192"/>
          <c:h val="0.76076555023923442"/>
        </c:manualLayout>
      </c:layout>
      <c:scatterChart>
        <c:scatterStyle val="lineMarker"/>
        <c:varyColors val="0"/>
        <c:ser>
          <c:idx val="0"/>
          <c:order val="0"/>
          <c:tx>
            <c:strRef>
              <c:f>Savings!$H$28</c:f>
              <c:strCache>
                <c:ptCount val="1"/>
                <c:pt idx="0">
                  <c:v>Balance</c:v>
                </c:pt>
              </c:strCache>
            </c:strRef>
          </c:tx>
          <c:spPr>
            <a:ln w="25400">
              <a:solidFill>
                <a:srgbClr val="000080"/>
              </a:solidFill>
              <a:prstDash val="solid"/>
            </a:ln>
          </c:spPr>
          <c:marker>
            <c:symbol val="none"/>
          </c:marker>
          <c:xVal>
            <c:numRef>
              <c:f>Savings!$A$30:$A$89</c:f>
              <c:numCache>
                <c:formatCode>General</c:formatCode>
                <c:ptCount val="6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numCache>
            </c:numRef>
          </c:xVal>
          <c:yVal>
            <c:numRef>
              <c:f>Savings!$H$30:$H$89</c:f>
              <c:numCache>
                <c:formatCode>#,##0.00_);[Red]\(#,##0.00\)</c:formatCode>
                <c:ptCount val="60"/>
                <c:pt idx="0">
                  <c:v>12851.908004385301</c:v>
                </c:pt>
                <c:pt idx="1">
                  <c:v>15820.00714113456</c:v>
                </c:pt>
                <c:pt idx="2">
                  <c:v>18909.031216253883</c:v>
                </c:pt>
                <c:pt idx="3">
                  <c:v>22123.906898309946</c:v>
                </c:pt>
                <c:pt idx="4">
                  <c:v>25469.761575948291</c:v>
                </c:pt>
                <c:pt idx="5">
                  <c:v>28951.931535539021</c:v>
                </c:pt>
                <c:pt idx="6">
                  <c:v>32575.970471992423</c:v>
                </c:pt>
                <c:pt idx="7">
                  <c:v>36347.658346318334</c:v>
                </c:pt>
                <c:pt idx="8">
                  <c:v>40273.010604056151</c:v>
                </c:pt>
                <c:pt idx="9">
                  <c:v>44358.287769277893</c:v>
                </c:pt>
                <c:pt idx="10">
                  <c:v>48610.005429465753</c:v>
                </c:pt>
                <c:pt idx="11">
                  <c:v>53034.94462718899</c:v>
                </c:pt>
                <c:pt idx="12">
                  <c:v>57640.162675153733</c:v>
                </c:pt>
                <c:pt idx="13">
                  <c:v>62433.00441187463</c:v>
                </c:pt>
                <c:pt idx="14">
                  <c:v>67421.113915919908</c:v>
                </c:pt>
                <c:pt idx="15">
                  <c:v>72612.446697412859</c:v>
                </c:pt>
                <c:pt idx="16">
                  <c:v>78015.282386233928</c:v>
                </c:pt>
                <c:pt idx="17">
                  <c:v>83638.237937159676</c:v>
                </c:pt>
                <c:pt idx="18">
                  <c:v>89490.28137299954</c:v>
                </c:pt>
                <c:pt idx="19">
                  <c:v>95580.746087649153</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numCache>
            </c:numRef>
          </c:yVal>
          <c:smooth val="0"/>
          <c:extLst>
            <c:ext xmlns:c16="http://schemas.microsoft.com/office/drawing/2014/chart" uri="{C3380CC4-5D6E-409C-BE32-E72D297353CC}">
              <c16:uniqueId val="{00000000-9609-44EE-ACE5-75962337E0C0}"/>
            </c:ext>
          </c:extLst>
        </c:ser>
        <c:ser>
          <c:idx val="1"/>
          <c:order val="1"/>
          <c:tx>
            <c:v>My Investment</c:v>
          </c:tx>
          <c:spPr>
            <a:ln w="25400">
              <a:solidFill>
                <a:srgbClr val="FF0000"/>
              </a:solidFill>
              <a:prstDash val="solid"/>
            </a:ln>
          </c:spPr>
          <c:marker>
            <c:symbol val="x"/>
            <c:size val="5"/>
            <c:spPr>
              <a:noFill/>
              <a:ln>
                <a:solidFill>
                  <a:srgbClr val="FF0000"/>
                </a:solidFill>
                <a:prstDash val="solid"/>
              </a:ln>
            </c:spPr>
          </c:marker>
          <c:xVal>
            <c:numRef>
              <c:f>Savings!$A$30:$A$89</c:f>
              <c:numCache>
                <c:formatCode>General</c:formatCode>
                <c:ptCount val="6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numCache>
            </c:numRef>
          </c:xVal>
          <c:yVal>
            <c:numRef>
              <c:f>Savings!$J$30:$J$89</c:f>
              <c:numCache>
                <c:formatCode>#,##0.00_);[Red]\(#,##0.00\)</c:formatCode>
                <c:ptCount val="60"/>
                <c:pt idx="0">
                  <c:v>12400</c:v>
                </c:pt>
                <c:pt idx="1">
                  <c:v>14800</c:v>
                </c:pt>
                <c:pt idx="2">
                  <c:v>17200</c:v>
                </c:pt>
                <c:pt idx="3">
                  <c:v>19600</c:v>
                </c:pt>
                <c:pt idx="4">
                  <c:v>22000</c:v>
                </c:pt>
                <c:pt idx="5">
                  <c:v>24400</c:v>
                </c:pt>
                <c:pt idx="6">
                  <c:v>26800</c:v>
                </c:pt>
                <c:pt idx="7">
                  <c:v>29200</c:v>
                </c:pt>
                <c:pt idx="8">
                  <c:v>31600</c:v>
                </c:pt>
                <c:pt idx="9">
                  <c:v>34000</c:v>
                </c:pt>
                <c:pt idx="10">
                  <c:v>36400</c:v>
                </c:pt>
                <c:pt idx="11">
                  <c:v>38800</c:v>
                </c:pt>
                <c:pt idx="12">
                  <c:v>41200</c:v>
                </c:pt>
                <c:pt idx="13">
                  <c:v>43600</c:v>
                </c:pt>
                <c:pt idx="14">
                  <c:v>46000</c:v>
                </c:pt>
                <c:pt idx="15">
                  <c:v>48400</c:v>
                </c:pt>
                <c:pt idx="16">
                  <c:v>50800</c:v>
                </c:pt>
                <c:pt idx="17">
                  <c:v>53200</c:v>
                </c:pt>
                <c:pt idx="18">
                  <c:v>55600</c:v>
                </c:pt>
                <c:pt idx="19">
                  <c:v>58000</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numCache>
            </c:numRef>
          </c:yVal>
          <c:smooth val="0"/>
          <c:extLst>
            <c:ext xmlns:c16="http://schemas.microsoft.com/office/drawing/2014/chart" uri="{C3380CC4-5D6E-409C-BE32-E72D297353CC}">
              <c16:uniqueId val="{00000001-9609-44EE-ACE5-75962337E0C0}"/>
            </c:ext>
          </c:extLst>
        </c:ser>
        <c:dLbls>
          <c:showLegendKey val="0"/>
          <c:showVal val="0"/>
          <c:showCatName val="0"/>
          <c:showSerName val="0"/>
          <c:showPercent val="0"/>
          <c:showBubbleSize val="0"/>
        </c:dLbls>
        <c:axId val="192259200"/>
        <c:axId val="192261120"/>
      </c:scatterChart>
      <c:valAx>
        <c:axId val="19225920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192261120"/>
        <c:crosses val="autoZero"/>
        <c:crossBetween val="midCat"/>
      </c:valAx>
      <c:valAx>
        <c:axId val="192261120"/>
        <c:scaling>
          <c:orientation val="minMax"/>
        </c:scaling>
        <c:delete val="0"/>
        <c:axPos val="l"/>
        <c:numFmt formatCode="_(\$* #,##0_);_(\$* \(#,##0\);_(\$* &quot;-&quot;??_);_(@_)" sourceLinked="0"/>
        <c:majorTickMark val="out"/>
        <c:minorTickMark val="none"/>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192259200"/>
        <c:crosses val="autoZero"/>
        <c:crossBetween val="midCat"/>
      </c:valAx>
      <c:spPr>
        <a:noFill/>
        <a:ln w="25400">
          <a:noFill/>
        </a:ln>
      </c:spPr>
    </c:plotArea>
    <c:legend>
      <c:legendPos val="r"/>
      <c:layout>
        <c:manualLayout>
          <c:xMode val="edge"/>
          <c:yMode val="edge"/>
          <c:x val="0.22095696557891423"/>
          <c:y val="7.1770334928229665E-2"/>
          <c:w val="0.3075174263211693"/>
          <c:h val="0.22966507177033493"/>
        </c:manualLayout>
      </c:layout>
      <c:overlay val="0"/>
      <c:spPr>
        <a:noFill/>
        <a:ln w="3175">
          <a:solidFill>
            <a:srgbClr val="B2B2B2"/>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6350">
      <a:noFill/>
    </a:ln>
  </c:spPr>
  <c:txPr>
    <a:bodyPr/>
    <a:lstStyle/>
    <a:p>
      <a:pPr>
        <a:defRPr sz="5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1</xdr:colOff>
      <xdr:row>15</xdr:row>
      <xdr:rowOff>0</xdr:rowOff>
    </xdr:from>
    <xdr:to>
      <xdr:col>6</xdr:col>
      <xdr:colOff>60961</xdr:colOff>
      <xdr:row>26</xdr:row>
      <xdr:rowOff>116205</xdr:rowOff>
    </xdr:to>
    <xdr:graphicFrame macro="">
      <xdr:nvGraphicFramePr>
        <xdr:cNvPr id="1028" name="Chart 4">
          <a:extLst>
            <a:ext uri="{FF2B5EF4-FFF2-40B4-BE49-F238E27FC236}">
              <a16:creationId xmlns:a16="http://schemas.microsoft.com/office/drawing/2014/main" id="{00000000-0008-0000-0000-00000404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V42 Classic Blue/Green">
      <a:dk1>
        <a:sysClr val="windowText" lastClr="000000"/>
      </a:dk1>
      <a:lt1>
        <a:sysClr val="window" lastClr="FFFFFF"/>
      </a:lt1>
      <a:dk2>
        <a:srgbClr val="3A5D9C"/>
      </a:dk2>
      <a:lt2>
        <a:srgbClr val="EEECE2"/>
      </a:lt2>
      <a:accent1>
        <a:srgbClr val="3969AD"/>
      </a:accent1>
      <a:accent2>
        <a:srgbClr val="C04E4E"/>
      </a:accent2>
      <a:accent3>
        <a:srgbClr val="E68422"/>
      </a:accent3>
      <a:accent4>
        <a:srgbClr val="846648"/>
      </a:accent4>
      <a:accent5>
        <a:srgbClr val="6CBB59"/>
      </a:accent5>
      <a:accent6>
        <a:srgbClr val="7860B4"/>
      </a:accent6>
      <a:hlink>
        <a:srgbClr val="4C92AE"/>
      </a:hlink>
      <a:folHlink>
        <a:srgbClr val="969696"/>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M89"/>
  <sheetViews>
    <sheetView showGridLines="0" workbookViewId="0">
      <selection activeCell="H2" sqref="A2:H2"/>
    </sheetView>
  </sheetViews>
  <sheetFormatPr defaultColWidth="9.1796875" defaultRowHeight="12.5" x14ac:dyDescent="0.25"/>
  <cols>
    <col min="1" max="1" width="7.81640625" style="5" customWidth="1"/>
    <col min="2" max="2" width="3.453125" style="5" customWidth="1"/>
    <col min="3" max="3" width="10.453125" style="5" customWidth="1"/>
    <col min="4" max="4" width="10.54296875" style="5" customWidth="1"/>
    <col min="5" max="5" width="14.1796875" style="5" customWidth="1"/>
    <col min="6" max="6" width="12.7265625" style="5" customWidth="1"/>
    <col min="7" max="7" width="13.1796875" style="5" customWidth="1"/>
    <col min="8" max="8" width="16.26953125" style="5" customWidth="1"/>
    <col min="9" max="9" width="4.1796875" style="5" customWidth="1"/>
    <col min="10" max="10" width="11.7265625" style="5" customWidth="1"/>
    <col min="11" max="11" width="13.26953125" style="5" customWidth="1"/>
    <col min="12" max="12" width="10.54296875" style="5" bestFit="1" customWidth="1"/>
    <col min="13" max="16384" width="9.1796875" style="5"/>
  </cols>
  <sheetData>
    <row r="1" spans="1:13" ht="30" customHeight="1" x14ac:dyDescent="0.25">
      <c r="A1" s="39" t="s">
        <v>35</v>
      </c>
      <c r="B1" s="2"/>
      <c r="C1" s="3"/>
      <c r="D1" s="3"/>
      <c r="E1" s="3"/>
      <c r="F1" s="3"/>
      <c r="G1" s="4"/>
      <c r="H1" s="4"/>
      <c r="J1" s="63" t="s">
        <v>45</v>
      </c>
      <c r="K1" s="64"/>
      <c r="L1" s="64"/>
      <c r="M1" s="64"/>
    </row>
    <row r="2" spans="1:13" x14ac:dyDescent="0.25">
      <c r="A2" s="6"/>
      <c r="B2" s="7"/>
      <c r="C2" s="7"/>
      <c r="D2" s="7"/>
      <c r="E2" s="7"/>
      <c r="F2" s="7"/>
      <c r="G2" s="7"/>
      <c r="H2" s="1"/>
      <c r="J2" s="5" t="s">
        <v>30</v>
      </c>
    </row>
    <row r="3" spans="1:13" x14ac:dyDescent="0.25">
      <c r="A3" s="8"/>
      <c r="B3" s="7"/>
      <c r="C3" s="7"/>
      <c r="D3" s="7"/>
      <c r="E3" s="7"/>
      <c r="F3" s="7"/>
      <c r="G3" s="7"/>
      <c r="H3" s="7"/>
      <c r="J3" s="5" t="s">
        <v>22</v>
      </c>
    </row>
    <row r="4" spans="1:13" ht="16" thickBot="1" x14ac:dyDescent="0.3">
      <c r="A4" s="9"/>
      <c r="B4" s="9"/>
      <c r="C4" s="9"/>
      <c r="D4" s="9"/>
      <c r="E4" s="10" t="s">
        <v>23</v>
      </c>
      <c r="F4" s="48"/>
      <c r="G4" s="49"/>
      <c r="H4" s="50" t="s">
        <v>13</v>
      </c>
      <c r="J4" s="14" t="s">
        <v>31</v>
      </c>
    </row>
    <row r="5" spans="1:13" ht="15" customHeight="1" x14ac:dyDescent="0.25">
      <c r="A5" s="40"/>
      <c r="B5" s="40"/>
      <c r="C5" s="40"/>
      <c r="D5" s="40"/>
      <c r="E5" s="40"/>
      <c r="F5" s="43"/>
      <c r="G5" s="43"/>
      <c r="H5" s="43"/>
    </row>
    <row r="6" spans="1:13" ht="15" customHeight="1" thickBot="1" x14ac:dyDescent="0.35">
      <c r="A6" s="40"/>
      <c r="B6" s="41"/>
      <c r="C6" s="41"/>
      <c r="D6" s="41" t="s">
        <v>4</v>
      </c>
      <c r="E6" s="12">
        <v>20</v>
      </c>
      <c r="F6" s="44"/>
      <c r="G6" s="51"/>
      <c r="H6" s="52" t="s">
        <v>24</v>
      </c>
    </row>
    <row r="7" spans="1:13" ht="15" customHeight="1" x14ac:dyDescent="0.3">
      <c r="A7" s="40"/>
      <c r="B7" s="40"/>
      <c r="C7" s="40"/>
      <c r="D7" s="41" t="s">
        <v>25</v>
      </c>
      <c r="E7" s="13">
        <v>10000</v>
      </c>
      <c r="F7" s="43"/>
      <c r="G7" s="45" t="str">
        <f>"Value After "&amp;E6&amp;" Years"</f>
        <v>Value After 20 Years</v>
      </c>
      <c r="H7" s="67">
        <f ca="1">OFFSET(H28,E6+1,0,1,1)</f>
        <v>95580.746087649153</v>
      </c>
      <c r="J7" s="11" t="s">
        <v>16</v>
      </c>
    </row>
    <row r="8" spans="1:13" ht="15" customHeight="1" x14ac:dyDescent="0.3">
      <c r="A8" s="40"/>
      <c r="B8" s="41"/>
      <c r="C8" s="41"/>
      <c r="D8" s="41" t="s">
        <v>29</v>
      </c>
      <c r="E8" s="15">
        <v>0.04</v>
      </c>
      <c r="F8" s="43"/>
      <c r="G8" s="43"/>
      <c r="H8" s="43"/>
      <c r="J8" s="5" t="s">
        <v>14</v>
      </c>
    </row>
    <row r="9" spans="1:13" ht="15" customHeight="1" thickBot="1" x14ac:dyDescent="0.3">
      <c r="A9" s="42"/>
      <c r="B9" s="41"/>
      <c r="C9" s="41"/>
      <c r="D9" s="41"/>
      <c r="E9" s="41"/>
      <c r="F9" s="44"/>
      <c r="G9" s="51"/>
      <c r="H9" s="52" t="s">
        <v>21</v>
      </c>
      <c r="J9" s="5" t="s">
        <v>7</v>
      </c>
    </row>
    <row r="10" spans="1:13" ht="15" customHeight="1" thickBot="1" x14ac:dyDescent="0.3">
      <c r="A10" s="40"/>
      <c r="B10" s="54"/>
      <c r="C10" s="54"/>
      <c r="D10" s="54"/>
      <c r="E10" s="55" t="s">
        <v>27</v>
      </c>
      <c r="F10" s="43"/>
      <c r="G10" s="45" t="s">
        <v>20</v>
      </c>
      <c r="H10" s="67">
        <f ca="1">IF(ISBLANK(E6)," - ",SUM(OFFSET(F28,1,0,E6+1,1)))</f>
        <v>58000</v>
      </c>
      <c r="J10" s="5" t="s">
        <v>8</v>
      </c>
    </row>
    <row r="11" spans="1:13" ht="15" customHeight="1" x14ac:dyDescent="0.3">
      <c r="A11" s="40"/>
      <c r="B11" s="41"/>
      <c r="C11" s="41"/>
      <c r="D11" s="41" t="s">
        <v>28</v>
      </c>
      <c r="E11" s="53">
        <v>200</v>
      </c>
      <c r="F11" s="46"/>
      <c r="G11" s="47" t="s">
        <v>37</v>
      </c>
      <c r="H11" s="68">
        <f ca="1">IF(ISBLANK(E6)," - ",SUM(OFFSET(D28,2,0,$E$6,1)))</f>
        <v>37580.746087649153</v>
      </c>
      <c r="J11" s="5" t="s">
        <v>9</v>
      </c>
    </row>
    <row r="12" spans="1:13" ht="15" customHeight="1" x14ac:dyDescent="0.3">
      <c r="A12" s="40"/>
      <c r="B12" s="41"/>
      <c r="C12" s="41"/>
      <c r="D12" s="41" t="s">
        <v>26</v>
      </c>
      <c r="E12" s="15" t="s">
        <v>19</v>
      </c>
      <c r="F12" s="46"/>
      <c r="G12" s="46"/>
      <c r="H12" s="45"/>
      <c r="J12" s="5" t="s">
        <v>10</v>
      </c>
    </row>
    <row r="13" spans="1:13" ht="15" customHeight="1" x14ac:dyDescent="0.25">
      <c r="A13" s="40"/>
      <c r="B13" s="41"/>
      <c r="C13" s="41"/>
      <c r="D13" s="41" t="s">
        <v>34</v>
      </c>
      <c r="E13" s="13"/>
      <c r="F13" s="46"/>
      <c r="G13" s="46"/>
      <c r="H13" s="45"/>
    </row>
    <row r="14" spans="1:13" ht="15" customHeight="1" x14ac:dyDescent="0.25">
      <c r="A14" s="40"/>
      <c r="B14" s="40"/>
      <c r="C14" s="40"/>
      <c r="D14" s="40"/>
      <c r="E14" s="40"/>
      <c r="F14" s="46"/>
      <c r="G14" s="46"/>
      <c r="H14" s="45"/>
    </row>
    <row r="15" spans="1:13" ht="15" customHeight="1" x14ac:dyDescent="0.3">
      <c r="A15" s="40"/>
      <c r="B15" s="40"/>
      <c r="C15" s="40"/>
      <c r="D15" s="40"/>
      <c r="E15" s="40"/>
      <c r="F15" s="46"/>
      <c r="G15" s="46"/>
      <c r="H15" s="45"/>
      <c r="J15" s="11" t="s">
        <v>38</v>
      </c>
    </row>
    <row r="16" spans="1:13" x14ac:dyDescent="0.25">
      <c r="G16" s="16"/>
      <c r="J16" s="5" t="s">
        <v>11</v>
      </c>
    </row>
    <row r="17" spans="1:12" x14ac:dyDescent="0.25">
      <c r="G17" s="7"/>
      <c r="H17" s="66" t="b">
        <f>H18="Yes"</f>
        <v>0</v>
      </c>
      <c r="J17" s="5" t="s">
        <v>17</v>
      </c>
    </row>
    <row r="18" spans="1:12" ht="14" x14ac:dyDescent="0.25">
      <c r="G18" s="65" t="s">
        <v>47</v>
      </c>
      <c r="H18" s="13" t="s">
        <v>48</v>
      </c>
      <c r="J18" s="5" t="s">
        <v>18</v>
      </c>
    </row>
    <row r="19" spans="1:12" ht="15" customHeight="1" x14ac:dyDescent="0.3">
      <c r="G19" s="65" t="s">
        <v>15</v>
      </c>
      <c r="H19" s="15">
        <v>-0.04</v>
      </c>
    </row>
    <row r="20" spans="1:12" ht="15" customHeight="1" x14ac:dyDescent="0.3">
      <c r="G20" s="65" t="s">
        <v>5</v>
      </c>
      <c r="H20" s="15">
        <v>0.1</v>
      </c>
      <c r="J20" s="5" t="s">
        <v>33</v>
      </c>
    </row>
    <row r="21" spans="1:12" ht="15" customHeight="1" x14ac:dyDescent="0.3">
      <c r="G21" s="65" t="s">
        <v>6</v>
      </c>
      <c r="H21" s="69">
        <f ca="1">IF(ISBLANK(E6)," - ",AVERAGE(OFFSET(C28,2,0,E6,1)))</f>
        <v>4.0000000000000008E-2</v>
      </c>
      <c r="J21" s="5" t="s">
        <v>32</v>
      </c>
    </row>
    <row r="22" spans="1:12" x14ac:dyDescent="0.25">
      <c r="G22" s="16"/>
      <c r="H22" s="17" t="s">
        <v>12</v>
      </c>
    </row>
    <row r="23" spans="1:12" x14ac:dyDescent="0.25">
      <c r="D23" s="18" t="s">
        <v>36</v>
      </c>
      <c r="G23" s="16"/>
    </row>
    <row r="24" spans="1:12" x14ac:dyDescent="0.25">
      <c r="G24" s="16"/>
    </row>
    <row r="25" spans="1:12" x14ac:dyDescent="0.25">
      <c r="G25" s="16"/>
    </row>
    <row r="26" spans="1:12" x14ac:dyDescent="0.25">
      <c r="G26" s="16"/>
    </row>
    <row r="27" spans="1:12" x14ac:dyDescent="0.25">
      <c r="G27" s="16"/>
    </row>
    <row r="28" spans="1:12" ht="27" thickBot="1" x14ac:dyDescent="0.4">
      <c r="A28" s="56" t="s">
        <v>2</v>
      </c>
      <c r="B28" s="56"/>
      <c r="C28" s="56" t="s">
        <v>3</v>
      </c>
      <c r="D28" s="57" t="s">
        <v>0</v>
      </c>
      <c r="E28" s="57"/>
      <c r="F28" s="56" t="s">
        <v>39</v>
      </c>
      <c r="G28" s="56" t="s">
        <v>40</v>
      </c>
      <c r="H28" s="58" t="s">
        <v>1</v>
      </c>
      <c r="J28" s="56" t="s">
        <v>41</v>
      </c>
      <c r="K28" s="56" t="s">
        <v>42</v>
      </c>
    </row>
    <row r="29" spans="1:12" ht="15" customHeight="1" x14ac:dyDescent="0.25">
      <c r="A29" s="59"/>
      <c r="B29" s="59"/>
      <c r="C29" s="59"/>
      <c r="D29" s="59"/>
      <c r="E29" s="59"/>
      <c r="F29" s="60">
        <f>E7</f>
        <v>10000</v>
      </c>
      <c r="G29" s="59"/>
      <c r="H29" s="61">
        <f>$E$7</f>
        <v>10000</v>
      </c>
      <c r="J29" s="62"/>
      <c r="K29" s="62"/>
    </row>
    <row r="30" spans="1:12" x14ac:dyDescent="0.25">
      <c r="A30" s="19">
        <v>1</v>
      </c>
      <c r="B30" s="19"/>
      <c r="C30" s="20">
        <f t="shared" ref="C30:C61" ca="1" si="0">IF(ISERROR(A30),NA(),IF(randrate,$H$19+RAND()*($H$20-$H$19),$E$8))</f>
        <v>0.04</v>
      </c>
      <c r="D30" s="21">
        <f t="shared" ref="D30:D61" ca="1" si="1">IF(ISERROR(A30),NA(),FV(((1+C30/compound_period)^(compound_period/deposits_per_year))-1,deposits_per_year,-$E$11,-H29)-$E$11*deposits_per_year-H29)</f>
        <v>451.90800438530096</v>
      </c>
      <c r="E30" s="19"/>
      <c r="F30" s="21">
        <f t="shared" ref="F30:F61" si="2">IF(ISERROR(A30),NA(),$E$13+$E$11*deposits_per_year)</f>
        <v>2400</v>
      </c>
      <c r="G30" s="22"/>
      <c r="H30" s="21">
        <f ca="1">IF(ISERROR(A30),NA(),H29+F30+G30+D30)</f>
        <v>12851.908004385301</v>
      </c>
      <c r="J30" s="21">
        <f>IF(ISERROR(A30),NA(),SUM(F$29:F30)+SUM(G$29:G30))</f>
        <v>12400</v>
      </c>
      <c r="K30" s="21">
        <f ca="1">IF(ISERROR(A30),NA(),SUM(D$29:D30))</f>
        <v>451.90800438530096</v>
      </c>
      <c r="L30" s="23"/>
    </row>
    <row r="31" spans="1:12" x14ac:dyDescent="0.25">
      <c r="A31" s="19">
        <f>IF(A30&lt;$E$6,A30+1,NA())</f>
        <v>2</v>
      </c>
      <c r="B31" s="19"/>
      <c r="C31" s="20">
        <f t="shared" ca="1" si="0"/>
        <v>0.04</v>
      </c>
      <c r="D31" s="21">
        <f t="shared" ca="1" si="1"/>
        <v>568.09913674925883</v>
      </c>
      <c r="E31" s="19"/>
      <c r="F31" s="21">
        <f t="shared" si="2"/>
        <v>2400</v>
      </c>
      <c r="G31" s="22"/>
      <c r="H31" s="21">
        <f t="shared" ref="H31:H89" ca="1" si="3">IF(ISERROR(A31),NA(),H30+F31+G31+D31)</f>
        <v>15820.00714113456</v>
      </c>
      <c r="J31" s="21">
        <f>IF(ISERROR(A31),NA(),SUM(F$29:F31)+SUM(G$29:G31))</f>
        <v>14800</v>
      </c>
      <c r="K31" s="21">
        <f ca="1">IF(ISERROR(A31),NA(),SUM(D$29:D31))</f>
        <v>1020.0071411345598</v>
      </c>
    </row>
    <row r="32" spans="1:12" x14ac:dyDescent="0.25">
      <c r="A32" s="19">
        <f t="shared" ref="A32:A89" si="4">IF(A31&lt;$E$6,A31+1,NA())</f>
        <v>3</v>
      </c>
      <c r="B32" s="19"/>
      <c r="C32" s="20">
        <f t="shared" ca="1" si="0"/>
        <v>0.04</v>
      </c>
      <c r="D32" s="21">
        <f t="shared" ca="1" si="1"/>
        <v>689.02407511932324</v>
      </c>
      <c r="E32" s="19"/>
      <c r="F32" s="21">
        <f t="shared" si="2"/>
        <v>2400</v>
      </c>
      <c r="G32" s="22"/>
      <c r="H32" s="21">
        <f t="shared" ca="1" si="3"/>
        <v>18909.031216253883</v>
      </c>
      <c r="J32" s="21">
        <f>IF(ISERROR(A32),NA(),SUM(F$29:F32)+SUM(G$29:G32))</f>
        <v>17200</v>
      </c>
      <c r="K32" s="21">
        <f ca="1">IF(ISERROR(A32),NA(),SUM(D$29:D32))</f>
        <v>1709.031216253883</v>
      </c>
    </row>
    <row r="33" spans="1:11" x14ac:dyDescent="0.25">
      <c r="A33" s="19">
        <f t="shared" si="4"/>
        <v>4</v>
      </c>
      <c r="B33" s="19"/>
      <c r="C33" s="20">
        <f t="shared" ca="1" si="0"/>
        <v>0.04</v>
      </c>
      <c r="D33" s="21">
        <f t="shared" ca="1" si="1"/>
        <v>814.87568205606294</v>
      </c>
      <c r="E33" s="19"/>
      <c r="F33" s="21">
        <f t="shared" si="2"/>
        <v>2400</v>
      </c>
      <c r="G33" s="22"/>
      <c r="H33" s="21">
        <f t="shared" ca="1" si="3"/>
        <v>22123.906898309946</v>
      </c>
      <c r="J33" s="21">
        <f>IF(ISERROR(A33),NA(),SUM(F$29:F33)+SUM(G$29:G33))</f>
        <v>19600</v>
      </c>
      <c r="K33" s="21">
        <f ca="1">IF(ISERROR(A33),NA(),SUM(D$29:D33))</f>
        <v>2523.906898309946</v>
      </c>
    </row>
    <row r="34" spans="1:11" x14ac:dyDescent="0.25">
      <c r="A34" s="19">
        <f t="shared" si="4"/>
        <v>5</v>
      </c>
      <c r="B34" s="19"/>
      <c r="C34" s="20">
        <f t="shared" ca="1" si="0"/>
        <v>0.04</v>
      </c>
      <c r="D34" s="21">
        <f t="shared" ca="1" si="1"/>
        <v>945.85467763834458</v>
      </c>
      <c r="E34" s="19"/>
      <c r="F34" s="21">
        <f t="shared" si="2"/>
        <v>2400</v>
      </c>
      <c r="G34" s="22"/>
      <c r="H34" s="21">
        <f t="shared" ca="1" si="3"/>
        <v>25469.761575948291</v>
      </c>
      <c r="J34" s="21">
        <f>IF(ISERROR(A34),NA(),SUM(F$29:F34)+SUM(G$29:G34))</f>
        <v>22000</v>
      </c>
      <c r="K34" s="21">
        <f ca="1">IF(ISERROR(A34),NA(),SUM(D$29:D34))</f>
        <v>3469.7615759482906</v>
      </c>
    </row>
    <row r="35" spans="1:11" x14ac:dyDescent="0.25">
      <c r="A35" s="19">
        <f t="shared" si="4"/>
        <v>6</v>
      </c>
      <c r="B35" s="19"/>
      <c r="C35" s="20">
        <f t="shared" ca="1" si="0"/>
        <v>0.04</v>
      </c>
      <c r="D35" s="21">
        <f t="shared" ca="1" si="1"/>
        <v>1082.1699595907303</v>
      </c>
      <c r="E35" s="19"/>
      <c r="F35" s="21">
        <f t="shared" si="2"/>
        <v>2400</v>
      </c>
      <c r="G35" s="22"/>
      <c r="H35" s="21">
        <f t="shared" ca="1" si="3"/>
        <v>28951.931535539021</v>
      </c>
      <c r="J35" s="21">
        <f>IF(ISERROR(A35),NA(),SUM(F$29:F35)+SUM(G$29:G35))</f>
        <v>24400</v>
      </c>
      <c r="K35" s="21">
        <f ca="1">IF(ISERROR(A35),NA(),SUM(D$29:D35))</f>
        <v>4551.9315355390208</v>
      </c>
    </row>
    <row r="36" spans="1:11" x14ac:dyDescent="0.25">
      <c r="A36" s="19">
        <f t="shared" si="4"/>
        <v>7</v>
      </c>
      <c r="B36" s="19"/>
      <c r="C36" s="20">
        <f t="shared" ca="1" si="0"/>
        <v>0.04</v>
      </c>
      <c r="D36" s="21">
        <f t="shared" ca="1" si="1"/>
        <v>1224.0389364534021</v>
      </c>
      <c r="E36" s="19"/>
      <c r="F36" s="21">
        <f t="shared" si="2"/>
        <v>2400</v>
      </c>
      <c r="G36" s="22"/>
      <c r="H36" s="21">
        <f t="shared" ca="1" si="3"/>
        <v>32575.970471992423</v>
      </c>
      <c r="J36" s="21">
        <f>IF(ISERROR(A36),NA(),SUM(F$29:F36)+SUM(G$29:G36))</f>
        <v>26800</v>
      </c>
      <c r="K36" s="21">
        <f ca="1">IF(ISERROR(A36),NA(),SUM(D$29:D36))</f>
        <v>5775.970471992423</v>
      </c>
    </row>
    <row r="37" spans="1:11" x14ac:dyDescent="0.25">
      <c r="A37" s="19">
        <f t="shared" si="4"/>
        <v>8</v>
      </c>
      <c r="B37" s="19"/>
      <c r="C37" s="20">
        <f t="shared" ca="1" si="0"/>
        <v>0.04</v>
      </c>
      <c r="D37" s="21">
        <f t="shared" ca="1" si="1"/>
        <v>1371.6878743259113</v>
      </c>
      <c r="E37" s="19"/>
      <c r="F37" s="21">
        <f t="shared" si="2"/>
        <v>2400</v>
      </c>
      <c r="G37" s="22"/>
      <c r="H37" s="21">
        <f t="shared" ca="1" si="3"/>
        <v>36347.658346318334</v>
      </c>
      <c r="J37" s="21">
        <f>IF(ISERROR(A37),NA(),SUM(F$29:F37)+SUM(G$29:G37))</f>
        <v>29200</v>
      </c>
      <c r="K37" s="21">
        <f ca="1">IF(ISERROR(A37),NA(),SUM(D$29:D37))</f>
        <v>7147.6583463183342</v>
      </c>
    </row>
    <row r="38" spans="1:11" x14ac:dyDescent="0.25">
      <c r="A38" s="19">
        <f t="shared" si="4"/>
        <v>9</v>
      </c>
      <c r="B38" s="19"/>
      <c r="C38" s="20">
        <f t="shared" ca="1" si="0"/>
        <v>0.04</v>
      </c>
      <c r="D38" s="21">
        <f t="shared" ca="1" si="1"/>
        <v>1525.3522577378171</v>
      </c>
      <c r="E38" s="19"/>
      <c r="F38" s="21">
        <f t="shared" si="2"/>
        <v>2400</v>
      </c>
      <c r="G38" s="22"/>
      <c r="H38" s="21">
        <f t="shared" ca="1" si="3"/>
        <v>40273.010604056151</v>
      </c>
      <c r="J38" s="21">
        <f>IF(ISERROR(A38),NA(),SUM(F$29:F38)+SUM(G$29:G38))</f>
        <v>31600</v>
      </c>
      <c r="K38" s="21">
        <f ca="1">IF(ISERROR(A38),NA(),SUM(D$29:D38))</f>
        <v>8673.0106040561514</v>
      </c>
    </row>
    <row r="39" spans="1:11" x14ac:dyDescent="0.25">
      <c r="A39" s="19">
        <f t="shared" si="4"/>
        <v>10</v>
      </c>
      <c r="B39" s="19"/>
      <c r="C39" s="20">
        <f t="shared" ca="1" si="0"/>
        <v>0.04</v>
      </c>
      <c r="D39" s="21">
        <f t="shared" ca="1" si="1"/>
        <v>1685.2771652217416</v>
      </c>
      <c r="E39" s="19"/>
      <c r="F39" s="21">
        <f t="shared" si="2"/>
        <v>2400</v>
      </c>
      <c r="G39" s="22"/>
      <c r="H39" s="21">
        <f t="shared" ca="1" si="3"/>
        <v>44358.287769277893</v>
      </c>
      <c r="J39" s="21">
        <f>IF(ISERROR(A39),NA(),SUM(F$29:F39)+SUM(G$29:G39))</f>
        <v>34000</v>
      </c>
      <c r="K39" s="21">
        <f ca="1">IF(ISERROR(A39),NA(),SUM(D$29:D39))</f>
        <v>10358.287769277893</v>
      </c>
    </row>
    <row r="40" spans="1:11" x14ac:dyDescent="0.25">
      <c r="A40" s="19">
        <f t="shared" si="4"/>
        <v>11</v>
      </c>
      <c r="B40" s="19"/>
      <c r="C40" s="20">
        <f t="shared" ca="1" si="0"/>
        <v>0.04</v>
      </c>
      <c r="D40" s="21">
        <f t="shared" ca="1" si="1"/>
        <v>1851.71766018786</v>
      </c>
      <c r="E40" s="19"/>
      <c r="F40" s="21">
        <f t="shared" si="2"/>
        <v>2400</v>
      </c>
      <c r="G40" s="22"/>
      <c r="H40" s="21">
        <f t="shared" ca="1" si="3"/>
        <v>48610.005429465753</v>
      </c>
      <c r="J40" s="21">
        <f>IF(ISERROR(A40),NA(),SUM(F$29:F40)+SUM(G$29:G40))</f>
        <v>36400</v>
      </c>
      <c r="K40" s="21">
        <f ca="1">IF(ISERROR(A40),NA(),SUM(D$29:D40))</f>
        <v>12210.005429465753</v>
      </c>
    </row>
    <row r="41" spans="1:11" x14ac:dyDescent="0.25">
      <c r="A41" s="19">
        <f t="shared" si="4"/>
        <v>12</v>
      </c>
      <c r="B41" s="19"/>
      <c r="C41" s="20">
        <f t="shared" ca="1" si="0"/>
        <v>0.04</v>
      </c>
      <c r="D41" s="21">
        <f t="shared" ca="1" si="1"/>
        <v>2024.9391977232372</v>
      </c>
      <c r="E41" s="19"/>
      <c r="F41" s="21">
        <f t="shared" si="2"/>
        <v>2400</v>
      </c>
      <c r="G41" s="22"/>
      <c r="H41" s="21">
        <f t="shared" ca="1" si="3"/>
        <v>53034.94462718899</v>
      </c>
      <c r="J41" s="21">
        <f>IF(ISERROR(A41),NA(),SUM(F$29:F41)+SUM(G$29:G41))</f>
        <v>38800</v>
      </c>
      <c r="K41" s="21">
        <f ca="1">IF(ISERROR(A41),NA(),SUM(D$29:D41))</f>
        <v>14234.94462718899</v>
      </c>
    </row>
    <row r="42" spans="1:11" x14ac:dyDescent="0.25">
      <c r="A42" s="19">
        <f t="shared" si="4"/>
        <v>13</v>
      </c>
      <c r="B42" s="19"/>
      <c r="C42" s="20">
        <f t="shared" ca="1" si="0"/>
        <v>0.04</v>
      </c>
      <c r="D42" s="21">
        <f t="shared" ca="1" si="1"/>
        <v>2205.2180479647432</v>
      </c>
      <c r="E42" s="19"/>
      <c r="F42" s="21">
        <f t="shared" si="2"/>
        <v>2400</v>
      </c>
      <c r="G42" s="22"/>
      <c r="H42" s="21">
        <f t="shared" ca="1" si="3"/>
        <v>57640.162675153733</v>
      </c>
      <c r="J42" s="21">
        <f>IF(ISERROR(A42),NA(),SUM(F$29:F42)+SUM(G$29:G42))</f>
        <v>41200</v>
      </c>
      <c r="K42" s="21">
        <f ca="1">IF(ISERROR(A42),NA(),SUM(D$29:D42))</f>
        <v>16440.162675153733</v>
      </c>
    </row>
    <row r="43" spans="1:11" x14ac:dyDescent="0.25">
      <c r="A43" s="19">
        <f t="shared" si="4"/>
        <v>14</v>
      </c>
      <c r="B43" s="19"/>
      <c r="C43" s="20">
        <f t="shared" ca="1" si="0"/>
        <v>0.04</v>
      </c>
      <c r="D43" s="21">
        <f t="shared" ca="1" si="1"/>
        <v>2392.8417367208967</v>
      </c>
      <c r="E43" s="19"/>
      <c r="F43" s="21">
        <f t="shared" si="2"/>
        <v>2400</v>
      </c>
      <c r="G43" s="22"/>
      <c r="H43" s="21">
        <f t="shared" ca="1" si="3"/>
        <v>62433.00441187463</v>
      </c>
      <c r="J43" s="21">
        <f>IF(ISERROR(A43),NA(),SUM(F$29:F43)+SUM(G$29:G43))</f>
        <v>43600</v>
      </c>
      <c r="K43" s="21">
        <f ca="1">IF(ISERROR(A43),NA(),SUM(D$29:D43))</f>
        <v>18833.00441187463</v>
      </c>
    </row>
    <row r="44" spans="1:11" x14ac:dyDescent="0.25">
      <c r="A44" s="19">
        <f t="shared" si="4"/>
        <v>15</v>
      </c>
      <c r="B44" s="19"/>
      <c r="C44" s="20">
        <f t="shared" ca="1" si="0"/>
        <v>0.04</v>
      </c>
      <c r="D44" s="21">
        <f t="shared" ca="1" si="1"/>
        <v>2588.1095040452783</v>
      </c>
      <c r="E44" s="19"/>
      <c r="F44" s="21">
        <f t="shared" si="2"/>
        <v>2400</v>
      </c>
      <c r="G44" s="22"/>
      <c r="H44" s="21">
        <f t="shared" ca="1" si="3"/>
        <v>67421.113915919908</v>
      </c>
      <c r="J44" s="21">
        <f>IF(ISERROR(A44),NA(),SUM(F$29:F44)+SUM(G$29:G44))</f>
        <v>46000</v>
      </c>
      <c r="K44" s="21">
        <f ca="1">IF(ISERROR(A44),NA(),SUM(D$29:D44))</f>
        <v>21421.113915919908</v>
      </c>
    </row>
    <row r="45" spans="1:11" x14ac:dyDescent="0.25">
      <c r="A45" s="19">
        <f t="shared" si="4"/>
        <v>16</v>
      </c>
      <c r="B45" s="19"/>
      <c r="C45" s="20">
        <f t="shared" ca="1" si="0"/>
        <v>0.04</v>
      </c>
      <c r="D45" s="21">
        <f t="shared" ca="1" si="1"/>
        <v>2791.3327814929507</v>
      </c>
      <c r="E45" s="19"/>
      <c r="F45" s="21">
        <f t="shared" si="2"/>
        <v>2400</v>
      </c>
      <c r="G45" s="22"/>
      <c r="H45" s="21">
        <f t="shared" ca="1" si="3"/>
        <v>72612.446697412859</v>
      </c>
      <c r="J45" s="21">
        <f>IF(ISERROR(A45),NA(),SUM(F$29:F45)+SUM(G$29:G45))</f>
        <v>48400</v>
      </c>
      <c r="K45" s="21">
        <f ca="1">IF(ISERROR(A45),NA(),SUM(D$29:D45))</f>
        <v>24212.446697412859</v>
      </c>
    </row>
    <row r="46" spans="1:11" x14ac:dyDescent="0.25">
      <c r="A46" s="19">
        <f t="shared" si="4"/>
        <v>17</v>
      </c>
      <c r="B46" s="19"/>
      <c r="C46" s="20">
        <f t="shared" ca="1" si="0"/>
        <v>0.04</v>
      </c>
      <c r="D46" s="21">
        <f t="shared" ca="1" si="1"/>
        <v>3002.8356888210692</v>
      </c>
      <c r="E46" s="19"/>
      <c r="F46" s="21">
        <f t="shared" si="2"/>
        <v>2400</v>
      </c>
      <c r="G46" s="22"/>
      <c r="H46" s="21">
        <f t="shared" ca="1" si="3"/>
        <v>78015.282386233928</v>
      </c>
      <c r="J46" s="21">
        <f>IF(ISERROR(A46),NA(),SUM(F$29:F46)+SUM(G$29:G46))</f>
        <v>50800</v>
      </c>
      <c r="K46" s="21">
        <f ca="1">IF(ISERROR(A46),NA(),SUM(D$29:D46))</f>
        <v>27215.282386233928</v>
      </c>
    </row>
    <row r="47" spans="1:11" x14ac:dyDescent="0.25">
      <c r="A47" s="19">
        <f t="shared" si="4"/>
        <v>18</v>
      </c>
      <c r="B47" s="19"/>
      <c r="C47" s="20">
        <f t="shared" ca="1" si="0"/>
        <v>0.04</v>
      </c>
      <c r="D47" s="21">
        <f t="shared" ca="1" si="1"/>
        <v>3222.955550925748</v>
      </c>
      <c r="E47" s="19"/>
      <c r="F47" s="21">
        <f t="shared" si="2"/>
        <v>2400</v>
      </c>
      <c r="G47" s="22"/>
      <c r="H47" s="21">
        <f t="shared" ca="1" si="3"/>
        <v>83638.237937159676</v>
      </c>
      <c r="J47" s="21">
        <f>IF(ISERROR(A47),NA(),SUM(F$29:F47)+SUM(G$29:G47))</f>
        <v>53200</v>
      </c>
      <c r="K47" s="21">
        <f ca="1">IF(ISERROR(A47),NA(),SUM(D$29:D47))</f>
        <v>30438.237937159676</v>
      </c>
    </row>
    <row r="48" spans="1:11" x14ac:dyDescent="0.25">
      <c r="A48" s="19">
        <f t="shared" si="4"/>
        <v>19</v>
      </c>
      <c r="B48" s="19"/>
      <c r="C48" s="20">
        <f t="shared" ca="1" si="0"/>
        <v>0.04</v>
      </c>
      <c r="D48" s="21">
        <f t="shared" ca="1" si="1"/>
        <v>3452.0434358398634</v>
      </c>
      <c r="E48" s="19"/>
      <c r="F48" s="21">
        <f t="shared" si="2"/>
        <v>2400</v>
      </c>
      <c r="G48" s="22"/>
      <c r="H48" s="21">
        <f t="shared" ca="1" si="3"/>
        <v>89490.28137299954</v>
      </c>
      <c r="J48" s="21">
        <f>IF(ISERROR(A48),NA(),SUM(F$29:F48)+SUM(G$29:G48))</f>
        <v>55600</v>
      </c>
      <c r="K48" s="21">
        <f ca="1">IF(ISERROR(A48),NA(),SUM(D$29:D48))</f>
        <v>33890.28137299954</v>
      </c>
    </row>
    <row r="49" spans="1:11" x14ac:dyDescent="0.25">
      <c r="A49" s="19">
        <f t="shared" si="4"/>
        <v>20</v>
      </c>
      <c r="B49" s="19"/>
      <c r="C49" s="20">
        <f t="shared" ca="1" si="0"/>
        <v>0.04</v>
      </c>
      <c r="D49" s="21">
        <f t="shared" ca="1" si="1"/>
        <v>3690.4647146496136</v>
      </c>
      <c r="E49" s="19"/>
      <c r="F49" s="21">
        <f t="shared" si="2"/>
        <v>2400</v>
      </c>
      <c r="G49" s="22"/>
      <c r="H49" s="21">
        <f t="shared" ca="1" si="3"/>
        <v>95580.746087649153</v>
      </c>
      <c r="J49" s="21">
        <f>IF(ISERROR(A49),NA(),SUM(F$29:F49)+SUM(G$29:G49))</f>
        <v>58000</v>
      </c>
      <c r="K49" s="21">
        <f ca="1">IF(ISERROR(A49),NA(),SUM(D$29:D49))</f>
        <v>37580.746087649153</v>
      </c>
    </row>
    <row r="50" spans="1:11" x14ac:dyDescent="0.25">
      <c r="A50" s="19" t="e">
        <f t="shared" si="4"/>
        <v>#N/A</v>
      </c>
      <c r="B50" s="19"/>
      <c r="C50" s="20" t="e">
        <f t="shared" ca="1" si="0"/>
        <v>#N/A</v>
      </c>
      <c r="D50" s="21" t="e">
        <f t="shared" si="1"/>
        <v>#N/A</v>
      </c>
      <c r="E50" s="19"/>
      <c r="F50" s="21" t="e">
        <f t="shared" si="2"/>
        <v>#N/A</v>
      </c>
      <c r="G50" s="22"/>
      <c r="H50" s="21" t="e">
        <f t="shared" si="3"/>
        <v>#N/A</v>
      </c>
      <c r="J50" s="21" t="e">
        <f>IF(ISERROR(A50),NA(),SUM(F$29:F50)+SUM(G$29:G50))</f>
        <v>#N/A</v>
      </c>
      <c r="K50" s="21" t="e">
        <f>IF(ISERROR(A50),NA(),SUM(D$29:D50))</f>
        <v>#N/A</v>
      </c>
    </row>
    <row r="51" spans="1:11" x14ac:dyDescent="0.25">
      <c r="A51" s="19" t="e">
        <f t="shared" si="4"/>
        <v>#N/A</v>
      </c>
      <c r="B51" s="19"/>
      <c r="C51" s="20" t="e">
        <f t="shared" ca="1" si="0"/>
        <v>#N/A</v>
      </c>
      <c r="D51" s="21" t="e">
        <f t="shared" si="1"/>
        <v>#N/A</v>
      </c>
      <c r="E51" s="19"/>
      <c r="F51" s="21" t="e">
        <f t="shared" si="2"/>
        <v>#N/A</v>
      </c>
      <c r="G51" s="22"/>
      <c r="H51" s="21" t="e">
        <f t="shared" si="3"/>
        <v>#N/A</v>
      </c>
      <c r="J51" s="21" t="e">
        <f>IF(ISERROR(A51),NA(),SUM(F$29:F51)+SUM(G$29:G51))</f>
        <v>#N/A</v>
      </c>
      <c r="K51" s="21" t="e">
        <f>IF(ISERROR(A51),NA(),SUM(D$29:D51))</f>
        <v>#N/A</v>
      </c>
    </row>
    <row r="52" spans="1:11" x14ac:dyDescent="0.25">
      <c r="A52" s="19" t="e">
        <f t="shared" si="4"/>
        <v>#N/A</v>
      </c>
      <c r="B52" s="19"/>
      <c r="C52" s="20" t="e">
        <f t="shared" ca="1" si="0"/>
        <v>#N/A</v>
      </c>
      <c r="D52" s="21" t="e">
        <f t="shared" si="1"/>
        <v>#N/A</v>
      </c>
      <c r="E52" s="19"/>
      <c r="F52" s="21" t="e">
        <f t="shared" si="2"/>
        <v>#N/A</v>
      </c>
      <c r="G52" s="22"/>
      <c r="H52" s="21" t="e">
        <f t="shared" si="3"/>
        <v>#N/A</v>
      </c>
      <c r="J52" s="21" t="e">
        <f>IF(ISERROR(A52),NA(),SUM(F$29:F52)+SUM(G$29:G52))</f>
        <v>#N/A</v>
      </c>
      <c r="K52" s="21" t="e">
        <f>IF(ISERROR(A52),NA(),SUM(D$29:D52))</f>
        <v>#N/A</v>
      </c>
    </row>
    <row r="53" spans="1:11" x14ac:dyDescent="0.25">
      <c r="A53" s="19" t="e">
        <f t="shared" si="4"/>
        <v>#N/A</v>
      </c>
      <c r="B53" s="19"/>
      <c r="C53" s="20" t="e">
        <f t="shared" ca="1" si="0"/>
        <v>#N/A</v>
      </c>
      <c r="D53" s="21" t="e">
        <f t="shared" si="1"/>
        <v>#N/A</v>
      </c>
      <c r="E53" s="19"/>
      <c r="F53" s="21" t="e">
        <f t="shared" si="2"/>
        <v>#N/A</v>
      </c>
      <c r="G53" s="22"/>
      <c r="H53" s="21" t="e">
        <f t="shared" si="3"/>
        <v>#N/A</v>
      </c>
      <c r="J53" s="21" t="e">
        <f>IF(ISERROR(A53),NA(),SUM(F$29:F53)+SUM(G$29:G53))</f>
        <v>#N/A</v>
      </c>
      <c r="K53" s="21" t="e">
        <f>IF(ISERROR(A53),NA(),SUM(D$29:D53))</f>
        <v>#N/A</v>
      </c>
    </row>
    <row r="54" spans="1:11" x14ac:dyDescent="0.25">
      <c r="A54" s="19" t="e">
        <f t="shared" si="4"/>
        <v>#N/A</v>
      </c>
      <c r="B54" s="19"/>
      <c r="C54" s="20" t="e">
        <f t="shared" ca="1" si="0"/>
        <v>#N/A</v>
      </c>
      <c r="D54" s="21" t="e">
        <f t="shared" si="1"/>
        <v>#N/A</v>
      </c>
      <c r="E54" s="19"/>
      <c r="F54" s="21" t="e">
        <f t="shared" si="2"/>
        <v>#N/A</v>
      </c>
      <c r="G54" s="22"/>
      <c r="H54" s="21" t="e">
        <f t="shared" si="3"/>
        <v>#N/A</v>
      </c>
      <c r="J54" s="21" t="e">
        <f>IF(ISERROR(A54),NA(),SUM(F$29:F54)+SUM(G$29:G54))</f>
        <v>#N/A</v>
      </c>
      <c r="K54" s="21" t="e">
        <f>IF(ISERROR(A54),NA(),SUM(D$29:D54))</f>
        <v>#N/A</v>
      </c>
    </row>
    <row r="55" spans="1:11" x14ac:dyDescent="0.25">
      <c r="A55" s="19" t="e">
        <f t="shared" si="4"/>
        <v>#N/A</v>
      </c>
      <c r="B55" s="19"/>
      <c r="C55" s="20" t="e">
        <f t="shared" ca="1" si="0"/>
        <v>#N/A</v>
      </c>
      <c r="D55" s="21" t="e">
        <f t="shared" si="1"/>
        <v>#N/A</v>
      </c>
      <c r="E55" s="19"/>
      <c r="F55" s="21" t="e">
        <f t="shared" si="2"/>
        <v>#N/A</v>
      </c>
      <c r="G55" s="22"/>
      <c r="H55" s="21" t="e">
        <f t="shared" si="3"/>
        <v>#N/A</v>
      </c>
      <c r="J55" s="21" t="e">
        <f>IF(ISERROR(A55),NA(),SUM(F$29:F55)+SUM(G$29:G55))</f>
        <v>#N/A</v>
      </c>
      <c r="K55" s="21" t="e">
        <f>IF(ISERROR(A55),NA(),SUM(D$29:D55))</f>
        <v>#N/A</v>
      </c>
    </row>
    <row r="56" spans="1:11" x14ac:dyDescent="0.25">
      <c r="A56" s="19" t="e">
        <f t="shared" si="4"/>
        <v>#N/A</v>
      </c>
      <c r="B56" s="19"/>
      <c r="C56" s="20" t="e">
        <f t="shared" ca="1" si="0"/>
        <v>#N/A</v>
      </c>
      <c r="D56" s="21" t="e">
        <f t="shared" si="1"/>
        <v>#N/A</v>
      </c>
      <c r="E56" s="19"/>
      <c r="F56" s="21" t="e">
        <f t="shared" si="2"/>
        <v>#N/A</v>
      </c>
      <c r="G56" s="22"/>
      <c r="H56" s="21" t="e">
        <f t="shared" si="3"/>
        <v>#N/A</v>
      </c>
      <c r="J56" s="21" t="e">
        <f>IF(ISERROR(A56),NA(),SUM(F$29:F56)+SUM(G$29:G56))</f>
        <v>#N/A</v>
      </c>
      <c r="K56" s="21" t="e">
        <f>IF(ISERROR(A56),NA(),SUM(D$29:D56))</f>
        <v>#N/A</v>
      </c>
    </row>
    <row r="57" spans="1:11" x14ac:dyDescent="0.25">
      <c r="A57" s="19" t="e">
        <f t="shared" si="4"/>
        <v>#N/A</v>
      </c>
      <c r="B57" s="19"/>
      <c r="C57" s="20" t="e">
        <f t="shared" ca="1" si="0"/>
        <v>#N/A</v>
      </c>
      <c r="D57" s="21" t="e">
        <f t="shared" si="1"/>
        <v>#N/A</v>
      </c>
      <c r="E57" s="19"/>
      <c r="F57" s="21" t="e">
        <f t="shared" si="2"/>
        <v>#N/A</v>
      </c>
      <c r="G57" s="22"/>
      <c r="H57" s="21" t="e">
        <f t="shared" si="3"/>
        <v>#N/A</v>
      </c>
      <c r="J57" s="21" t="e">
        <f>IF(ISERROR(A57),NA(),SUM(F$29:F57)+SUM(G$29:G57))</f>
        <v>#N/A</v>
      </c>
      <c r="K57" s="21" t="e">
        <f>IF(ISERROR(A57),NA(),SUM(D$29:D57))</f>
        <v>#N/A</v>
      </c>
    </row>
    <row r="58" spans="1:11" x14ac:dyDescent="0.25">
      <c r="A58" s="19" t="e">
        <f t="shared" si="4"/>
        <v>#N/A</v>
      </c>
      <c r="B58" s="19"/>
      <c r="C58" s="20" t="e">
        <f t="shared" ca="1" si="0"/>
        <v>#N/A</v>
      </c>
      <c r="D58" s="21" t="e">
        <f t="shared" si="1"/>
        <v>#N/A</v>
      </c>
      <c r="E58" s="19"/>
      <c r="F58" s="21" t="e">
        <f t="shared" si="2"/>
        <v>#N/A</v>
      </c>
      <c r="G58" s="22"/>
      <c r="H58" s="21" t="e">
        <f t="shared" si="3"/>
        <v>#N/A</v>
      </c>
      <c r="J58" s="21" t="e">
        <f>IF(ISERROR(A58),NA(),SUM(F$29:F58)+SUM(G$29:G58))</f>
        <v>#N/A</v>
      </c>
      <c r="K58" s="21" t="e">
        <f>IF(ISERROR(A58),NA(),SUM(D$29:D58))</f>
        <v>#N/A</v>
      </c>
    </row>
    <row r="59" spans="1:11" x14ac:dyDescent="0.25">
      <c r="A59" s="19" t="e">
        <f t="shared" si="4"/>
        <v>#N/A</v>
      </c>
      <c r="B59" s="19"/>
      <c r="C59" s="20" t="e">
        <f t="shared" ca="1" si="0"/>
        <v>#N/A</v>
      </c>
      <c r="D59" s="21" t="e">
        <f t="shared" si="1"/>
        <v>#N/A</v>
      </c>
      <c r="E59" s="19"/>
      <c r="F59" s="21" t="e">
        <f t="shared" si="2"/>
        <v>#N/A</v>
      </c>
      <c r="G59" s="22"/>
      <c r="H59" s="21" t="e">
        <f t="shared" si="3"/>
        <v>#N/A</v>
      </c>
      <c r="J59" s="21" t="e">
        <f>IF(ISERROR(A59),NA(),SUM(F$29:F59)+SUM(G$29:G59))</f>
        <v>#N/A</v>
      </c>
      <c r="K59" s="21" t="e">
        <f>IF(ISERROR(A59),NA(),SUM(D$29:D59))</f>
        <v>#N/A</v>
      </c>
    </row>
    <row r="60" spans="1:11" x14ac:dyDescent="0.25">
      <c r="A60" s="19" t="e">
        <f t="shared" si="4"/>
        <v>#N/A</v>
      </c>
      <c r="B60" s="19"/>
      <c r="C60" s="20" t="e">
        <f t="shared" ca="1" si="0"/>
        <v>#N/A</v>
      </c>
      <c r="D60" s="21" t="e">
        <f t="shared" si="1"/>
        <v>#N/A</v>
      </c>
      <c r="E60" s="19"/>
      <c r="F60" s="21" t="e">
        <f t="shared" si="2"/>
        <v>#N/A</v>
      </c>
      <c r="G60" s="22"/>
      <c r="H60" s="21" t="e">
        <f t="shared" si="3"/>
        <v>#N/A</v>
      </c>
      <c r="J60" s="21" t="e">
        <f>IF(ISERROR(A60),NA(),SUM(F$29:F60)+SUM(G$29:G60))</f>
        <v>#N/A</v>
      </c>
      <c r="K60" s="21" t="e">
        <f>IF(ISERROR(A60),NA(),SUM(D$29:D60))</f>
        <v>#N/A</v>
      </c>
    </row>
    <row r="61" spans="1:11" x14ac:dyDescent="0.25">
      <c r="A61" s="19" t="e">
        <f t="shared" si="4"/>
        <v>#N/A</v>
      </c>
      <c r="B61" s="19"/>
      <c r="C61" s="20" t="e">
        <f t="shared" ca="1" si="0"/>
        <v>#N/A</v>
      </c>
      <c r="D61" s="21" t="e">
        <f t="shared" si="1"/>
        <v>#N/A</v>
      </c>
      <c r="E61" s="19"/>
      <c r="F61" s="21" t="e">
        <f t="shared" si="2"/>
        <v>#N/A</v>
      </c>
      <c r="G61" s="22"/>
      <c r="H61" s="21" t="e">
        <f t="shared" si="3"/>
        <v>#N/A</v>
      </c>
      <c r="J61" s="21" t="e">
        <f>IF(ISERROR(A61),NA(),SUM(F$29:F61)+SUM(G$29:G61))</f>
        <v>#N/A</v>
      </c>
      <c r="K61" s="21" t="e">
        <f>IF(ISERROR(A61),NA(),SUM(D$29:D61))</f>
        <v>#N/A</v>
      </c>
    </row>
    <row r="62" spans="1:11" x14ac:dyDescent="0.25">
      <c r="A62" s="19" t="e">
        <f t="shared" si="4"/>
        <v>#N/A</v>
      </c>
      <c r="B62" s="19"/>
      <c r="C62" s="20" t="e">
        <f t="shared" ref="C62:C89" ca="1" si="5">IF(ISERROR(A62),NA(),IF(randrate,$H$19+RAND()*($H$20-$H$19),$E$8))</f>
        <v>#N/A</v>
      </c>
      <c r="D62" s="21" t="e">
        <f t="shared" ref="D62:D89" si="6">IF(ISERROR(A62),NA(),FV(((1+C62/compound_period)^(compound_period/deposits_per_year))-1,deposits_per_year,-$E$11,-H61)-$E$11*deposits_per_year-H61)</f>
        <v>#N/A</v>
      </c>
      <c r="E62" s="19"/>
      <c r="F62" s="21" t="e">
        <f t="shared" ref="F62:F89" si="7">IF(ISERROR(A62),NA(),$E$13+$E$11*deposits_per_year)</f>
        <v>#N/A</v>
      </c>
      <c r="G62" s="22"/>
      <c r="H62" s="21" t="e">
        <f t="shared" si="3"/>
        <v>#N/A</v>
      </c>
      <c r="J62" s="21" t="e">
        <f>IF(ISERROR(A62),NA(),SUM(F$29:F62)+SUM(G$29:G62))</f>
        <v>#N/A</v>
      </c>
      <c r="K62" s="21" t="e">
        <f>IF(ISERROR(A62),NA(),SUM(D$29:D62))</f>
        <v>#N/A</v>
      </c>
    </row>
    <row r="63" spans="1:11" x14ac:dyDescent="0.25">
      <c r="A63" s="19" t="e">
        <f t="shared" si="4"/>
        <v>#N/A</v>
      </c>
      <c r="B63" s="19"/>
      <c r="C63" s="20" t="e">
        <f t="shared" ca="1" si="5"/>
        <v>#N/A</v>
      </c>
      <c r="D63" s="21" t="e">
        <f t="shared" si="6"/>
        <v>#N/A</v>
      </c>
      <c r="E63" s="19"/>
      <c r="F63" s="21" t="e">
        <f t="shared" si="7"/>
        <v>#N/A</v>
      </c>
      <c r="G63" s="22"/>
      <c r="H63" s="21" t="e">
        <f t="shared" si="3"/>
        <v>#N/A</v>
      </c>
      <c r="J63" s="21" t="e">
        <f>IF(ISERROR(A63),NA(),SUM(F$29:F63)+SUM(G$29:G63))</f>
        <v>#N/A</v>
      </c>
      <c r="K63" s="21" t="e">
        <f>IF(ISERROR(A63),NA(),SUM(D$29:D63))</f>
        <v>#N/A</v>
      </c>
    </row>
    <row r="64" spans="1:11" x14ac:dyDescent="0.25">
      <c r="A64" s="19" t="e">
        <f t="shared" si="4"/>
        <v>#N/A</v>
      </c>
      <c r="B64" s="19"/>
      <c r="C64" s="20" t="e">
        <f t="shared" ca="1" si="5"/>
        <v>#N/A</v>
      </c>
      <c r="D64" s="21" t="e">
        <f t="shared" si="6"/>
        <v>#N/A</v>
      </c>
      <c r="E64" s="19"/>
      <c r="F64" s="21" t="e">
        <f t="shared" si="7"/>
        <v>#N/A</v>
      </c>
      <c r="G64" s="22"/>
      <c r="H64" s="21" t="e">
        <f t="shared" si="3"/>
        <v>#N/A</v>
      </c>
      <c r="J64" s="21" t="e">
        <f>IF(ISERROR(A64),NA(),SUM(F$29:F64)+SUM(G$29:G64))</f>
        <v>#N/A</v>
      </c>
      <c r="K64" s="21" t="e">
        <f>IF(ISERROR(A64),NA(),SUM(D$29:D64))</f>
        <v>#N/A</v>
      </c>
    </row>
    <row r="65" spans="1:11" x14ac:dyDescent="0.25">
      <c r="A65" s="19" t="e">
        <f t="shared" si="4"/>
        <v>#N/A</v>
      </c>
      <c r="B65" s="19"/>
      <c r="C65" s="20" t="e">
        <f t="shared" ca="1" si="5"/>
        <v>#N/A</v>
      </c>
      <c r="D65" s="21" t="e">
        <f t="shared" si="6"/>
        <v>#N/A</v>
      </c>
      <c r="E65" s="19"/>
      <c r="F65" s="21" t="e">
        <f t="shared" si="7"/>
        <v>#N/A</v>
      </c>
      <c r="G65" s="22"/>
      <c r="H65" s="21" t="e">
        <f t="shared" si="3"/>
        <v>#N/A</v>
      </c>
      <c r="J65" s="21" t="e">
        <f>IF(ISERROR(A65),NA(),SUM(F$29:F65)+SUM(G$29:G65))</f>
        <v>#N/A</v>
      </c>
      <c r="K65" s="21" t="e">
        <f>IF(ISERROR(A65),NA(),SUM(D$29:D65))</f>
        <v>#N/A</v>
      </c>
    </row>
    <row r="66" spans="1:11" x14ac:dyDescent="0.25">
      <c r="A66" s="19" t="e">
        <f t="shared" si="4"/>
        <v>#N/A</v>
      </c>
      <c r="B66" s="19"/>
      <c r="C66" s="20" t="e">
        <f t="shared" ca="1" si="5"/>
        <v>#N/A</v>
      </c>
      <c r="D66" s="21" t="e">
        <f t="shared" si="6"/>
        <v>#N/A</v>
      </c>
      <c r="E66" s="19"/>
      <c r="F66" s="21" t="e">
        <f t="shared" si="7"/>
        <v>#N/A</v>
      </c>
      <c r="G66" s="22"/>
      <c r="H66" s="21" t="e">
        <f t="shared" si="3"/>
        <v>#N/A</v>
      </c>
      <c r="J66" s="21" t="e">
        <f>IF(ISERROR(A66),NA(),SUM(F$29:F66)+SUM(G$29:G66))</f>
        <v>#N/A</v>
      </c>
      <c r="K66" s="21" t="e">
        <f>IF(ISERROR(A66),NA(),SUM(D$29:D66))</f>
        <v>#N/A</v>
      </c>
    </row>
    <row r="67" spans="1:11" x14ac:dyDescent="0.25">
      <c r="A67" s="19" t="e">
        <f t="shared" si="4"/>
        <v>#N/A</v>
      </c>
      <c r="B67" s="19"/>
      <c r="C67" s="20" t="e">
        <f t="shared" ca="1" si="5"/>
        <v>#N/A</v>
      </c>
      <c r="D67" s="21" t="e">
        <f t="shared" si="6"/>
        <v>#N/A</v>
      </c>
      <c r="E67" s="19"/>
      <c r="F67" s="21" t="e">
        <f t="shared" si="7"/>
        <v>#N/A</v>
      </c>
      <c r="G67" s="22"/>
      <c r="H67" s="21" t="e">
        <f t="shared" si="3"/>
        <v>#N/A</v>
      </c>
      <c r="J67" s="21" t="e">
        <f>IF(ISERROR(A67),NA(),SUM(F$29:F67)+SUM(G$29:G67))</f>
        <v>#N/A</v>
      </c>
      <c r="K67" s="21" t="e">
        <f>IF(ISERROR(A67),NA(),SUM(D$29:D67))</f>
        <v>#N/A</v>
      </c>
    </row>
    <row r="68" spans="1:11" x14ac:dyDescent="0.25">
      <c r="A68" s="19" t="e">
        <f t="shared" si="4"/>
        <v>#N/A</v>
      </c>
      <c r="B68" s="19"/>
      <c r="C68" s="20" t="e">
        <f t="shared" ca="1" si="5"/>
        <v>#N/A</v>
      </c>
      <c r="D68" s="21" t="e">
        <f t="shared" si="6"/>
        <v>#N/A</v>
      </c>
      <c r="E68" s="19"/>
      <c r="F68" s="21" t="e">
        <f t="shared" si="7"/>
        <v>#N/A</v>
      </c>
      <c r="G68" s="22"/>
      <c r="H68" s="21" t="e">
        <f t="shared" si="3"/>
        <v>#N/A</v>
      </c>
      <c r="J68" s="21" t="e">
        <f>IF(ISERROR(A68),NA(),SUM(F$29:F68)+SUM(G$29:G68))</f>
        <v>#N/A</v>
      </c>
      <c r="K68" s="21" t="e">
        <f>IF(ISERROR(A68),NA(),SUM(D$29:D68))</f>
        <v>#N/A</v>
      </c>
    </row>
    <row r="69" spans="1:11" x14ac:dyDescent="0.25">
      <c r="A69" s="19" t="e">
        <f t="shared" si="4"/>
        <v>#N/A</v>
      </c>
      <c r="B69" s="19"/>
      <c r="C69" s="20" t="e">
        <f t="shared" ca="1" si="5"/>
        <v>#N/A</v>
      </c>
      <c r="D69" s="21" t="e">
        <f t="shared" si="6"/>
        <v>#N/A</v>
      </c>
      <c r="E69" s="19"/>
      <c r="F69" s="21" t="e">
        <f t="shared" si="7"/>
        <v>#N/A</v>
      </c>
      <c r="G69" s="22"/>
      <c r="H69" s="21" t="e">
        <f t="shared" si="3"/>
        <v>#N/A</v>
      </c>
      <c r="J69" s="21" t="e">
        <f>IF(ISERROR(A69),NA(),SUM(F$29:F69)+SUM(G$29:G69))</f>
        <v>#N/A</v>
      </c>
      <c r="K69" s="21" t="e">
        <f>IF(ISERROR(A69),NA(),SUM(D$29:D69))</f>
        <v>#N/A</v>
      </c>
    </row>
    <row r="70" spans="1:11" x14ac:dyDescent="0.25">
      <c r="A70" s="19" t="e">
        <f t="shared" si="4"/>
        <v>#N/A</v>
      </c>
      <c r="B70" s="19"/>
      <c r="C70" s="20" t="e">
        <f t="shared" ca="1" si="5"/>
        <v>#N/A</v>
      </c>
      <c r="D70" s="21" t="e">
        <f t="shared" si="6"/>
        <v>#N/A</v>
      </c>
      <c r="E70" s="19"/>
      <c r="F70" s="21" t="e">
        <f t="shared" si="7"/>
        <v>#N/A</v>
      </c>
      <c r="G70" s="22"/>
      <c r="H70" s="21" t="e">
        <f t="shared" si="3"/>
        <v>#N/A</v>
      </c>
      <c r="J70" s="21" t="e">
        <f>IF(ISERROR(A70),NA(),SUM(F$29:F70)+SUM(G$29:G70))</f>
        <v>#N/A</v>
      </c>
      <c r="K70" s="21" t="e">
        <f>IF(ISERROR(A70),NA(),SUM(D$29:D70))</f>
        <v>#N/A</v>
      </c>
    </row>
    <row r="71" spans="1:11" x14ac:dyDescent="0.25">
      <c r="A71" s="19" t="e">
        <f t="shared" si="4"/>
        <v>#N/A</v>
      </c>
      <c r="B71" s="19"/>
      <c r="C71" s="20" t="e">
        <f t="shared" ca="1" si="5"/>
        <v>#N/A</v>
      </c>
      <c r="D71" s="21" t="e">
        <f t="shared" si="6"/>
        <v>#N/A</v>
      </c>
      <c r="E71" s="19"/>
      <c r="F71" s="21" t="e">
        <f t="shared" si="7"/>
        <v>#N/A</v>
      </c>
      <c r="G71" s="22"/>
      <c r="H71" s="21" t="e">
        <f t="shared" si="3"/>
        <v>#N/A</v>
      </c>
      <c r="J71" s="21" t="e">
        <f>IF(ISERROR(A71),NA(),SUM(F$29:F71)+SUM(G$29:G71))</f>
        <v>#N/A</v>
      </c>
      <c r="K71" s="21" t="e">
        <f>IF(ISERROR(A71),NA(),SUM(D$29:D71))</f>
        <v>#N/A</v>
      </c>
    </row>
    <row r="72" spans="1:11" x14ac:dyDescent="0.25">
      <c r="A72" s="19" t="e">
        <f t="shared" si="4"/>
        <v>#N/A</v>
      </c>
      <c r="B72" s="19"/>
      <c r="C72" s="20" t="e">
        <f t="shared" ca="1" si="5"/>
        <v>#N/A</v>
      </c>
      <c r="D72" s="21" t="e">
        <f t="shared" si="6"/>
        <v>#N/A</v>
      </c>
      <c r="E72" s="19"/>
      <c r="F72" s="21" t="e">
        <f t="shared" si="7"/>
        <v>#N/A</v>
      </c>
      <c r="G72" s="22"/>
      <c r="H72" s="21" t="e">
        <f t="shared" si="3"/>
        <v>#N/A</v>
      </c>
      <c r="J72" s="21" t="e">
        <f>IF(ISERROR(A72),NA(),SUM(F$29:F72)+SUM(G$29:G72))</f>
        <v>#N/A</v>
      </c>
      <c r="K72" s="21" t="e">
        <f>IF(ISERROR(A72),NA(),SUM(D$29:D72))</f>
        <v>#N/A</v>
      </c>
    </row>
    <row r="73" spans="1:11" x14ac:dyDescent="0.25">
      <c r="A73" s="19" t="e">
        <f t="shared" si="4"/>
        <v>#N/A</v>
      </c>
      <c r="B73" s="19"/>
      <c r="C73" s="20" t="e">
        <f t="shared" ca="1" si="5"/>
        <v>#N/A</v>
      </c>
      <c r="D73" s="21" t="e">
        <f t="shared" si="6"/>
        <v>#N/A</v>
      </c>
      <c r="E73" s="19"/>
      <c r="F73" s="21" t="e">
        <f t="shared" si="7"/>
        <v>#N/A</v>
      </c>
      <c r="G73" s="22"/>
      <c r="H73" s="21" t="e">
        <f t="shared" si="3"/>
        <v>#N/A</v>
      </c>
      <c r="J73" s="21" t="e">
        <f>IF(ISERROR(A73),NA(),SUM(F$29:F73)+SUM(G$29:G73))</f>
        <v>#N/A</v>
      </c>
      <c r="K73" s="21" t="e">
        <f>IF(ISERROR(A73),NA(),SUM(D$29:D73))</f>
        <v>#N/A</v>
      </c>
    </row>
    <row r="74" spans="1:11" x14ac:dyDescent="0.25">
      <c r="A74" s="19" t="e">
        <f t="shared" si="4"/>
        <v>#N/A</v>
      </c>
      <c r="B74" s="19"/>
      <c r="C74" s="20" t="e">
        <f t="shared" ca="1" si="5"/>
        <v>#N/A</v>
      </c>
      <c r="D74" s="21" t="e">
        <f t="shared" si="6"/>
        <v>#N/A</v>
      </c>
      <c r="E74" s="19"/>
      <c r="F74" s="21" t="e">
        <f t="shared" si="7"/>
        <v>#N/A</v>
      </c>
      <c r="G74" s="22"/>
      <c r="H74" s="21" t="e">
        <f t="shared" si="3"/>
        <v>#N/A</v>
      </c>
      <c r="J74" s="21" t="e">
        <f>IF(ISERROR(A74),NA(),SUM(F$29:F74)+SUM(G$29:G74))</f>
        <v>#N/A</v>
      </c>
      <c r="K74" s="21" t="e">
        <f>IF(ISERROR(A74),NA(),SUM(D$29:D74))</f>
        <v>#N/A</v>
      </c>
    </row>
    <row r="75" spans="1:11" x14ac:dyDescent="0.25">
      <c r="A75" s="19" t="e">
        <f t="shared" si="4"/>
        <v>#N/A</v>
      </c>
      <c r="B75" s="19"/>
      <c r="C75" s="20" t="e">
        <f t="shared" ca="1" si="5"/>
        <v>#N/A</v>
      </c>
      <c r="D75" s="21" t="e">
        <f t="shared" si="6"/>
        <v>#N/A</v>
      </c>
      <c r="E75" s="19"/>
      <c r="F75" s="21" t="e">
        <f t="shared" si="7"/>
        <v>#N/A</v>
      </c>
      <c r="G75" s="22"/>
      <c r="H75" s="21" t="e">
        <f t="shared" si="3"/>
        <v>#N/A</v>
      </c>
      <c r="J75" s="21" t="e">
        <f>IF(ISERROR(A75),NA(),SUM(F$29:F75)+SUM(G$29:G75))</f>
        <v>#N/A</v>
      </c>
      <c r="K75" s="21" t="e">
        <f>IF(ISERROR(A75),NA(),SUM(D$29:D75))</f>
        <v>#N/A</v>
      </c>
    </row>
    <row r="76" spans="1:11" x14ac:dyDescent="0.25">
      <c r="A76" s="19" t="e">
        <f t="shared" si="4"/>
        <v>#N/A</v>
      </c>
      <c r="B76" s="19"/>
      <c r="C76" s="20" t="e">
        <f t="shared" ca="1" si="5"/>
        <v>#N/A</v>
      </c>
      <c r="D76" s="21" t="e">
        <f t="shared" si="6"/>
        <v>#N/A</v>
      </c>
      <c r="E76" s="19"/>
      <c r="F76" s="21" t="e">
        <f t="shared" si="7"/>
        <v>#N/A</v>
      </c>
      <c r="G76" s="22"/>
      <c r="H76" s="21" t="e">
        <f t="shared" si="3"/>
        <v>#N/A</v>
      </c>
      <c r="J76" s="21" t="e">
        <f>IF(ISERROR(A76),NA(),SUM(F$29:F76)+SUM(G$29:G76))</f>
        <v>#N/A</v>
      </c>
      <c r="K76" s="21" t="e">
        <f>IF(ISERROR(A76),NA(),SUM(D$29:D76))</f>
        <v>#N/A</v>
      </c>
    </row>
    <row r="77" spans="1:11" x14ac:dyDescent="0.25">
      <c r="A77" s="19" t="e">
        <f t="shared" si="4"/>
        <v>#N/A</v>
      </c>
      <c r="B77" s="19"/>
      <c r="C77" s="20" t="e">
        <f t="shared" ca="1" si="5"/>
        <v>#N/A</v>
      </c>
      <c r="D77" s="21" t="e">
        <f t="shared" si="6"/>
        <v>#N/A</v>
      </c>
      <c r="E77" s="19"/>
      <c r="F77" s="21" t="e">
        <f t="shared" si="7"/>
        <v>#N/A</v>
      </c>
      <c r="G77" s="22"/>
      <c r="H77" s="21" t="e">
        <f t="shared" si="3"/>
        <v>#N/A</v>
      </c>
      <c r="J77" s="21" t="e">
        <f>IF(ISERROR(A77),NA(),SUM(F$29:F77)+SUM(G$29:G77))</f>
        <v>#N/A</v>
      </c>
      <c r="K77" s="21" t="e">
        <f>IF(ISERROR(A77),NA(),SUM(D$29:D77))</f>
        <v>#N/A</v>
      </c>
    </row>
    <row r="78" spans="1:11" x14ac:dyDescent="0.25">
      <c r="A78" s="19" t="e">
        <f t="shared" si="4"/>
        <v>#N/A</v>
      </c>
      <c r="B78" s="19"/>
      <c r="C78" s="20" t="e">
        <f t="shared" ca="1" si="5"/>
        <v>#N/A</v>
      </c>
      <c r="D78" s="21" t="e">
        <f t="shared" si="6"/>
        <v>#N/A</v>
      </c>
      <c r="E78" s="19"/>
      <c r="F78" s="21" t="e">
        <f t="shared" si="7"/>
        <v>#N/A</v>
      </c>
      <c r="G78" s="22"/>
      <c r="H78" s="21" t="e">
        <f t="shared" si="3"/>
        <v>#N/A</v>
      </c>
      <c r="J78" s="21" t="e">
        <f>IF(ISERROR(A78),NA(),SUM(F$29:F78)+SUM(G$29:G78))</f>
        <v>#N/A</v>
      </c>
      <c r="K78" s="21" t="e">
        <f>IF(ISERROR(A78),NA(),SUM(D$29:D78))</f>
        <v>#N/A</v>
      </c>
    </row>
    <row r="79" spans="1:11" x14ac:dyDescent="0.25">
      <c r="A79" s="19" t="e">
        <f t="shared" si="4"/>
        <v>#N/A</v>
      </c>
      <c r="B79" s="19"/>
      <c r="C79" s="20" t="e">
        <f t="shared" ca="1" si="5"/>
        <v>#N/A</v>
      </c>
      <c r="D79" s="21" t="e">
        <f t="shared" si="6"/>
        <v>#N/A</v>
      </c>
      <c r="E79" s="19"/>
      <c r="F79" s="21" t="e">
        <f t="shared" si="7"/>
        <v>#N/A</v>
      </c>
      <c r="G79" s="22"/>
      <c r="H79" s="21" t="e">
        <f t="shared" si="3"/>
        <v>#N/A</v>
      </c>
      <c r="J79" s="21" t="e">
        <f>IF(ISERROR(A79),NA(),SUM(F$29:F79)+SUM(G$29:G79))</f>
        <v>#N/A</v>
      </c>
      <c r="K79" s="21" t="e">
        <f>IF(ISERROR(A79),NA(),SUM(D$29:D79))</f>
        <v>#N/A</v>
      </c>
    </row>
    <row r="80" spans="1:11" x14ac:dyDescent="0.25">
      <c r="A80" s="19" t="e">
        <f t="shared" si="4"/>
        <v>#N/A</v>
      </c>
      <c r="B80" s="19"/>
      <c r="C80" s="20" t="e">
        <f t="shared" ca="1" si="5"/>
        <v>#N/A</v>
      </c>
      <c r="D80" s="21" t="e">
        <f t="shared" si="6"/>
        <v>#N/A</v>
      </c>
      <c r="E80" s="19"/>
      <c r="F80" s="21" t="e">
        <f t="shared" si="7"/>
        <v>#N/A</v>
      </c>
      <c r="G80" s="22"/>
      <c r="H80" s="21" t="e">
        <f t="shared" si="3"/>
        <v>#N/A</v>
      </c>
      <c r="J80" s="21" t="e">
        <f>IF(ISERROR(A80),NA(),SUM(F$29:F80)+SUM(G$29:G80))</f>
        <v>#N/A</v>
      </c>
      <c r="K80" s="21" t="e">
        <f>IF(ISERROR(A80),NA(),SUM(D$29:D80))</f>
        <v>#N/A</v>
      </c>
    </row>
    <row r="81" spans="1:11" x14ac:dyDescent="0.25">
      <c r="A81" s="19" t="e">
        <f t="shared" si="4"/>
        <v>#N/A</v>
      </c>
      <c r="B81" s="19"/>
      <c r="C81" s="20" t="e">
        <f t="shared" ca="1" si="5"/>
        <v>#N/A</v>
      </c>
      <c r="D81" s="21" t="e">
        <f t="shared" si="6"/>
        <v>#N/A</v>
      </c>
      <c r="E81" s="19"/>
      <c r="F81" s="21" t="e">
        <f t="shared" si="7"/>
        <v>#N/A</v>
      </c>
      <c r="G81" s="22"/>
      <c r="H81" s="21" t="e">
        <f t="shared" si="3"/>
        <v>#N/A</v>
      </c>
      <c r="J81" s="21" t="e">
        <f>IF(ISERROR(A81),NA(),SUM(F$29:F81)+SUM(G$29:G81))</f>
        <v>#N/A</v>
      </c>
      <c r="K81" s="21" t="e">
        <f>IF(ISERROR(A81),NA(),SUM(D$29:D81))</f>
        <v>#N/A</v>
      </c>
    </row>
    <row r="82" spans="1:11" x14ac:dyDescent="0.25">
      <c r="A82" s="19" t="e">
        <f t="shared" si="4"/>
        <v>#N/A</v>
      </c>
      <c r="B82" s="19"/>
      <c r="C82" s="20" t="e">
        <f t="shared" ca="1" si="5"/>
        <v>#N/A</v>
      </c>
      <c r="D82" s="21" t="e">
        <f t="shared" si="6"/>
        <v>#N/A</v>
      </c>
      <c r="E82" s="19"/>
      <c r="F82" s="21" t="e">
        <f t="shared" si="7"/>
        <v>#N/A</v>
      </c>
      <c r="G82" s="22"/>
      <c r="H82" s="21" t="e">
        <f t="shared" si="3"/>
        <v>#N/A</v>
      </c>
      <c r="J82" s="21" t="e">
        <f>IF(ISERROR(A82),NA(),SUM(F$29:F82)+SUM(G$29:G82))</f>
        <v>#N/A</v>
      </c>
      <c r="K82" s="21" t="e">
        <f>IF(ISERROR(A82),NA(),SUM(D$29:D82))</f>
        <v>#N/A</v>
      </c>
    </row>
    <row r="83" spans="1:11" x14ac:dyDescent="0.25">
      <c r="A83" s="19" t="e">
        <f t="shared" si="4"/>
        <v>#N/A</v>
      </c>
      <c r="B83" s="19"/>
      <c r="C83" s="20" t="e">
        <f t="shared" ca="1" si="5"/>
        <v>#N/A</v>
      </c>
      <c r="D83" s="21" t="e">
        <f t="shared" si="6"/>
        <v>#N/A</v>
      </c>
      <c r="E83" s="19"/>
      <c r="F83" s="21" t="e">
        <f t="shared" si="7"/>
        <v>#N/A</v>
      </c>
      <c r="G83" s="22"/>
      <c r="H83" s="21" t="e">
        <f t="shared" si="3"/>
        <v>#N/A</v>
      </c>
      <c r="J83" s="21" t="e">
        <f>IF(ISERROR(A83),NA(),SUM(F$29:F83)+SUM(G$29:G83))</f>
        <v>#N/A</v>
      </c>
      <c r="K83" s="21" t="e">
        <f>IF(ISERROR(A83),NA(),SUM(D$29:D83))</f>
        <v>#N/A</v>
      </c>
    </row>
    <row r="84" spans="1:11" x14ac:dyDescent="0.25">
      <c r="A84" s="19" t="e">
        <f t="shared" si="4"/>
        <v>#N/A</v>
      </c>
      <c r="B84" s="19"/>
      <c r="C84" s="20" t="e">
        <f t="shared" ca="1" si="5"/>
        <v>#N/A</v>
      </c>
      <c r="D84" s="21" t="e">
        <f t="shared" si="6"/>
        <v>#N/A</v>
      </c>
      <c r="E84" s="19"/>
      <c r="F84" s="21" t="e">
        <f t="shared" si="7"/>
        <v>#N/A</v>
      </c>
      <c r="G84" s="22"/>
      <c r="H84" s="21" t="e">
        <f t="shared" si="3"/>
        <v>#N/A</v>
      </c>
      <c r="J84" s="21" t="e">
        <f>IF(ISERROR(A84),NA(),SUM(F$29:F84)+SUM(G$29:G84))</f>
        <v>#N/A</v>
      </c>
      <c r="K84" s="21" t="e">
        <f>IF(ISERROR(A84),NA(),SUM(D$29:D84))</f>
        <v>#N/A</v>
      </c>
    </row>
    <row r="85" spans="1:11" x14ac:dyDescent="0.25">
      <c r="A85" s="19" t="e">
        <f t="shared" si="4"/>
        <v>#N/A</v>
      </c>
      <c r="B85" s="19"/>
      <c r="C85" s="20" t="e">
        <f t="shared" ca="1" si="5"/>
        <v>#N/A</v>
      </c>
      <c r="D85" s="21" t="e">
        <f t="shared" si="6"/>
        <v>#N/A</v>
      </c>
      <c r="E85" s="19"/>
      <c r="F85" s="21" t="e">
        <f t="shared" si="7"/>
        <v>#N/A</v>
      </c>
      <c r="G85" s="22"/>
      <c r="H85" s="21" t="e">
        <f t="shared" si="3"/>
        <v>#N/A</v>
      </c>
      <c r="J85" s="21" t="e">
        <f>IF(ISERROR(A85),NA(),SUM(F$29:F85)+SUM(G$29:G85))</f>
        <v>#N/A</v>
      </c>
      <c r="K85" s="21" t="e">
        <f>IF(ISERROR(A85),NA(),SUM(D$29:D85))</f>
        <v>#N/A</v>
      </c>
    </row>
    <row r="86" spans="1:11" x14ac:dyDescent="0.25">
      <c r="A86" s="19" t="e">
        <f t="shared" si="4"/>
        <v>#N/A</v>
      </c>
      <c r="B86" s="19"/>
      <c r="C86" s="20" t="e">
        <f t="shared" ca="1" si="5"/>
        <v>#N/A</v>
      </c>
      <c r="D86" s="21" t="e">
        <f t="shared" si="6"/>
        <v>#N/A</v>
      </c>
      <c r="E86" s="19"/>
      <c r="F86" s="21" t="e">
        <f t="shared" si="7"/>
        <v>#N/A</v>
      </c>
      <c r="G86" s="22"/>
      <c r="H86" s="21" t="e">
        <f t="shared" si="3"/>
        <v>#N/A</v>
      </c>
      <c r="J86" s="21" t="e">
        <f>IF(ISERROR(A86),NA(),SUM(F$29:F86)+SUM(G$29:G86))</f>
        <v>#N/A</v>
      </c>
      <c r="K86" s="21" t="e">
        <f>IF(ISERROR(A86),NA(),SUM(D$29:D86))</f>
        <v>#N/A</v>
      </c>
    </row>
    <row r="87" spans="1:11" x14ac:dyDescent="0.25">
      <c r="A87" s="19" t="e">
        <f t="shared" si="4"/>
        <v>#N/A</v>
      </c>
      <c r="B87" s="19"/>
      <c r="C87" s="20" t="e">
        <f t="shared" ca="1" si="5"/>
        <v>#N/A</v>
      </c>
      <c r="D87" s="21" t="e">
        <f t="shared" si="6"/>
        <v>#N/A</v>
      </c>
      <c r="E87" s="19"/>
      <c r="F87" s="21" t="e">
        <f t="shared" si="7"/>
        <v>#N/A</v>
      </c>
      <c r="G87" s="22"/>
      <c r="H87" s="21" t="e">
        <f t="shared" si="3"/>
        <v>#N/A</v>
      </c>
      <c r="J87" s="21" t="e">
        <f>IF(ISERROR(A87),NA(),SUM(F$29:F87)+SUM(G$29:G87))</f>
        <v>#N/A</v>
      </c>
      <c r="K87" s="21" t="e">
        <f>IF(ISERROR(A87),NA(),SUM(D$29:D87))</f>
        <v>#N/A</v>
      </c>
    </row>
    <row r="88" spans="1:11" x14ac:dyDescent="0.25">
      <c r="A88" s="19" t="e">
        <f t="shared" si="4"/>
        <v>#N/A</v>
      </c>
      <c r="B88" s="19"/>
      <c r="C88" s="20" t="e">
        <f t="shared" ca="1" si="5"/>
        <v>#N/A</v>
      </c>
      <c r="D88" s="21" t="e">
        <f t="shared" si="6"/>
        <v>#N/A</v>
      </c>
      <c r="E88" s="19"/>
      <c r="F88" s="21" t="e">
        <f t="shared" si="7"/>
        <v>#N/A</v>
      </c>
      <c r="G88" s="22"/>
      <c r="H88" s="21" t="e">
        <f t="shared" si="3"/>
        <v>#N/A</v>
      </c>
      <c r="J88" s="21" t="e">
        <f>IF(ISERROR(A88),NA(),SUM(F$29:F88)+SUM(G$29:G88))</f>
        <v>#N/A</v>
      </c>
      <c r="K88" s="21" t="e">
        <f>IF(ISERROR(A88),NA(),SUM(D$29:D88))</f>
        <v>#N/A</v>
      </c>
    </row>
    <row r="89" spans="1:11" x14ac:dyDescent="0.25">
      <c r="A89" s="19" t="e">
        <f t="shared" si="4"/>
        <v>#N/A</v>
      </c>
      <c r="B89" s="19"/>
      <c r="C89" s="20" t="e">
        <f t="shared" ca="1" si="5"/>
        <v>#N/A</v>
      </c>
      <c r="D89" s="21" t="e">
        <f t="shared" si="6"/>
        <v>#N/A</v>
      </c>
      <c r="E89" s="19"/>
      <c r="F89" s="21" t="e">
        <f t="shared" si="7"/>
        <v>#N/A</v>
      </c>
      <c r="G89" s="22"/>
      <c r="H89" s="21" t="e">
        <f t="shared" si="3"/>
        <v>#N/A</v>
      </c>
      <c r="J89" s="21" t="e">
        <f>IF(ISERROR(A89),NA(),SUM(F$29:F89)+SUM(G$29:G89))</f>
        <v>#N/A</v>
      </c>
      <c r="K89" s="21" t="e">
        <f>IF(ISERROR(A89),NA(),SUM(D$29:D89))</f>
        <v>#N/A</v>
      </c>
    </row>
  </sheetData>
  <phoneticPr fontId="2" type="noConversion"/>
  <conditionalFormatting sqref="E8">
    <cfRule type="expression" dxfId="8" priority="1" stopIfTrue="1">
      <formula>randrate</formula>
    </cfRule>
  </conditionalFormatting>
  <conditionalFormatting sqref="G30:G89">
    <cfRule type="expression" dxfId="7" priority="2" stopIfTrue="1">
      <formula>MOD(ROW(),2)=1</formula>
    </cfRule>
  </conditionalFormatting>
  <conditionalFormatting sqref="H19:H20">
    <cfRule type="expression" dxfId="6" priority="3" stopIfTrue="1">
      <formula>NOT(randrate)</formula>
    </cfRule>
  </conditionalFormatting>
  <conditionalFormatting sqref="J30:K89 C30:D89 F30:F89 H30:H89 A30:A89">
    <cfRule type="expression" dxfId="5" priority="4" stopIfTrue="1">
      <formula>ISERROR(A30)</formula>
    </cfRule>
    <cfRule type="expression" dxfId="4" priority="5" stopIfTrue="1">
      <formula>MOD(ROW(),2)=1</formula>
    </cfRule>
  </conditionalFormatting>
  <conditionalFormatting sqref="B30:B89">
    <cfRule type="expression" dxfId="3" priority="6" stopIfTrue="1">
      <formula>ISERROR(A30)</formula>
    </cfRule>
    <cfRule type="expression" dxfId="2" priority="7" stopIfTrue="1">
      <formula>MOD(ROW(),2)=1</formula>
    </cfRule>
  </conditionalFormatting>
  <conditionalFormatting sqref="E30:E89">
    <cfRule type="expression" dxfId="1" priority="8" stopIfTrue="1">
      <formula>ISERROR(A30)</formula>
    </cfRule>
    <cfRule type="expression" dxfId="0" priority="9" stopIfTrue="1">
      <formula>MOD(ROW(),2)=1</formula>
    </cfRule>
  </conditionalFormatting>
  <dataValidations count="2">
    <dataValidation type="list" allowBlank="1" showInputMessage="1" showErrorMessage="1" sqref="E12" xr:uid="{00000000-0002-0000-0000-000000000000}">
      <formula1>"Annually,Semi-Annually,Quarterly,Bi-Monthly,Monthly,Semi-Monthly,Bi-Weekly,Weekly,Daily"</formula1>
    </dataValidation>
    <dataValidation type="list" allowBlank="1" showInputMessage="1" showErrorMessage="1" sqref="H18" xr:uid="{00000000-0002-0000-0000-000001000000}">
      <formula1>"Yes,No"</formula1>
    </dataValidation>
  </dataValidations>
  <printOptions horizontalCentered="1"/>
  <pageMargins left="0.5" right="0.5" top="0.5" bottom="0.5" header="0.5" footer="0.25"/>
  <pageSetup fitToHeight="0" orientation="portrait" r:id="rId1"/>
  <headerFooter differentFirst="1" scaleWithDoc="0">
    <firstFooter>&amp;R&amp;"Arial,Regular"&amp;8Page &amp;P of &amp;N</firstFooter>
  </headerFooter>
  <ignoredErrors>
    <ignoredError sqref="F30:K89" emptyCellReference="1"/>
  </ignoredErrors>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E7"/>
  <sheetViews>
    <sheetView showGridLines="0" tabSelected="1" workbookViewId="0">
      <selection activeCell="A7" sqref="A7:XFD18"/>
    </sheetView>
  </sheetViews>
  <sheetFormatPr defaultColWidth="9.1796875" defaultRowHeight="12.5" x14ac:dyDescent="0.25"/>
  <cols>
    <col min="1" max="1" width="10.26953125" style="5" customWidth="1"/>
    <col min="2" max="2" width="78.54296875" style="5" customWidth="1"/>
    <col min="3" max="3" width="5.26953125" style="5" customWidth="1"/>
    <col min="4" max="4" width="10.26953125" style="5" customWidth="1"/>
    <col min="5" max="16384" width="9.1796875" style="5"/>
  </cols>
  <sheetData>
    <row r="1" spans="1:5" ht="30" customHeight="1" x14ac:dyDescent="0.25">
      <c r="A1" s="24" t="s">
        <v>43</v>
      </c>
      <c r="B1" s="25"/>
      <c r="C1" s="26"/>
      <c r="D1" s="27"/>
    </row>
    <row r="2" spans="1:5" s="31" customFormat="1" x14ac:dyDescent="0.25">
      <c r="A2" s="28"/>
      <c r="B2" s="29"/>
      <c r="C2" s="30"/>
    </row>
    <row r="3" spans="1:5" x14ac:dyDescent="0.25">
      <c r="B3" s="32"/>
    </row>
    <row r="4" spans="1:5" ht="14" x14ac:dyDescent="0.3">
      <c r="A4" s="33" t="s">
        <v>44</v>
      </c>
      <c r="B4" s="34"/>
      <c r="C4" s="35"/>
    </row>
    <row r="5" spans="1:5" ht="42" x14ac:dyDescent="0.25">
      <c r="B5" s="36" t="s">
        <v>46</v>
      </c>
    </row>
    <row r="6" spans="1:5" ht="14" x14ac:dyDescent="0.25">
      <c r="A6" s="37"/>
      <c r="B6" s="38"/>
    </row>
    <row r="7" spans="1:5" ht="13" x14ac:dyDescent="0.3">
      <c r="E7" s="11"/>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Savings</vt:lpstr>
      <vt:lpstr>Help</vt:lpstr>
      <vt:lpstr>Savings!Print_Titles</vt:lpstr>
      <vt:lpstr>randrate</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Savings Interest Calculator</dc:title>
  <dc:creator>Vertex42.com</dc:creator>
  <dc:description>(c) 2008-2015 Vertex42 LLC. All Rights Reserved.</dc:description>
  <cp:lastModifiedBy>SnoopyYam</cp:lastModifiedBy>
  <cp:lastPrinted>2015-03-04T20:30:48Z</cp:lastPrinted>
  <dcterms:created xsi:type="dcterms:W3CDTF">2005-04-02T20:59:36Z</dcterms:created>
  <dcterms:modified xsi:type="dcterms:W3CDTF">2022-04-15T05:28:10Z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2008-2015 Vertex42 LLC</vt:lpwstr>
  </property>
  <property fmtid="{D5CDD505-2E9C-101B-9397-08002B2CF9AE}" pid="3" name="Version">
    <vt:lpwstr>1.3.1</vt:lpwstr>
  </property>
</Properties>
</file>