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195193-8BB8-4AC1-A5D1-5542F7F496A9}" xr6:coauthVersionLast="47" xr6:coauthVersionMax="47" xr10:uidLastSave="{00000000-0000-0000-0000-000000000000}"/>
  <bookViews>
    <workbookView xWindow="-120" yWindow="-120" windowWidth="20730" windowHeight="11040" tabRatio="780" xr2:uid="{4C4D3CCA-CD37-4B60-A0F3-2D9BAB55E905}"/>
  </bookViews>
  <sheets>
    <sheet name="DASHBOARD" sheetId="3" r:id="rId1"/>
    <sheet name="Processing" sheetId="1" r:id="rId2"/>
    <sheet name="Data" sheetId="4" r:id="rId3"/>
    <sheet name="Re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29" i="1"/>
  <c r="K20" i="1"/>
  <c r="K21" i="1"/>
  <c r="K19" i="1"/>
  <c r="F19" i="1"/>
  <c r="B18" i="1" s="1"/>
  <c r="F20" i="1"/>
  <c r="C18" i="1" s="1"/>
  <c r="F21" i="1"/>
  <c r="D18" i="1" s="1"/>
  <c r="F22" i="1"/>
  <c r="E18" i="1" s="1"/>
  <c r="F18" i="1"/>
  <c r="A18" i="1" s="1"/>
  <c r="AM14" i="4"/>
  <c r="AM15" i="4"/>
  <c r="AM16" i="4"/>
  <c r="AM17" i="4"/>
  <c r="AM18" i="4"/>
  <c r="AM19" i="4"/>
  <c r="AM20" i="4"/>
  <c r="AM21" i="4"/>
  <c r="AM3" i="4"/>
  <c r="AM4" i="4"/>
  <c r="AM5" i="4"/>
  <c r="AM6" i="4"/>
  <c r="AM7" i="4"/>
  <c r="AM8" i="4"/>
  <c r="AM9" i="4"/>
  <c r="AM10" i="4"/>
  <c r="AM11" i="4"/>
  <c r="AM12" i="4"/>
  <c r="AM13" i="4"/>
  <c r="AM2" i="4"/>
  <c r="AN2" i="4"/>
  <c r="AN17" i="4"/>
  <c r="AN18" i="4" s="1"/>
  <c r="AN19" i="4" s="1"/>
  <c r="AN20" i="4" s="1"/>
  <c r="AN21" i="4" s="1"/>
  <c r="AN7" i="4"/>
  <c r="AN8" i="4" s="1"/>
  <c r="AN9" i="4" s="1"/>
  <c r="AN10" i="4" s="1"/>
  <c r="AN11" i="4" s="1"/>
  <c r="AN12" i="4"/>
  <c r="AN13" i="4" s="1"/>
  <c r="AN14" i="4" s="1"/>
  <c r="AN15" i="4" s="1"/>
  <c r="AN16" i="4" s="1"/>
  <c r="AH3" i="4"/>
  <c r="AH4" i="4"/>
  <c r="AH5" i="4"/>
  <c r="AH6" i="4"/>
  <c r="AH7" i="4"/>
  <c r="AH8" i="4"/>
  <c r="AH9" i="4"/>
  <c r="AH10" i="4"/>
  <c r="AH11" i="4"/>
  <c r="AH12" i="4"/>
  <c r="AH13" i="4"/>
  <c r="AH2" i="4"/>
  <c r="AI3" i="4"/>
  <c r="AI4" i="4" s="1"/>
  <c r="AI5" i="4"/>
  <c r="AI6" i="4" s="1"/>
  <c r="AI7" i="4" s="1"/>
  <c r="AI8" i="4"/>
  <c r="AI9" i="4" s="1"/>
  <c r="AI10" i="4" s="1"/>
  <c r="AI11" i="4"/>
  <c r="AI12" i="4" s="1"/>
  <c r="AI13" i="4" s="1"/>
  <c r="AI2" i="4"/>
  <c r="H2" i="1"/>
  <c r="AD21" i="4"/>
  <c r="AC21" i="4" s="1"/>
  <c r="AD20" i="4"/>
  <c r="AC20" i="4" s="1"/>
  <c r="AD14" i="4"/>
  <c r="AD15" i="4" s="1"/>
  <c r="AC14" i="4"/>
  <c r="AD9" i="4"/>
  <c r="AC9" i="4" s="1"/>
  <c r="AD8" i="4"/>
  <c r="AC8" i="4" s="1"/>
  <c r="AD2" i="4"/>
  <c r="AD3" i="4" s="1"/>
  <c r="AC2" i="4"/>
  <c r="J30" i="3"/>
  <c r="R18" i="3"/>
  <c r="R4" i="3"/>
  <c r="C28" i="3"/>
  <c r="C18" i="3"/>
  <c r="C4" i="3"/>
  <c r="C2" i="1"/>
  <c r="B7" i="1" s="1"/>
  <c r="D2" i="1"/>
  <c r="E2" i="1"/>
  <c r="O8" i="1" s="1"/>
  <c r="F2" i="1"/>
  <c r="O14" i="1" s="1"/>
  <c r="G2" i="1"/>
  <c r="B2" i="1"/>
  <c r="E82" i="1" s="1"/>
  <c r="B6" i="1" l="1"/>
  <c r="A22" i="1"/>
  <c r="A23" i="1"/>
  <c r="A21" i="1"/>
  <c r="A24" i="1"/>
  <c r="A25" i="1"/>
  <c r="A26" i="1"/>
  <c r="A27" i="1"/>
  <c r="A20" i="1"/>
  <c r="A19" i="1"/>
  <c r="B22" i="1"/>
  <c r="B25" i="1"/>
  <c r="B20" i="1"/>
  <c r="B27" i="1"/>
  <c r="B23" i="1"/>
  <c r="B26" i="1"/>
  <c r="B24" i="1"/>
  <c r="B19" i="1"/>
  <c r="B21" i="1"/>
  <c r="E24" i="1"/>
  <c r="E21" i="1"/>
  <c r="E27" i="1"/>
  <c r="E22" i="1"/>
  <c r="E25" i="1"/>
  <c r="E19" i="1"/>
  <c r="E20" i="1"/>
  <c r="E23" i="1"/>
  <c r="E26" i="1"/>
  <c r="D22" i="1"/>
  <c r="D27" i="1"/>
  <c r="C24" i="1"/>
  <c r="C27" i="1"/>
  <c r="C21" i="1"/>
  <c r="C22" i="1"/>
  <c r="C25" i="1"/>
  <c r="C20" i="1"/>
  <c r="C19" i="1"/>
  <c r="C23" i="1"/>
  <c r="C26" i="1"/>
  <c r="D25" i="1"/>
  <c r="D23" i="1"/>
  <c r="D21" i="1"/>
  <c r="D19" i="1"/>
  <c r="D26" i="1"/>
  <c r="D20" i="1"/>
  <c r="D24" i="1"/>
  <c r="C29" i="1"/>
  <c r="AN3" i="4"/>
  <c r="I19" i="1"/>
  <c r="I21" i="1"/>
  <c r="I20" i="1"/>
  <c r="Q41" i="1"/>
  <c r="M36" i="1" s="1"/>
  <c r="B29" i="1"/>
  <c r="Q40" i="1"/>
  <c r="Q39" i="1"/>
  <c r="Q38" i="1"/>
  <c r="A29" i="1"/>
  <c r="E29" i="1"/>
  <c r="F29" i="1"/>
  <c r="D29" i="1"/>
  <c r="Q37" i="1"/>
  <c r="AD4" i="4"/>
  <c r="AC3" i="4"/>
  <c r="AD16" i="4"/>
  <c r="AC15" i="4"/>
  <c r="AD10" i="4"/>
  <c r="AD22" i="4"/>
  <c r="B13" i="1"/>
  <c r="C102" i="1"/>
  <c r="B11" i="1"/>
  <c r="C94" i="1"/>
  <c r="B10" i="1"/>
  <c r="C87" i="1"/>
  <c r="O10" i="1"/>
  <c r="C86" i="1"/>
  <c r="O9" i="1"/>
  <c r="E101" i="1"/>
  <c r="O16" i="1"/>
  <c r="E100" i="1"/>
  <c r="B12" i="1"/>
  <c r="C95" i="1"/>
  <c r="B14" i="1"/>
  <c r="C81" i="1"/>
  <c r="E93" i="1"/>
  <c r="E89" i="1"/>
  <c r="E88" i="1"/>
  <c r="E92" i="1"/>
  <c r="O7" i="1"/>
  <c r="C100" i="1"/>
  <c r="C92" i="1"/>
  <c r="C84" i="1"/>
  <c r="E98" i="1"/>
  <c r="E90" i="1"/>
  <c r="B9" i="1"/>
  <c r="O6" i="1"/>
  <c r="C99" i="1"/>
  <c r="C91" i="1"/>
  <c r="C83" i="1"/>
  <c r="E97" i="1"/>
  <c r="B8" i="1"/>
  <c r="O13" i="1"/>
  <c r="C98" i="1"/>
  <c r="C90" i="1"/>
  <c r="C82" i="1"/>
  <c r="E96" i="1"/>
  <c r="B15" i="1"/>
  <c r="O18" i="1"/>
  <c r="C97" i="1"/>
  <c r="C89" i="1"/>
  <c r="E81" i="1"/>
  <c r="E95" i="1"/>
  <c r="E87" i="1"/>
  <c r="O5" i="1"/>
  <c r="O17" i="1"/>
  <c r="C96" i="1"/>
  <c r="C88" i="1"/>
  <c r="E102" i="1"/>
  <c r="E94" i="1"/>
  <c r="E86" i="1"/>
  <c r="E85" i="1"/>
  <c r="E84" i="1"/>
  <c r="O15" i="1"/>
  <c r="C101" i="1"/>
  <c r="C93" i="1"/>
  <c r="C85" i="1"/>
  <c r="E99" i="1"/>
  <c r="E91" i="1"/>
  <c r="E83" i="1"/>
  <c r="AN4" i="4" l="1"/>
  <c r="AC22" i="4"/>
  <c r="AD23" i="4"/>
  <c r="AC10" i="4"/>
  <c r="AD11" i="4"/>
  <c r="AD17" i="4"/>
  <c r="AC16" i="4"/>
  <c r="AC4" i="4"/>
  <c r="AD5" i="4"/>
  <c r="AN5" i="4" l="1"/>
  <c r="AC17" i="4"/>
  <c r="AD18" i="4"/>
  <c r="AD12" i="4"/>
  <c r="AC11" i="4"/>
  <c r="AC5" i="4"/>
  <c r="AD6" i="4"/>
  <c r="AD24" i="4"/>
  <c r="AC23" i="4"/>
  <c r="J13" i="1"/>
  <c r="K13" i="1"/>
  <c r="L13" i="1"/>
  <c r="M13" i="1"/>
  <c r="N13" i="1"/>
  <c r="I13" i="1"/>
  <c r="Y3" i="4"/>
  <c r="Y4" i="4" s="1"/>
  <c r="Y8" i="4"/>
  <c r="Y9" i="4"/>
  <c r="X9" i="4" s="1"/>
  <c r="Y10" i="4"/>
  <c r="Y11" i="4" s="1"/>
  <c r="Y14" i="4"/>
  <c r="X14" i="4" s="1"/>
  <c r="Y20" i="4"/>
  <c r="Y21" i="4" s="1"/>
  <c r="X3" i="4"/>
  <c r="X8" i="4"/>
  <c r="X20" i="4"/>
  <c r="X2" i="4"/>
  <c r="Y2" i="4"/>
  <c r="T3" i="4"/>
  <c r="T4" i="4" s="1"/>
  <c r="T5" i="4" s="1"/>
  <c r="T6" i="4" s="1"/>
  <c r="T7" i="4" s="1"/>
  <c r="S7" i="4" s="1"/>
  <c r="T8" i="4"/>
  <c r="T9" i="4" s="1"/>
  <c r="T10" i="4" s="1"/>
  <c r="T11" i="4" s="1"/>
  <c r="T12" i="4" s="1"/>
  <c r="T14" i="4"/>
  <c r="T15" i="4"/>
  <c r="T16" i="4" s="1"/>
  <c r="T17" i="4" s="1"/>
  <c r="T18" i="4" s="1"/>
  <c r="T19" i="4" s="1"/>
  <c r="T20" i="4"/>
  <c r="T21" i="4" s="1"/>
  <c r="T22" i="4" s="1"/>
  <c r="T2" i="4"/>
  <c r="O3" i="4"/>
  <c r="O4" i="4" s="1"/>
  <c r="O7" i="4"/>
  <c r="N7" i="4" s="1"/>
  <c r="O12" i="4"/>
  <c r="O13" i="4" s="1"/>
  <c r="O17" i="4"/>
  <c r="O18" i="4" s="1"/>
  <c r="O2" i="4"/>
  <c r="N2" i="4" s="1"/>
  <c r="J12" i="4"/>
  <c r="J13" i="4" s="1"/>
  <c r="J14" i="4" s="1"/>
  <c r="J15" i="4" s="1"/>
  <c r="J16" i="4" s="1"/>
  <c r="J17" i="4" s="1"/>
  <c r="J18" i="4" s="1"/>
  <c r="J19" i="4" s="1"/>
  <c r="J20" i="4" s="1"/>
  <c r="J21" i="4" s="1"/>
  <c r="I21" i="4" s="1"/>
  <c r="J22" i="4"/>
  <c r="J23" i="4" s="1"/>
  <c r="J24" i="4" s="1"/>
  <c r="J25" i="4" s="1"/>
  <c r="J26" i="4" s="1"/>
  <c r="J27" i="4" s="1"/>
  <c r="J28" i="4" s="1"/>
  <c r="J29" i="4" s="1"/>
  <c r="J30" i="4" s="1"/>
  <c r="J31" i="4" s="1"/>
  <c r="I31" i="4" s="1"/>
  <c r="J32" i="4"/>
  <c r="J33" i="4" s="1"/>
  <c r="J34" i="4" s="1"/>
  <c r="J35" i="4" s="1"/>
  <c r="J36" i="4" s="1"/>
  <c r="J37" i="4" s="1"/>
  <c r="J38" i="4" s="1"/>
  <c r="J39" i="4" s="1"/>
  <c r="J40" i="4" s="1"/>
  <c r="J41" i="4" s="1"/>
  <c r="I41" i="4" s="1"/>
  <c r="J2" i="4"/>
  <c r="I2" i="4" s="1"/>
  <c r="E24" i="4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D45" i="4" s="1"/>
  <c r="E46" i="4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D67" i="4" s="1"/>
  <c r="E68" i="4"/>
  <c r="E69" i="4" s="1"/>
  <c r="E2" i="4"/>
  <c r="E3" i="4" s="1"/>
  <c r="AN6" i="4" l="1"/>
  <c r="AD25" i="4"/>
  <c r="AC25" i="4" s="1"/>
  <c r="AC24" i="4"/>
  <c r="AD7" i="4"/>
  <c r="AC7" i="4" s="1"/>
  <c r="AC6" i="4"/>
  <c r="AC12" i="4"/>
  <c r="AD13" i="4"/>
  <c r="AC13" i="4" s="1"/>
  <c r="AC18" i="4"/>
  <c r="AD19" i="4"/>
  <c r="AC19" i="4" s="1"/>
  <c r="X21" i="4"/>
  <c r="Y22" i="4"/>
  <c r="Y12" i="4"/>
  <c r="X11" i="4"/>
  <c r="Y5" i="4"/>
  <c r="X4" i="4"/>
  <c r="Y15" i="4"/>
  <c r="X10" i="4"/>
  <c r="T23" i="4"/>
  <c r="S22" i="4"/>
  <c r="O14" i="4"/>
  <c r="N13" i="4"/>
  <c r="O19" i="4"/>
  <c r="N18" i="4"/>
  <c r="N17" i="4"/>
  <c r="O8" i="4"/>
  <c r="A36" i="1"/>
  <c r="N12" i="4"/>
  <c r="J3" i="4"/>
  <c r="J4" i="4" s="1"/>
  <c r="J5" i="4" s="1"/>
  <c r="J6" i="4" s="1"/>
  <c r="J7" i="4" s="1"/>
  <c r="J8" i="4" s="1"/>
  <c r="J9" i="4" s="1"/>
  <c r="J10" i="4" s="1"/>
  <c r="J11" i="4" s="1"/>
  <c r="I11" i="4" s="1"/>
  <c r="T13" i="4"/>
  <c r="S12" i="4"/>
  <c r="S2" i="4"/>
  <c r="S17" i="4"/>
  <c r="S3" i="4"/>
  <c r="S18" i="4"/>
  <c r="N4" i="4"/>
  <c r="O5" i="4"/>
  <c r="N3" i="4"/>
  <c r="I37" i="4"/>
  <c r="I29" i="4"/>
  <c r="I13" i="4"/>
  <c r="I36" i="4"/>
  <c r="I28" i="4"/>
  <c r="I20" i="4"/>
  <c r="I12" i="4"/>
  <c r="I35" i="4"/>
  <c r="I27" i="4"/>
  <c r="I19" i="4"/>
  <c r="I34" i="4"/>
  <c r="I26" i="4"/>
  <c r="I18" i="4"/>
  <c r="I33" i="4"/>
  <c r="I25" i="4"/>
  <c r="I17" i="4"/>
  <c r="I32" i="4"/>
  <c r="I24" i="4"/>
  <c r="I16" i="4"/>
  <c r="I40" i="4"/>
  <c r="I39" i="4"/>
  <c r="I23" i="4"/>
  <c r="I15" i="4"/>
  <c r="I38" i="4"/>
  <c r="I30" i="4"/>
  <c r="I22" i="4"/>
  <c r="I14" i="4"/>
  <c r="E4" i="4"/>
  <c r="D3" i="4"/>
  <c r="E70" i="4"/>
  <c r="D69" i="4"/>
  <c r="D60" i="4"/>
  <c r="D52" i="4"/>
  <c r="D36" i="4"/>
  <c r="D2" i="4"/>
  <c r="D66" i="4"/>
  <c r="D58" i="4"/>
  <c r="D50" i="4"/>
  <c r="D42" i="4"/>
  <c r="D34" i="4"/>
  <c r="D26" i="4"/>
  <c r="D64" i="4"/>
  <c r="D56" i="4"/>
  <c r="D48" i="4"/>
  <c r="D40" i="4"/>
  <c r="D32" i="4"/>
  <c r="D24" i="4"/>
  <c r="D68" i="4"/>
  <c r="D44" i="4"/>
  <c r="D28" i="4"/>
  <c r="D65" i="4"/>
  <c r="D57" i="4"/>
  <c r="D49" i="4"/>
  <c r="D41" i="4"/>
  <c r="D33" i="4"/>
  <c r="D25" i="4"/>
  <c r="D63" i="4"/>
  <c r="D55" i="4"/>
  <c r="D47" i="4"/>
  <c r="D39" i="4"/>
  <c r="D31" i="4"/>
  <c r="D62" i="4"/>
  <c r="D54" i="4"/>
  <c r="D46" i="4"/>
  <c r="D38" i="4"/>
  <c r="D30" i="4"/>
  <c r="D61" i="4"/>
  <c r="D53" i="4"/>
  <c r="D37" i="4"/>
  <c r="D29" i="4"/>
  <c r="D59" i="4"/>
  <c r="D51" i="4"/>
  <c r="D43" i="4"/>
  <c r="D35" i="4"/>
  <c r="D27" i="4"/>
  <c r="X15" i="4" l="1"/>
  <c r="Y16" i="4"/>
  <c r="X5" i="4"/>
  <c r="Y6" i="4"/>
  <c r="Y13" i="4"/>
  <c r="X13" i="4" s="1"/>
  <c r="X12" i="4"/>
  <c r="X22" i="4"/>
  <c r="Y23" i="4"/>
  <c r="K5" i="1"/>
  <c r="J5" i="1"/>
  <c r="I5" i="1"/>
  <c r="T24" i="4"/>
  <c r="S23" i="4"/>
  <c r="N8" i="4"/>
  <c r="O9" i="4"/>
  <c r="O20" i="4"/>
  <c r="N19" i="4"/>
  <c r="B34" i="1"/>
  <c r="O15" i="4"/>
  <c r="N14" i="4"/>
  <c r="I10" i="4"/>
  <c r="I4" i="4"/>
  <c r="I7" i="4"/>
  <c r="I8" i="4"/>
  <c r="I6" i="4"/>
  <c r="I9" i="4"/>
  <c r="I3" i="4"/>
  <c r="I5" i="4"/>
  <c r="S13" i="4"/>
  <c r="S8" i="4"/>
  <c r="S4" i="4"/>
  <c r="S19" i="4"/>
  <c r="O6" i="4"/>
  <c r="N6" i="4" s="1"/>
  <c r="N5" i="4"/>
  <c r="E71" i="4"/>
  <c r="D70" i="4"/>
  <c r="E5" i="4"/>
  <c r="D4" i="4"/>
  <c r="X6" i="4" l="1"/>
  <c r="Y7" i="4"/>
  <c r="X7" i="4" s="1"/>
  <c r="X23" i="4"/>
  <c r="Y24" i="4"/>
  <c r="X16" i="4"/>
  <c r="Y17" i="4"/>
  <c r="T25" i="4"/>
  <c r="S25" i="4" s="1"/>
  <c r="S24" i="4"/>
  <c r="L5" i="1"/>
  <c r="J36" i="1"/>
  <c r="E34" i="1"/>
  <c r="O21" i="4"/>
  <c r="N21" i="4" s="1"/>
  <c r="N20" i="4"/>
  <c r="G36" i="1"/>
  <c r="D34" i="1"/>
  <c r="D36" i="1"/>
  <c r="C34" i="1"/>
  <c r="N9" i="4"/>
  <c r="O10" i="4"/>
  <c r="O16" i="4"/>
  <c r="N16" i="4" s="1"/>
  <c r="N15" i="4"/>
  <c r="F34" i="1"/>
  <c r="S9" i="4"/>
  <c r="S14" i="4"/>
  <c r="S21" i="4"/>
  <c r="S20" i="4"/>
  <c r="S5" i="4"/>
  <c r="S6" i="4"/>
  <c r="M5" i="1" s="1"/>
  <c r="E6" i="4"/>
  <c r="D5" i="4"/>
  <c r="E72" i="4"/>
  <c r="D71" i="4"/>
  <c r="Y25" i="4" l="1"/>
  <c r="X25" i="4" s="1"/>
  <c r="X24" i="4"/>
  <c r="Y18" i="4"/>
  <c r="X17" i="4"/>
  <c r="N5" i="1"/>
  <c r="O11" i="4"/>
  <c r="N11" i="4" s="1"/>
  <c r="N10" i="4"/>
  <c r="S16" i="4"/>
  <c r="S15" i="4"/>
  <c r="S11" i="4"/>
  <c r="S10" i="4"/>
  <c r="E73" i="4"/>
  <c r="D72" i="4"/>
  <c r="E7" i="4"/>
  <c r="D6" i="4"/>
  <c r="Y19" i="4" l="1"/>
  <c r="X19" i="4" s="1"/>
  <c r="X18" i="4"/>
  <c r="E8" i="4"/>
  <c r="D7" i="4"/>
  <c r="E74" i="4"/>
  <c r="D73" i="4"/>
  <c r="E75" i="4" l="1"/>
  <c r="D74" i="4"/>
  <c r="E9" i="4"/>
  <c r="D8" i="4"/>
  <c r="E10" i="4" l="1"/>
  <c r="D9" i="4"/>
  <c r="E76" i="4"/>
  <c r="D75" i="4"/>
  <c r="E77" i="4" l="1"/>
  <c r="D76" i="4"/>
  <c r="E11" i="4"/>
  <c r="D10" i="4"/>
  <c r="E12" i="4" l="1"/>
  <c r="D11" i="4"/>
  <c r="E78" i="4"/>
  <c r="D77" i="4"/>
  <c r="E13" i="4" l="1"/>
  <c r="D12" i="4"/>
  <c r="E79" i="4"/>
  <c r="D78" i="4"/>
  <c r="E80" i="4" l="1"/>
  <c r="D79" i="4"/>
  <c r="E14" i="4"/>
  <c r="D13" i="4"/>
  <c r="E15" i="4" l="1"/>
  <c r="D14" i="4"/>
  <c r="E81" i="4"/>
  <c r="D80" i="4"/>
  <c r="E82" i="4" l="1"/>
  <c r="D81" i="4"/>
  <c r="E16" i="4"/>
  <c r="D15" i="4"/>
  <c r="E17" i="4" l="1"/>
  <c r="D16" i="4"/>
  <c r="E83" i="4"/>
  <c r="D82" i="4"/>
  <c r="E84" i="4" l="1"/>
  <c r="D83" i="4"/>
  <c r="E18" i="4"/>
  <c r="D17" i="4"/>
  <c r="E19" i="4" l="1"/>
  <c r="D18" i="4"/>
  <c r="E85" i="4"/>
  <c r="D84" i="4"/>
  <c r="E86" i="4" l="1"/>
  <c r="D85" i="4"/>
  <c r="E20" i="4"/>
  <c r="D19" i="4"/>
  <c r="E21" i="4" l="1"/>
  <c r="D20" i="4"/>
  <c r="E87" i="4"/>
  <c r="D86" i="4"/>
  <c r="E88" i="4" l="1"/>
  <c r="D87" i="4"/>
  <c r="E22" i="4"/>
  <c r="D21" i="4"/>
  <c r="E23" i="4" l="1"/>
  <c r="D23" i="4" s="1"/>
  <c r="D22" i="4"/>
  <c r="E89" i="4"/>
  <c r="D89" i="4" s="1"/>
  <c r="D88" i="4"/>
  <c r="L29" i="1" l="1"/>
  <c r="H29" i="1"/>
  <c r="I29" i="1"/>
  <c r="J29" i="1"/>
  <c r="K29" i="1"/>
  <c r="G29" i="1"/>
  <c r="J20" i="1"/>
  <c r="J21" i="1"/>
  <c r="J19" i="1"/>
  <c r="J14" i="1"/>
  <c r="K14" i="1"/>
  <c r="L14" i="1"/>
  <c r="M14" i="1"/>
  <c r="N14" i="1"/>
  <c r="J16" i="1"/>
  <c r="K16" i="1"/>
  <c r="L16" i="1"/>
  <c r="M16" i="1"/>
  <c r="N16" i="1"/>
  <c r="I16" i="1"/>
  <c r="I14" i="1"/>
  <c r="J6" i="1"/>
  <c r="K6" i="1"/>
  <c r="L6" i="1"/>
  <c r="M6" i="1"/>
  <c r="N6" i="1"/>
  <c r="I6" i="1"/>
  <c r="J7" i="1"/>
  <c r="K7" i="1"/>
  <c r="L7" i="1"/>
  <c r="M7" i="1"/>
  <c r="N7" i="1"/>
  <c r="I7" i="1"/>
  <c r="K8" i="1"/>
  <c r="L8" i="1"/>
  <c r="M8" i="1"/>
  <c r="N8" i="1"/>
  <c r="I8" i="1"/>
  <c r="K77" i="1"/>
  <c r="K76" i="1"/>
  <c r="K75" i="1"/>
  <c r="K74" i="1"/>
  <c r="L74" i="1" s="1"/>
  <c r="K73" i="1"/>
  <c r="K72" i="1"/>
  <c r="K71" i="1"/>
  <c r="K70" i="1"/>
  <c r="K69" i="1"/>
  <c r="K68" i="1"/>
  <c r="K67" i="1"/>
  <c r="K66" i="1"/>
  <c r="L66" i="1" s="1"/>
  <c r="K65" i="1"/>
  <c r="K64" i="1"/>
  <c r="K63" i="1"/>
  <c r="K62" i="1"/>
  <c r="K61" i="1"/>
  <c r="K60" i="1"/>
  <c r="K59" i="1"/>
  <c r="K58" i="1"/>
  <c r="L58" i="1" s="1"/>
  <c r="K57" i="1"/>
  <c r="K56" i="1"/>
  <c r="K55" i="1"/>
  <c r="K54" i="1"/>
  <c r="K53" i="1"/>
  <c r="K52" i="1"/>
  <c r="K51" i="1"/>
  <c r="K50" i="1"/>
  <c r="L50" i="1" s="1"/>
  <c r="K49" i="1"/>
  <c r="K48" i="1"/>
  <c r="K47" i="1"/>
  <c r="K46" i="1"/>
  <c r="K45" i="1"/>
  <c r="K44" i="1"/>
  <c r="K43" i="1"/>
  <c r="K42" i="1"/>
  <c r="L42" i="1" s="1"/>
  <c r="K41" i="1"/>
  <c r="K40" i="1"/>
  <c r="K39" i="1"/>
  <c r="K38" i="1"/>
  <c r="K37" i="1"/>
  <c r="H77" i="1"/>
  <c r="H76" i="1"/>
  <c r="H75" i="1"/>
  <c r="H74" i="1"/>
  <c r="I74" i="1" s="1"/>
  <c r="H73" i="1"/>
  <c r="H72" i="1"/>
  <c r="H71" i="1"/>
  <c r="H70" i="1"/>
  <c r="H69" i="1"/>
  <c r="H68" i="1"/>
  <c r="H67" i="1"/>
  <c r="H66" i="1"/>
  <c r="I66" i="1" s="1"/>
  <c r="H65" i="1"/>
  <c r="H64" i="1"/>
  <c r="I64" i="1" s="1"/>
  <c r="H63" i="1"/>
  <c r="H62" i="1"/>
  <c r="H61" i="1"/>
  <c r="H60" i="1"/>
  <c r="H59" i="1"/>
  <c r="H58" i="1"/>
  <c r="I58" i="1" s="1"/>
  <c r="H57" i="1"/>
  <c r="H56" i="1"/>
  <c r="I56" i="1" s="1"/>
  <c r="H55" i="1"/>
  <c r="H54" i="1"/>
  <c r="H53" i="1"/>
  <c r="H52" i="1"/>
  <c r="H51" i="1"/>
  <c r="H50" i="1"/>
  <c r="I50" i="1" s="1"/>
  <c r="H49" i="1"/>
  <c r="H48" i="1"/>
  <c r="I48" i="1" s="1"/>
  <c r="H47" i="1"/>
  <c r="H46" i="1"/>
  <c r="H45" i="1"/>
  <c r="H44" i="1"/>
  <c r="H43" i="1"/>
  <c r="H42" i="1"/>
  <c r="I42" i="1" s="1"/>
  <c r="H41" i="1"/>
  <c r="H40" i="1"/>
  <c r="I40" i="1" s="1"/>
  <c r="H39" i="1"/>
  <c r="H38" i="1"/>
  <c r="H37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C49" i="1" s="1"/>
  <c r="B50" i="1"/>
  <c r="B51" i="1"/>
  <c r="B52" i="1"/>
  <c r="B53" i="1"/>
  <c r="B54" i="1"/>
  <c r="B55" i="1"/>
  <c r="C55" i="1" s="1"/>
  <c r="B56" i="1"/>
  <c r="B57" i="1"/>
  <c r="C57" i="1" s="1"/>
  <c r="B58" i="1"/>
  <c r="C58" i="1" s="1"/>
  <c r="B59" i="1"/>
  <c r="B60" i="1"/>
  <c r="B61" i="1"/>
  <c r="B62" i="1"/>
  <c r="B63" i="1"/>
  <c r="C63" i="1" s="1"/>
  <c r="B64" i="1"/>
  <c r="B65" i="1"/>
  <c r="C65" i="1" s="1"/>
  <c r="B66" i="1"/>
  <c r="C66" i="1" s="1"/>
  <c r="B67" i="1"/>
  <c r="B68" i="1"/>
  <c r="B69" i="1"/>
  <c r="B70" i="1"/>
  <c r="B71" i="1"/>
  <c r="C71" i="1" s="1"/>
  <c r="B72" i="1"/>
  <c r="B73" i="1"/>
  <c r="C73" i="1" s="1"/>
  <c r="B74" i="1"/>
  <c r="C74" i="1" s="1"/>
  <c r="B75" i="1"/>
  <c r="B76" i="1"/>
  <c r="B77" i="1"/>
  <c r="B37" i="1"/>
  <c r="A88" i="1" l="1"/>
  <c r="A101" i="1"/>
  <c r="A93" i="1"/>
  <c r="A84" i="1"/>
  <c r="A95" i="1"/>
  <c r="A87" i="1"/>
  <c r="A92" i="1"/>
  <c r="A83" i="1"/>
  <c r="A100" i="1"/>
  <c r="A99" i="1"/>
  <c r="A91" i="1"/>
  <c r="A82" i="1"/>
  <c r="A81" i="1"/>
  <c r="A94" i="1"/>
  <c r="A86" i="1"/>
  <c r="A90" i="1"/>
  <c r="A85" i="1"/>
  <c r="A102" i="1"/>
  <c r="A97" i="1"/>
  <c r="A89" i="1"/>
  <c r="A98" i="1"/>
  <c r="A96" i="1"/>
  <c r="C47" i="1"/>
  <c r="C39" i="1"/>
  <c r="L41" i="1"/>
  <c r="L49" i="1"/>
  <c r="L57" i="1"/>
  <c r="L65" i="1"/>
  <c r="L73" i="1"/>
  <c r="C75" i="1"/>
  <c r="C67" i="1"/>
  <c r="C59" i="1"/>
  <c r="C51" i="1"/>
  <c r="C72" i="1"/>
  <c r="C64" i="1"/>
  <c r="C56" i="1"/>
  <c r="C48" i="1"/>
  <c r="C40" i="1"/>
  <c r="I41" i="1"/>
  <c r="I49" i="1"/>
  <c r="I57" i="1"/>
  <c r="I65" i="1"/>
  <c r="C62" i="1"/>
  <c r="C38" i="1"/>
  <c r="I43" i="1"/>
  <c r="I51" i="1"/>
  <c r="I59" i="1"/>
  <c r="I67" i="1"/>
  <c r="C37" i="1"/>
  <c r="C54" i="1"/>
  <c r="C69" i="1"/>
  <c r="C53" i="1"/>
  <c r="I44" i="1"/>
  <c r="I52" i="1"/>
  <c r="I60" i="1"/>
  <c r="I68" i="1"/>
  <c r="C70" i="1"/>
  <c r="C46" i="1"/>
  <c r="C77" i="1"/>
  <c r="C61" i="1"/>
  <c r="C76" i="1"/>
  <c r="C68" i="1"/>
  <c r="C60" i="1"/>
  <c r="C52" i="1"/>
  <c r="I37" i="1"/>
  <c r="I45" i="1"/>
  <c r="I53" i="1"/>
  <c r="I61" i="1"/>
  <c r="I69" i="1"/>
  <c r="C50" i="1"/>
  <c r="C42" i="1"/>
  <c r="I39" i="1"/>
  <c r="I47" i="1"/>
  <c r="I55" i="1"/>
  <c r="I38" i="1"/>
  <c r="I46" i="1"/>
  <c r="I54" i="1"/>
  <c r="I62" i="1"/>
  <c r="I75" i="1"/>
  <c r="I76" i="1"/>
  <c r="I77" i="1"/>
  <c r="I70" i="1"/>
  <c r="I63" i="1"/>
  <c r="I71" i="1"/>
  <c r="I72" i="1"/>
  <c r="I73" i="1"/>
  <c r="L43" i="1"/>
  <c r="L51" i="1"/>
  <c r="L59" i="1"/>
  <c r="L67" i="1"/>
  <c r="L75" i="1"/>
  <c r="L44" i="1"/>
  <c r="L52" i="1"/>
  <c r="L60" i="1"/>
  <c r="L68" i="1"/>
  <c r="L76" i="1"/>
  <c r="L37" i="1"/>
  <c r="L53" i="1"/>
  <c r="L77" i="1"/>
  <c r="L46" i="1"/>
  <c r="L70" i="1"/>
  <c r="L39" i="1"/>
  <c r="L47" i="1"/>
  <c r="L55" i="1"/>
  <c r="L63" i="1"/>
  <c r="L71" i="1"/>
  <c r="L45" i="1"/>
  <c r="L61" i="1"/>
  <c r="L69" i="1"/>
  <c r="L38" i="1"/>
  <c r="L54" i="1"/>
  <c r="L62" i="1"/>
  <c r="L40" i="1"/>
  <c r="L48" i="1"/>
  <c r="L56" i="1"/>
  <c r="L64" i="1"/>
  <c r="L72" i="1"/>
  <c r="C45" i="1"/>
  <c r="C44" i="1"/>
  <c r="C43" i="1"/>
  <c r="J8" i="1"/>
  <c r="B30" i="1"/>
  <c r="C30" i="1"/>
  <c r="D30" i="1"/>
  <c r="E30" i="1"/>
  <c r="F30" i="1"/>
  <c r="A30" i="1"/>
  <c r="C16" i="1"/>
  <c r="A16" i="1"/>
  <c r="B16" i="1"/>
  <c r="D16" i="1" s="1"/>
  <c r="B5" i="1"/>
  <c r="D5" i="1" s="1"/>
  <c r="A5" i="1"/>
  <c r="C5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  <c r="A7" i="1"/>
  <c r="A8" i="1"/>
  <c r="A9" i="1"/>
  <c r="A10" i="1"/>
  <c r="A11" i="1"/>
  <c r="A12" i="1"/>
  <c r="A13" i="1"/>
  <c r="A14" i="1"/>
  <c r="A15" i="1"/>
  <c r="A6" i="1"/>
  <c r="N46" i="1"/>
  <c r="O46" i="1" s="1"/>
  <c r="N69" i="1"/>
  <c r="O69" i="1" s="1"/>
  <c r="N53" i="1"/>
  <c r="O53" i="1"/>
  <c r="N37" i="1"/>
  <c r="O37" i="1"/>
  <c r="N76" i="1"/>
  <c r="O76" i="1"/>
  <c r="N68" i="1"/>
  <c r="O68" i="1" s="1"/>
  <c r="N60" i="1"/>
  <c r="O60" i="1"/>
  <c r="N52" i="1"/>
  <c r="O52" i="1"/>
  <c r="N44" i="1"/>
  <c r="O44" i="1"/>
  <c r="N77" i="1"/>
  <c r="O77" i="1" s="1"/>
  <c r="N61" i="1"/>
  <c r="O61" i="1"/>
  <c r="N45" i="1"/>
  <c r="O45" i="1"/>
  <c r="N75" i="1"/>
  <c r="O75" i="1"/>
  <c r="N67" i="1"/>
  <c r="O67" i="1" s="1"/>
  <c r="N59" i="1"/>
  <c r="O59" i="1"/>
  <c r="N51" i="1"/>
  <c r="O51" i="1"/>
  <c r="N43" i="1"/>
  <c r="O43" i="1"/>
  <c r="N70" i="1"/>
  <c r="O70" i="1" s="1"/>
  <c r="N54" i="1"/>
  <c r="O54" i="1"/>
  <c r="N66" i="1"/>
  <c r="O66" i="1"/>
  <c r="N50" i="1"/>
  <c r="O50" i="1"/>
  <c r="N73" i="1"/>
  <c r="O73" i="1" s="1"/>
  <c r="N65" i="1"/>
  <c r="O65" i="1"/>
  <c r="N57" i="1"/>
  <c r="O57" i="1"/>
  <c r="N49" i="1"/>
  <c r="O49" i="1"/>
  <c r="N41" i="1"/>
  <c r="O41" i="1" s="1"/>
  <c r="N72" i="1"/>
  <c r="O72" i="1"/>
  <c r="N64" i="1"/>
  <c r="O64" i="1"/>
  <c r="N56" i="1"/>
  <c r="O56" i="1"/>
  <c r="N48" i="1"/>
  <c r="O48" i="1" s="1"/>
  <c r="N40" i="1"/>
  <c r="O40" i="1"/>
  <c r="N62" i="1"/>
  <c r="O62" i="1"/>
  <c r="N38" i="1"/>
  <c r="O38" i="1"/>
  <c r="N74" i="1"/>
  <c r="O74" i="1" s="1"/>
  <c r="N58" i="1"/>
  <c r="O58" i="1"/>
  <c r="N42" i="1"/>
  <c r="O42" i="1"/>
  <c r="N71" i="1"/>
  <c r="O71" i="1"/>
  <c r="N63" i="1"/>
  <c r="O63" i="1" s="1"/>
  <c r="N55" i="1"/>
  <c r="O55" i="1"/>
  <c r="N47" i="1"/>
  <c r="O47" i="1"/>
  <c r="N39" i="1"/>
  <c r="O39" i="1"/>
</calcChain>
</file>

<file path=xl/sharedStrings.xml><?xml version="1.0" encoding="utf-8"?>
<sst xmlns="http://schemas.openxmlformats.org/spreadsheetml/2006/main" count="95" uniqueCount="35">
  <si>
    <t>a</t>
  </si>
  <si>
    <t>b</t>
  </si>
  <si>
    <t>с</t>
  </si>
  <si>
    <t>steep</t>
  </si>
  <si>
    <t>rounding</t>
  </si>
  <si>
    <t>Steep1</t>
  </si>
  <si>
    <t>Steep2</t>
  </si>
  <si>
    <t>Steep3</t>
  </si>
  <si>
    <t>Steep4</t>
  </si>
  <si>
    <t>Steep5</t>
  </si>
  <si>
    <t>Steep6</t>
  </si>
  <si>
    <t xml:space="preserve"> </t>
  </si>
  <si>
    <t>data</t>
  </si>
  <si>
    <t xml:space="preserve"> Goals</t>
  </si>
  <si>
    <t>Stages Brand Building</t>
  </si>
  <si>
    <t>Ask</t>
  </si>
  <si>
    <t>Bid</t>
  </si>
  <si>
    <t>Quarter</t>
  </si>
  <si>
    <t>ID</t>
  </si>
  <si>
    <t>NumValue</t>
  </si>
  <si>
    <t>bottom</t>
  </si>
  <si>
    <t>middle</t>
  </si>
  <si>
    <t>indent</t>
  </si>
  <si>
    <t>Bid/Ask</t>
  </si>
  <si>
    <t>left</t>
  </si>
  <si>
    <t>Advertising Budget Plan</t>
  </si>
  <si>
    <t>Num
Value</t>
  </si>
  <si>
    <t>Data</t>
  </si>
  <si>
    <t xml:space="preserve">Step By Step Tasks </t>
  </si>
  <si>
    <t>height</t>
  </si>
  <si>
    <t>Step By Step Tasks %</t>
  </si>
  <si>
    <t>***</t>
  </si>
  <si>
    <t>Trust Level</t>
  </si>
  <si>
    <t>Consumer Experiences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</si>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</sst>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8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121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9" fontId="0" fillId="0" borderId="0" xfId="1" applyFont="1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9" fontId="0" fillId="3" borderId="1" xfId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/>
    <xf numFmtId="0" fontId="7" fillId="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4" borderId="0" xfId="1" applyFont="1" applyFill="1" applyAlignment="1">
      <alignment horizontal="center"/>
    </xf>
    <xf numFmtId="0" fontId="0" fillId="4" borderId="0" xfId="1" applyNumberFormat="1" applyFont="1" applyFill="1" applyAlignment="1">
      <alignment horizontal="center"/>
    </xf>
    <xf numFmtId="0" fontId="10" fillId="2" borderId="0" xfId="2" applyFill="1"/>
    <xf numFmtId="0" fontId="10" fillId="0" borderId="0" xfId="2" applyFill="1"/>
    <xf numFmtId="0" fontId="11" fillId="0" borderId="0" xfId="2" applyFont="1" applyFill="1"/>
    <xf numFmtId="0" fontId="5" fillId="2" borderId="0" xfId="0" applyFont="1" applyFill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theme="1" tint="0.499984740745262"/>
      </font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272A31"/>
      <color rgb="FF0E121B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image" Target="../media/image8.png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microsoft.com/office/2011/relationships/chartColorStyle" Target="colors14.xml"/><Relationship Id="rId1" Type="http://schemas.microsoft.com/office/2011/relationships/chartStyle" Target="style14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charts/_rels/char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microsoft.com/office/2011/relationships/chartColorStyle" Target="colors15.xml"/><Relationship Id="rId1" Type="http://schemas.microsoft.com/office/2011/relationships/chartStyle" Target="style15.xml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9.xml"/><Relationship Id="rId1" Type="http://schemas.microsoft.com/office/2011/relationships/chartStyle" Target="style9.xml"/><Relationship Id="rId6" Type="http://schemas.openxmlformats.org/officeDocument/2006/relationships/chartUserShapes" Target="../drawings/drawing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6-4985-B5B6-C529A53DB867}"/>
              </c:ext>
            </c:extLst>
          </c:dPt>
          <c:dPt>
            <c:idx val="4"/>
            <c:bubble3D val="0"/>
            <c:spPr>
              <a:gradFill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6-4985-B5B6-C529A53DB867}"/>
              </c:ext>
            </c:extLst>
          </c:dPt>
          <c:val>
            <c:numRef>
              <c:f>Processing!$A$18:$E$18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66-4985-B5B6-C529A53DB86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E66-4985-B5B6-C529A53DB867}"/>
              </c:ext>
            </c:extLst>
          </c:dPt>
          <c:dPt>
            <c:idx val="4"/>
            <c:bubble3D val="0"/>
            <c:spPr>
              <a:gradFill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E66-4985-B5B6-C529A53DB867}"/>
              </c:ext>
            </c:extLst>
          </c:dPt>
          <c:val>
            <c:numRef>
              <c:f>Processing!$A$19:$E$19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66-4985-B5B6-C529A53DB867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E66-4985-B5B6-C529A53DB867}"/>
              </c:ext>
            </c:extLst>
          </c:dPt>
          <c:dPt>
            <c:idx val="4"/>
            <c:bubble3D val="0"/>
            <c:spPr>
              <a:gradFill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E66-4985-B5B6-C529A53DB867}"/>
              </c:ext>
            </c:extLst>
          </c:dPt>
          <c:val>
            <c:numRef>
              <c:f>Processing!$A$20:$E$20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66-4985-B5B6-C529A53DB867}"/>
            </c:ext>
          </c:extLst>
        </c:ser>
        <c:ser>
          <c:idx val="3"/>
          <c:order val="3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E66-4985-B5B6-C529A53DB867}"/>
              </c:ext>
            </c:extLst>
          </c:dPt>
          <c:dPt>
            <c:idx val="4"/>
            <c:bubble3D val="0"/>
            <c:spPr>
              <a:gradFill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FE66-4985-B5B6-C529A53DB867}"/>
              </c:ext>
            </c:extLst>
          </c:dPt>
          <c:val>
            <c:numRef>
              <c:f>Processing!$A$21:$E$21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66-4985-B5B6-C529A53DB867}"/>
            </c:ext>
          </c:extLst>
        </c:ser>
        <c:ser>
          <c:idx val="4"/>
          <c:order val="4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E66-4985-B5B6-C529A53DB867}"/>
              </c:ext>
            </c:extLst>
          </c:dPt>
          <c:dPt>
            <c:idx val="4"/>
            <c:bubble3D val="0"/>
            <c:spPr>
              <a:gradFill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E66-4985-B5B6-C529A53DB867}"/>
              </c:ext>
            </c:extLst>
          </c:dPt>
          <c:val>
            <c:numRef>
              <c:f>Processing!$A$22:$E$22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66-4985-B5B6-C529A53DB867}"/>
            </c:ext>
          </c:extLst>
        </c:ser>
        <c:ser>
          <c:idx val="5"/>
          <c:order val="5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FE66-4985-B5B6-C529A53DB867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85000">
                    <a:srgbClr val="0070C0"/>
                  </a:gs>
                  <a:gs pos="0">
                    <a:srgbClr val="28F1D1"/>
                  </a:gs>
                </a:gsLst>
                <a:path path="circle">
                  <a:fillToRect l="100000" b="100000"/>
                </a:path>
                <a:tileRect t="-100000" r="-10000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FE66-4985-B5B6-C529A53DB867}"/>
              </c:ext>
            </c:extLst>
          </c:dPt>
          <c:val>
            <c:numRef>
              <c:f>Processing!$A$23:$E$23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66-4985-B5B6-C529A53DB867}"/>
            </c:ext>
          </c:extLst>
        </c:ser>
        <c:ser>
          <c:idx val="6"/>
          <c:order val="6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E66-4985-B5B6-C529A53DB86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rgbClr val="00B050"/>
                  </a:gs>
                  <a:gs pos="0">
                    <a:srgbClr val="B2D44A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E66-4985-B5B6-C529A53DB8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E66-4985-B5B6-C529A53DB867}"/>
              </c:ext>
            </c:extLst>
          </c:dPt>
          <c:val>
            <c:numRef>
              <c:f>Processing!$A$24:$E$24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66-4985-B5B6-C529A53DB867}"/>
            </c:ext>
          </c:extLst>
        </c:ser>
        <c:ser>
          <c:idx val="7"/>
          <c:order val="7"/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FE66-4985-B5B6-C529A53DB867}"/>
              </c:ext>
            </c:extLst>
          </c:dPt>
          <c:dPt>
            <c:idx val="1"/>
            <c:bubble3D val="0"/>
            <c:spPr>
              <a:gradFill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FE66-4985-B5B6-C529A53DB86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CF709"/>
                  </a:gs>
                  <a:gs pos="0">
                    <a:srgbClr val="FC7923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FE66-4985-B5B6-C529A53DB867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FE66-4985-B5B6-C529A53DB8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FE66-4985-B5B6-C529A53DB867}"/>
              </c:ext>
            </c:extLst>
          </c:dPt>
          <c:val>
            <c:numRef>
              <c:f>Processing!$A$25:$E$25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66-4985-B5B6-C529A53DB867}"/>
            </c:ext>
          </c:extLst>
        </c:ser>
        <c:ser>
          <c:idx val="8"/>
          <c:order val="8"/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E66-4985-B5B6-C529A53DB867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42000">
                    <a:srgbClr val="F31EFB"/>
                  </a:gs>
                  <a:gs pos="100000">
                    <a:srgbClr val="FE0779"/>
                  </a:gs>
                </a:gsLst>
                <a:path path="circle">
                  <a:fillToRect l="100000" b="100000"/>
                </a:path>
                <a:tileRect t="-100000" r="-10000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E66-4985-B5B6-C529A53DB86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E66-4985-B5B6-C529A53DB867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E66-4985-B5B6-C529A53DB8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E66-4985-B5B6-C529A53DB867}"/>
              </c:ext>
            </c:extLst>
          </c:dPt>
          <c:val>
            <c:numRef>
              <c:f>Processing!$A$26:$E$26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E66-4985-B5B6-C529A53DB867}"/>
            </c:ext>
          </c:extLst>
        </c:ser>
        <c:ser>
          <c:idx val="9"/>
          <c:order val="9"/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7000">
                    <a:srgbClr val="147DFE"/>
                  </a:gs>
                  <a:gs pos="81000">
                    <a:srgbClr val="F31EFB"/>
                  </a:gs>
                </a:gsLst>
                <a:path path="circle">
                  <a:fillToRect r="100000" b="100000"/>
                </a:path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FE66-4985-B5B6-C529A53DB86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FE66-4985-B5B6-C529A53DB86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FE66-4985-B5B6-C529A53DB867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FE66-4985-B5B6-C529A53DB8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FE66-4985-B5B6-C529A53DB867}"/>
              </c:ext>
            </c:extLst>
          </c:dPt>
          <c:val>
            <c:numRef>
              <c:f>Processing!$A$27:$E$27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E66-4985-B5B6-C529A53D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Processing!$A$81:$A$102</c:f>
              <c:numCache>
                <c:formatCode>General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115</c:v>
                </c:pt>
                <c:pt idx="12">
                  <c:v>100</c:v>
                </c:pt>
                <c:pt idx="13">
                  <c:v>85</c:v>
                </c:pt>
                <c:pt idx="14">
                  <c:v>75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120</c:v>
                </c:pt>
                <c:pt idx="2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C-4C43-BDC9-68B8120F34B1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Processing!$B$81:$B$102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C-4C43-BDC9-68B8120F34B1}"/>
            </c:ext>
          </c:extLst>
        </c:ser>
        <c:ser>
          <c:idx val="2"/>
          <c:order val="2"/>
          <c:spPr>
            <a:gradFill>
              <a:gsLst>
                <a:gs pos="100000">
                  <a:srgbClr val="8E25AB"/>
                </a:gs>
                <a:gs pos="0">
                  <a:srgbClr val="FE077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Processing!$C$81:$C$102</c:f>
              <c:numCache>
                <c:formatCode>General</c:formatCode>
                <c:ptCount val="22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35</c:v>
                </c:pt>
                <c:pt idx="12">
                  <c:v>50</c:v>
                </c:pt>
                <c:pt idx="13">
                  <c:v>65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C-4C43-BDC9-68B8120F34B1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val>
            <c:numRef>
              <c:f>Processing!$D$81:$D$102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C-4C43-BDC9-68B8120F34B1}"/>
            </c:ext>
          </c:extLst>
        </c:ser>
        <c:ser>
          <c:idx val="4"/>
          <c:order val="4"/>
          <c:spPr>
            <a:gradFill>
              <a:gsLst>
                <a:gs pos="0">
                  <a:srgbClr val="007635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Processing!$E$81:$E$102</c:f>
              <c:numCache>
                <c:formatCode>General</c:formatCode>
                <c:ptCount val="2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55</c:v>
                </c:pt>
                <c:pt idx="10">
                  <c:v>65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45</c:v>
                </c:pt>
                <c:pt idx="16">
                  <c:v>55</c:v>
                </c:pt>
                <c:pt idx="17">
                  <c:v>65</c:v>
                </c:pt>
                <c:pt idx="18">
                  <c:v>70</c:v>
                </c:pt>
                <c:pt idx="19">
                  <c:v>65</c:v>
                </c:pt>
                <c:pt idx="20">
                  <c:v>60</c:v>
                </c:pt>
                <c:pt idx="2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C-4C43-BDC9-68B8120F34B1}"/>
            </c:ext>
          </c:extLst>
        </c:ser>
        <c:ser>
          <c:idx val="5"/>
          <c:order val="5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Processing!$F$81:$F$102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2C-4C43-BDC9-68B8120F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619679"/>
        <c:axId val="1710620927"/>
      </c:barChart>
      <c:catAx>
        <c:axId val="17106196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0620927"/>
        <c:crosses val="autoZero"/>
        <c:auto val="1"/>
        <c:lblAlgn val="ctr"/>
        <c:lblOffset val="100"/>
        <c:noMultiLvlLbl val="0"/>
      </c:catAx>
      <c:valAx>
        <c:axId val="1710620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06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0">
                  <a:srgbClr val="0070C0"/>
                </a:gs>
                <a:gs pos="98000">
                  <a:srgbClr val="00FFFF"/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99000">
                    <a:srgbClr val="00FFFF"/>
                  </a:gs>
                </a:gsLst>
                <a:lin ang="0" scaled="0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7-408D-8CF3-59B68E66228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7-408D-8CF3-59B68E662285}"/>
              </c:ext>
            </c:extLst>
          </c:dPt>
          <c:val>
            <c:numRef>
              <c:f>Processing!$I$21:$J$21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7-408D-8CF3-59B68E66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2000">
                  <a:srgbClr val="007635"/>
                </a:gs>
                <a:gs pos="100000">
                  <a:srgbClr val="FFFF00"/>
                </a:gs>
              </a:gsLst>
              <a:lin ang="0" scaled="0"/>
            </a:gradFill>
          </c:spPr>
          <c:dPt>
            <c:idx val="0"/>
            <c:bubble3D val="0"/>
            <c:spPr>
              <a:gradFill>
                <a:gsLst>
                  <a:gs pos="2000">
                    <a:srgbClr val="007635"/>
                  </a:gs>
                  <a:gs pos="100000">
                    <a:srgbClr val="FFFF00"/>
                  </a:gs>
                </a:gsLst>
                <a:lin ang="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2-4A73-AE87-018BC944D30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2-4A73-AE87-018BC944D305}"/>
              </c:ext>
            </c:extLst>
          </c:dPt>
          <c:val>
            <c:numRef>
              <c:f>Processing!$I$20:$J$20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2-4A73-AE87-018BC944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9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44000">
                  <a:srgbClr val="F31EFB"/>
                </a:gs>
                <a:gs pos="0">
                  <a:srgbClr val="FE0779"/>
                </a:gs>
              </a:gsLst>
              <a:lin ang="0" scaled="0"/>
            </a:gradFill>
            <a:ln>
              <a:noFill/>
            </a:ln>
          </c:spPr>
          <c:dPt>
            <c:idx val="0"/>
            <c:bubble3D val="0"/>
            <c:spPr>
              <a:gradFill>
                <a:gsLst>
                  <a:gs pos="44000">
                    <a:srgbClr val="F31EFB"/>
                  </a:gs>
                  <a:gs pos="0">
                    <a:srgbClr val="FE0779"/>
                  </a:gs>
                </a:gsLst>
                <a:lin ang="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13-4E34-8662-CDB6EB026BC1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13-4E34-8662-CDB6EB026BC1}"/>
              </c:ext>
            </c:extLst>
          </c:dPt>
          <c:val>
            <c:numRef>
              <c:f>Processing!$I$19:$J$19</c:f>
              <c:numCache>
                <c:formatCode>0%</c:formatCode>
                <c:ptCount val="2"/>
                <c:pt idx="0">
                  <c:v>0.57999999999999996</c:v>
                </c:pt>
                <c:pt idx="1">
                  <c:v>0.42000000000000004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3-4E34-8662-CDB6EB02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4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98029473353111E-2"/>
          <c:y val="5.889964335570283E-2"/>
          <c:w val="0.93260394105329381"/>
          <c:h val="0.83214451900943476"/>
        </c:manualLayout>
      </c:layout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A9-40F0-8BD4-BEC394C8287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A9-40F0-8BD4-BEC394C8287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A9-40F0-8BD4-BEC394C8287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A9-40F0-8BD4-BEC394C82871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A9-40F0-8BD4-BEC394C82871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A9-40F0-8BD4-BEC394C82871}"/>
              </c:ext>
            </c:extLst>
          </c:dPt>
          <c:val>
            <c:numRef>
              <c:f>Processing!$I$10:$N$10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A9-40F0-8BD4-BEC394C8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440474416"/>
        <c:axId val="440472336"/>
      </c:barChart>
      <c:catAx>
        <c:axId val="4404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E121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2336"/>
        <c:crosses val="autoZero"/>
        <c:auto val="1"/>
        <c:lblAlgn val="ctr"/>
        <c:lblOffset val="100"/>
        <c:noMultiLvlLbl val="0"/>
      </c:catAx>
      <c:valAx>
        <c:axId val="440472336"/>
        <c:scaling>
          <c:orientation val="minMax"/>
          <c:max val="1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04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Processing!$I$9:$N$9</c:f>
              <c:strCache>
                <c:ptCount val="6"/>
                <c:pt idx="0">
                  <c:v>Steep1</c:v>
                </c:pt>
                <c:pt idx="1">
                  <c:v>Steep2</c:v>
                </c:pt>
                <c:pt idx="2">
                  <c:v>Steep3</c:v>
                </c:pt>
                <c:pt idx="3">
                  <c:v>Steep4</c:v>
                </c:pt>
                <c:pt idx="4">
                  <c:v>Steep5</c:v>
                </c:pt>
                <c:pt idx="5">
                  <c:v>Steep6</c:v>
                </c:pt>
              </c:strCache>
            </c:strRef>
          </c:cat>
          <c:val>
            <c:numRef>
              <c:f>Processing!$I$6:$N$6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A51-8F71-132EA43D541E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0A-4A51-8F71-132EA43D541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0A-4A51-8F71-132EA43D541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0A-4A51-8F71-132EA43D541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0A-4A51-8F71-132EA43D541E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70A-4A51-8F71-132EA43D541E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70A-4A51-8F71-132EA43D541E}"/>
              </c:ext>
            </c:extLst>
          </c:dPt>
          <c:cat>
            <c:strRef>
              <c:f>Processing!$I$9:$N$9</c:f>
              <c:strCache>
                <c:ptCount val="6"/>
                <c:pt idx="0">
                  <c:v>Steep1</c:v>
                </c:pt>
                <c:pt idx="1">
                  <c:v>Steep2</c:v>
                </c:pt>
                <c:pt idx="2">
                  <c:v>Steep3</c:v>
                </c:pt>
                <c:pt idx="3">
                  <c:v>Steep4</c:v>
                </c:pt>
                <c:pt idx="4">
                  <c:v>Steep5</c:v>
                </c:pt>
                <c:pt idx="5">
                  <c:v>Steep6</c:v>
                </c:pt>
              </c:strCache>
            </c:strRef>
          </c:cat>
          <c:val>
            <c:numRef>
              <c:f>Processing!$I$7:$N$7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0A-4A51-8F71-132EA43D541E}"/>
            </c:ext>
          </c:extLst>
        </c:ser>
        <c:ser>
          <c:idx val="2"/>
          <c:order val="2"/>
          <c:spPr>
            <a:solidFill>
              <a:srgbClr val="0E121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28C81E-1804-4E19-8703-2E44579E0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70A-4A51-8F71-132EA43D54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33D1A0-60C6-4C47-BA1B-A0055D05C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0A-4A51-8F71-132EA43D54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C445D4-AE57-442B-ABD9-F63C9013E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0A-4A51-8F71-132EA43D54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646EC3-AAED-4DA1-9EE9-CF952BB3C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0A-4A51-8F71-132EA43D54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657AFF-CFFB-431B-972B-85DBDBE41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70A-4A51-8F71-132EA43D54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216151-3878-4AD8-A02F-DDB504406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70A-4A51-8F71-132EA43D5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Processing!$I$9:$N$9</c:f>
              <c:strCache>
                <c:ptCount val="6"/>
                <c:pt idx="0">
                  <c:v>Steep1</c:v>
                </c:pt>
                <c:pt idx="1">
                  <c:v>Steep2</c:v>
                </c:pt>
                <c:pt idx="2">
                  <c:v>Steep3</c:v>
                </c:pt>
                <c:pt idx="3">
                  <c:v>Steep4</c:v>
                </c:pt>
                <c:pt idx="4">
                  <c:v>Steep5</c:v>
                </c:pt>
                <c:pt idx="5">
                  <c:v>Steep6</c:v>
                </c:pt>
              </c:strCache>
            </c:strRef>
          </c:cat>
          <c:val>
            <c:numRef>
              <c:f>Processing!$I$8:$N$8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Processing!$I$5:$N$5</c15:f>
                <c15:dlblRangeCache>
                  <c:ptCount val="6"/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70A-4A51-8F71-132EA43D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40474416"/>
        <c:axId val="440472336"/>
      </c:barChart>
      <c:catAx>
        <c:axId val="4404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2336"/>
        <c:crosses val="autoZero"/>
        <c:auto val="1"/>
        <c:lblAlgn val="ctr"/>
        <c:lblOffset val="100"/>
        <c:noMultiLvlLbl val="0"/>
      </c:catAx>
      <c:valAx>
        <c:axId val="440472336"/>
        <c:scaling>
          <c:orientation val="minMax"/>
          <c:max val="1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04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Processing!$B$34:$F$34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B8B-827D-FC47EAD9F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693392"/>
        <c:axId val="507693808"/>
      </c:barChart>
      <c:catAx>
        <c:axId val="507693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07693808"/>
        <c:crosses val="autoZero"/>
        <c:auto val="1"/>
        <c:lblAlgn val="ctr"/>
        <c:lblOffset val="100"/>
        <c:noMultiLvlLbl val="0"/>
      </c:catAx>
      <c:valAx>
        <c:axId val="507693808"/>
        <c:scaling>
          <c:orientation val="minMax"/>
          <c:max val="1.2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5076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Processing!$G$29:$L$29</c:f>
              <c:numCache>
                <c:formatCode>0%</c:formatCode>
                <c:ptCount val="6"/>
                <c:pt idx="0">
                  <c:v>0.45</c:v>
                </c:pt>
                <c:pt idx="1">
                  <c:v>0.45</c:v>
                </c:pt>
                <c:pt idx="2">
                  <c:v>0.5</c:v>
                </c:pt>
                <c:pt idx="3">
                  <c:v>0.65</c:v>
                </c:pt>
                <c:pt idx="4">
                  <c:v>0.7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0-40C5-9A53-4771AABF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97504"/>
        <c:axId val="397691792"/>
      </c:barChart>
      <c:catAx>
        <c:axId val="187697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97691792"/>
        <c:crosses val="autoZero"/>
        <c:auto val="1"/>
        <c:lblAlgn val="ctr"/>
        <c:lblOffset val="100"/>
        <c:noMultiLvlLbl val="0"/>
      </c:catAx>
      <c:valAx>
        <c:axId val="3976917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76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91000">
                    <a:srgbClr val="059BF9"/>
                  </a:gs>
                  <a:gs pos="0">
                    <a:srgbClr val="F31EF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9-46D9-99A8-5A5C676B397D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9000">
                    <a:srgbClr val="059BF9"/>
                  </a:gs>
                  <a:gs pos="100000">
                    <a:srgbClr val="28F1D1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9-46D9-99A8-5A5C676B397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91000">
                    <a:srgbClr val="00B050"/>
                  </a:gs>
                  <a:gs pos="0">
                    <a:srgbClr val="FCF709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9-46D9-99A8-5A5C676B397D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91000">
                    <a:srgbClr val="FCF709"/>
                  </a:gs>
                  <a:gs pos="0">
                    <a:srgbClr val="FC7923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9-46D9-99A8-5A5C676B397D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91000">
                    <a:srgbClr val="F31EFB"/>
                  </a:gs>
                  <a:gs pos="0">
                    <a:srgbClr val="FE0779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99-46D9-99A8-5A5C676B397D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91000">
                    <a:srgbClr val="8E25AB"/>
                  </a:gs>
                  <a:gs pos="0">
                    <a:srgbClr val="F31EFB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99-46D9-99A8-5A5C676B397D}"/>
              </c:ext>
            </c:extLst>
          </c:dPt>
          <c:val>
            <c:numRef>
              <c:f>Processing!$A$29:$F$29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50</c:v>
                </c:pt>
                <c:pt idx="3">
                  <c:v>65</c:v>
                </c:pt>
                <c:pt idx="4">
                  <c:v>70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99-46D9-99A8-5A5C676B397D}"/>
            </c:ext>
          </c:extLst>
        </c:ser>
        <c:ser>
          <c:idx val="2"/>
          <c:order val="1"/>
          <c:spPr>
            <a:solidFill>
              <a:srgbClr val="0E121B"/>
            </a:solidFill>
            <a:ln>
              <a:noFill/>
            </a:ln>
            <a:effectLst/>
          </c:spPr>
          <c:invertIfNegative val="0"/>
          <c:val>
            <c:numRef>
              <c:f>Processing!$A$30:$F$30</c:f>
              <c:numCache>
                <c:formatCode>General</c:formatCode>
                <c:ptCount val="6"/>
                <c:pt idx="0">
                  <c:v>55</c:v>
                </c:pt>
                <c:pt idx="1">
                  <c:v>55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99-46D9-99A8-5A5C676B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474978063"/>
        <c:axId val="474975983"/>
      </c:barChart>
      <c:catAx>
        <c:axId val="4749780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74975983"/>
        <c:crosses val="autoZero"/>
        <c:auto val="1"/>
        <c:lblAlgn val="ctr"/>
        <c:lblOffset val="100"/>
        <c:noMultiLvlLbl val="0"/>
      </c:catAx>
      <c:valAx>
        <c:axId val="474975983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749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AF44C4"/>
                </a:gs>
                <a:gs pos="100000">
                  <a:srgbClr val="AF44C4">
                    <a:alpha val="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val>
            <c:numRef>
              <c:f>Processing!$C$37:$C$77</c:f>
              <c:numCache>
                <c:formatCode>0.000</c:formatCode>
                <c:ptCount val="41"/>
                <c:pt idx="0">
                  <c:v>8.7873867246814841E-2</c:v>
                </c:pt>
                <c:pt idx="1">
                  <c:v>0.11917463752397217</c:v>
                </c:pt>
                <c:pt idx="2">
                  <c:v>0.15911901743645537</c:v>
                </c:pt>
                <c:pt idx="3">
                  <c:v>0.20915800257800291</c:v>
                </c:pt>
                <c:pt idx="4">
                  <c:v>0.2706705664732254</c:v>
                </c:pt>
                <c:pt idx="5">
                  <c:v>0.34484324778750564</c:v>
                </c:pt>
                <c:pt idx="6">
                  <c:v>0.43253033365977461</c:v>
                </c:pt>
                <c:pt idx="7">
                  <c:v>0.5341036704526867</c:v>
                </c:pt>
                <c:pt idx="8">
                  <c:v>0.64930493471669948</c:v>
                </c:pt>
                <c:pt idx="9">
                  <c:v>0.77711625502472825</c:v>
                </c:pt>
                <c:pt idx="10">
                  <c:v>0.93566672354322855</c:v>
                </c:pt>
                <c:pt idx="11">
                  <c:v>1.1021919820706905</c:v>
                </c:pt>
                <c:pt idx="12">
                  <c:v>1.2930613194252669</c:v>
                </c:pt>
                <c:pt idx="13">
                  <c:v>1.5238815023806964</c:v>
                </c:pt>
                <c:pt idx="14">
                  <c:v>1.7096792039780146</c:v>
                </c:pt>
                <c:pt idx="15">
                  <c:v>1.8451551247973292</c:v>
                </c:pt>
                <c:pt idx="16">
                  <c:v>1.9249938051691911</c:v>
                </c:pt>
                <c:pt idx="17">
                  <c:v>1.9682049847190553</c:v>
                </c:pt>
                <c:pt idx="18">
                  <c:v>1.9884664689526883</c:v>
                </c:pt>
                <c:pt idx="19">
                  <c:v>2.002435876520487</c:v>
                </c:pt>
                <c:pt idx="20">
                  <c:v>2.0099999999999998</c:v>
                </c:pt>
                <c:pt idx="21">
                  <c:v>2.002435876520487</c:v>
                </c:pt>
                <c:pt idx="22">
                  <c:v>1.9884664689526883</c:v>
                </c:pt>
                <c:pt idx="23">
                  <c:v>1.9682049847190553</c:v>
                </c:pt>
                <c:pt idx="24">
                  <c:v>1.9249938051691911</c:v>
                </c:pt>
                <c:pt idx="25">
                  <c:v>1.8451551247973292</c:v>
                </c:pt>
                <c:pt idx="26">
                  <c:v>1.7096792039780146</c:v>
                </c:pt>
                <c:pt idx="27">
                  <c:v>1.5238815023806964</c:v>
                </c:pt>
                <c:pt idx="28">
                  <c:v>1.2930613194252669</c:v>
                </c:pt>
                <c:pt idx="29">
                  <c:v>1.1021919820706905</c:v>
                </c:pt>
                <c:pt idx="30">
                  <c:v>0.93566672354322855</c:v>
                </c:pt>
                <c:pt idx="31">
                  <c:v>0.77711625502472825</c:v>
                </c:pt>
                <c:pt idx="32">
                  <c:v>0.64930493471669948</c:v>
                </c:pt>
                <c:pt idx="33">
                  <c:v>0.5341036704526867</c:v>
                </c:pt>
                <c:pt idx="34">
                  <c:v>0.43253033365977461</c:v>
                </c:pt>
                <c:pt idx="35">
                  <c:v>0.34484324778750564</c:v>
                </c:pt>
                <c:pt idx="36">
                  <c:v>0.2706705664732254</c:v>
                </c:pt>
                <c:pt idx="37">
                  <c:v>0.20915800257800291</c:v>
                </c:pt>
                <c:pt idx="38">
                  <c:v>0.15911901743645537</c:v>
                </c:pt>
                <c:pt idx="39">
                  <c:v>0.11917463752397217</c:v>
                </c:pt>
                <c:pt idx="40">
                  <c:v>8.7873867246814841E-2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1-407F-BA25-B476794D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0560"/>
        <c:axId val="453342224"/>
      </c:areaChart>
      <c:lineChart>
        <c:grouping val="standard"/>
        <c:varyColors val="0"/>
        <c:ser>
          <c:idx val="1"/>
          <c:order val="1"/>
          <c:spPr>
            <a:ln w="12700" cap="rnd">
              <a:gradFill>
                <a:gsLst>
                  <a:gs pos="0">
                    <a:srgbClr val="AF44C4"/>
                  </a:gs>
                  <a:gs pos="100000">
                    <a:srgbClr val="AF44C4">
                      <a:alpha val="0"/>
                    </a:srgb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Processing!$C$37:$C$77</c:f>
              <c:numCache>
                <c:formatCode>0.000</c:formatCode>
                <c:ptCount val="41"/>
                <c:pt idx="0">
                  <c:v>8.7873867246814841E-2</c:v>
                </c:pt>
                <c:pt idx="1">
                  <c:v>0.11917463752397217</c:v>
                </c:pt>
                <c:pt idx="2">
                  <c:v>0.15911901743645537</c:v>
                </c:pt>
                <c:pt idx="3">
                  <c:v>0.20915800257800291</c:v>
                </c:pt>
                <c:pt idx="4">
                  <c:v>0.2706705664732254</c:v>
                </c:pt>
                <c:pt idx="5">
                  <c:v>0.34484324778750564</c:v>
                </c:pt>
                <c:pt idx="6">
                  <c:v>0.43253033365977461</c:v>
                </c:pt>
                <c:pt idx="7">
                  <c:v>0.5341036704526867</c:v>
                </c:pt>
                <c:pt idx="8">
                  <c:v>0.64930493471669948</c:v>
                </c:pt>
                <c:pt idx="9">
                  <c:v>0.77711625502472825</c:v>
                </c:pt>
                <c:pt idx="10">
                  <c:v>0.93566672354322855</c:v>
                </c:pt>
                <c:pt idx="11">
                  <c:v>1.1021919820706905</c:v>
                </c:pt>
                <c:pt idx="12">
                  <c:v>1.2930613194252669</c:v>
                </c:pt>
                <c:pt idx="13">
                  <c:v>1.5238815023806964</c:v>
                </c:pt>
                <c:pt idx="14">
                  <c:v>1.7096792039780146</c:v>
                </c:pt>
                <c:pt idx="15">
                  <c:v>1.8451551247973292</c:v>
                </c:pt>
                <c:pt idx="16">
                  <c:v>1.9249938051691911</c:v>
                </c:pt>
                <c:pt idx="17">
                  <c:v>1.9682049847190553</c:v>
                </c:pt>
                <c:pt idx="18">
                  <c:v>1.9884664689526883</c:v>
                </c:pt>
                <c:pt idx="19">
                  <c:v>2.002435876520487</c:v>
                </c:pt>
                <c:pt idx="20">
                  <c:v>2.0099999999999998</c:v>
                </c:pt>
                <c:pt idx="21">
                  <c:v>2.002435876520487</c:v>
                </c:pt>
                <c:pt idx="22">
                  <c:v>1.9884664689526883</c:v>
                </c:pt>
                <c:pt idx="23">
                  <c:v>1.9682049847190553</c:v>
                </c:pt>
                <c:pt idx="24">
                  <c:v>1.9249938051691911</c:v>
                </c:pt>
                <c:pt idx="25">
                  <c:v>1.8451551247973292</c:v>
                </c:pt>
                <c:pt idx="26">
                  <c:v>1.7096792039780146</c:v>
                </c:pt>
                <c:pt idx="27">
                  <c:v>1.5238815023806964</c:v>
                </c:pt>
                <c:pt idx="28">
                  <c:v>1.2930613194252669</c:v>
                </c:pt>
                <c:pt idx="29">
                  <c:v>1.1021919820706905</c:v>
                </c:pt>
                <c:pt idx="30">
                  <c:v>0.93566672354322855</c:v>
                </c:pt>
                <c:pt idx="31">
                  <c:v>0.77711625502472825</c:v>
                </c:pt>
                <c:pt idx="32">
                  <c:v>0.64930493471669948</c:v>
                </c:pt>
                <c:pt idx="33">
                  <c:v>0.5341036704526867</c:v>
                </c:pt>
                <c:pt idx="34">
                  <c:v>0.43253033365977461</c:v>
                </c:pt>
                <c:pt idx="35">
                  <c:v>0.34484324778750564</c:v>
                </c:pt>
                <c:pt idx="36">
                  <c:v>0.2706705664732254</c:v>
                </c:pt>
                <c:pt idx="37">
                  <c:v>0.20915800257800291</c:v>
                </c:pt>
                <c:pt idx="38">
                  <c:v>0.15911901743645537</c:v>
                </c:pt>
                <c:pt idx="39">
                  <c:v>0.11917463752397217</c:v>
                </c:pt>
                <c:pt idx="40">
                  <c:v>8.7873867246814841E-2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31-407F-BA25-B476794D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0560"/>
        <c:axId val="453342224"/>
      </c:lineChart>
      <c:catAx>
        <c:axId val="4533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42224"/>
        <c:crosses val="autoZero"/>
        <c:auto val="1"/>
        <c:lblAlgn val="ctr"/>
        <c:lblOffset val="100"/>
        <c:noMultiLvlLbl val="0"/>
      </c:catAx>
      <c:valAx>
        <c:axId val="453342224"/>
        <c:scaling>
          <c:orientation val="minMax"/>
          <c:max val="12"/>
          <c:min val="0"/>
        </c:scaling>
        <c:delete val="1"/>
        <c:axPos val="l"/>
        <c:numFmt formatCode="0.000" sourceLinked="1"/>
        <c:majorTickMark val="none"/>
        <c:minorTickMark val="none"/>
        <c:tickLblPos val="nextTo"/>
        <c:crossAx val="4533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FE0779"/>
                </a:gs>
                <a:gs pos="100000">
                  <a:srgbClr val="FE0779">
                    <a:alpha val="0"/>
                  </a:srgbClr>
                </a:gs>
              </a:gsLst>
              <a:lin ang="5400000" scaled="1"/>
            </a:gradFill>
            <a:ln w="25400">
              <a:noFill/>
            </a:ln>
            <a:effectLst/>
          </c:spPr>
          <c:val>
            <c:numRef>
              <c:f>Processing!$F$37:$F$77</c:f>
              <c:numCache>
                <c:formatCode>0.000</c:formatCode>
                <c:ptCount val="41"/>
                <c:pt idx="0">
                  <c:v>0.17574773449362968</c:v>
                </c:pt>
                <c:pt idx="1">
                  <c:v>0.23834927504794434</c:v>
                </c:pt>
                <c:pt idx="2">
                  <c:v>0.31823803487291075</c:v>
                </c:pt>
                <c:pt idx="3">
                  <c:v>0.41831600515600581</c:v>
                </c:pt>
                <c:pt idx="4">
                  <c:v>0.54134113294645081</c:v>
                </c:pt>
                <c:pt idx="5">
                  <c:v>0.68968649557501127</c:v>
                </c:pt>
                <c:pt idx="6">
                  <c:v>0.86506066731954923</c:v>
                </c:pt>
                <c:pt idx="7">
                  <c:v>1.0682073409053734</c:v>
                </c:pt>
                <c:pt idx="8">
                  <c:v>1.298609869433399</c:v>
                </c:pt>
                <c:pt idx="9">
                  <c:v>1.5542325100494565</c:v>
                </c:pt>
                <c:pt idx="10">
                  <c:v>1.8713334470864571</c:v>
                </c:pt>
                <c:pt idx="11">
                  <c:v>2.2043839641413809</c:v>
                </c:pt>
                <c:pt idx="12">
                  <c:v>2.5861226388505338</c:v>
                </c:pt>
                <c:pt idx="13">
                  <c:v>3.0477630047613928</c:v>
                </c:pt>
                <c:pt idx="14">
                  <c:v>3.4193584079560293</c:v>
                </c:pt>
                <c:pt idx="15">
                  <c:v>3.6903102495946585</c:v>
                </c:pt>
                <c:pt idx="16">
                  <c:v>3.8499876103383821</c:v>
                </c:pt>
                <c:pt idx="17">
                  <c:v>3.9364099694381105</c:v>
                </c:pt>
                <c:pt idx="18">
                  <c:v>3.9769329379053766</c:v>
                </c:pt>
                <c:pt idx="19">
                  <c:v>4.0048717530409741</c:v>
                </c:pt>
                <c:pt idx="20">
                  <c:v>4.0199999999999996</c:v>
                </c:pt>
                <c:pt idx="21">
                  <c:v>4.0048717530409741</c:v>
                </c:pt>
                <c:pt idx="22">
                  <c:v>3.9769329379053766</c:v>
                </c:pt>
                <c:pt idx="23">
                  <c:v>3.9364099694381105</c:v>
                </c:pt>
                <c:pt idx="24">
                  <c:v>3.8499876103383821</c:v>
                </c:pt>
                <c:pt idx="25">
                  <c:v>3.6903102495946585</c:v>
                </c:pt>
                <c:pt idx="26">
                  <c:v>3.4193584079560293</c:v>
                </c:pt>
                <c:pt idx="27">
                  <c:v>3.0477630047613928</c:v>
                </c:pt>
                <c:pt idx="28">
                  <c:v>2.5861226388505338</c:v>
                </c:pt>
                <c:pt idx="29">
                  <c:v>2.2043839641413809</c:v>
                </c:pt>
                <c:pt idx="30">
                  <c:v>1.8713334470864571</c:v>
                </c:pt>
                <c:pt idx="31">
                  <c:v>1.5542325100494565</c:v>
                </c:pt>
                <c:pt idx="32">
                  <c:v>1.298609869433399</c:v>
                </c:pt>
                <c:pt idx="33">
                  <c:v>1.0682073409053734</c:v>
                </c:pt>
                <c:pt idx="34">
                  <c:v>0.86506066731954923</c:v>
                </c:pt>
                <c:pt idx="35">
                  <c:v>0.68968649557501127</c:v>
                </c:pt>
                <c:pt idx="36">
                  <c:v>0.54134113294645081</c:v>
                </c:pt>
                <c:pt idx="37">
                  <c:v>0.41831600515600581</c:v>
                </c:pt>
                <c:pt idx="38">
                  <c:v>0.31823803487291075</c:v>
                </c:pt>
                <c:pt idx="39">
                  <c:v>0.23834927504794434</c:v>
                </c:pt>
                <c:pt idx="40">
                  <c:v>0.17574773449362968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765-9A02-466DAD91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0560"/>
        <c:axId val="453342224"/>
      </c:areaChart>
      <c:lineChart>
        <c:grouping val="standard"/>
        <c:varyColors val="0"/>
        <c:ser>
          <c:idx val="1"/>
          <c:order val="1"/>
          <c:spPr>
            <a:ln w="12700" cap="rnd">
              <a:gradFill>
                <a:gsLst>
                  <a:gs pos="0">
                    <a:srgbClr val="FE0779"/>
                  </a:gs>
                  <a:gs pos="100000">
                    <a:srgbClr val="FE0779">
                      <a:alpha val="0"/>
                    </a:srgb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Processing!$F$37:$F$77</c:f>
              <c:numCache>
                <c:formatCode>0.000</c:formatCode>
                <c:ptCount val="41"/>
                <c:pt idx="0">
                  <c:v>0.17574773449362968</c:v>
                </c:pt>
                <c:pt idx="1">
                  <c:v>0.23834927504794434</c:v>
                </c:pt>
                <c:pt idx="2">
                  <c:v>0.31823803487291075</c:v>
                </c:pt>
                <c:pt idx="3">
                  <c:v>0.41831600515600581</c:v>
                </c:pt>
                <c:pt idx="4">
                  <c:v>0.54134113294645081</c:v>
                </c:pt>
                <c:pt idx="5">
                  <c:v>0.68968649557501127</c:v>
                </c:pt>
                <c:pt idx="6">
                  <c:v>0.86506066731954923</c:v>
                </c:pt>
                <c:pt idx="7">
                  <c:v>1.0682073409053734</c:v>
                </c:pt>
                <c:pt idx="8">
                  <c:v>1.298609869433399</c:v>
                </c:pt>
                <c:pt idx="9">
                  <c:v>1.5542325100494565</c:v>
                </c:pt>
                <c:pt idx="10">
                  <c:v>1.8713334470864571</c:v>
                </c:pt>
                <c:pt idx="11">
                  <c:v>2.2043839641413809</c:v>
                </c:pt>
                <c:pt idx="12">
                  <c:v>2.5861226388505338</c:v>
                </c:pt>
                <c:pt idx="13">
                  <c:v>3.0477630047613928</c:v>
                </c:pt>
                <c:pt idx="14">
                  <c:v>3.4193584079560293</c:v>
                </c:pt>
                <c:pt idx="15">
                  <c:v>3.6903102495946585</c:v>
                </c:pt>
                <c:pt idx="16">
                  <c:v>3.8499876103383821</c:v>
                </c:pt>
                <c:pt idx="17">
                  <c:v>3.9364099694381105</c:v>
                </c:pt>
                <c:pt idx="18">
                  <c:v>3.9769329379053766</c:v>
                </c:pt>
                <c:pt idx="19">
                  <c:v>4.0048717530409741</c:v>
                </c:pt>
                <c:pt idx="20">
                  <c:v>4.0199999999999996</c:v>
                </c:pt>
                <c:pt idx="21">
                  <c:v>4.0048717530409741</c:v>
                </c:pt>
                <c:pt idx="22">
                  <c:v>3.9769329379053766</c:v>
                </c:pt>
                <c:pt idx="23">
                  <c:v>3.9364099694381105</c:v>
                </c:pt>
                <c:pt idx="24">
                  <c:v>3.8499876103383821</c:v>
                </c:pt>
                <c:pt idx="25">
                  <c:v>3.6903102495946585</c:v>
                </c:pt>
                <c:pt idx="26">
                  <c:v>3.4193584079560293</c:v>
                </c:pt>
                <c:pt idx="27">
                  <c:v>3.0477630047613928</c:v>
                </c:pt>
                <c:pt idx="28">
                  <c:v>2.5861226388505338</c:v>
                </c:pt>
                <c:pt idx="29">
                  <c:v>2.2043839641413809</c:v>
                </c:pt>
                <c:pt idx="30">
                  <c:v>1.8713334470864571</c:v>
                </c:pt>
                <c:pt idx="31">
                  <c:v>1.5542325100494565</c:v>
                </c:pt>
                <c:pt idx="32">
                  <c:v>1.298609869433399</c:v>
                </c:pt>
                <c:pt idx="33">
                  <c:v>1.0682073409053734</c:v>
                </c:pt>
                <c:pt idx="34">
                  <c:v>0.86506066731954923</c:v>
                </c:pt>
                <c:pt idx="35">
                  <c:v>0.68968649557501127</c:v>
                </c:pt>
                <c:pt idx="36">
                  <c:v>0.54134113294645081</c:v>
                </c:pt>
                <c:pt idx="37">
                  <c:v>0.41831600515600581</c:v>
                </c:pt>
                <c:pt idx="38">
                  <c:v>0.31823803487291075</c:v>
                </c:pt>
                <c:pt idx="39">
                  <c:v>0.23834927504794434</c:v>
                </c:pt>
                <c:pt idx="40">
                  <c:v>0.17574773449362968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49-4765-9A02-466DAD91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0560"/>
        <c:axId val="453342224"/>
      </c:lineChart>
      <c:catAx>
        <c:axId val="4533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42224"/>
        <c:crosses val="autoZero"/>
        <c:auto val="1"/>
        <c:lblAlgn val="ctr"/>
        <c:lblOffset val="100"/>
        <c:noMultiLvlLbl val="0"/>
      </c:catAx>
      <c:valAx>
        <c:axId val="453342224"/>
        <c:scaling>
          <c:orientation val="minMax"/>
          <c:max val="12"/>
          <c:min val="0"/>
        </c:scaling>
        <c:delete val="1"/>
        <c:axPos val="l"/>
        <c:numFmt formatCode="0.000" sourceLinked="1"/>
        <c:majorTickMark val="none"/>
        <c:minorTickMark val="none"/>
        <c:tickLblPos val="nextTo"/>
        <c:crossAx val="4533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FC7923"/>
                </a:gs>
                <a:gs pos="100000">
                  <a:srgbClr val="FC7923">
                    <a:alpha val="0"/>
                  </a:srgbClr>
                </a:gs>
              </a:gsLst>
              <a:lin ang="5400000" scaled="1"/>
            </a:gradFill>
            <a:ln w="25400">
              <a:noFill/>
            </a:ln>
            <a:effectLst/>
          </c:spPr>
          <c:val>
            <c:numRef>
              <c:f>Processing!$I$37:$I$77</c:f>
              <c:numCache>
                <c:formatCode>0.000</c:formatCode>
                <c:ptCount val="41"/>
                <c:pt idx="0">
                  <c:v>0.26362160174044452</c:v>
                </c:pt>
                <c:pt idx="1">
                  <c:v>0.35752391257191651</c:v>
                </c:pt>
                <c:pt idx="2">
                  <c:v>0.47735705230936609</c:v>
                </c:pt>
                <c:pt idx="3">
                  <c:v>0.62747400773400874</c:v>
                </c:pt>
                <c:pt idx="4">
                  <c:v>0.81201169941967621</c:v>
                </c:pt>
                <c:pt idx="5">
                  <c:v>1.0345297433625169</c:v>
                </c:pt>
                <c:pt idx="6">
                  <c:v>1.2975910009793239</c:v>
                </c:pt>
                <c:pt idx="7">
                  <c:v>1.6023110113580601</c:v>
                </c:pt>
                <c:pt idx="8">
                  <c:v>1.9479148041500984</c:v>
                </c:pt>
                <c:pt idx="9">
                  <c:v>2.3313487650741846</c:v>
                </c:pt>
                <c:pt idx="10">
                  <c:v>2.8070001706296854</c:v>
                </c:pt>
                <c:pt idx="11">
                  <c:v>3.3065759462120714</c:v>
                </c:pt>
                <c:pt idx="12">
                  <c:v>3.8791839582758003</c:v>
                </c:pt>
                <c:pt idx="13">
                  <c:v>4.5716445071420893</c:v>
                </c:pt>
                <c:pt idx="14">
                  <c:v>5.1290376119340433</c:v>
                </c:pt>
                <c:pt idx="15">
                  <c:v>5.5354653743919879</c:v>
                </c:pt>
                <c:pt idx="16">
                  <c:v>5.7749814155075736</c:v>
                </c:pt>
                <c:pt idx="17">
                  <c:v>5.9046149541571653</c:v>
                </c:pt>
                <c:pt idx="18">
                  <c:v>5.9653994068580651</c:v>
                </c:pt>
                <c:pt idx="19">
                  <c:v>6.0073076295614616</c:v>
                </c:pt>
                <c:pt idx="20">
                  <c:v>6.03</c:v>
                </c:pt>
                <c:pt idx="21">
                  <c:v>6.0073076295614616</c:v>
                </c:pt>
                <c:pt idx="22">
                  <c:v>5.9653994068580651</c:v>
                </c:pt>
                <c:pt idx="23">
                  <c:v>5.9046149541571653</c:v>
                </c:pt>
                <c:pt idx="24">
                  <c:v>5.7749814155075736</c:v>
                </c:pt>
                <c:pt idx="25">
                  <c:v>5.5354653743919879</c:v>
                </c:pt>
                <c:pt idx="26">
                  <c:v>5.1290376119340433</c:v>
                </c:pt>
                <c:pt idx="27">
                  <c:v>4.5716445071420893</c:v>
                </c:pt>
                <c:pt idx="28">
                  <c:v>3.8791839582758003</c:v>
                </c:pt>
                <c:pt idx="29">
                  <c:v>3.3065759462120714</c:v>
                </c:pt>
                <c:pt idx="30">
                  <c:v>2.8070001706296854</c:v>
                </c:pt>
                <c:pt idx="31">
                  <c:v>2.3313487650741846</c:v>
                </c:pt>
                <c:pt idx="32">
                  <c:v>1.9479148041500984</c:v>
                </c:pt>
                <c:pt idx="33">
                  <c:v>1.6023110113580601</c:v>
                </c:pt>
                <c:pt idx="34">
                  <c:v>1.2975910009793239</c:v>
                </c:pt>
                <c:pt idx="35">
                  <c:v>1.0345297433625169</c:v>
                </c:pt>
                <c:pt idx="36">
                  <c:v>0.81201169941967621</c:v>
                </c:pt>
                <c:pt idx="37">
                  <c:v>0.62747400773400874</c:v>
                </c:pt>
                <c:pt idx="38">
                  <c:v>0.47735705230936609</c:v>
                </c:pt>
                <c:pt idx="39">
                  <c:v>0.35752391257191651</c:v>
                </c:pt>
                <c:pt idx="40">
                  <c:v>0.26362160174044452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7A3-B046-95A2CBAB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0560"/>
        <c:axId val="453342224"/>
      </c:areaChart>
      <c:lineChart>
        <c:grouping val="standard"/>
        <c:varyColors val="0"/>
        <c:ser>
          <c:idx val="1"/>
          <c:order val="1"/>
          <c:spPr>
            <a:ln w="12700" cap="rnd">
              <a:gradFill>
                <a:gsLst>
                  <a:gs pos="0">
                    <a:srgbClr val="FC7923"/>
                  </a:gs>
                  <a:gs pos="100000">
                    <a:srgbClr val="FC7923">
                      <a:alpha val="0"/>
                    </a:srgb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Processing!$I$37:$I$77</c:f>
              <c:numCache>
                <c:formatCode>0.000</c:formatCode>
                <c:ptCount val="41"/>
                <c:pt idx="0">
                  <c:v>0.26362160174044452</c:v>
                </c:pt>
                <c:pt idx="1">
                  <c:v>0.35752391257191651</c:v>
                </c:pt>
                <c:pt idx="2">
                  <c:v>0.47735705230936609</c:v>
                </c:pt>
                <c:pt idx="3">
                  <c:v>0.62747400773400874</c:v>
                </c:pt>
                <c:pt idx="4">
                  <c:v>0.81201169941967621</c:v>
                </c:pt>
                <c:pt idx="5">
                  <c:v>1.0345297433625169</c:v>
                </c:pt>
                <c:pt idx="6">
                  <c:v>1.2975910009793239</c:v>
                </c:pt>
                <c:pt idx="7">
                  <c:v>1.6023110113580601</c:v>
                </c:pt>
                <c:pt idx="8">
                  <c:v>1.9479148041500984</c:v>
                </c:pt>
                <c:pt idx="9">
                  <c:v>2.3313487650741846</c:v>
                </c:pt>
                <c:pt idx="10">
                  <c:v>2.8070001706296854</c:v>
                </c:pt>
                <c:pt idx="11">
                  <c:v>3.3065759462120714</c:v>
                </c:pt>
                <c:pt idx="12">
                  <c:v>3.8791839582758003</c:v>
                </c:pt>
                <c:pt idx="13">
                  <c:v>4.5716445071420893</c:v>
                </c:pt>
                <c:pt idx="14">
                  <c:v>5.1290376119340433</c:v>
                </c:pt>
                <c:pt idx="15">
                  <c:v>5.5354653743919879</c:v>
                </c:pt>
                <c:pt idx="16">
                  <c:v>5.7749814155075736</c:v>
                </c:pt>
                <c:pt idx="17">
                  <c:v>5.9046149541571653</c:v>
                </c:pt>
                <c:pt idx="18">
                  <c:v>5.9653994068580651</c:v>
                </c:pt>
                <c:pt idx="19">
                  <c:v>6.0073076295614616</c:v>
                </c:pt>
                <c:pt idx="20">
                  <c:v>6.03</c:v>
                </c:pt>
                <c:pt idx="21">
                  <c:v>6.0073076295614616</c:v>
                </c:pt>
                <c:pt idx="22">
                  <c:v>5.9653994068580651</c:v>
                </c:pt>
                <c:pt idx="23">
                  <c:v>5.9046149541571653</c:v>
                </c:pt>
                <c:pt idx="24">
                  <c:v>5.7749814155075736</c:v>
                </c:pt>
                <c:pt idx="25">
                  <c:v>5.5354653743919879</c:v>
                </c:pt>
                <c:pt idx="26">
                  <c:v>5.1290376119340433</c:v>
                </c:pt>
                <c:pt idx="27">
                  <c:v>4.5716445071420893</c:v>
                </c:pt>
                <c:pt idx="28">
                  <c:v>3.8791839582758003</c:v>
                </c:pt>
                <c:pt idx="29">
                  <c:v>3.3065759462120714</c:v>
                </c:pt>
                <c:pt idx="30">
                  <c:v>2.8070001706296854</c:v>
                </c:pt>
                <c:pt idx="31">
                  <c:v>2.3313487650741846</c:v>
                </c:pt>
                <c:pt idx="32">
                  <c:v>1.9479148041500984</c:v>
                </c:pt>
                <c:pt idx="33">
                  <c:v>1.6023110113580601</c:v>
                </c:pt>
                <c:pt idx="34">
                  <c:v>1.2975910009793239</c:v>
                </c:pt>
                <c:pt idx="35">
                  <c:v>1.0345297433625169</c:v>
                </c:pt>
                <c:pt idx="36">
                  <c:v>0.81201169941967621</c:v>
                </c:pt>
                <c:pt idx="37">
                  <c:v>0.62747400773400874</c:v>
                </c:pt>
                <c:pt idx="38">
                  <c:v>0.47735705230936609</c:v>
                </c:pt>
                <c:pt idx="39">
                  <c:v>0.35752391257191651</c:v>
                </c:pt>
                <c:pt idx="40">
                  <c:v>0.26362160174044452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16-47A3-B046-95A2CBAB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0560"/>
        <c:axId val="453342224"/>
      </c:lineChart>
      <c:catAx>
        <c:axId val="4533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42224"/>
        <c:crosses val="autoZero"/>
        <c:auto val="1"/>
        <c:lblAlgn val="ctr"/>
        <c:lblOffset val="100"/>
        <c:noMultiLvlLbl val="0"/>
      </c:catAx>
      <c:valAx>
        <c:axId val="453342224"/>
        <c:scaling>
          <c:orientation val="minMax"/>
          <c:max val="12"/>
          <c:min val="0"/>
        </c:scaling>
        <c:delete val="1"/>
        <c:axPos val="l"/>
        <c:numFmt formatCode="0.000" sourceLinked="1"/>
        <c:majorTickMark val="out"/>
        <c:minorTickMark val="none"/>
        <c:tickLblPos val="nextTo"/>
        <c:crossAx val="4533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FCF709"/>
                </a:gs>
                <a:gs pos="100000">
                  <a:srgbClr val="FCF709">
                    <a:alpha val="0"/>
                  </a:srgbClr>
                </a:gs>
              </a:gsLst>
              <a:lin ang="5400000" scaled="1"/>
            </a:gradFill>
            <a:ln w="25400">
              <a:noFill/>
            </a:ln>
            <a:effectLst/>
          </c:spPr>
          <c:val>
            <c:numRef>
              <c:f>Processing!$L$37:$L$77</c:f>
              <c:numCache>
                <c:formatCode>0.000</c:formatCode>
                <c:ptCount val="41"/>
                <c:pt idx="0">
                  <c:v>0.35149546898725936</c:v>
                </c:pt>
                <c:pt idx="1">
                  <c:v>0.47669855009588868</c:v>
                </c:pt>
                <c:pt idx="2">
                  <c:v>0.63647606974582149</c:v>
                </c:pt>
                <c:pt idx="3">
                  <c:v>0.83663201031201162</c:v>
                </c:pt>
                <c:pt idx="4">
                  <c:v>1.0826822658929016</c:v>
                </c:pt>
                <c:pt idx="5">
                  <c:v>1.3793729911500225</c:v>
                </c:pt>
                <c:pt idx="6">
                  <c:v>1.7301213346390985</c:v>
                </c:pt>
                <c:pt idx="7">
                  <c:v>2.1364146818107468</c:v>
                </c:pt>
                <c:pt idx="8">
                  <c:v>2.5972197388667979</c:v>
                </c:pt>
                <c:pt idx="9">
                  <c:v>3.108465020098913</c:v>
                </c:pt>
                <c:pt idx="10">
                  <c:v>3.7426668941729142</c:v>
                </c:pt>
                <c:pt idx="11">
                  <c:v>4.4087679282827619</c:v>
                </c:pt>
                <c:pt idx="12">
                  <c:v>5.1722452777010677</c:v>
                </c:pt>
                <c:pt idx="13">
                  <c:v>6.0955260095227857</c:v>
                </c:pt>
                <c:pt idx="14">
                  <c:v>6.8387168159120586</c:v>
                </c:pt>
                <c:pt idx="15">
                  <c:v>7.380620499189317</c:v>
                </c:pt>
                <c:pt idx="16">
                  <c:v>7.6999752206767642</c:v>
                </c:pt>
                <c:pt idx="17">
                  <c:v>7.872819938876221</c:v>
                </c:pt>
                <c:pt idx="18">
                  <c:v>7.9538658758107532</c:v>
                </c:pt>
                <c:pt idx="19">
                  <c:v>8.0097435060819482</c:v>
                </c:pt>
                <c:pt idx="20">
                  <c:v>8.0399999999999991</c:v>
                </c:pt>
                <c:pt idx="21">
                  <c:v>8.0097435060819482</c:v>
                </c:pt>
                <c:pt idx="22">
                  <c:v>7.9538658758107532</c:v>
                </c:pt>
                <c:pt idx="23">
                  <c:v>7.872819938876221</c:v>
                </c:pt>
                <c:pt idx="24">
                  <c:v>7.6999752206767642</c:v>
                </c:pt>
                <c:pt idx="25">
                  <c:v>7.380620499189317</c:v>
                </c:pt>
                <c:pt idx="26">
                  <c:v>6.8387168159120586</c:v>
                </c:pt>
                <c:pt idx="27">
                  <c:v>6.0955260095227857</c:v>
                </c:pt>
                <c:pt idx="28">
                  <c:v>5.1722452777010677</c:v>
                </c:pt>
                <c:pt idx="29">
                  <c:v>4.4087679282827619</c:v>
                </c:pt>
                <c:pt idx="30">
                  <c:v>3.7426668941729142</c:v>
                </c:pt>
                <c:pt idx="31">
                  <c:v>3.108465020098913</c:v>
                </c:pt>
                <c:pt idx="32">
                  <c:v>2.5972197388667979</c:v>
                </c:pt>
                <c:pt idx="33">
                  <c:v>2.1364146818107468</c:v>
                </c:pt>
                <c:pt idx="34">
                  <c:v>1.7301213346390985</c:v>
                </c:pt>
                <c:pt idx="35">
                  <c:v>1.3793729911500225</c:v>
                </c:pt>
                <c:pt idx="36">
                  <c:v>1.0826822658929016</c:v>
                </c:pt>
                <c:pt idx="37">
                  <c:v>0.83663201031201162</c:v>
                </c:pt>
                <c:pt idx="38">
                  <c:v>0.63647606974582149</c:v>
                </c:pt>
                <c:pt idx="39">
                  <c:v>0.47669855009588868</c:v>
                </c:pt>
                <c:pt idx="40">
                  <c:v>0.35149546898725936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C90-8726-7974906C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0560"/>
        <c:axId val="453342224"/>
      </c:areaChart>
      <c:lineChart>
        <c:grouping val="standard"/>
        <c:varyColors val="0"/>
        <c:ser>
          <c:idx val="1"/>
          <c:order val="1"/>
          <c:spPr>
            <a:ln w="12700" cap="rnd">
              <a:gradFill>
                <a:gsLst>
                  <a:gs pos="0">
                    <a:srgbClr val="FCF709"/>
                  </a:gs>
                  <a:gs pos="100000">
                    <a:srgbClr val="FCF709">
                      <a:alpha val="0"/>
                    </a:srgb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Processing!$L$37:$L$77</c:f>
              <c:numCache>
                <c:formatCode>0.000</c:formatCode>
                <c:ptCount val="41"/>
                <c:pt idx="0">
                  <c:v>0.35149546898725936</c:v>
                </c:pt>
                <c:pt idx="1">
                  <c:v>0.47669855009588868</c:v>
                </c:pt>
                <c:pt idx="2">
                  <c:v>0.63647606974582149</c:v>
                </c:pt>
                <c:pt idx="3">
                  <c:v>0.83663201031201162</c:v>
                </c:pt>
                <c:pt idx="4">
                  <c:v>1.0826822658929016</c:v>
                </c:pt>
                <c:pt idx="5">
                  <c:v>1.3793729911500225</c:v>
                </c:pt>
                <c:pt idx="6">
                  <c:v>1.7301213346390985</c:v>
                </c:pt>
                <c:pt idx="7">
                  <c:v>2.1364146818107468</c:v>
                </c:pt>
                <c:pt idx="8">
                  <c:v>2.5972197388667979</c:v>
                </c:pt>
                <c:pt idx="9">
                  <c:v>3.108465020098913</c:v>
                </c:pt>
                <c:pt idx="10">
                  <c:v>3.7426668941729142</c:v>
                </c:pt>
                <c:pt idx="11">
                  <c:v>4.4087679282827619</c:v>
                </c:pt>
                <c:pt idx="12">
                  <c:v>5.1722452777010677</c:v>
                </c:pt>
                <c:pt idx="13">
                  <c:v>6.0955260095227857</c:v>
                </c:pt>
                <c:pt idx="14">
                  <c:v>6.8387168159120586</c:v>
                </c:pt>
                <c:pt idx="15">
                  <c:v>7.380620499189317</c:v>
                </c:pt>
                <c:pt idx="16">
                  <c:v>7.6999752206767642</c:v>
                </c:pt>
                <c:pt idx="17">
                  <c:v>7.872819938876221</c:v>
                </c:pt>
                <c:pt idx="18">
                  <c:v>7.9538658758107532</c:v>
                </c:pt>
                <c:pt idx="19">
                  <c:v>8.0097435060819482</c:v>
                </c:pt>
                <c:pt idx="20">
                  <c:v>8.0399999999999991</c:v>
                </c:pt>
                <c:pt idx="21">
                  <c:v>8.0097435060819482</c:v>
                </c:pt>
                <c:pt idx="22">
                  <c:v>7.9538658758107532</c:v>
                </c:pt>
                <c:pt idx="23">
                  <c:v>7.872819938876221</c:v>
                </c:pt>
                <c:pt idx="24">
                  <c:v>7.6999752206767642</c:v>
                </c:pt>
                <c:pt idx="25">
                  <c:v>7.380620499189317</c:v>
                </c:pt>
                <c:pt idx="26">
                  <c:v>6.8387168159120586</c:v>
                </c:pt>
                <c:pt idx="27">
                  <c:v>6.0955260095227857</c:v>
                </c:pt>
                <c:pt idx="28">
                  <c:v>5.1722452777010677</c:v>
                </c:pt>
                <c:pt idx="29">
                  <c:v>4.4087679282827619</c:v>
                </c:pt>
                <c:pt idx="30">
                  <c:v>3.7426668941729142</c:v>
                </c:pt>
                <c:pt idx="31">
                  <c:v>3.108465020098913</c:v>
                </c:pt>
                <c:pt idx="32">
                  <c:v>2.5972197388667979</c:v>
                </c:pt>
                <c:pt idx="33">
                  <c:v>2.1364146818107468</c:v>
                </c:pt>
                <c:pt idx="34">
                  <c:v>1.7301213346390985</c:v>
                </c:pt>
                <c:pt idx="35">
                  <c:v>1.3793729911500225</c:v>
                </c:pt>
                <c:pt idx="36">
                  <c:v>1.0826822658929016</c:v>
                </c:pt>
                <c:pt idx="37">
                  <c:v>0.83663201031201162</c:v>
                </c:pt>
                <c:pt idx="38">
                  <c:v>0.63647606974582149</c:v>
                </c:pt>
                <c:pt idx="39">
                  <c:v>0.47669855009588868</c:v>
                </c:pt>
                <c:pt idx="40">
                  <c:v>0.35149546898725936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22-4C90-8726-7974906C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0560"/>
        <c:axId val="453342224"/>
      </c:lineChart>
      <c:catAx>
        <c:axId val="4533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42224"/>
        <c:crosses val="autoZero"/>
        <c:auto val="1"/>
        <c:lblAlgn val="ctr"/>
        <c:lblOffset val="100"/>
        <c:noMultiLvlLbl val="0"/>
      </c:catAx>
      <c:valAx>
        <c:axId val="453342224"/>
        <c:scaling>
          <c:orientation val="minMax"/>
          <c:max val="12"/>
          <c:min val="0"/>
        </c:scaling>
        <c:delete val="1"/>
        <c:axPos val="l"/>
        <c:numFmt formatCode="0.000" sourceLinked="1"/>
        <c:majorTickMark val="none"/>
        <c:minorTickMark val="none"/>
        <c:tickLblPos val="nextTo"/>
        <c:crossAx val="4533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rgbClr val="28F1D1"/>
                </a:gs>
                <a:gs pos="100000">
                  <a:srgbClr val="28F1D1">
                    <a:alpha val="0"/>
                  </a:srgbClr>
                </a:gs>
              </a:gsLst>
              <a:lin ang="5400000" scaled="1"/>
            </a:gradFill>
            <a:ln w="25400">
              <a:noFill/>
            </a:ln>
            <a:effectLst/>
          </c:spPr>
          <c:val>
            <c:numRef>
              <c:f>Processing!$O$37:$O$77</c:f>
              <c:numCache>
                <c:formatCode>0.000</c:formatCode>
                <c:ptCount val="41"/>
                <c:pt idx="0">
                  <c:v>0.4393693362340742</c:v>
                </c:pt>
                <c:pt idx="1">
                  <c:v>0.59587318761986086</c:v>
                </c:pt>
                <c:pt idx="2">
                  <c:v>0.79559508718227689</c:v>
                </c:pt>
                <c:pt idx="3">
                  <c:v>1.0457900128900146</c:v>
                </c:pt>
                <c:pt idx="4">
                  <c:v>1.353352832366127</c:v>
                </c:pt>
                <c:pt idx="5">
                  <c:v>1.7242162389375282</c:v>
                </c:pt>
                <c:pt idx="6">
                  <c:v>2.162651668298873</c:v>
                </c:pt>
                <c:pt idx="7">
                  <c:v>2.6705183522634335</c:v>
                </c:pt>
                <c:pt idx="8">
                  <c:v>3.2465246735834974</c:v>
                </c:pt>
                <c:pt idx="9">
                  <c:v>3.8855812751236414</c:v>
                </c:pt>
                <c:pt idx="10">
                  <c:v>4.6783336177161425</c:v>
                </c:pt>
                <c:pt idx="11">
                  <c:v>5.5109599103534519</c:v>
                </c:pt>
                <c:pt idx="12">
                  <c:v>6.4653065971263342</c:v>
                </c:pt>
                <c:pt idx="13">
                  <c:v>7.6194075119034812</c:v>
                </c:pt>
                <c:pt idx="14">
                  <c:v>8.5483960198900739</c:v>
                </c:pt>
                <c:pt idx="15">
                  <c:v>9.225775623986646</c:v>
                </c:pt>
                <c:pt idx="16">
                  <c:v>9.6249690258459548</c:v>
                </c:pt>
                <c:pt idx="17">
                  <c:v>9.8410249235952758</c:v>
                </c:pt>
                <c:pt idx="18">
                  <c:v>9.9423323447634413</c:v>
                </c:pt>
                <c:pt idx="19">
                  <c:v>10.012179382602435</c:v>
                </c:pt>
                <c:pt idx="20">
                  <c:v>10.050000000000001</c:v>
                </c:pt>
                <c:pt idx="21">
                  <c:v>10.012179382602435</c:v>
                </c:pt>
                <c:pt idx="22">
                  <c:v>9.9423323447634413</c:v>
                </c:pt>
                <c:pt idx="23">
                  <c:v>9.8410249235952758</c:v>
                </c:pt>
                <c:pt idx="24">
                  <c:v>9.6249690258459548</c:v>
                </c:pt>
                <c:pt idx="25">
                  <c:v>9.225775623986646</c:v>
                </c:pt>
                <c:pt idx="26">
                  <c:v>8.5483960198900739</c:v>
                </c:pt>
                <c:pt idx="27">
                  <c:v>7.6194075119034812</c:v>
                </c:pt>
                <c:pt idx="28">
                  <c:v>6.4653065971263342</c:v>
                </c:pt>
                <c:pt idx="29">
                  <c:v>5.5109599103534519</c:v>
                </c:pt>
                <c:pt idx="30">
                  <c:v>4.6783336177161425</c:v>
                </c:pt>
                <c:pt idx="31">
                  <c:v>3.8855812751236414</c:v>
                </c:pt>
                <c:pt idx="32">
                  <c:v>3.2465246735834974</c:v>
                </c:pt>
                <c:pt idx="33">
                  <c:v>2.6705183522634335</c:v>
                </c:pt>
                <c:pt idx="34">
                  <c:v>2.162651668298873</c:v>
                </c:pt>
                <c:pt idx="35">
                  <c:v>1.7242162389375282</c:v>
                </c:pt>
                <c:pt idx="36">
                  <c:v>1.353352832366127</c:v>
                </c:pt>
                <c:pt idx="37">
                  <c:v>1.0457900128900146</c:v>
                </c:pt>
                <c:pt idx="38">
                  <c:v>0.79559508718227689</c:v>
                </c:pt>
                <c:pt idx="39">
                  <c:v>0.59587318761986086</c:v>
                </c:pt>
                <c:pt idx="40">
                  <c:v>0.4393693362340742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A-452F-AAFE-CC6A3939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0560"/>
        <c:axId val="453342224"/>
      </c:areaChart>
      <c:lineChart>
        <c:grouping val="standard"/>
        <c:varyColors val="0"/>
        <c:ser>
          <c:idx val="1"/>
          <c:order val="1"/>
          <c:spPr>
            <a:ln w="12700" cap="rnd">
              <a:gradFill>
                <a:gsLst>
                  <a:gs pos="0">
                    <a:srgbClr val="28F1D1"/>
                  </a:gs>
                  <a:gs pos="100000">
                    <a:srgbClr val="28F1D1">
                      <a:alpha val="0"/>
                    </a:srgb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Processing!$O$37:$O$77</c:f>
              <c:numCache>
                <c:formatCode>0.000</c:formatCode>
                <c:ptCount val="41"/>
                <c:pt idx="0">
                  <c:v>0.4393693362340742</c:v>
                </c:pt>
                <c:pt idx="1">
                  <c:v>0.59587318761986086</c:v>
                </c:pt>
                <c:pt idx="2">
                  <c:v>0.79559508718227689</c:v>
                </c:pt>
                <c:pt idx="3">
                  <c:v>1.0457900128900146</c:v>
                </c:pt>
                <c:pt idx="4">
                  <c:v>1.353352832366127</c:v>
                </c:pt>
                <c:pt idx="5">
                  <c:v>1.7242162389375282</c:v>
                </c:pt>
                <c:pt idx="6">
                  <c:v>2.162651668298873</c:v>
                </c:pt>
                <c:pt idx="7">
                  <c:v>2.6705183522634335</c:v>
                </c:pt>
                <c:pt idx="8">
                  <c:v>3.2465246735834974</c:v>
                </c:pt>
                <c:pt idx="9">
                  <c:v>3.8855812751236414</c:v>
                </c:pt>
                <c:pt idx="10">
                  <c:v>4.6783336177161425</c:v>
                </c:pt>
                <c:pt idx="11">
                  <c:v>5.5109599103534519</c:v>
                </c:pt>
                <c:pt idx="12">
                  <c:v>6.4653065971263342</c:v>
                </c:pt>
                <c:pt idx="13">
                  <c:v>7.6194075119034812</c:v>
                </c:pt>
                <c:pt idx="14">
                  <c:v>8.5483960198900739</c:v>
                </c:pt>
                <c:pt idx="15">
                  <c:v>9.225775623986646</c:v>
                </c:pt>
                <c:pt idx="16">
                  <c:v>9.6249690258459548</c:v>
                </c:pt>
                <c:pt idx="17">
                  <c:v>9.8410249235952758</c:v>
                </c:pt>
                <c:pt idx="18">
                  <c:v>9.9423323447634413</c:v>
                </c:pt>
                <c:pt idx="19">
                  <c:v>10.012179382602435</c:v>
                </c:pt>
                <c:pt idx="20">
                  <c:v>10.050000000000001</c:v>
                </c:pt>
                <c:pt idx="21">
                  <c:v>10.012179382602435</c:v>
                </c:pt>
                <c:pt idx="22">
                  <c:v>9.9423323447634413</c:v>
                </c:pt>
                <c:pt idx="23">
                  <c:v>9.8410249235952758</c:v>
                </c:pt>
                <c:pt idx="24">
                  <c:v>9.6249690258459548</c:v>
                </c:pt>
                <c:pt idx="25">
                  <c:v>9.225775623986646</c:v>
                </c:pt>
                <c:pt idx="26">
                  <c:v>8.5483960198900739</c:v>
                </c:pt>
                <c:pt idx="27">
                  <c:v>7.6194075119034812</c:v>
                </c:pt>
                <c:pt idx="28">
                  <c:v>6.4653065971263342</c:v>
                </c:pt>
                <c:pt idx="29">
                  <c:v>5.5109599103534519</c:v>
                </c:pt>
                <c:pt idx="30">
                  <c:v>4.6783336177161425</c:v>
                </c:pt>
                <c:pt idx="31">
                  <c:v>3.8855812751236414</c:v>
                </c:pt>
                <c:pt idx="32">
                  <c:v>3.2465246735834974</c:v>
                </c:pt>
                <c:pt idx="33">
                  <c:v>2.6705183522634335</c:v>
                </c:pt>
                <c:pt idx="34">
                  <c:v>2.162651668298873</c:v>
                </c:pt>
                <c:pt idx="35">
                  <c:v>1.7242162389375282</c:v>
                </c:pt>
                <c:pt idx="36">
                  <c:v>1.353352832366127</c:v>
                </c:pt>
                <c:pt idx="37">
                  <c:v>1.0457900128900146</c:v>
                </c:pt>
                <c:pt idx="38">
                  <c:v>0.79559508718227689</c:v>
                </c:pt>
                <c:pt idx="39">
                  <c:v>0.59587318761986086</c:v>
                </c:pt>
                <c:pt idx="40">
                  <c:v>0.4393693362340742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7A-452F-AAFE-CC6A3939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40560"/>
        <c:axId val="453342224"/>
      </c:lineChart>
      <c:catAx>
        <c:axId val="45334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53342224"/>
        <c:crosses val="autoZero"/>
        <c:auto val="1"/>
        <c:lblAlgn val="ctr"/>
        <c:lblOffset val="100"/>
        <c:noMultiLvlLbl val="0"/>
      </c:catAx>
      <c:valAx>
        <c:axId val="453342224"/>
        <c:scaling>
          <c:orientation val="minMax"/>
          <c:max val="12"/>
          <c:min val="0"/>
        </c:scaling>
        <c:delete val="1"/>
        <c:axPos val="l"/>
        <c:numFmt formatCode="0.000" sourceLinked="1"/>
        <c:majorTickMark val="none"/>
        <c:minorTickMark val="none"/>
        <c:tickLblPos val="nextTo"/>
        <c:crossAx val="4533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000">
                    <a:srgbClr val="8E25AB"/>
                  </a:gs>
                  <a:gs pos="100000">
                    <a:srgbClr val="F31EFB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87-4589-A64A-71D7BF5FC19E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2000">
                    <a:srgbClr val="0070C0"/>
                  </a:gs>
                  <a:gs pos="100000">
                    <a:srgbClr val="00FFFF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7-4589-A64A-71D7BF5FC19E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2000">
                    <a:srgbClr val="007635"/>
                  </a:gs>
                  <a:gs pos="100000">
                    <a:srgbClr val="FFFF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87-4589-A64A-71D7BF5FC19E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2000">
                    <a:srgbClr val="FC7923"/>
                  </a:gs>
                  <a:gs pos="100000">
                    <a:srgbClr val="FFFF00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87-4589-A64A-71D7BF5FC19E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4000">
                    <a:srgbClr val="0070C0"/>
                  </a:gs>
                  <a:gs pos="100000">
                    <a:srgbClr val="F31EFB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87-4589-A64A-71D7BF5FC19E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2000">
                    <a:srgbClr val="FE0779"/>
                  </a:gs>
                  <a:gs pos="100000">
                    <a:srgbClr val="F31EFB"/>
                  </a:gs>
                </a:gsLst>
                <a:lin ang="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87-4589-A64A-71D7BF5FC19E}"/>
              </c:ext>
            </c:extLst>
          </c:dPt>
          <c:val>
            <c:numRef>
              <c:f>Processing!$I$14:$N$14</c:f>
              <c:numCache>
                <c:formatCode>General</c:formatCode>
                <c:ptCount val="6"/>
                <c:pt idx="0">
                  <c:v>0.52</c:v>
                </c:pt>
                <c:pt idx="1">
                  <c:v>0.91999999999999993</c:v>
                </c:pt>
                <c:pt idx="2">
                  <c:v>0.22</c:v>
                </c:pt>
                <c:pt idx="3">
                  <c:v>0.72</c:v>
                </c:pt>
                <c:pt idx="4">
                  <c:v>0.62</c:v>
                </c:pt>
                <c:pt idx="5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87-4589-A64A-71D7BF5FC1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87-4589-A64A-71D7BF5FC19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587-4589-A64A-71D7BF5FC19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587-4589-A64A-71D7BF5FC19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587-4589-A64A-71D7BF5FC19E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587-4589-A64A-71D7BF5FC19E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587-4589-A64A-71D7BF5FC19E}"/>
              </c:ext>
            </c:extLst>
          </c:dPt>
          <c:val>
            <c:numRef>
              <c:f>Processing!$I$15:$N$15</c:f>
              <c:numCache>
                <c:formatCode>General</c:formatCode>
                <c:ptCount val="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87-4589-A64A-71D7BF5FC19E}"/>
            </c:ext>
          </c:extLst>
        </c:ser>
        <c:ser>
          <c:idx val="2"/>
          <c:order val="2"/>
          <c:spPr>
            <a:solidFill>
              <a:srgbClr val="272A31"/>
            </a:solidFill>
            <a:ln>
              <a:noFill/>
            </a:ln>
            <a:effectLst/>
          </c:spPr>
          <c:invertIfNegative val="0"/>
          <c:val>
            <c:numRef>
              <c:f>Processing!$I$16:$N$16</c:f>
              <c:numCache>
                <c:formatCode>General</c:formatCode>
                <c:ptCount val="6"/>
                <c:pt idx="0">
                  <c:v>0.44999999999999996</c:v>
                </c:pt>
                <c:pt idx="1">
                  <c:v>5.0000000000000044E-2</c:v>
                </c:pt>
                <c:pt idx="2">
                  <c:v>0.75</c:v>
                </c:pt>
                <c:pt idx="3">
                  <c:v>0.25</c:v>
                </c:pt>
                <c:pt idx="4">
                  <c:v>0.35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87-4589-A64A-71D7BF5F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62925823"/>
        <c:axId val="1062932063"/>
      </c:barChart>
      <c:catAx>
        <c:axId val="1062925823"/>
        <c:scaling>
          <c:orientation val="maxMin"/>
        </c:scaling>
        <c:delete val="1"/>
        <c:axPos val="l"/>
        <c:majorTickMark val="out"/>
        <c:minorTickMark val="none"/>
        <c:tickLblPos val="nextTo"/>
        <c:crossAx val="1062932063"/>
        <c:crosses val="autoZero"/>
        <c:auto val="1"/>
        <c:lblAlgn val="ctr"/>
        <c:lblOffset val="100"/>
        <c:noMultiLvlLbl val="0"/>
      </c:catAx>
      <c:valAx>
        <c:axId val="1062932063"/>
        <c:scaling>
          <c:orientation val="minMax"/>
          <c:max val="1"/>
          <c:min val="0"/>
        </c:scaling>
        <c:delete val="0"/>
        <c:axPos val="t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E121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1-4FC6-8ACA-14DD3ED59D6F}"/>
              </c:ext>
            </c:extLst>
          </c:dPt>
          <c:dPt>
            <c:idx val="11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1-4FC6-8ACA-14DD3ED59D6F}"/>
              </c:ext>
            </c:extLst>
          </c:dPt>
          <c:cat>
            <c:numRef>
              <c:f>Processing!$B$5:$B$16</c:f>
              <c:numCache>
                <c:formatCode>0%</c:formatCode>
                <c:ptCount val="12"/>
                <c:pt idx="0" formatCode="General">
                  <c:v>1</c:v>
                </c:pt>
                <c:pt idx="1">
                  <c:v>0.54</c:v>
                </c:pt>
                <c:pt idx="2">
                  <c:v>0.49</c:v>
                </c:pt>
                <c:pt idx="3">
                  <c:v>0.3</c:v>
                </c:pt>
                <c:pt idx="4">
                  <c:v>0.25</c:v>
                </c:pt>
                <c:pt idx="5">
                  <c:v>0.1</c:v>
                </c:pt>
                <c:pt idx="6">
                  <c:v>1</c:v>
                </c:pt>
                <c:pt idx="7">
                  <c:v>0.95</c:v>
                </c:pt>
                <c:pt idx="8">
                  <c:v>0.81</c:v>
                </c:pt>
                <c:pt idx="9">
                  <c:v>0.75</c:v>
                </c:pt>
                <c:pt idx="10">
                  <c:v>0.69</c:v>
                </c:pt>
                <c:pt idx="11" formatCode="General">
                  <c:v>1</c:v>
                </c:pt>
              </c:numCache>
            </c:numRef>
          </c:cat>
          <c:val>
            <c:numRef>
              <c:f>Processing!$A$5:$A$16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1-4FC6-8ACA-14DD3ED59D6F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01-4FC6-8ACA-14DD3ED59D6F}"/>
              </c:ext>
            </c:extLst>
          </c:dPt>
          <c:dPt>
            <c:idx val="11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01-4FC6-8ACA-14DD3ED59D6F}"/>
              </c:ext>
            </c:extLst>
          </c:dPt>
          <c:cat>
            <c:numRef>
              <c:f>Processing!$B$5:$B$16</c:f>
              <c:numCache>
                <c:formatCode>0%</c:formatCode>
                <c:ptCount val="12"/>
                <c:pt idx="0" formatCode="General">
                  <c:v>1</c:v>
                </c:pt>
                <c:pt idx="1">
                  <c:v>0.54</c:v>
                </c:pt>
                <c:pt idx="2">
                  <c:v>0.49</c:v>
                </c:pt>
                <c:pt idx="3">
                  <c:v>0.3</c:v>
                </c:pt>
                <c:pt idx="4">
                  <c:v>0.25</c:v>
                </c:pt>
                <c:pt idx="5">
                  <c:v>0.1</c:v>
                </c:pt>
                <c:pt idx="6">
                  <c:v>1</c:v>
                </c:pt>
                <c:pt idx="7">
                  <c:v>0.95</c:v>
                </c:pt>
                <c:pt idx="8">
                  <c:v>0.81</c:v>
                </c:pt>
                <c:pt idx="9">
                  <c:v>0.75</c:v>
                </c:pt>
                <c:pt idx="10">
                  <c:v>0.69</c:v>
                </c:pt>
                <c:pt idx="11" formatCode="General">
                  <c:v>1</c:v>
                </c:pt>
              </c:numCache>
            </c:numRef>
          </c:cat>
          <c:val>
            <c:numRef>
              <c:f>Processing!$B$5:$B$16</c:f>
              <c:numCache>
                <c:formatCode>0%</c:formatCode>
                <c:ptCount val="12"/>
                <c:pt idx="0" formatCode="General">
                  <c:v>1</c:v>
                </c:pt>
                <c:pt idx="1">
                  <c:v>0.54</c:v>
                </c:pt>
                <c:pt idx="2">
                  <c:v>0.49</c:v>
                </c:pt>
                <c:pt idx="3">
                  <c:v>0.3</c:v>
                </c:pt>
                <c:pt idx="4">
                  <c:v>0.25</c:v>
                </c:pt>
                <c:pt idx="5">
                  <c:v>0.1</c:v>
                </c:pt>
                <c:pt idx="6">
                  <c:v>1</c:v>
                </c:pt>
                <c:pt idx="7">
                  <c:v>0.95</c:v>
                </c:pt>
                <c:pt idx="8">
                  <c:v>0.81</c:v>
                </c:pt>
                <c:pt idx="9">
                  <c:v>0.75</c:v>
                </c:pt>
                <c:pt idx="10">
                  <c:v>0.69</c:v>
                </c:pt>
                <c:pt idx="11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01-4FC6-8ACA-14DD3ED59D6F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01-4FC6-8ACA-14DD3ED59D6F}"/>
              </c:ext>
            </c:extLst>
          </c:dPt>
          <c:dPt>
            <c:idx val="11"/>
            <c:invertIfNegative val="0"/>
            <c:bubble3D val="0"/>
            <c:spPr>
              <a:solidFill>
                <a:srgbClr val="0E12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01-4FC6-8ACA-14DD3ED59D6F}"/>
              </c:ext>
            </c:extLst>
          </c:dPt>
          <c:cat>
            <c:numRef>
              <c:f>Processing!$B$5:$B$16</c:f>
              <c:numCache>
                <c:formatCode>0%</c:formatCode>
                <c:ptCount val="12"/>
                <c:pt idx="0" formatCode="General">
                  <c:v>1</c:v>
                </c:pt>
                <c:pt idx="1">
                  <c:v>0.54</c:v>
                </c:pt>
                <c:pt idx="2">
                  <c:v>0.49</c:v>
                </c:pt>
                <c:pt idx="3">
                  <c:v>0.3</c:v>
                </c:pt>
                <c:pt idx="4">
                  <c:v>0.25</c:v>
                </c:pt>
                <c:pt idx="5">
                  <c:v>0.1</c:v>
                </c:pt>
                <c:pt idx="6">
                  <c:v>1</c:v>
                </c:pt>
                <c:pt idx="7">
                  <c:v>0.95</c:v>
                </c:pt>
                <c:pt idx="8">
                  <c:v>0.81</c:v>
                </c:pt>
                <c:pt idx="9">
                  <c:v>0.75</c:v>
                </c:pt>
                <c:pt idx="10">
                  <c:v>0.69</c:v>
                </c:pt>
                <c:pt idx="11" formatCode="General">
                  <c:v>1</c:v>
                </c:pt>
              </c:numCache>
            </c:numRef>
          </c:cat>
          <c:val>
            <c:numRef>
              <c:f>Processing!$C$5:$C$16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01-4FC6-8ACA-14DD3ED59D6F}"/>
            </c:ext>
          </c:extLst>
        </c:ser>
        <c:ser>
          <c:idx val="3"/>
          <c:order val="3"/>
          <c:spPr>
            <a:solidFill>
              <a:srgbClr val="0E121B"/>
            </a:solidFill>
            <a:ln>
              <a:noFill/>
            </a:ln>
            <a:effectLst/>
          </c:spPr>
          <c:invertIfNegative val="0"/>
          <c:cat>
            <c:numRef>
              <c:f>Processing!$B$5:$B$16</c:f>
              <c:numCache>
                <c:formatCode>0%</c:formatCode>
                <c:ptCount val="12"/>
                <c:pt idx="0" formatCode="General">
                  <c:v>1</c:v>
                </c:pt>
                <c:pt idx="1">
                  <c:v>0.54</c:v>
                </c:pt>
                <c:pt idx="2">
                  <c:v>0.49</c:v>
                </c:pt>
                <c:pt idx="3">
                  <c:v>0.3</c:v>
                </c:pt>
                <c:pt idx="4">
                  <c:v>0.25</c:v>
                </c:pt>
                <c:pt idx="5">
                  <c:v>0.1</c:v>
                </c:pt>
                <c:pt idx="6">
                  <c:v>1</c:v>
                </c:pt>
                <c:pt idx="7">
                  <c:v>0.95</c:v>
                </c:pt>
                <c:pt idx="8">
                  <c:v>0.81</c:v>
                </c:pt>
                <c:pt idx="9">
                  <c:v>0.75</c:v>
                </c:pt>
                <c:pt idx="10">
                  <c:v>0.69</c:v>
                </c:pt>
                <c:pt idx="11" formatCode="General">
                  <c:v>1</c:v>
                </c:pt>
              </c:numCache>
            </c:numRef>
          </c:cat>
          <c:val>
            <c:numRef>
              <c:f>Processing!$D$5:$D$16</c:f>
              <c:numCache>
                <c:formatCode>General</c:formatCode>
                <c:ptCount val="12"/>
                <c:pt idx="0">
                  <c:v>0</c:v>
                </c:pt>
                <c:pt idx="1">
                  <c:v>0.45999999999999996</c:v>
                </c:pt>
                <c:pt idx="2">
                  <c:v>0.51</c:v>
                </c:pt>
                <c:pt idx="3">
                  <c:v>0.7</c:v>
                </c:pt>
                <c:pt idx="4">
                  <c:v>0.75</c:v>
                </c:pt>
                <c:pt idx="5">
                  <c:v>0.9</c:v>
                </c:pt>
                <c:pt idx="6">
                  <c:v>0</c:v>
                </c:pt>
                <c:pt idx="7">
                  <c:v>5.0000000000000044E-2</c:v>
                </c:pt>
                <c:pt idx="8">
                  <c:v>0.18999999999999995</c:v>
                </c:pt>
                <c:pt idx="9">
                  <c:v>0.25</c:v>
                </c:pt>
                <c:pt idx="10">
                  <c:v>0.31000000000000005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01-4FC6-8ACA-14DD3ED5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4957263"/>
        <c:axId val="474949359"/>
      </c:barChart>
      <c:catAx>
        <c:axId val="474957263"/>
        <c:scaling>
          <c:orientation val="maxMin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49359"/>
        <c:crosses val="autoZero"/>
        <c:auto val="1"/>
        <c:lblAlgn val="ctr"/>
        <c:lblOffset val="100"/>
        <c:noMultiLvlLbl val="0"/>
      </c:catAx>
      <c:valAx>
        <c:axId val="47494935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749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6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Processing!$B$1" max="4" min="1" page="10" val="2"/>
</file>

<file path=xl/ctrlProps/ctrlProp2.xml><?xml version="1.0" encoding="utf-8"?>
<formControlPr xmlns="http://schemas.microsoft.com/office/spreadsheetml/2009/9/main" objectType="Spin" dx="26" fmlaLink="Processing!$C$1" max="4" min="1" page="10" val="3"/>
</file>

<file path=xl/ctrlProps/ctrlProp3.xml><?xml version="1.0" encoding="utf-8"?>
<formControlPr xmlns="http://schemas.microsoft.com/office/spreadsheetml/2009/9/main" objectType="Spin" dx="26" fmlaLink="Processing!$D$1" max="4" min="1" page="10" val="4"/>
</file>

<file path=xl/ctrlProps/ctrlProp4.xml><?xml version="1.0" encoding="utf-8"?>
<formControlPr xmlns="http://schemas.microsoft.com/office/spreadsheetml/2009/9/main" objectType="Spin" dx="26" fmlaLink="Processing!$E$1" max="4" min="1" page="10" val="4"/>
</file>

<file path=xl/ctrlProps/ctrlProp5.xml><?xml version="1.0" encoding="utf-8"?>
<formControlPr xmlns="http://schemas.microsoft.com/office/spreadsheetml/2009/9/main" objectType="Spin" dx="26" fmlaLink="Processing!$F$1" max="4" min="1" page="10"/>
</file>

<file path=xl/ctrlProps/ctrlProp6.xml><?xml version="1.0" encoding="utf-8"?>
<formControlPr xmlns="http://schemas.microsoft.com/office/spreadsheetml/2009/9/main" objectType="CheckBox" checked="Checked" fmlaLink="Processing!$A$2" lockText="1" noThreeD="1"/>
</file>

<file path=xl/ctrlProps/ctrlProp7.xml><?xml version="1.0" encoding="utf-8"?>
<formControlPr xmlns="http://schemas.microsoft.com/office/spreadsheetml/2009/9/main" objectType="Spin" dx="26" fmlaLink="Processing!$A$1" max="4" min="1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486705</xdr:colOff>
      <xdr:row>30</xdr:row>
      <xdr:rowOff>60308</xdr:rowOff>
    </xdr:from>
    <xdr:to>
      <xdr:col>9</xdr:col>
      <xdr:colOff>540045</xdr:colOff>
      <xdr:row>32</xdr:row>
      <xdr:rowOff>97536</xdr:rowOff>
    </xdr:to>
    <xdr:sp macro="" textlink="">
      <xdr:nvSpPr>
        <xdr:cNvPr id="58" name="Rect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363505" y="5561948"/>
          <a:ext cx="662940" cy="290212"/>
        </a:xfrm>
        <a:prstGeom prst="rect">
          <a:avLst/>
        </a:prstGeom>
        <a:solidFill>
          <a:srgbClr val="0E12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228600</xdr:colOff>
      <xdr:row>16</xdr:row>
      <xdr:rowOff>60960</xdr:rowOff>
    </xdr:from>
    <xdr:to>
      <xdr:col>12</xdr:col>
      <xdr:colOff>247831</xdr:colOff>
      <xdr:row>28</xdr:row>
      <xdr:rowOff>148144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450867</xdr:colOff>
      <xdr:row>3</xdr:row>
      <xdr:rowOff>82140</xdr:rowOff>
    </xdr:from>
    <xdr:to>
      <xdr:col>10</xdr:col>
      <xdr:colOff>522761</xdr:colOff>
      <xdr:row>15</xdr:row>
      <xdr:rowOff>54431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4608249" y="653640"/>
          <a:ext cx="1853630" cy="2258291"/>
          <a:chOff x="5665304" y="2598420"/>
          <a:chExt cx="1900694" cy="216408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5665304" y="2672715"/>
          <a:ext cx="1900694" cy="20826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5785462" y="2816352"/>
            <a:ext cx="1616236" cy="1757855"/>
            <a:chOff x="5785462" y="2816352"/>
            <a:chExt cx="1616236" cy="1757855"/>
          </a:xfrm>
        </xdr:grpSpPr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5785462" y="2940172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5785462" y="3042299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5785462" y="3144427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5785462" y="3246554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5785462" y="3348681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>
              <a:off x="5785462" y="3450809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5785462" y="3552936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/>
          </xdr:nvCxnSpPr>
          <xdr:spPr>
            <a:xfrm>
              <a:off x="5785462" y="3655063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>
              <a:off x="5785462" y="3757190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5785462" y="3859318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/>
          </xdr:nvCxnSpPr>
          <xdr:spPr>
            <a:xfrm>
              <a:off x="5785462" y="3961445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CxnSpPr/>
          </xdr:nvCxnSpPr>
          <xdr:spPr>
            <a:xfrm>
              <a:off x="5785462" y="4063572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/>
          </xdr:nvCxnSpPr>
          <xdr:spPr>
            <a:xfrm>
              <a:off x="5785462" y="4165700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CxnSpPr/>
          </xdr:nvCxnSpPr>
          <xdr:spPr>
            <a:xfrm>
              <a:off x="5785462" y="4267827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/>
          </xdr:nvCxnSpPr>
          <xdr:spPr>
            <a:xfrm>
              <a:off x="5785462" y="4369954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>
              <a:off x="5785462" y="4472082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/>
          </xdr:nvCxnSpPr>
          <xdr:spPr>
            <a:xfrm>
              <a:off x="5785462" y="4574207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CxnSpPr/>
          </xdr:nvCxnSpPr>
          <xdr:spPr>
            <a:xfrm>
              <a:off x="5785462" y="2991236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/>
          </xdr:nvCxnSpPr>
          <xdr:spPr>
            <a:xfrm>
              <a:off x="5785462" y="3093363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/>
          </xdr:nvCxnSpPr>
          <xdr:spPr>
            <a:xfrm>
              <a:off x="5785462" y="3195491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>
              <a:off x="5785462" y="3297618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/>
          </xdr:nvCxnSpPr>
          <xdr:spPr>
            <a:xfrm>
              <a:off x="5785462" y="3399745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CxnSpPr/>
          </xdr:nvCxnSpPr>
          <xdr:spPr>
            <a:xfrm>
              <a:off x="5785462" y="3501873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/>
          </xdr:nvCxnSpPr>
          <xdr:spPr>
            <a:xfrm>
              <a:off x="5785462" y="3604000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CxnSpPr/>
          </xdr:nvCxnSpPr>
          <xdr:spPr>
            <a:xfrm>
              <a:off x="5785462" y="3706127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CxnSpPr/>
          </xdr:nvCxnSpPr>
          <xdr:spPr>
            <a:xfrm>
              <a:off x="5785462" y="3808254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CxnSpPr/>
          </xdr:nvCxnSpPr>
          <xdr:spPr>
            <a:xfrm>
              <a:off x="5785462" y="3910381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CxnSpPr/>
          </xdr:nvCxnSpPr>
          <xdr:spPr>
            <a:xfrm>
              <a:off x="5785462" y="4012508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CxnSpPr/>
          </xdr:nvCxnSpPr>
          <xdr:spPr>
            <a:xfrm>
              <a:off x="5785462" y="4114635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CxnSpPr/>
          </xdr:nvCxnSpPr>
          <xdr:spPr>
            <a:xfrm>
              <a:off x="5785462" y="4216763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CxnSpPr/>
          </xdr:nvCxnSpPr>
          <xdr:spPr>
            <a:xfrm>
              <a:off x="5785462" y="4318890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/>
          </xdr:nvCxnSpPr>
          <xdr:spPr>
            <a:xfrm>
              <a:off x="5785462" y="4421017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CxnSpPr/>
          </xdr:nvCxnSpPr>
          <xdr:spPr>
            <a:xfrm>
              <a:off x="5785462" y="4523145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CxnSpPr/>
          </xdr:nvCxnSpPr>
          <xdr:spPr>
            <a:xfrm>
              <a:off x="5785462" y="2889504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CxnSpPr/>
          </xdr:nvCxnSpPr>
          <xdr:spPr>
            <a:xfrm>
              <a:off x="5785462" y="2859024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CxnSpPr/>
          </xdr:nvCxnSpPr>
          <xdr:spPr>
            <a:xfrm>
              <a:off x="5785462" y="2816352"/>
              <a:ext cx="1616236" cy="0"/>
            </a:xfrm>
            <a:prstGeom prst="line">
              <a:avLst/>
            </a:prstGeom>
            <a:ln w="12700">
              <a:solidFill>
                <a:srgbClr val="0E121B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795008" y="2707703"/>
            <a:ext cx="1615440" cy="1975682"/>
          </a:xfrm>
          <a:custGeom>
            <a:avLst/>
            <a:gdLst>
              <a:gd name="connsiteX0" fmla="*/ 602081 w 2393420"/>
              <a:gd name="connsiteY0" fmla="*/ 103632 h 2651760"/>
              <a:gd name="connsiteX1" fmla="*/ 516737 w 2393420"/>
              <a:gd name="connsiteY1" fmla="*/ 188976 h 2651760"/>
              <a:gd name="connsiteX2" fmla="*/ 517481 w 2393420"/>
              <a:gd name="connsiteY2" fmla="*/ 192661 h 2651760"/>
              <a:gd name="connsiteX3" fmla="*/ 517481 w 2393420"/>
              <a:gd name="connsiteY3" fmla="*/ 2410331 h 2651760"/>
              <a:gd name="connsiteX4" fmla="*/ 516737 w 2393420"/>
              <a:gd name="connsiteY4" fmla="*/ 2414016 h 2651760"/>
              <a:gd name="connsiteX5" fmla="*/ 602081 w 2393420"/>
              <a:gd name="connsiteY5" fmla="*/ 2499360 h 2651760"/>
              <a:gd name="connsiteX6" fmla="*/ 687425 w 2393420"/>
              <a:gd name="connsiteY6" fmla="*/ 2414016 h 2651760"/>
              <a:gd name="connsiteX7" fmla="*/ 686681 w 2393420"/>
              <a:gd name="connsiteY7" fmla="*/ 2410331 h 2651760"/>
              <a:gd name="connsiteX8" fmla="*/ 686681 w 2393420"/>
              <a:gd name="connsiteY8" fmla="*/ 192661 h 2651760"/>
              <a:gd name="connsiteX9" fmla="*/ 687425 w 2393420"/>
              <a:gd name="connsiteY9" fmla="*/ 188976 h 2651760"/>
              <a:gd name="connsiteX10" fmla="*/ 602081 w 2393420"/>
              <a:gd name="connsiteY10" fmla="*/ 103632 h 2651760"/>
              <a:gd name="connsiteX11" fmla="*/ 203365 w 2393420"/>
              <a:gd name="connsiteY11" fmla="*/ 103632 h 2651760"/>
              <a:gd name="connsiteX12" fmla="*/ 118021 w 2393420"/>
              <a:gd name="connsiteY12" fmla="*/ 188976 h 2651760"/>
              <a:gd name="connsiteX13" fmla="*/ 118765 w 2393420"/>
              <a:gd name="connsiteY13" fmla="*/ 192661 h 2651760"/>
              <a:gd name="connsiteX14" fmla="*/ 118765 w 2393420"/>
              <a:gd name="connsiteY14" fmla="*/ 2410331 h 2651760"/>
              <a:gd name="connsiteX15" fmla="*/ 118021 w 2393420"/>
              <a:gd name="connsiteY15" fmla="*/ 2414016 h 2651760"/>
              <a:gd name="connsiteX16" fmla="*/ 203365 w 2393420"/>
              <a:gd name="connsiteY16" fmla="*/ 2499360 h 2651760"/>
              <a:gd name="connsiteX17" fmla="*/ 288709 w 2393420"/>
              <a:gd name="connsiteY17" fmla="*/ 2414016 h 2651760"/>
              <a:gd name="connsiteX18" fmla="*/ 287965 w 2393420"/>
              <a:gd name="connsiteY18" fmla="*/ 2410331 h 2651760"/>
              <a:gd name="connsiteX19" fmla="*/ 287965 w 2393420"/>
              <a:gd name="connsiteY19" fmla="*/ 192661 h 2651760"/>
              <a:gd name="connsiteX20" fmla="*/ 288709 w 2393420"/>
              <a:gd name="connsiteY20" fmla="*/ 188976 h 2651760"/>
              <a:gd name="connsiteX21" fmla="*/ 203365 w 2393420"/>
              <a:gd name="connsiteY21" fmla="*/ 103632 h 2651760"/>
              <a:gd name="connsiteX22" fmla="*/ 1000797 w 2393420"/>
              <a:gd name="connsiteY22" fmla="*/ 103632 h 2651760"/>
              <a:gd name="connsiteX23" fmla="*/ 915453 w 2393420"/>
              <a:gd name="connsiteY23" fmla="*/ 188976 h 2651760"/>
              <a:gd name="connsiteX24" fmla="*/ 916197 w 2393420"/>
              <a:gd name="connsiteY24" fmla="*/ 192661 h 2651760"/>
              <a:gd name="connsiteX25" fmla="*/ 916197 w 2393420"/>
              <a:gd name="connsiteY25" fmla="*/ 2410331 h 2651760"/>
              <a:gd name="connsiteX26" fmla="*/ 915453 w 2393420"/>
              <a:gd name="connsiteY26" fmla="*/ 2414016 h 2651760"/>
              <a:gd name="connsiteX27" fmla="*/ 1000797 w 2393420"/>
              <a:gd name="connsiteY27" fmla="*/ 2499360 h 2651760"/>
              <a:gd name="connsiteX28" fmla="*/ 1086141 w 2393420"/>
              <a:gd name="connsiteY28" fmla="*/ 2414016 h 2651760"/>
              <a:gd name="connsiteX29" fmla="*/ 1085397 w 2393420"/>
              <a:gd name="connsiteY29" fmla="*/ 2410331 h 2651760"/>
              <a:gd name="connsiteX30" fmla="*/ 1085397 w 2393420"/>
              <a:gd name="connsiteY30" fmla="*/ 192661 h 2651760"/>
              <a:gd name="connsiteX31" fmla="*/ 1086141 w 2393420"/>
              <a:gd name="connsiteY31" fmla="*/ 188976 h 2651760"/>
              <a:gd name="connsiteX32" fmla="*/ 1000797 w 2393420"/>
              <a:gd name="connsiteY32" fmla="*/ 103632 h 2651760"/>
              <a:gd name="connsiteX33" fmla="*/ 1798229 w 2393420"/>
              <a:gd name="connsiteY33" fmla="*/ 103632 h 2651760"/>
              <a:gd name="connsiteX34" fmla="*/ 1712885 w 2393420"/>
              <a:gd name="connsiteY34" fmla="*/ 188976 h 2651760"/>
              <a:gd name="connsiteX35" fmla="*/ 1713629 w 2393420"/>
              <a:gd name="connsiteY35" fmla="*/ 192661 h 2651760"/>
              <a:gd name="connsiteX36" fmla="*/ 1713629 w 2393420"/>
              <a:gd name="connsiteY36" fmla="*/ 2410331 h 2651760"/>
              <a:gd name="connsiteX37" fmla="*/ 1712885 w 2393420"/>
              <a:gd name="connsiteY37" fmla="*/ 2414016 h 2651760"/>
              <a:gd name="connsiteX38" fmla="*/ 1798229 w 2393420"/>
              <a:gd name="connsiteY38" fmla="*/ 2499360 h 2651760"/>
              <a:gd name="connsiteX39" fmla="*/ 1883573 w 2393420"/>
              <a:gd name="connsiteY39" fmla="*/ 2414016 h 2651760"/>
              <a:gd name="connsiteX40" fmla="*/ 1882829 w 2393420"/>
              <a:gd name="connsiteY40" fmla="*/ 2410331 h 2651760"/>
              <a:gd name="connsiteX41" fmla="*/ 1882829 w 2393420"/>
              <a:gd name="connsiteY41" fmla="*/ 192661 h 2651760"/>
              <a:gd name="connsiteX42" fmla="*/ 1883573 w 2393420"/>
              <a:gd name="connsiteY42" fmla="*/ 188976 h 2651760"/>
              <a:gd name="connsiteX43" fmla="*/ 1798229 w 2393420"/>
              <a:gd name="connsiteY43" fmla="*/ 103632 h 2651760"/>
              <a:gd name="connsiteX44" fmla="*/ 1399513 w 2393420"/>
              <a:gd name="connsiteY44" fmla="*/ 103632 h 2651760"/>
              <a:gd name="connsiteX45" fmla="*/ 1314169 w 2393420"/>
              <a:gd name="connsiteY45" fmla="*/ 188976 h 2651760"/>
              <a:gd name="connsiteX46" fmla="*/ 1314913 w 2393420"/>
              <a:gd name="connsiteY46" fmla="*/ 192661 h 2651760"/>
              <a:gd name="connsiteX47" fmla="*/ 1314913 w 2393420"/>
              <a:gd name="connsiteY47" fmla="*/ 2410331 h 2651760"/>
              <a:gd name="connsiteX48" fmla="*/ 1314169 w 2393420"/>
              <a:gd name="connsiteY48" fmla="*/ 2414016 h 2651760"/>
              <a:gd name="connsiteX49" fmla="*/ 1399513 w 2393420"/>
              <a:gd name="connsiteY49" fmla="*/ 2499360 h 2651760"/>
              <a:gd name="connsiteX50" fmla="*/ 1484857 w 2393420"/>
              <a:gd name="connsiteY50" fmla="*/ 2414016 h 2651760"/>
              <a:gd name="connsiteX51" fmla="*/ 1484113 w 2393420"/>
              <a:gd name="connsiteY51" fmla="*/ 2410331 h 2651760"/>
              <a:gd name="connsiteX52" fmla="*/ 1484113 w 2393420"/>
              <a:gd name="connsiteY52" fmla="*/ 192661 h 2651760"/>
              <a:gd name="connsiteX53" fmla="*/ 1484857 w 2393420"/>
              <a:gd name="connsiteY53" fmla="*/ 188976 h 2651760"/>
              <a:gd name="connsiteX54" fmla="*/ 1399513 w 2393420"/>
              <a:gd name="connsiteY54" fmla="*/ 103632 h 2651760"/>
              <a:gd name="connsiteX55" fmla="*/ 2196945 w 2393420"/>
              <a:gd name="connsiteY55" fmla="*/ 103632 h 2651760"/>
              <a:gd name="connsiteX56" fmla="*/ 2111601 w 2393420"/>
              <a:gd name="connsiteY56" fmla="*/ 188976 h 2651760"/>
              <a:gd name="connsiteX57" fmla="*/ 2112345 w 2393420"/>
              <a:gd name="connsiteY57" fmla="*/ 192661 h 2651760"/>
              <a:gd name="connsiteX58" fmla="*/ 2112345 w 2393420"/>
              <a:gd name="connsiteY58" fmla="*/ 2410331 h 2651760"/>
              <a:gd name="connsiteX59" fmla="*/ 2111601 w 2393420"/>
              <a:gd name="connsiteY59" fmla="*/ 2414016 h 2651760"/>
              <a:gd name="connsiteX60" fmla="*/ 2196945 w 2393420"/>
              <a:gd name="connsiteY60" fmla="*/ 2499360 h 2651760"/>
              <a:gd name="connsiteX61" fmla="*/ 2282289 w 2393420"/>
              <a:gd name="connsiteY61" fmla="*/ 2414016 h 2651760"/>
              <a:gd name="connsiteX62" fmla="*/ 2281545 w 2393420"/>
              <a:gd name="connsiteY62" fmla="*/ 2410331 h 2651760"/>
              <a:gd name="connsiteX63" fmla="*/ 2281545 w 2393420"/>
              <a:gd name="connsiteY63" fmla="*/ 192661 h 2651760"/>
              <a:gd name="connsiteX64" fmla="*/ 2282289 w 2393420"/>
              <a:gd name="connsiteY64" fmla="*/ 188976 h 2651760"/>
              <a:gd name="connsiteX65" fmla="*/ 2196945 w 2393420"/>
              <a:gd name="connsiteY65" fmla="*/ 103632 h 2651760"/>
              <a:gd name="connsiteX66" fmla="*/ 0 w 2393420"/>
              <a:gd name="connsiteY66" fmla="*/ 0 h 2651760"/>
              <a:gd name="connsiteX67" fmla="*/ 2393420 w 2393420"/>
              <a:gd name="connsiteY67" fmla="*/ 0 h 2651760"/>
              <a:gd name="connsiteX68" fmla="*/ 2393420 w 2393420"/>
              <a:gd name="connsiteY68" fmla="*/ 2651760 h 2651760"/>
              <a:gd name="connsiteX69" fmla="*/ 0 w 2393420"/>
              <a:gd name="connsiteY69" fmla="*/ 2651760 h 26517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</a:cxnLst>
            <a:rect l="l" t="t" r="r" b="b"/>
            <a:pathLst>
              <a:path w="2393420" h="2651760">
                <a:moveTo>
                  <a:pt x="602081" y="103632"/>
                </a:moveTo>
                <a:cubicBezTo>
                  <a:pt x="554947" y="103632"/>
                  <a:pt x="516737" y="141842"/>
                  <a:pt x="516737" y="188976"/>
                </a:cubicBezTo>
                <a:lnTo>
                  <a:pt x="517481" y="192661"/>
                </a:lnTo>
                <a:lnTo>
                  <a:pt x="517481" y="2410331"/>
                </a:lnTo>
                <a:lnTo>
                  <a:pt x="516737" y="2414016"/>
                </a:lnTo>
                <a:cubicBezTo>
                  <a:pt x="516737" y="2461150"/>
                  <a:pt x="554947" y="2499360"/>
                  <a:pt x="602081" y="2499360"/>
                </a:cubicBezTo>
                <a:cubicBezTo>
                  <a:pt x="649215" y="2499360"/>
                  <a:pt x="687425" y="2461150"/>
                  <a:pt x="687425" y="2414016"/>
                </a:cubicBezTo>
                <a:lnTo>
                  <a:pt x="686681" y="2410331"/>
                </a:lnTo>
                <a:lnTo>
                  <a:pt x="686681" y="192661"/>
                </a:lnTo>
                <a:lnTo>
                  <a:pt x="687425" y="188976"/>
                </a:lnTo>
                <a:cubicBezTo>
                  <a:pt x="687425" y="141842"/>
                  <a:pt x="649215" y="103632"/>
                  <a:pt x="602081" y="103632"/>
                </a:cubicBezTo>
                <a:close/>
                <a:moveTo>
                  <a:pt x="203365" y="103632"/>
                </a:moveTo>
                <a:cubicBezTo>
                  <a:pt x="156231" y="103632"/>
                  <a:pt x="118021" y="141842"/>
                  <a:pt x="118021" y="188976"/>
                </a:cubicBezTo>
                <a:lnTo>
                  <a:pt x="118765" y="192661"/>
                </a:lnTo>
                <a:lnTo>
                  <a:pt x="118765" y="2410331"/>
                </a:lnTo>
                <a:lnTo>
                  <a:pt x="118021" y="2414016"/>
                </a:lnTo>
                <a:cubicBezTo>
                  <a:pt x="118021" y="2461150"/>
                  <a:pt x="156231" y="2499360"/>
                  <a:pt x="203365" y="2499360"/>
                </a:cubicBezTo>
                <a:cubicBezTo>
                  <a:pt x="250499" y="2499360"/>
                  <a:pt x="288709" y="2461150"/>
                  <a:pt x="288709" y="2414016"/>
                </a:cubicBezTo>
                <a:lnTo>
                  <a:pt x="287965" y="2410331"/>
                </a:lnTo>
                <a:lnTo>
                  <a:pt x="287965" y="192661"/>
                </a:lnTo>
                <a:lnTo>
                  <a:pt x="288709" y="188976"/>
                </a:lnTo>
                <a:cubicBezTo>
                  <a:pt x="288709" y="141842"/>
                  <a:pt x="250499" y="103632"/>
                  <a:pt x="203365" y="103632"/>
                </a:cubicBezTo>
                <a:close/>
                <a:moveTo>
                  <a:pt x="1000797" y="103632"/>
                </a:moveTo>
                <a:cubicBezTo>
                  <a:pt x="953663" y="103632"/>
                  <a:pt x="915453" y="141842"/>
                  <a:pt x="915453" y="188976"/>
                </a:cubicBezTo>
                <a:lnTo>
                  <a:pt x="916197" y="192661"/>
                </a:lnTo>
                <a:lnTo>
                  <a:pt x="916197" y="2410331"/>
                </a:lnTo>
                <a:lnTo>
                  <a:pt x="915453" y="2414016"/>
                </a:lnTo>
                <a:cubicBezTo>
                  <a:pt x="915453" y="2461150"/>
                  <a:pt x="953663" y="2499360"/>
                  <a:pt x="1000797" y="2499360"/>
                </a:cubicBezTo>
                <a:cubicBezTo>
                  <a:pt x="1047931" y="2499360"/>
                  <a:pt x="1086141" y="2461150"/>
                  <a:pt x="1086141" y="2414016"/>
                </a:cubicBezTo>
                <a:lnTo>
                  <a:pt x="1085397" y="2410331"/>
                </a:lnTo>
                <a:lnTo>
                  <a:pt x="1085397" y="192661"/>
                </a:lnTo>
                <a:lnTo>
                  <a:pt x="1086141" y="188976"/>
                </a:lnTo>
                <a:cubicBezTo>
                  <a:pt x="1086141" y="141842"/>
                  <a:pt x="1047931" y="103632"/>
                  <a:pt x="1000797" y="103632"/>
                </a:cubicBezTo>
                <a:close/>
                <a:moveTo>
                  <a:pt x="1798229" y="103632"/>
                </a:moveTo>
                <a:cubicBezTo>
                  <a:pt x="1751095" y="103632"/>
                  <a:pt x="1712885" y="141842"/>
                  <a:pt x="1712885" y="188976"/>
                </a:cubicBezTo>
                <a:lnTo>
                  <a:pt x="1713629" y="192661"/>
                </a:lnTo>
                <a:lnTo>
                  <a:pt x="1713629" y="2410331"/>
                </a:lnTo>
                <a:lnTo>
                  <a:pt x="1712885" y="2414016"/>
                </a:lnTo>
                <a:cubicBezTo>
                  <a:pt x="1712885" y="2461150"/>
                  <a:pt x="1751095" y="2499360"/>
                  <a:pt x="1798229" y="2499360"/>
                </a:cubicBezTo>
                <a:cubicBezTo>
                  <a:pt x="1845363" y="2499360"/>
                  <a:pt x="1883573" y="2461150"/>
                  <a:pt x="1883573" y="2414016"/>
                </a:cubicBezTo>
                <a:lnTo>
                  <a:pt x="1882829" y="2410331"/>
                </a:lnTo>
                <a:lnTo>
                  <a:pt x="1882829" y="192661"/>
                </a:lnTo>
                <a:lnTo>
                  <a:pt x="1883573" y="188976"/>
                </a:lnTo>
                <a:cubicBezTo>
                  <a:pt x="1883573" y="141842"/>
                  <a:pt x="1845363" y="103632"/>
                  <a:pt x="1798229" y="103632"/>
                </a:cubicBezTo>
                <a:close/>
                <a:moveTo>
                  <a:pt x="1399513" y="103632"/>
                </a:moveTo>
                <a:cubicBezTo>
                  <a:pt x="1352379" y="103632"/>
                  <a:pt x="1314169" y="141842"/>
                  <a:pt x="1314169" y="188976"/>
                </a:cubicBezTo>
                <a:lnTo>
                  <a:pt x="1314913" y="192661"/>
                </a:lnTo>
                <a:lnTo>
                  <a:pt x="1314913" y="2410331"/>
                </a:lnTo>
                <a:lnTo>
                  <a:pt x="1314169" y="2414016"/>
                </a:lnTo>
                <a:cubicBezTo>
                  <a:pt x="1314169" y="2461150"/>
                  <a:pt x="1352379" y="2499360"/>
                  <a:pt x="1399513" y="2499360"/>
                </a:cubicBezTo>
                <a:cubicBezTo>
                  <a:pt x="1446647" y="2499360"/>
                  <a:pt x="1484857" y="2461150"/>
                  <a:pt x="1484857" y="2414016"/>
                </a:cubicBezTo>
                <a:lnTo>
                  <a:pt x="1484113" y="2410331"/>
                </a:lnTo>
                <a:lnTo>
                  <a:pt x="1484113" y="192661"/>
                </a:lnTo>
                <a:lnTo>
                  <a:pt x="1484857" y="188976"/>
                </a:lnTo>
                <a:cubicBezTo>
                  <a:pt x="1484857" y="141842"/>
                  <a:pt x="1446647" y="103632"/>
                  <a:pt x="1399513" y="103632"/>
                </a:cubicBezTo>
                <a:close/>
                <a:moveTo>
                  <a:pt x="2196945" y="103632"/>
                </a:moveTo>
                <a:cubicBezTo>
                  <a:pt x="2149811" y="103632"/>
                  <a:pt x="2111601" y="141842"/>
                  <a:pt x="2111601" y="188976"/>
                </a:cubicBezTo>
                <a:lnTo>
                  <a:pt x="2112345" y="192661"/>
                </a:lnTo>
                <a:lnTo>
                  <a:pt x="2112345" y="2410331"/>
                </a:lnTo>
                <a:lnTo>
                  <a:pt x="2111601" y="2414016"/>
                </a:lnTo>
                <a:cubicBezTo>
                  <a:pt x="2111601" y="2461150"/>
                  <a:pt x="2149811" y="2499360"/>
                  <a:pt x="2196945" y="2499360"/>
                </a:cubicBezTo>
                <a:cubicBezTo>
                  <a:pt x="2244079" y="2499360"/>
                  <a:pt x="2282289" y="2461150"/>
                  <a:pt x="2282289" y="2414016"/>
                </a:cubicBezTo>
                <a:lnTo>
                  <a:pt x="2281545" y="2410331"/>
                </a:lnTo>
                <a:lnTo>
                  <a:pt x="2281545" y="192661"/>
                </a:lnTo>
                <a:lnTo>
                  <a:pt x="2282289" y="188976"/>
                </a:lnTo>
                <a:cubicBezTo>
                  <a:pt x="2282289" y="141842"/>
                  <a:pt x="2244079" y="103632"/>
                  <a:pt x="2196945" y="103632"/>
                </a:cubicBezTo>
                <a:close/>
                <a:moveTo>
                  <a:pt x="0" y="0"/>
                </a:moveTo>
                <a:lnTo>
                  <a:pt x="2393420" y="0"/>
                </a:lnTo>
                <a:lnTo>
                  <a:pt x="2393420" y="2651760"/>
                </a:lnTo>
                <a:lnTo>
                  <a:pt x="0" y="2651760"/>
                </a:lnTo>
                <a:close/>
              </a:path>
            </a:pathLst>
          </a:custGeom>
          <a:solidFill>
            <a:srgbClr val="0E121B"/>
          </a:solidFill>
          <a:ln w="1905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5669280" y="2598420"/>
            <a:ext cx="1832216" cy="2164080"/>
          </a:xfrm>
          <a:custGeom>
            <a:avLst/>
            <a:gdLst>
              <a:gd name="connsiteX0" fmla="*/ 169842 w 1956084"/>
              <a:gd name="connsiteY0" fmla="*/ 158899 h 2310384"/>
              <a:gd name="connsiteX1" fmla="*/ 169842 w 1956084"/>
              <a:gd name="connsiteY1" fmla="*/ 2135299 h 2310384"/>
              <a:gd name="connsiteX2" fmla="*/ 1786242 w 1956084"/>
              <a:gd name="connsiteY2" fmla="*/ 2135299 h 2310384"/>
              <a:gd name="connsiteX3" fmla="*/ 1786242 w 1956084"/>
              <a:gd name="connsiteY3" fmla="*/ 158899 h 2310384"/>
              <a:gd name="connsiteX4" fmla="*/ 0 w 1956084"/>
              <a:gd name="connsiteY4" fmla="*/ 0 h 2310384"/>
              <a:gd name="connsiteX5" fmla="*/ 1956084 w 1956084"/>
              <a:gd name="connsiteY5" fmla="*/ 0 h 2310384"/>
              <a:gd name="connsiteX6" fmla="*/ 1956084 w 1956084"/>
              <a:gd name="connsiteY6" fmla="*/ 2310384 h 2310384"/>
              <a:gd name="connsiteX7" fmla="*/ 0 w 1956084"/>
              <a:gd name="connsiteY7" fmla="*/ 2310384 h 23103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956084" h="2310384">
                <a:moveTo>
                  <a:pt x="169842" y="158899"/>
                </a:moveTo>
                <a:lnTo>
                  <a:pt x="169842" y="2135299"/>
                </a:lnTo>
                <a:lnTo>
                  <a:pt x="1786242" y="2135299"/>
                </a:lnTo>
                <a:lnTo>
                  <a:pt x="1786242" y="158899"/>
                </a:lnTo>
                <a:close/>
                <a:moveTo>
                  <a:pt x="0" y="0"/>
                </a:moveTo>
                <a:lnTo>
                  <a:pt x="1956084" y="0"/>
                </a:lnTo>
                <a:lnTo>
                  <a:pt x="1956084" y="2310384"/>
                </a:lnTo>
                <a:lnTo>
                  <a:pt x="0" y="2310384"/>
                </a:lnTo>
                <a:close/>
              </a:path>
            </a:pathLst>
          </a:cu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326374</xdr:colOff>
      <xdr:row>27</xdr:row>
      <xdr:rowOff>22860</xdr:rowOff>
    </xdr:from>
    <xdr:to>
      <xdr:col>8</xdr:col>
      <xdr:colOff>448845</xdr:colOff>
      <xdr:row>36</xdr:row>
      <xdr:rowOff>144780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2108109" y="5177566"/>
          <a:ext cx="3092030" cy="1713155"/>
          <a:chOff x="0" y="0"/>
          <a:chExt cx="3770540" cy="1824446"/>
        </a:xfrm>
      </xdr:grpSpPr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aphicFramePr/>
        </xdr:nvGraphicFramePr>
        <xdr:xfrm>
          <a:off x="0" y="0"/>
          <a:ext cx="1379084" cy="1824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46" name="Chart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GraphicFramePr>
            <a:graphicFrameLocks/>
          </xdr:cNvGraphicFramePr>
        </xdr:nvGraphicFramePr>
        <xdr:xfrm>
          <a:off x="597864" y="0"/>
          <a:ext cx="1379084" cy="1824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7" name="Chart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aphicFramePr>
            <a:graphicFrameLocks/>
          </xdr:cNvGraphicFramePr>
        </xdr:nvGraphicFramePr>
        <xdr:xfrm>
          <a:off x="1195728" y="0"/>
          <a:ext cx="1379084" cy="1824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8" name="Chart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aphicFramePr>
            <a:graphicFrameLocks/>
          </xdr:cNvGraphicFramePr>
        </xdr:nvGraphicFramePr>
        <xdr:xfrm>
          <a:off x="1793592" y="0"/>
          <a:ext cx="1379084" cy="1824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aphicFramePr>
            <a:graphicFrameLocks/>
          </xdr:cNvGraphicFramePr>
        </xdr:nvGraphicFramePr>
        <xdr:xfrm>
          <a:off x="2391456" y="0"/>
          <a:ext cx="1379084" cy="1824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11</xdr:col>
      <xdr:colOff>480060</xdr:colOff>
      <xdr:row>16</xdr:row>
      <xdr:rowOff>81637</xdr:rowOff>
    </xdr:from>
    <xdr:to>
      <xdr:col>16</xdr:col>
      <xdr:colOff>579071</xdr:colOff>
      <xdr:row>26</xdr:row>
      <xdr:rowOff>47347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7013089" y="3129637"/>
          <a:ext cx="3068570" cy="1881916"/>
          <a:chOff x="8153478" y="3474720"/>
          <a:chExt cx="2975533" cy="1794510"/>
        </a:xfrm>
      </xdr:grpSpPr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aphicFramePr>
            <a:graphicFrameLocks/>
          </xdr:cNvGraphicFramePr>
        </xdr:nvGraphicFramePr>
        <xdr:xfrm>
          <a:off x="8153478" y="3474720"/>
          <a:ext cx="2975533" cy="1794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8240769" y="4920949"/>
            <a:ext cx="190280" cy="190280"/>
          </a:xfrm>
          <a:prstGeom prst="ellipse">
            <a:avLst/>
          </a:prstGeom>
          <a:solidFill>
            <a:srgbClr val="FE0779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8240769" y="4465197"/>
            <a:ext cx="190280" cy="190280"/>
          </a:xfrm>
          <a:prstGeom prst="ellipse">
            <a:avLst/>
          </a:prstGeom>
          <a:solidFill>
            <a:srgbClr val="FC7923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8240769" y="3786203"/>
            <a:ext cx="190280" cy="190280"/>
          </a:xfrm>
          <a:prstGeom prst="ellipse">
            <a:avLst/>
          </a:prstGeom>
          <a:solidFill>
            <a:srgbClr val="8E25AB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8240769" y="4014905"/>
            <a:ext cx="190280" cy="190280"/>
          </a:xfrm>
          <a:prstGeom prst="ellipse">
            <a:avLst/>
          </a:prstGeom>
          <a:solidFill>
            <a:srgbClr val="00B0F0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8240769" y="4241321"/>
            <a:ext cx="190280" cy="190280"/>
          </a:xfrm>
          <a:prstGeom prst="ellipse">
            <a:avLst/>
          </a:prstGeom>
          <a:solidFill>
            <a:srgbClr val="00B050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8240769" y="4691677"/>
            <a:ext cx="190280" cy="190280"/>
          </a:xfrm>
          <a:prstGeom prst="ellipse">
            <a:avLst/>
          </a:prstGeom>
          <a:solidFill>
            <a:srgbClr val="0070C0"/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144780</xdr:colOff>
      <xdr:row>16</xdr:row>
      <xdr:rowOff>94700</xdr:rowOff>
    </xdr:from>
    <xdr:to>
      <xdr:col>8</xdr:col>
      <xdr:colOff>4186</xdr:colOff>
      <xdr:row>27</xdr:row>
      <xdr:rowOff>83820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1926515" y="3142700"/>
          <a:ext cx="2828965" cy="2095826"/>
          <a:chOff x="1790700" y="2906480"/>
          <a:chExt cx="2907406" cy="2000800"/>
        </a:xfrm>
      </xdr:grpSpPr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spect="1"/>
          </xdr:cNvSpPr>
        </xdr:nvSpPr>
        <xdr:spPr>
          <a:xfrm>
            <a:off x="2263140" y="3153225"/>
            <a:ext cx="2080260" cy="1462989"/>
          </a:xfrm>
          <a:prstGeom prst="rect">
            <a:avLst/>
          </a:prstGeom>
          <a:gradFill>
            <a:gsLst>
              <a:gs pos="0">
                <a:srgbClr val="9F28E1"/>
              </a:gs>
              <a:gs pos="50000">
                <a:srgbClr val="F11357"/>
              </a:gs>
              <a:gs pos="100000">
                <a:srgbClr val="FCF709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aphicFrame macro="">
        <xdr:nvGraphicFramePr>
          <xdr:cNvPr id="60" name="Chart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aphicFramePr/>
        </xdr:nvGraphicFramePr>
        <xdr:xfrm>
          <a:off x="1790700" y="2906480"/>
          <a:ext cx="2907406" cy="200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3</xdr:col>
      <xdr:colOff>175260</xdr:colOff>
      <xdr:row>6</xdr:row>
      <xdr:rowOff>15367</xdr:rowOff>
    </xdr:from>
    <xdr:to>
      <xdr:col>7</xdr:col>
      <xdr:colOff>533793</xdr:colOff>
      <xdr:row>16</xdr:row>
      <xdr:rowOff>63138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74914</xdr:colOff>
      <xdr:row>26</xdr:row>
      <xdr:rowOff>117664</xdr:rowOff>
    </xdr:from>
    <xdr:to>
      <xdr:col>16</xdr:col>
      <xdr:colOff>425810</xdr:colOff>
      <xdr:row>36</xdr:row>
      <xdr:rowOff>172112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7201855" y="5081870"/>
          <a:ext cx="2726543" cy="1836183"/>
          <a:chOff x="0" y="0"/>
          <a:chExt cx="3907287" cy="2474108"/>
        </a:xfrm>
      </xdr:grpSpPr>
      <xdr:graphicFrame macro="">
        <xdr:nvGraphicFramePr>
          <xdr:cNvPr id="63" name="Chart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aphicFramePr>
            <a:graphicFrameLocks/>
          </xdr:cNvGraphicFramePr>
        </xdr:nvGraphicFramePr>
        <xdr:xfrm>
          <a:off x="0" y="720090"/>
          <a:ext cx="2914650" cy="17487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64" name="Chart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GraphicFramePr>
            <a:graphicFrameLocks/>
          </xdr:cNvGraphicFramePr>
        </xdr:nvGraphicFramePr>
        <xdr:xfrm>
          <a:off x="992633" y="725317"/>
          <a:ext cx="2914654" cy="1748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65" name="Chart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GraphicFramePr/>
        </xdr:nvGraphicFramePr>
        <xdr:xfrm>
          <a:off x="514350" y="0"/>
          <a:ext cx="2914650" cy="17487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66" name="Равнобедренный треугольник 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1476437" y="979170"/>
            <a:ext cx="1004429" cy="655320"/>
          </a:xfrm>
          <a:prstGeom prst="triangle">
            <a:avLst/>
          </a:prstGeom>
          <a:gradFill flip="none" rotWithShape="1">
            <a:gsLst>
              <a:gs pos="34000">
                <a:srgbClr val="FFFFFE">
                  <a:lumMod val="100000"/>
                </a:srgbClr>
              </a:gs>
              <a:gs pos="100000">
                <a:srgbClr val="DDDBD6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67" name="Овал 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1706881" y="575310"/>
            <a:ext cx="548639" cy="549933"/>
          </a:xfrm>
          <a:prstGeom prst="ellipse">
            <a:avLst/>
          </a:prstGeom>
          <a:gradFill flip="none" rotWithShape="1">
            <a:gsLst>
              <a:gs pos="34000">
                <a:srgbClr val="FFFFFE">
                  <a:lumMod val="100000"/>
                </a:srgbClr>
              </a:gs>
              <a:gs pos="100000">
                <a:srgbClr val="DDDBD6"/>
              </a:gs>
            </a:gsLst>
            <a:path path="circle">
              <a:fillToRect t="100000" r="100000"/>
            </a:path>
            <a:tileRect l="-100000" b="-100000"/>
          </a:gradFill>
          <a:ln>
            <a:solidFill>
              <a:schemeClr val="bg1"/>
            </a:solidFill>
          </a:ln>
          <a:effectLst>
            <a:outerShdw blurRad="254000" dist="190500" dir="8100000" sx="94000" sy="94000" algn="tr" rotWithShape="0">
              <a:schemeClr val="tx1">
                <a:alpha val="61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8" name="Овал 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2217421" y="1299210"/>
            <a:ext cx="548639" cy="549933"/>
          </a:xfrm>
          <a:prstGeom prst="ellipse">
            <a:avLst/>
          </a:prstGeom>
          <a:gradFill flip="none" rotWithShape="1">
            <a:gsLst>
              <a:gs pos="34000">
                <a:srgbClr val="FFFFFE">
                  <a:lumMod val="100000"/>
                </a:srgbClr>
              </a:gs>
              <a:gs pos="100000">
                <a:srgbClr val="DDDBD6"/>
              </a:gs>
            </a:gsLst>
            <a:path path="circle">
              <a:fillToRect t="100000" r="100000"/>
            </a:path>
            <a:tileRect l="-100000" b="-100000"/>
          </a:gradFill>
          <a:ln>
            <a:solidFill>
              <a:schemeClr val="bg1"/>
            </a:solidFill>
          </a:ln>
          <a:effectLst>
            <a:outerShdw blurRad="254000" dist="190500" dir="8100000" sx="94000" sy="94000" algn="tr" rotWithShape="0">
              <a:schemeClr val="tx1">
                <a:alpha val="61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9" name="Овал 7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173481" y="1299210"/>
            <a:ext cx="548639" cy="549933"/>
          </a:xfrm>
          <a:prstGeom prst="ellipse">
            <a:avLst/>
          </a:prstGeom>
          <a:gradFill flip="none" rotWithShape="1">
            <a:gsLst>
              <a:gs pos="34000">
                <a:srgbClr val="FFFFFE">
                  <a:lumMod val="100000"/>
                </a:srgbClr>
              </a:gs>
              <a:gs pos="100000">
                <a:srgbClr val="DDDBD6"/>
              </a:gs>
            </a:gsLst>
            <a:path path="circle">
              <a:fillToRect t="100000" r="100000"/>
            </a:path>
            <a:tileRect l="-100000" b="-100000"/>
          </a:gradFill>
          <a:ln>
            <a:solidFill>
              <a:schemeClr val="bg1"/>
            </a:solidFill>
          </a:ln>
          <a:effectLst>
            <a:outerShdw blurRad="254000" dist="190500" dir="8100000" sx="94000" sy="94000" algn="tr" rotWithShape="0">
              <a:schemeClr val="tx1">
                <a:alpha val="61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10</xdr:col>
      <xdr:colOff>406334</xdr:colOff>
      <xdr:row>2</xdr:row>
      <xdr:rowOff>53342</xdr:rowOff>
    </xdr:from>
    <xdr:to>
      <xdr:col>17</xdr:col>
      <xdr:colOff>21537</xdr:colOff>
      <xdr:row>15</xdr:row>
      <xdr:rowOff>124141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pSpPr/>
      </xdr:nvGrpSpPr>
      <xdr:grpSpPr>
        <a:xfrm>
          <a:off x="6345452" y="434342"/>
          <a:ext cx="3772585" cy="2547299"/>
          <a:chOff x="10447607" y="12385486"/>
          <a:chExt cx="4145643" cy="2613932"/>
        </a:xfrm>
      </xdr:grpSpPr>
      <xdr:graphicFrame macro="">
        <xdr:nvGraphicFramePr>
          <xdr:cNvPr id="71" name="Chart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GraphicFramePr>
            <a:graphicFrameLocks/>
          </xdr:cNvGraphicFramePr>
        </xdr:nvGraphicFramePr>
        <xdr:xfrm>
          <a:off x="10447607" y="12443460"/>
          <a:ext cx="4145643" cy="255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72" name="Chart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GraphicFramePr/>
        </xdr:nvGraphicFramePr>
        <xdr:xfrm>
          <a:off x="10447607" y="12385486"/>
          <a:ext cx="4145643" cy="26139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3</xdr:col>
      <xdr:colOff>281941</xdr:colOff>
      <xdr:row>4</xdr:row>
      <xdr:rowOff>106465</xdr:rowOff>
    </xdr:from>
    <xdr:to>
      <xdr:col>4</xdr:col>
      <xdr:colOff>60960</xdr:colOff>
      <xdr:row>6</xdr:row>
      <xdr:rowOff>72201</xdr:rowOff>
    </xdr:to>
    <xdr:sp macro="" textlink="">
      <xdr:nvSpPr>
        <xdr:cNvPr id="75" name="Freeform 15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/>
        </xdr:cNvSpPr>
      </xdr:nvSpPr>
      <xdr:spPr bwMode="auto">
        <a:xfrm>
          <a:off x="2110741" y="837985"/>
          <a:ext cx="388619" cy="331496"/>
        </a:xfrm>
        <a:custGeom>
          <a:avLst/>
          <a:gdLst>
            <a:gd name="T0" fmla="*/ 183 w 464"/>
            <a:gd name="T1" fmla="*/ 342 h 350"/>
            <a:gd name="T2" fmla="*/ 155 w 464"/>
            <a:gd name="T3" fmla="*/ 300 h 350"/>
            <a:gd name="T4" fmla="*/ 129 w 464"/>
            <a:gd name="T5" fmla="*/ 248 h 350"/>
            <a:gd name="T6" fmla="*/ 109 w 464"/>
            <a:gd name="T7" fmla="*/ 236 h 350"/>
            <a:gd name="T8" fmla="*/ 80 w 464"/>
            <a:gd name="T9" fmla="*/ 262 h 350"/>
            <a:gd name="T10" fmla="*/ 71 w 464"/>
            <a:gd name="T11" fmla="*/ 307 h 350"/>
            <a:gd name="T12" fmla="*/ 65 w 464"/>
            <a:gd name="T13" fmla="*/ 324 h 350"/>
            <a:gd name="T14" fmla="*/ 51 w 464"/>
            <a:gd name="T15" fmla="*/ 311 h 350"/>
            <a:gd name="T16" fmla="*/ 42 w 464"/>
            <a:gd name="T17" fmla="*/ 298 h 350"/>
            <a:gd name="T18" fmla="*/ 53 w 464"/>
            <a:gd name="T19" fmla="*/ 244 h 350"/>
            <a:gd name="T20" fmla="*/ 76 w 464"/>
            <a:gd name="T21" fmla="*/ 208 h 350"/>
            <a:gd name="T22" fmla="*/ 87 w 464"/>
            <a:gd name="T23" fmla="*/ 132 h 350"/>
            <a:gd name="T24" fmla="*/ 25 w 464"/>
            <a:gd name="T25" fmla="*/ 103 h 350"/>
            <a:gd name="T26" fmla="*/ 11 w 464"/>
            <a:gd name="T27" fmla="*/ 127 h 350"/>
            <a:gd name="T28" fmla="*/ 29 w 464"/>
            <a:gd name="T29" fmla="*/ 135 h 350"/>
            <a:gd name="T30" fmla="*/ 65 w 464"/>
            <a:gd name="T31" fmla="*/ 131 h 350"/>
            <a:gd name="T32" fmla="*/ 40 w 464"/>
            <a:gd name="T33" fmla="*/ 143 h 350"/>
            <a:gd name="T34" fmla="*/ 1 w 464"/>
            <a:gd name="T35" fmla="*/ 115 h 350"/>
            <a:gd name="T36" fmla="*/ 64 w 464"/>
            <a:gd name="T37" fmla="*/ 101 h 350"/>
            <a:gd name="T38" fmla="*/ 108 w 464"/>
            <a:gd name="T39" fmla="*/ 120 h 350"/>
            <a:gd name="T40" fmla="*/ 207 w 464"/>
            <a:gd name="T41" fmla="*/ 117 h 350"/>
            <a:gd name="T42" fmla="*/ 264 w 464"/>
            <a:gd name="T43" fmla="*/ 106 h 350"/>
            <a:gd name="T44" fmla="*/ 307 w 464"/>
            <a:gd name="T45" fmla="*/ 89 h 350"/>
            <a:gd name="T46" fmla="*/ 320 w 464"/>
            <a:gd name="T47" fmla="*/ 66 h 350"/>
            <a:gd name="T48" fmla="*/ 337 w 464"/>
            <a:gd name="T49" fmla="*/ 65 h 350"/>
            <a:gd name="T50" fmla="*/ 331 w 464"/>
            <a:gd name="T51" fmla="*/ 31 h 350"/>
            <a:gd name="T52" fmla="*/ 357 w 464"/>
            <a:gd name="T53" fmla="*/ 19 h 350"/>
            <a:gd name="T54" fmla="*/ 376 w 464"/>
            <a:gd name="T55" fmla="*/ 18 h 350"/>
            <a:gd name="T56" fmla="*/ 358 w 464"/>
            <a:gd name="T57" fmla="*/ 50 h 350"/>
            <a:gd name="T58" fmla="*/ 392 w 464"/>
            <a:gd name="T59" fmla="*/ 52 h 350"/>
            <a:gd name="T60" fmla="*/ 396 w 464"/>
            <a:gd name="T61" fmla="*/ 32 h 350"/>
            <a:gd name="T62" fmla="*/ 396 w 464"/>
            <a:gd name="T63" fmla="*/ 11 h 350"/>
            <a:gd name="T64" fmla="*/ 405 w 464"/>
            <a:gd name="T65" fmla="*/ 26 h 350"/>
            <a:gd name="T66" fmla="*/ 419 w 464"/>
            <a:gd name="T67" fmla="*/ 59 h 350"/>
            <a:gd name="T68" fmla="*/ 445 w 464"/>
            <a:gd name="T69" fmla="*/ 83 h 350"/>
            <a:gd name="T70" fmla="*/ 460 w 464"/>
            <a:gd name="T71" fmla="*/ 102 h 350"/>
            <a:gd name="T72" fmla="*/ 452 w 464"/>
            <a:gd name="T73" fmla="*/ 118 h 350"/>
            <a:gd name="T74" fmla="*/ 428 w 464"/>
            <a:gd name="T75" fmla="*/ 127 h 350"/>
            <a:gd name="T76" fmla="*/ 414 w 464"/>
            <a:gd name="T77" fmla="*/ 167 h 350"/>
            <a:gd name="T78" fmla="*/ 402 w 464"/>
            <a:gd name="T79" fmla="*/ 219 h 350"/>
            <a:gd name="T80" fmla="*/ 422 w 464"/>
            <a:gd name="T81" fmla="*/ 245 h 350"/>
            <a:gd name="T82" fmla="*/ 433 w 464"/>
            <a:gd name="T83" fmla="*/ 284 h 350"/>
            <a:gd name="T84" fmla="*/ 431 w 464"/>
            <a:gd name="T85" fmla="*/ 296 h 350"/>
            <a:gd name="T86" fmla="*/ 408 w 464"/>
            <a:gd name="T87" fmla="*/ 279 h 350"/>
            <a:gd name="T88" fmla="*/ 415 w 464"/>
            <a:gd name="T89" fmla="*/ 266 h 350"/>
            <a:gd name="T90" fmla="*/ 402 w 464"/>
            <a:gd name="T91" fmla="*/ 251 h 350"/>
            <a:gd name="T92" fmla="*/ 375 w 464"/>
            <a:gd name="T93" fmla="*/ 243 h 350"/>
            <a:gd name="T94" fmla="*/ 370 w 464"/>
            <a:gd name="T95" fmla="*/ 286 h 350"/>
            <a:gd name="T96" fmla="*/ 389 w 464"/>
            <a:gd name="T97" fmla="*/ 311 h 350"/>
            <a:gd name="T98" fmla="*/ 408 w 464"/>
            <a:gd name="T99" fmla="*/ 328 h 350"/>
            <a:gd name="T100" fmla="*/ 381 w 464"/>
            <a:gd name="T101" fmla="*/ 331 h 350"/>
            <a:gd name="T102" fmla="*/ 376 w 464"/>
            <a:gd name="T103" fmla="*/ 326 h 350"/>
            <a:gd name="T104" fmla="*/ 358 w 464"/>
            <a:gd name="T105" fmla="*/ 311 h 350"/>
            <a:gd name="T106" fmla="*/ 347 w 464"/>
            <a:gd name="T107" fmla="*/ 278 h 350"/>
            <a:gd name="T108" fmla="*/ 304 w 464"/>
            <a:gd name="T109" fmla="*/ 253 h 350"/>
            <a:gd name="T110" fmla="*/ 246 w 464"/>
            <a:gd name="T111" fmla="*/ 242 h 350"/>
            <a:gd name="T112" fmla="*/ 213 w 464"/>
            <a:gd name="T113" fmla="*/ 258 h 350"/>
            <a:gd name="T114" fmla="*/ 171 w 464"/>
            <a:gd name="T115" fmla="*/ 235 h 350"/>
            <a:gd name="T116" fmla="*/ 174 w 464"/>
            <a:gd name="T117" fmla="*/ 287 h 350"/>
            <a:gd name="T118" fmla="*/ 196 w 464"/>
            <a:gd name="T119" fmla="*/ 317 h 350"/>
            <a:gd name="T120" fmla="*/ 226 w 464"/>
            <a:gd name="T121" fmla="*/ 341 h 350"/>
            <a:gd name="T122" fmla="*/ 205 w 464"/>
            <a:gd name="T123" fmla="*/ 350 h 350"/>
            <a:gd name="T124" fmla="*/ 190 w 464"/>
            <a:gd name="T125" fmla="*/ 336 h 3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464" h="350">
              <a:moveTo>
                <a:pt x="190" y="336"/>
              </a:moveTo>
              <a:cubicBezTo>
                <a:pt x="188" y="338"/>
                <a:pt x="186" y="340"/>
                <a:pt x="183" y="342"/>
              </a:cubicBezTo>
              <a:cubicBezTo>
                <a:pt x="183" y="341"/>
                <a:pt x="182" y="340"/>
                <a:pt x="182" y="339"/>
              </a:cubicBezTo>
              <a:cubicBezTo>
                <a:pt x="177" y="323"/>
                <a:pt x="166" y="311"/>
                <a:pt x="155" y="300"/>
              </a:cubicBezTo>
              <a:cubicBezTo>
                <a:pt x="147" y="292"/>
                <a:pt x="140" y="286"/>
                <a:pt x="141" y="273"/>
              </a:cubicBezTo>
              <a:cubicBezTo>
                <a:pt x="142" y="264"/>
                <a:pt x="136" y="255"/>
                <a:pt x="129" y="248"/>
              </a:cubicBezTo>
              <a:cubicBezTo>
                <a:pt x="124" y="244"/>
                <a:pt x="120" y="240"/>
                <a:pt x="115" y="236"/>
              </a:cubicBezTo>
              <a:cubicBezTo>
                <a:pt x="113" y="234"/>
                <a:pt x="111" y="234"/>
                <a:pt x="109" y="236"/>
              </a:cubicBezTo>
              <a:cubicBezTo>
                <a:pt x="102" y="243"/>
                <a:pt x="94" y="249"/>
                <a:pt x="86" y="256"/>
              </a:cubicBezTo>
              <a:cubicBezTo>
                <a:pt x="84" y="258"/>
                <a:pt x="82" y="260"/>
                <a:pt x="80" y="262"/>
              </a:cubicBezTo>
              <a:cubicBezTo>
                <a:pt x="68" y="272"/>
                <a:pt x="65" y="285"/>
                <a:pt x="67" y="300"/>
              </a:cubicBezTo>
              <a:cubicBezTo>
                <a:pt x="68" y="303"/>
                <a:pt x="69" y="305"/>
                <a:pt x="71" y="307"/>
              </a:cubicBezTo>
              <a:cubicBezTo>
                <a:pt x="76" y="313"/>
                <a:pt x="82" y="318"/>
                <a:pt x="88" y="323"/>
              </a:cubicBezTo>
              <a:cubicBezTo>
                <a:pt x="79" y="327"/>
                <a:pt x="72" y="326"/>
                <a:pt x="65" y="324"/>
              </a:cubicBezTo>
              <a:cubicBezTo>
                <a:pt x="60" y="323"/>
                <a:pt x="55" y="322"/>
                <a:pt x="55" y="315"/>
              </a:cubicBezTo>
              <a:cubicBezTo>
                <a:pt x="55" y="313"/>
                <a:pt x="53" y="312"/>
                <a:pt x="51" y="311"/>
              </a:cubicBezTo>
              <a:cubicBezTo>
                <a:pt x="49" y="310"/>
                <a:pt x="47" y="310"/>
                <a:pt x="45" y="309"/>
              </a:cubicBezTo>
              <a:cubicBezTo>
                <a:pt x="39" y="305"/>
                <a:pt x="38" y="304"/>
                <a:pt x="42" y="298"/>
              </a:cubicBezTo>
              <a:cubicBezTo>
                <a:pt x="51" y="286"/>
                <a:pt x="53" y="272"/>
                <a:pt x="49" y="258"/>
              </a:cubicBezTo>
              <a:cubicBezTo>
                <a:pt x="47" y="252"/>
                <a:pt x="48" y="248"/>
                <a:pt x="53" y="244"/>
              </a:cubicBezTo>
              <a:cubicBezTo>
                <a:pt x="59" y="240"/>
                <a:pt x="64" y="235"/>
                <a:pt x="70" y="230"/>
              </a:cubicBezTo>
              <a:cubicBezTo>
                <a:pt x="76" y="224"/>
                <a:pt x="78" y="216"/>
                <a:pt x="76" y="208"/>
              </a:cubicBezTo>
              <a:cubicBezTo>
                <a:pt x="71" y="192"/>
                <a:pt x="70" y="175"/>
                <a:pt x="74" y="159"/>
              </a:cubicBezTo>
              <a:cubicBezTo>
                <a:pt x="76" y="149"/>
                <a:pt x="80" y="140"/>
                <a:pt x="87" y="132"/>
              </a:cubicBezTo>
              <a:cubicBezTo>
                <a:pt x="79" y="124"/>
                <a:pt x="71" y="117"/>
                <a:pt x="61" y="112"/>
              </a:cubicBezTo>
              <a:cubicBezTo>
                <a:pt x="50" y="107"/>
                <a:pt x="38" y="101"/>
                <a:pt x="25" y="103"/>
              </a:cubicBezTo>
              <a:cubicBezTo>
                <a:pt x="17" y="103"/>
                <a:pt x="11" y="107"/>
                <a:pt x="8" y="114"/>
              </a:cubicBezTo>
              <a:cubicBezTo>
                <a:pt x="7" y="119"/>
                <a:pt x="7" y="123"/>
                <a:pt x="11" y="127"/>
              </a:cubicBezTo>
              <a:cubicBezTo>
                <a:pt x="18" y="134"/>
                <a:pt x="27" y="139"/>
                <a:pt x="38" y="140"/>
              </a:cubicBezTo>
              <a:cubicBezTo>
                <a:pt x="35" y="138"/>
                <a:pt x="31" y="137"/>
                <a:pt x="29" y="135"/>
              </a:cubicBezTo>
              <a:cubicBezTo>
                <a:pt x="27" y="132"/>
                <a:pt x="27" y="129"/>
                <a:pt x="25" y="125"/>
              </a:cubicBezTo>
              <a:cubicBezTo>
                <a:pt x="38" y="130"/>
                <a:pt x="51" y="135"/>
                <a:pt x="65" y="131"/>
              </a:cubicBezTo>
              <a:cubicBezTo>
                <a:pt x="59" y="145"/>
                <a:pt x="38" y="156"/>
                <a:pt x="23" y="151"/>
              </a:cubicBezTo>
              <a:cubicBezTo>
                <a:pt x="29" y="148"/>
                <a:pt x="34" y="146"/>
                <a:pt x="40" y="143"/>
              </a:cubicBezTo>
              <a:cubicBezTo>
                <a:pt x="26" y="144"/>
                <a:pt x="15" y="140"/>
                <a:pt x="6" y="130"/>
              </a:cubicBezTo>
              <a:cubicBezTo>
                <a:pt x="2" y="126"/>
                <a:pt x="0" y="121"/>
                <a:pt x="1" y="115"/>
              </a:cubicBezTo>
              <a:cubicBezTo>
                <a:pt x="3" y="104"/>
                <a:pt x="12" y="96"/>
                <a:pt x="23" y="94"/>
              </a:cubicBezTo>
              <a:cubicBezTo>
                <a:pt x="37" y="92"/>
                <a:pt x="51" y="96"/>
                <a:pt x="64" y="101"/>
              </a:cubicBezTo>
              <a:cubicBezTo>
                <a:pt x="76" y="107"/>
                <a:pt x="88" y="113"/>
                <a:pt x="100" y="118"/>
              </a:cubicBezTo>
              <a:cubicBezTo>
                <a:pt x="102" y="120"/>
                <a:pt x="106" y="120"/>
                <a:pt x="108" y="120"/>
              </a:cubicBezTo>
              <a:cubicBezTo>
                <a:pt x="118" y="120"/>
                <a:pt x="129" y="119"/>
                <a:pt x="139" y="120"/>
              </a:cubicBezTo>
              <a:cubicBezTo>
                <a:pt x="162" y="121"/>
                <a:pt x="184" y="119"/>
                <a:pt x="207" y="117"/>
              </a:cubicBezTo>
              <a:cubicBezTo>
                <a:pt x="218" y="116"/>
                <a:pt x="229" y="116"/>
                <a:pt x="240" y="114"/>
              </a:cubicBezTo>
              <a:cubicBezTo>
                <a:pt x="248" y="112"/>
                <a:pt x="256" y="109"/>
                <a:pt x="264" y="106"/>
              </a:cubicBezTo>
              <a:cubicBezTo>
                <a:pt x="275" y="101"/>
                <a:pt x="286" y="96"/>
                <a:pt x="297" y="91"/>
              </a:cubicBezTo>
              <a:cubicBezTo>
                <a:pt x="300" y="90"/>
                <a:pt x="304" y="89"/>
                <a:pt x="307" y="89"/>
              </a:cubicBezTo>
              <a:cubicBezTo>
                <a:pt x="318" y="89"/>
                <a:pt x="325" y="82"/>
                <a:pt x="333" y="76"/>
              </a:cubicBezTo>
              <a:cubicBezTo>
                <a:pt x="329" y="72"/>
                <a:pt x="324" y="69"/>
                <a:pt x="320" y="66"/>
              </a:cubicBezTo>
              <a:cubicBezTo>
                <a:pt x="320" y="65"/>
                <a:pt x="320" y="65"/>
                <a:pt x="320" y="65"/>
              </a:cubicBezTo>
              <a:cubicBezTo>
                <a:pt x="326" y="65"/>
                <a:pt x="331" y="65"/>
                <a:pt x="337" y="65"/>
              </a:cubicBezTo>
              <a:cubicBezTo>
                <a:pt x="333" y="60"/>
                <a:pt x="330" y="56"/>
                <a:pt x="327" y="51"/>
              </a:cubicBezTo>
              <a:cubicBezTo>
                <a:pt x="321" y="43"/>
                <a:pt x="323" y="36"/>
                <a:pt x="331" y="31"/>
              </a:cubicBezTo>
              <a:cubicBezTo>
                <a:pt x="336" y="27"/>
                <a:pt x="342" y="25"/>
                <a:pt x="348" y="23"/>
              </a:cubicBezTo>
              <a:cubicBezTo>
                <a:pt x="351" y="21"/>
                <a:pt x="354" y="20"/>
                <a:pt x="357" y="19"/>
              </a:cubicBezTo>
              <a:cubicBezTo>
                <a:pt x="368" y="15"/>
                <a:pt x="369" y="12"/>
                <a:pt x="367" y="0"/>
              </a:cubicBezTo>
              <a:cubicBezTo>
                <a:pt x="376" y="3"/>
                <a:pt x="380" y="11"/>
                <a:pt x="376" y="18"/>
              </a:cubicBezTo>
              <a:cubicBezTo>
                <a:pt x="372" y="24"/>
                <a:pt x="367" y="29"/>
                <a:pt x="362" y="34"/>
              </a:cubicBezTo>
              <a:cubicBezTo>
                <a:pt x="357" y="39"/>
                <a:pt x="355" y="45"/>
                <a:pt x="358" y="50"/>
              </a:cubicBezTo>
              <a:cubicBezTo>
                <a:pt x="360" y="53"/>
                <a:pt x="362" y="55"/>
                <a:pt x="366" y="53"/>
              </a:cubicBezTo>
              <a:cubicBezTo>
                <a:pt x="375" y="48"/>
                <a:pt x="383" y="48"/>
                <a:pt x="392" y="52"/>
              </a:cubicBezTo>
              <a:cubicBezTo>
                <a:pt x="393" y="52"/>
                <a:pt x="395" y="51"/>
                <a:pt x="396" y="51"/>
              </a:cubicBezTo>
              <a:cubicBezTo>
                <a:pt x="405" y="44"/>
                <a:pt x="405" y="38"/>
                <a:pt x="396" y="32"/>
              </a:cubicBezTo>
              <a:cubicBezTo>
                <a:pt x="392" y="29"/>
                <a:pt x="389" y="25"/>
                <a:pt x="390" y="20"/>
              </a:cubicBezTo>
              <a:cubicBezTo>
                <a:pt x="390" y="15"/>
                <a:pt x="393" y="12"/>
                <a:pt x="396" y="11"/>
              </a:cubicBezTo>
              <a:cubicBezTo>
                <a:pt x="396" y="14"/>
                <a:pt x="395" y="18"/>
                <a:pt x="397" y="20"/>
              </a:cubicBezTo>
              <a:cubicBezTo>
                <a:pt x="398" y="23"/>
                <a:pt x="402" y="24"/>
                <a:pt x="405" y="26"/>
              </a:cubicBezTo>
              <a:cubicBezTo>
                <a:pt x="408" y="27"/>
                <a:pt x="412" y="29"/>
                <a:pt x="415" y="31"/>
              </a:cubicBezTo>
              <a:cubicBezTo>
                <a:pt x="424" y="38"/>
                <a:pt x="424" y="48"/>
                <a:pt x="419" y="59"/>
              </a:cubicBezTo>
              <a:cubicBezTo>
                <a:pt x="418" y="60"/>
                <a:pt x="417" y="61"/>
                <a:pt x="416" y="63"/>
              </a:cubicBezTo>
              <a:cubicBezTo>
                <a:pt x="425" y="70"/>
                <a:pt x="434" y="79"/>
                <a:pt x="445" y="83"/>
              </a:cubicBezTo>
              <a:cubicBezTo>
                <a:pt x="449" y="84"/>
                <a:pt x="453" y="86"/>
                <a:pt x="457" y="88"/>
              </a:cubicBezTo>
              <a:cubicBezTo>
                <a:pt x="463" y="92"/>
                <a:pt x="464" y="96"/>
                <a:pt x="460" y="102"/>
              </a:cubicBezTo>
              <a:cubicBezTo>
                <a:pt x="458" y="106"/>
                <a:pt x="455" y="109"/>
                <a:pt x="456" y="114"/>
              </a:cubicBezTo>
              <a:cubicBezTo>
                <a:pt x="456" y="116"/>
                <a:pt x="453" y="118"/>
                <a:pt x="452" y="118"/>
              </a:cubicBezTo>
              <a:cubicBezTo>
                <a:pt x="448" y="120"/>
                <a:pt x="444" y="120"/>
                <a:pt x="440" y="120"/>
              </a:cubicBezTo>
              <a:cubicBezTo>
                <a:pt x="435" y="120"/>
                <a:pt x="431" y="122"/>
                <a:pt x="428" y="127"/>
              </a:cubicBezTo>
              <a:cubicBezTo>
                <a:pt x="425" y="134"/>
                <a:pt x="418" y="137"/>
                <a:pt x="410" y="140"/>
              </a:cubicBezTo>
              <a:cubicBezTo>
                <a:pt x="411" y="149"/>
                <a:pt x="413" y="158"/>
                <a:pt x="414" y="167"/>
              </a:cubicBezTo>
              <a:cubicBezTo>
                <a:pt x="415" y="177"/>
                <a:pt x="416" y="186"/>
                <a:pt x="416" y="196"/>
              </a:cubicBezTo>
              <a:cubicBezTo>
                <a:pt x="415" y="206"/>
                <a:pt x="408" y="212"/>
                <a:pt x="402" y="219"/>
              </a:cubicBezTo>
              <a:cubicBezTo>
                <a:pt x="397" y="225"/>
                <a:pt x="397" y="227"/>
                <a:pt x="402" y="232"/>
              </a:cubicBezTo>
              <a:cubicBezTo>
                <a:pt x="408" y="237"/>
                <a:pt x="415" y="241"/>
                <a:pt x="422" y="245"/>
              </a:cubicBezTo>
              <a:cubicBezTo>
                <a:pt x="431" y="251"/>
                <a:pt x="434" y="257"/>
                <a:pt x="431" y="267"/>
              </a:cubicBezTo>
              <a:cubicBezTo>
                <a:pt x="430" y="272"/>
                <a:pt x="432" y="278"/>
                <a:pt x="433" y="284"/>
              </a:cubicBezTo>
              <a:cubicBezTo>
                <a:pt x="433" y="286"/>
                <a:pt x="434" y="288"/>
                <a:pt x="433" y="290"/>
              </a:cubicBezTo>
              <a:cubicBezTo>
                <a:pt x="433" y="292"/>
                <a:pt x="433" y="296"/>
                <a:pt x="431" y="296"/>
              </a:cubicBezTo>
              <a:cubicBezTo>
                <a:pt x="429" y="297"/>
                <a:pt x="425" y="296"/>
                <a:pt x="424" y="295"/>
              </a:cubicBezTo>
              <a:cubicBezTo>
                <a:pt x="418" y="290"/>
                <a:pt x="413" y="284"/>
                <a:pt x="408" y="279"/>
              </a:cubicBezTo>
              <a:cubicBezTo>
                <a:pt x="406" y="278"/>
                <a:pt x="406" y="276"/>
                <a:pt x="405" y="275"/>
              </a:cubicBezTo>
              <a:cubicBezTo>
                <a:pt x="408" y="272"/>
                <a:pt x="411" y="270"/>
                <a:pt x="415" y="266"/>
              </a:cubicBezTo>
              <a:cubicBezTo>
                <a:pt x="409" y="264"/>
                <a:pt x="408" y="260"/>
                <a:pt x="407" y="256"/>
              </a:cubicBezTo>
              <a:cubicBezTo>
                <a:pt x="407" y="254"/>
                <a:pt x="404" y="252"/>
                <a:pt x="402" y="251"/>
              </a:cubicBezTo>
              <a:cubicBezTo>
                <a:pt x="395" y="250"/>
                <a:pt x="388" y="247"/>
                <a:pt x="381" y="243"/>
              </a:cubicBezTo>
              <a:cubicBezTo>
                <a:pt x="380" y="242"/>
                <a:pt x="377" y="242"/>
                <a:pt x="375" y="243"/>
              </a:cubicBezTo>
              <a:cubicBezTo>
                <a:pt x="370" y="245"/>
                <a:pt x="364" y="248"/>
                <a:pt x="358" y="250"/>
              </a:cubicBezTo>
              <a:cubicBezTo>
                <a:pt x="367" y="260"/>
                <a:pt x="367" y="274"/>
                <a:pt x="370" y="286"/>
              </a:cubicBezTo>
              <a:cubicBezTo>
                <a:pt x="371" y="289"/>
                <a:pt x="372" y="292"/>
                <a:pt x="373" y="294"/>
              </a:cubicBezTo>
              <a:cubicBezTo>
                <a:pt x="376" y="302"/>
                <a:pt x="381" y="308"/>
                <a:pt x="389" y="311"/>
              </a:cubicBezTo>
              <a:cubicBezTo>
                <a:pt x="397" y="314"/>
                <a:pt x="403" y="319"/>
                <a:pt x="407" y="327"/>
              </a:cubicBezTo>
              <a:cubicBezTo>
                <a:pt x="408" y="327"/>
                <a:pt x="408" y="328"/>
                <a:pt x="408" y="328"/>
              </a:cubicBezTo>
              <a:cubicBezTo>
                <a:pt x="408" y="328"/>
                <a:pt x="408" y="329"/>
                <a:pt x="408" y="330"/>
              </a:cubicBezTo>
              <a:cubicBezTo>
                <a:pt x="399" y="330"/>
                <a:pt x="390" y="330"/>
                <a:pt x="381" y="331"/>
              </a:cubicBezTo>
              <a:cubicBezTo>
                <a:pt x="380" y="331"/>
                <a:pt x="378" y="329"/>
                <a:pt x="377" y="328"/>
              </a:cubicBezTo>
              <a:cubicBezTo>
                <a:pt x="377" y="327"/>
                <a:pt x="377" y="327"/>
                <a:pt x="376" y="326"/>
              </a:cubicBezTo>
              <a:cubicBezTo>
                <a:pt x="374" y="318"/>
                <a:pt x="374" y="318"/>
                <a:pt x="365" y="317"/>
              </a:cubicBezTo>
              <a:cubicBezTo>
                <a:pt x="361" y="317"/>
                <a:pt x="359" y="315"/>
                <a:pt x="358" y="311"/>
              </a:cubicBezTo>
              <a:cubicBezTo>
                <a:pt x="357" y="303"/>
                <a:pt x="355" y="295"/>
                <a:pt x="353" y="287"/>
              </a:cubicBezTo>
              <a:cubicBezTo>
                <a:pt x="353" y="284"/>
                <a:pt x="350" y="281"/>
                <a:pt x="347" y="278"/>
              </a:cubicBezTo>
              <a:cubicBezTo>
                <a:pt x="340" y="271"/>
                <a:pt x="332" y="265"/>
                <a:pt x="324" y="258"/>
              </a:cubicBezTo>
              <a:cubicBezTo>
                <a:pt x="318" y="252"/>
                <a:pt x="311" y="250"/>
                <a:pt x="304" y="253"/>
              </a:cubicBezTo>
              <a:cubicBezTo>
                <a:pt x="294" y="256"/>
                <a:pt x="285" y="254"/>
                <a:pt x="275" y="251"/>
              </a:cubicBezTo>
              <a:cubicBezTo>
                <a:pt x="266" y="248"/>
                <a:pt x="256" y="243"/>
                <a:pt x="246" y="242"/>
              </a:cubicBezTo>
              <a:cubicBezTo>
                <a:pt x="234" y="240"/>
                <a:pt x="222" y="240"/>
                <a:pt x="210" y="240"/>
              </a:cubicBezTo>
              <a:cubicBezTo>
                <a:pt x="208" y="247"/>
                <a:pt x="212" y="252"/>
                <a:pt x="213" y="258"/>
              </a:cubicBezTo>
              <a:cubicBezTo>
                <a:pt x="202" y="257"/>
                <a:pt x="194" y="251"/>
                <a:pt x="188" y="244"/>
              </a:cubicBezTo>
              <a:cubicBezTo>
                <a:pt x="184" y="238"/>
                <a:pt x="179" y="235"/>
                <a:pt x="171" y="235"/>
              </a:cubicBezTo>
              <a:cubicBezTo>
                <a:pt x="171" y="237"/>
                <a:pt x="171" y="238"/>
                <a:pt x="171" y="240"/>
              </a:cubicBezTo>
              <a:cubicBezTo>
                <a:pt x="172" y="255"/>
                <a:pt x="172" y="271"/>
                <a:pt x="174" y="287"/>
              </a:cubicBezTo>
              <a:cubicBezTo>
                <a:pt x="174" y="290"/>
                <a:pt x="176" y="294"/>
                <a:pt x="178" y="297"/>
              </a:cubicBezTo>
              <a:cubicBezTo>
                <a:pt x="184" y="304"/>
                <a:pt x="190" y="311"/>
                <a:pt x="196" y="317"/>
              </a:cubicBezTo>
              <a:cubicBezTo>
                <a:pt x="201" y="321"/>
                <a:pt x="208" y="325"/>
                <a:pt x="213" y="329"/>
              </a:cubicBezTo>
              <a:cubicBezTo>
                <a:pt x="217" y="333"/>
                <a:pt x="222" y="336"/>
                <a:pt x="226" y="341"/>
              </a:cubicBezTo>
              <a:cubicBezTo>
                <a:pt x="229" y="343"/>
                <a:pt x="228" y="346"/>
                <a:pt x="224" y="347"/>
              </a:cubicBezTo>
              <a:cubicBezTo>
                <a:pt x="218" y="348"/>
                <a:pt x="212" y="350"/>
                <a:pt x="205" y="350"/>
              </a:cubicBezTo>
              <a:cubicBezTo>
                <a:pt x="200" y="350"/>
                <a:pt x="196" y="347"/>
                <a:pt x="194" y="342"/>
              </a:cubicBezTo>
              <a:cubicBezTo>
                <a:pt x="193" y="340"/>
                <a:pt x="192" y="338"/>
                <a:pt x="190" y="336"/>
              </a:cubicBezTo>
              <a:close/>
            </a:path>
          </a:pathLst>
        </a:custGeom>
        <a:gradFill>
          <a:gsLst>
            <a:gs pos="0">
              <a:srgbClr val="007635"/>
            </a:gs>
            <a:gs pos="100000">
              <a:srgbClr val="FFFF00"/>
            </a:gs>
          </a:gsLst>
          <a:lin ang="5400000" scaled="1"/>
        </a:gradFill>
        <a:ln>
          <a:noFill/>
        </a:ln>
      </xdr:spPr>
      <xdr:txBody>
        <a:bodyPr wrap="square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6</xdr:col>
      <xdr:colOff>518161</xdr:colOff>
      <xdr:row>14</xdr:row>
      <xdr:rowOff>124399</xdr:rowOff>
    </xdr:from>
    <xdr:to>
      <xdr:col>7</xdr:col>
      <xdr:colOff>289560</xdr:colOff>
      <xdr:row>16</xdr:row>
      <xdr:rowOff>7187</xdr:rowOff>
    </xdr:to>
    <xdr:sp macro="" textlink="">
      <xdr:nvSpPr>
        <xdr:cNvPr id="78" name="Freeform 5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/>
        </xdr:cNvSpPr>
      </xdr:nvSpPr>
      <xdr:spPr bwMode="auto">
        <a:xfrm>
          <a:off x="4175761" y="2684719"/>
          <a:ext cx="380999" cy="248548"/>
        </a:xfrm>
        <a:custGeom>
          <a:avLst/>
          <a:gdLst>
            <a:gd name="T0" fmla="*/ 2536 w 2536"/>
            <a:gd name="T1" fmla="*/ 1024 h 1680"/>
            <a:gd name="T2" fmla="*/ 2441 w 2536"/>
            <a:gd name="T3" fmla="*/ 1112 h 1680"/>
            <a:gd name="T4" fmla="*/ 2273 w 2536"/>
            <a:gd name="T5" fmla="*/ 1121 h 1680"/>
            <a:gd name="T6" fmla="*/ 2189 w 2536"/>
            <a:gd name="T7" fmla="*/ 1120 h 1680"/>
            <a:gd name="T8" fmla="*/ 1877 w 2536"/>
            <a:gd name="T9" fmla="*/ 1029 h 1680"/>
            <a:gd name="T10" fmla="*/ 1643 w 2536"/>
            <a:gd name="T11" fmla="*/ 1164 h 1680"/>
            <a:gd name="T12" fmla="*/ 1681 w 2536"/>
            <a:gd name="T13" fmla="*/ 1384 h 1680"/>
            <a:gd name="T14" fmla="*/ 1856 w 2536"/>
            <a:gd name="T15" fmla="*/ 1568 h 1680"/>
            <a:gd name="T16" fmla="*/ 1824 w 2536"/>
            <a:gd name="T17" fmla="*/ 1668 h 1680"/>
            <a:gd name="T18" fmla="*/ 1660 w 2536"/>
            <a:gd name="T19" fmla="*/ 1680 h 1680"/>
            <a:gd name="T20" fmla="*/ 1512 w 2536"/>
            <a:gd name="T21" fmla="*/ 1660 h 1680"/>
            <a:gd name="T22" fmla="*/ 1120 w 2536"/>
            <a:gd name="T23" fmla="*/ 1162 h 1680"/>
            <a:gd name="T24" fmla="*/ 986 w 2536"/>
            <a:gd name="T25" fmla="*/ 1173 h 1680"/>
            <a:gd name="T26" fmla="*/ 892 w 2536"/>
            <a:gd name="T27" fmla="*/ 1183 h 1680"/>
            <a:gd name="T28" fmla="*/ 856 w 2536"/>
            <a:gd name="T29" fmla="*/ 1456 h 1680"/>
            <a:gd name="T30" fmla="*/ 972 w 2536"/>
            <a:gd name="T31" fmla="*/ 1490 h 1680"/>
            <a:gd name="T32" fmla="*/ 965 w 2536"/>
            <a:gd name="T33" fmla="*/ 1571 h 1680"/>
            <a:gd name="T34" fmla="*/ 808 w 2536"/>
            <a:gd name="T35" fmla="*/ 1592 h 1680"/>
            <a:gd name="T36" fmla="*/ 625 w 2536"/>
            <a:gd name="T37" fmla="*/ 1632 h 1680"/>
            <a:gd name="T38" fmla="*/ 545 w 2536"/>
            <a:gd name="T39" fmla="*/ 1627 h 1680"/>
            <a:gd name="T40" fmla="*/ 471 w 2536"/>
            <a:gd name="T41" fmla="*/ 1632 h 1680"/>
            <a:gd name="T42" fmla="*/ 296 w 2536"/>
            <a:gd name="T43" fmla="*/ 1597 h 1680"/>
            <a:gd name="T44" fmla="*/ 49 w 2536"/>
            <a:gd name="T45" fmla="*/ 975 h 1680"/>
            <a:gd name="T46" fmla="*/ 0 w 2536"/>
            <a:gd name="T47" fmla="*/ 764 h 1680"/>
            <a:gd name="T48" fmla="*/ 10 w 2536"/>
            <a:gd name="T49" fmla="*/ 587 h 1680"/>
            <a:gd name="T50" fmla="*/ 631 w 2536"/>
            <a:gd name="T51" fmla="*/ 56 h 1680"/>
            <a:gd name="T52" fmla="*/ 1029 w 2536"/>
            <a:gd name="T53" fmla="*/ 83 h 1680"/>
            <a:gd name="T54" fmla="*/ 1476 w 2536"/>
            <a:gd name="T55" fmla="*/ 70 h 1680"/>
            <a:gd name="T56" fmla="*/ 1664 w 2536"/>
            <a:gd name="T57" fmla="*/ 0 h 1680"/>
            <a:gd name="T58" fmla="*/ 2263 w 2536"/>
            <a:gd name="T59" fmla="*/ 495 h 1680"/>
            <a:gd name="T60" fmla="*/ 2368 w 2536"/>
            <a:gd name="T61" fmla="*/ 509 h 1680"/>
            <a:gd name="T62" fmla="*/ 2380 w 2536"/>
            <a:gd name="T63" fmla="*/ 549 h 1680"/>
            <a:gd name="T64" fmla="*/ 2368 w 2536"/>
            <a:gd name="T65" fmla="*/ 602 h 1680"/>
            <a:gd name="T66" fmla="*/ 2376 w 2536"/>
            <a:gd name="T67" fmla="*/ 651 h 1680"/>
            <a:gd name="T68" fmla="*/ 2432 w 2536"/>
            <a:gd name="T69" fmla="*/ 867 h 16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</a:cxnLst>
          <a:rect l="0" t="0" r="r" b="b"/>
          <a:pathLst>
            <a:path w="2536" h="1680">
              <a:moveTo>
                <a:pt x="2536" y="1016"/>
              </a:moveTo>
              <a:cubicBezTo>
                <a:pt x="2536" y="1019"/>
                <a:pt x="2536" y="1021"/>
                <a:pt x="2536" y="1024"/>
              </a:cubicBezTo>
              <a:cubicBezTo>
                <a:pt x="2512" y="1049"/>
                <a:pt x="2489" y="1075"/>
                <a:pt x="2464" y="1099"/>
              </a:cubicBezTo>
              <a:cubicBezTo>
                <a:pt x="2458" y="1105"/>
                <a:pt x="2449" y="1110"/>
                <a:pt x="2441" y="1112"/>
              </a:cubicBezTo>
              <a:cubicBezTo>
                <a:pt x="2398" y="1120"/>
                <a:pt x="2354" y="1118"/>
                <a:pt x="2313" y="1104"/>
              </a:cubicBezTo>
              <a:cubicBezTo>
                <a:pt x="2293" y="1098"/>
                <a:pt x="2280" y="1099"/>
                <a:pt x="2273" y="1121"/>
              </a:cubicBezTo>
              <a:cubicBezTo>
                <a:pt x="2269" y="1132"/>
                <a:pt x="2262" y="1135"/>
                <a:pt x="2250" y="1132"/>
              </a:cubicBezTo>
              <a:cubicBezTo>
                <a:pt x="2230" y="1127"/>
                <a:pt x="2210" y="1123"/>
                <a:pt x="2189" y="1120"/>
              </a:cubicBezTo>
              <a:cubicBezTo>
                <a:pt x="2110" y="1105"/>
                <a:pt x="2030" y="1091"/>
                <a:pt x="1958" y="1052"/>
              </a:cubicBezTo>
              <a:cubicBezTo>
                <a:pt x="1932" y="1038"/>
                <a:pt x="1906" y="1031"/>
                <a:pt x="1877" y="1029"/>
              </a:cubicBezTo>
              <a:cubicBezTo>
                <a:pt x="1827" y="1026"/>
                <a:pt x="1777" y="1026"/>
                <a:pt x="1729" y="1044"/>
              </a:cubicBezTo>
              <a:cubicBezTo>
                <a:pt x="1674" y="1065"/>
                <a:pt x="1643" y="1105"/>
                <a:pt x="1643" y="1164"/>
              </a:cubicBezTo>
              <a:cubicBezTo>
                <a:pt x="1643" y="1191"/>
                <a:pt x="1646" y="1219"/>
                <a:pt x="1654" y="1245"/>
              </a:cubicBezTo>
              <a:cubicBezTo>
                <a:pt x="1669" y="1290"/>
                <a:pt x="1676" y="1336"/>
                <a:pt x="1681" y="1384"/>
              </a:cubicBezTo>
              <a:cubicBezTo>
                <a:pt x="1686" y="1437"/>
                <a:pt x="1708" y="1480"/>
                <a:pt x="1757" y="1507"/>
              </a:cubicBezTo>
              <a:cubicBezTo>
                <a:pt x="1791" y="1525"/>
                <a:pt x="1822" y="1550"/>
                <a:pt x="1856" y="1568"/>
              </a:cubicBezTo>
              <a:cubicBezTo>
                <a:pt x="1883" y="1582"/>
                <a:pt x="1894" y="1605"/>
                <a:pt x="1906" y="1635"/>
              </a:cubicBezTo>
              <a:cubicBezTo>
                <a:pt x="1878" y="1646"/>
                <a:pt x="1851" y="1659"/>
                <a:pt x="1824" y="1668"/>
              </a:cubicBezTo>
              <a:cubicBezTo>
                <a:pt x="1806" y="1674"/>
                <a:pt x="1787" y="1676"/>
                <a:pt x="1768" y="1680"/>
              </a:cubicBezTo>
              <a:cubicBezTo>
                <a:pt x="1732" y="1680"/>
                <a:pt x="1696" y="1680"/>
                <a:pt x="1660" y="1680"/>
              </a:cubicBezTo>
              <a:cubicBezTo>
                <a:pt x="1654" y="1679"/>
                <a:pt x="1648" y="1677"/>
                <a:pt x="1643" y="1676"/>
              </a:cubicBezTo>
              <a:cubicBezTo>
                <a:pt x="1599" y="1671"/>
                <a:pt x="1555" y="1666"/>
                <a:pt x="1512" y="1660"/>
              </a:cubicBezTo>
              <a:cubicBezTo>
                <a:pt x="1504" y="1659"/>
                <a:pt x="1495" y="1654"/>
                <a:pt x="1491" y="1648"/>
              </a:cubicBezTo>
              <a:cubicBezTo>
                <a:pt x="1362" y="1490"/>
                <a:pt x="1227" y="1336"/>
                <a:pt x="1120" y="1162"/>
              </a:cubicBezTo>
              <a:cubicBezTo>
                <a:pt x="1114" y="1151"/>
                <a:pt x="1108" y="1153"/>
                <a:pt x="1098" y="1155"/>
              </a:cubicBezTo>
              <a:cubicBezTo>
                <a:pt x="1061" y="1162"/>
                <a:pt x="1023" y="1171"/>
                <a:pt x="986" y="1173"/>
              </a:cubicBezTo>
              <a:cubicBezTo>
                <a:pt x="957" y="1175"/>
                <a:pt x="928" y="1168"/>
                <a:pt x="897" y="1165"/>
              </a:cubicBezTo>
              <a:cubicBezTo>
                <a:pt x="896" y="1171"/>
                <a:pt x="894" y="1177"/>
                <a:pt x="892" y="1183"/>
              </a:cubicBezTo>
              <a:cubicBezTo>
                <a:pt x="873" y="1253"/>
                <a:pt x="854" y="1323"/>
                <a:pt x="835" y="1393"/>
              </a:cubicBezTo>
              <a:cubicBezTo>
                <a:pt x="827" y="1420"/>
                <a:pt x="833" y="1440"/>
                <a:pt x="856" y="1456"/>
              </a:cubicBezTo>
              <a:cubicBezTo>
                <a:pt x="869" y="1465"/>
                <a:pt x="884" y="1472"/>
                <a:pt x="899" y="1476"/>
              </a:cubicBezTo>
              <a:cubicBezTo>
                <a:pt x="923" y="1482"/>
                <a:pt x="948" y="1485"/>
                <a:pt x="972" y="1490"/>
              </a:cubicBezTo>
              <a:cubicBezTo>
                <a:pt x="976" y="1506"/>
                <a:pt x="979" y="1523"/>
                <a:pt x="983" y="1540"/>
              </a:cubicBezTo>
              <a:cubicBezTo>
                <a:pt x="985" y="1555"/>
                <a:pt x="981" y="1568"/>
                <a:pt x="965" y="1571"/>
              </a:cubicBezTo>
              <a:cubicBezTo>
                <a:pt x="931" y="1576"/>
                <a:pt x="899" y="1592"/>
                <a:pt x="862" y="1587"/>
              </a:cubicBezTo>
              <a:cubicBezTo>
                <a:pt x="844" y="1584"/>
                <a:pt x="816" y="1582"/>
                <a:pt x="808" y="1592"/>
              </a:cubicBezTo>
              <a:cubicBezTo>
                <a:pt x="786" y="1620"/>
                <a:pt x="756" y="1620"/>
                <a:pt x="727" y="1629"/>
              </a:cubicBezTo>
              <a:cubicBezTo>
                <a:pt x="692" y="1639"/>
                <a:pt x="659" y="1643"/>
                <a:pt x="625" y="1632"/>
              </a:cubicBezTo>
              <a:cubicBezTo>
                <a:pt x="620" y="1630"/>
                <a:pt x="614" y="1629"/>
                <a:pt x="608" y="1629"/>
              </a:cubicBezTo>
              <a:cubicBezTo>
                <a:pt x="587" y="1628"/>
                <a:pt x="566" y="1628"/>
                <a:pt x="545" y="1627"/>
              </a:cubicBezTo>
              <a:cubicBezTo>
                <a:pt x="540" y="1627"/>
                <a:pt x="534" y="1626"/>
                <a:pt x="528" y="1626"/>
              </a:cubicBezTo>
              <a:cubicBezTo>
                <a:pt x="509" y="1628"/>
                <a:pt x="490" y="1633"/>
                <a:pt x="471" y="1632"/>
              </a:cubicBezTo>
              <a:cubicBezTo>
                <a:pt x="417" y="1627"/>
                <a:pt x="364" y="1620"/>
                <a:pt x="310" y="1614"/>
              </a:cubicBezTo>
              <a:cubicBezTo>
                <a:pt x="298" y="1613"/>
                <a:pt x="298" y="1606"/>
                <a:pt x="296" y="1597"/>
              </a:cubicBezTo>
              <a:cubicBezTo>
                <a:pt x="287" y="1548"/>
                <a:pt x="282" y="1497"/>
                <a:pt x="267" y="1450"/>
              </a:cubicBezTo>
              <a:cubicBezTo>
                <a:pt x="213" y="1283"/>
                <a:pt x="138" y="1126"/>
                <a:pt x="49" y="975"/>
              </a:cubicBezTo>
              <a:cubicBezTo>
                <a:pt x="31" y="944"/>
                <a:pt x="20" y="912"/>
                <a:pt x="15" y="876"/>
              </a:cubicBezTo>
              <a:cubicBezTo>
                <a:pt x="11" y="839"/>
                <a:pt x="5" y="801"/>
                <a:pt x="0" y="764"/>
              </a:cubicBezTo>
              <a:cubicBezTo>
                <a:pt x="0" y="727"/>
                <a:pt x="0" y="689"/>
                <a:pt x="0" y="652"/>
              </a:cubicBezTo>
              <a:cubicBezTo>
                <a:pt x="3" y="630"/>
                <a:pt x="6" y="609"/>
                <a:pt x="10" y="587"/>
              </a:cubicBezTo>
              <a:cubicBezTo>
                <a:pt x="37" y="437"/>
                <a:pt x="121" y="326"/>
                <a:pt x="243" y="240"/>
              </a:cubicBezTo>
              <a:cubicBezTo>
                <a:pt x="362" y="157"/>
                <a:pt x="495" y="103"/>
                <a:pt x="631" y="56"/>
              </a:cubicBezTo>
              <a:cubicBezTo>
                <a:pt x="638" y="54"/>
                <a:pt x="647" y="54"/>
                <a:pt x="655" y="54"/>
              </a:cubicBezTo>
              <a:cubicBezTo>
                <a:pt x="780" y="63"/>
                <a:pt x="904" y="73"/>
                <a:pt x="1029" y="83"/>
              </a:cubicBezTo>
              <a:cubicBezTo>
                <a:pt x="1159" y="93"/>
                <a:pt x="1289" y="97"/>
                <a:pt x="1418" y="83"/>
              </a:cubicBezTo>
              <a:cubicBezTo>
                <a:pt x="1438" y="81"/>
                <a:pt x="1460" y="80"/>
                <a:pt x="1476" y="70"/>
              </a:cubicBezTo>
              <a:cubicBezTo>
                <a:pt x="1521" y="41"/>
                <a:pt x="1567" y="14"/>
                <a:pt x="1620" y="0"/>
              </a:cubicBezTo>
              <a:cubicBezTo>
                <a:pt x="1635" y="0"/>
                <a:pt x="1649" y="0"/>
                <a:pt x="1664" y="0"/>
              </a:cubicBezTo>
              <a:cubicBezTo>
                <a:pt x="1712" y="16"/>
                <a:pt x="1749" y="48"/>
                <a:pt x="1787" y="80"/>
              </a:cubicBezTo>
              <a:cubicBezTo>
                <a:pt x="1946" y="218"/>
                <a:pt x="2105" y="356"/>
                <a:pt x="2263" y="495"/>
              </a:cubicBezTo>
              <a:cubicBezTo>
                <a:pt x="2277" y="507"/>
                <a:pt x="2292" y="512"/>
                <a:pt x="2310" y="511"/>
              </a:cubicBezTo>
              <a:cubicBezTo>
                <a:pt x="2330" y="510"/>
                <a:pt x="2349" y="509"/>
                <a:pt x="2368" y="509"/>
              </a:cubicBezTo>
              <a:cubicBezTo>
                <a:pt x="2394" y="510"/>
                <a:pt x="2399" y="521"/>
                <a:pt x="2385" y="542"/>
              </a:cubicBezTo>
              <a:cubicBezTo>
                <a:pt x="2383" y="544"/>
                <a:pt x="2382" y="546"/>
                <a:pt x="2380" y="549"/>
              </a:cubicBezTo>
              <a:cubicBezTo>
                <a:pt x="2372" y="561"/>
                <a:pt x="2359" y="572"/>
                <a:pt x="2373" y="589"/>
              </a:cubicBezTo>
              <a:cubicBezTo>
                <a:pt x="2374" y="591"/>
                <a:pt x="2370" y="599"/>
                <a:pt x="2368" y="602"/>
              </a:cubicBezTo>
              <a:cubicBezTo>
                <a:pt x="2364" y="607"/>
                <a:pt x="2359" y="610"/>
                <a:pt x="2354" y="615"/>
              </a:cubicBezTo>
              <a:cubicBezTo>
                <a:pt x="2362" y="628"/>
                <a:pt x="2369" y="639"/>
                <a:pt x="2376" y="651"/>
              </a:cubicBezTo>
              <a:cubicBezTo>
                <a:pt x="2407" y="705"/>
                <a:pt x="2429" y="762"/>
                <a:pt x="2425" y="826"/>
              </a:cubicBezTo>
              <a:cubicBezTo>
                <a:pt x="2424" y="840"/>
                <a:pt x="2426" y="855"/>
                <a:pt x="2432" y="867"/>
              </a:cubicBezTo>
              <a:cubicBezTo>
                <a:pt x="2458" y="923"/>
                <a:pt x="2495" y="971"/>
                <a:pt x="2536" y="1016"/>
              </a:cubicBezTo>
              <a:close/>
            </a:path>
          </a:pathLst>
        </a:custGeom>
        <a:gradFill>
          <a:gsLst>
            <a:gs pos="0">
              <a:srgbClr val="FE0779"/>
            </a:gs>
            <a:gs pos="100000">
              <a:srgbClr val="8E25AB"/>
            </a:gs>
          </a:gsLst>
          <a:lin ang="5400000" scaled="1"/>
        </a:gradFill>
        <a:ln>
          <a:noFill/>
        </a:ln>
      </xdr:spPr>
      <xdr:txBody>
        <a:bodyPr wrap="square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106680</xdr:colOff>
      <xdr:row>17</xdr:row>
      <xdr:rowOff>175260</xdr:rowOff>
    </xdr:from>
    <xdr:to>
      <xdr:col>12</xdr:col>
      <xdr:colOff>190500</xdr:colOff>
      <xdr:row>25</xdr:row>
      <xdr:rowOff>167640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812280" y="3284220"/>
          <a:ext cx="693420" cy="1455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1</a:t>
          </a:r>
        </a:p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2</a:t>
          </a:r>
        </a:p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3</a:t>
          </a:r>
        </a:p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4</a:t>
          </a:r>
        </a:p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5</a:t>
          </a:r>
        </a:p>
        <a:p>
          <a:pPr marL="0" indent="0" algn="r">
            <a:spcBef>
              <a:spcPts val="0"/>
            </a:spcBef>
            <a:spcAft>
              <a:spcPts val="300"/>
            </a:spcAft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Steep   </a:t>
          </a:r>
          <a:r>
            <a:rPr lang="ru-RU" sz="1200">
              <a:solidFill>
                <a:schemeClr val="bg1"/>
              </a:solidFill>
            </a:rPr>
            <a:t>6</a:t>
          </a:r>
        </a:p>
        <a:p>
          <a:pPr algn="r"/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243840</xdr:colOff>
      <xdr:row>29</xdr:row>
      <xdr:rowOff>30480</xdr:rowOff>
    </xdr:from>
    <xdr:to>
      <xdr:col>15</xdr:col>
      <xdr:colOff>289560</xdr:colOff>
      <xdr:row>34</xdr:row>
      <xdr:rowOff>30480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7964693" y="5566186"/>
          <a:ext cx="1233543" cy="829235"/>
          <a:chOff x="8176260" y="5265420"/>
          <a:chExt cx="1264920" cy="800100"/>
        </a:xfrm>
      </xdr:grpSpPr>
      <xdr:sp macro="" textlink="Processing!I19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 txBox="1"/>
        </xdr:nvSpPr>
        <xdr:spPr>
          <a:xfrm>
            <a:off x="8572500" y="5265420"/>
            <a:ext cx="51816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E9E74CA-54CA-4141-A500-3C54D2635176}" type="TxLink">
              <a:rPr lang="en-US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58%</a:t>
            </a:fld>
            <a:endParaRPr lang="ru-RU" sz="1100">
              <a:solidFill>
                <a:sysClr val="windowText" lastClr="000000"/>
              </a:solidFill>
            </a:endParaRPr>
          </a:p>
        </xdr:txBody>
      </xdr:sp>
      <xdr:sp macro="" textlink="Processing!I21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/>
        </xdr:nvSpPr>
        <xdr:spPr>
          <a:xfrm>
            <a:off x="8176260" y="5806440"/>
            <a:ext cx="51816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7C6B172-22AF-4323-A404-1C139C9ABAC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67%</a:t>
            </a:fld>
            <a:endParaRPr lang="ru-RU" sz="1100">
              <a:solidFill>
                <a:sysClr val="windowText" lastClr="000000"/>
              </a:solidFill>
            </a:endParaRPr>
          </a:p>
        </xdr:txBody>
      </xdr:sp>
      <xdr:sp macro="" textlink="Processing!I20">
        <xdr:nvSpPr>
          <xdr:cNvPr id="82" name="TextBox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 txBox="1"/>
        </xdr:nvSpPr>
        <xdr:spPr>
          <a:xfrm>
            <a:off x="8923020" y="5806440"/>
            <a:ext cx="51816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F49E30-31FA-40D0-AFCB-DC68E6C4B5F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70%</a:t>
            </a:fld>
            <a:endParaRPr lang="ru-RU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533400</xdr:colOff>
      <xdr:row>27</xdr:row>
      <xdr:rowOff>30480</xdr:rowOff>
    </xdr:from>
    <xdr:to>
      <xdr:col>8</xdr:col>
      <xdr:colOff>281940</xdr:colOff>
      <xdr:row>36</xdr:row>
      <xdr:rowOff>151260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</xdr:col>
      <xdr:colOff>505556</xdr:colOff>
      <xdr:row>0</xdr:row>
      <xdr:rowOff>7435</xdr:rowOff>
    </xdr:from>
    <xdr:ext cx="7449724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943956" y="7435"/>
          <a:ext cx="7449724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r>
            <a:rPr lang="ru-RU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 R A N D   A N A L Y S I S   </a:t>
          </a:r>
          <a:r>
            <a:rPr lang="en-US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 S H B O A R D</a:t>
          </a:r>
          <a:endParaRPr lang="ru-RU" sz="28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464820</xdr:colOff>
      <xdr:row>4</xdr:row>
      <xdr:rowOff>7620</xdr:rowOff>
    </xdr:from>
    <xdr:to>
      <xdr:col>10</xdr:col>
      <xdr:colOff>536820</xdr:colOff>
      <xdr:row>15</xdr:row>
      <xdr:rowOff>80340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502920</xdr:colOff>
      <xdr:row>14</xdr:row>
      <xdr:rowOff>60960</xdr:rowOff>
    </xdr:from>
    <xdr:to>
      <xdr:col>10</xdr:col>
      <xdr:colOff>441960</xdr:colOff>
      <xdr:row>15</xdr:row>
      <xdr:rowOff>137160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4770120" y="262128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&lt;20    20    30    40    50    60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205740</xdr:colOff>
      <xdr:row>16</xdr:row>
      <xdr:rowOff>99060</xdr:rowOff>
    </xdr:from>
    <xdr:to>
      <xdr:col>7</xdr:col>
      <xdr:colOff>144780</xdr:colOff>
      <xdr:row>17</xdr:row>
      <xdr:rowOff>175260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2644140" y="302514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Advertising Budget Plan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510540</xdr:colOff>
      <xdr:row>2</xdr:row>
      <xdr:rowOff>167640</xdr:rowOff>
    </xdr:from>
    <xdr:to>
      <xdr:col>10</xdr:col>
      <xdr:colOff>449580</xdr:colOff>
      <xdr:row>4</xdr:row>
      <xdr:rowOff>60960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4777740" y="53340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Trust Level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182880</xdr:colOff>
      <xdr:row>25</xdr:row>
      <xdr:rowOff>144780</xdr:rowOff>
    </xdr:from>
    <xdr:to>
      <xdr:col>16</xdr:col>
      <xdr:colOff>121920</xdr:colOff>
      <xdr:row>27</xdr:row>
      <xdr:rowOff>38100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8107680" y="473202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Consumer Experiences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22860</xdr:colOff>
      <xdr:row>2</xdr:row>
      <xdr:rowOff>167640</xdr:rowOff>
    </xdr:from>
    <xdr:to>
      <xdr:col>6</xdr:col>
      <xdr:colOff>571500</xdr:colOff>
      <xdr:row>4</xdr:row>
      <xdr:rowOff>60960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461260" y="53340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solidFill>
                <a:schemeClr val="bg1"/>
              </a:solidFill>
            </a:rPr>
            <a:t>Average </a:t>
          </a:r>
          <a:r>
            <a:rPr lang="en-US" sz="1100">
              <a:solidFill>
                <a:schemeClr val="bg1"/>
              </a:solidFill>
            </a:rPr>
            <a:t>Bid</a:t>
          </a:r>
          <a:r>
            <a:rPr lang="pl-PL" sz="1100">
              <a:solidFill>
                <a:schemeClr val="bg1"/>
              </a:solidFill>
            </a:rPr>
            <a:t>/</a:t>
          </a:r>
          <a:r>
            <a:rPr lang="en-US" sz="1100">
              <a:solidFill>
                <a:schemeClr val="bg1"/>
              </a:solidFill>
            </a:rPr>
            <a:t>Ask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373380</xdr:colOff>
      <xdr:row>2</xdr:row>
      <xdr:rowOff>167640</xdr:rowOff>
    </xdr:from>
    <xdr:to>
      <xdr:col>15</xdr:col>
      <xdr:colOff>312420</xdr:colOff>
      <xdr:row>4</xdr:row>
      <xdr:rowOff>60960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7688580" y="533400"/>
          <a:ext cx="17678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>
              <a:solidFill>
                <a:schemeClr val="bg1"/>
              </a:solidFill>
            </a:rPr>
            <a:t>S</a:t>
          </a:r>
          <a:r>
            <a:rPr lang="en-US">
              <a:solidFill>
                <a:schemeClr val="bg1"/>
              </a:solidFill>
            </a:rPr>
            <a:t>tep </a:t>
          </a:r>
          <a:r>
            <a:rPr lang="pl-PL">
              <a:solidFill>
                <a:schemeClr val="bg1"/>
              </a:solidFill>
            </a:rPr>
            <a:t>B</a:t>
          </a:r>
          <a:r>
            <a:rPr lang="en-US">
              <a:solidFill>
                <a:schemeClr val="bg1"/>
              </a:solidFill>
            </a:rPr>
            <a:t>y </a:t>
          </a:r>
          <a:r>
            <a:rPr lang="pl-PL">
              <a:solidFill>
                <a:schemeClr val="bg1"/>
              </a:solidFill>
            </a:rPr>
            <a:t>S</a:t>
          </a:r>
          <a:r>
            <a:rPr lang="en-US">
              <a:solidFill>
                <a:schemeClr val="bg1"/>
              </a:solidFill>
            </a:rPr>
            <a:t>tep </a:t>
          </a:r>
          <a:r>
            <a:rPr lang="pl-PL">
              <a:solidFill>
                <a:schemeClr val="bg1"/>
              </a:solidFill>
            </a:rPr>
            <a:t>T</a:t>
          </a:r>
          <a:r>
            <a:rPr lang="en-US">
              <a:solidFill>
                <a:schemeClr val="bg1"/>
              </a:solidFill>
            </a:rPr>
            <a:t>asks 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4</xdr:row>
          <xdr:rowOff>19050</xdr:rowOff>
        </xdr:from>
        <xdr:to>
          <xdr:col>2</xdr:col>
          <xdr:colOff>438150</xdr:colOff>
          <xdr:row>6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18</xdr:row>
          <xdr:rowOff>47625</xdr:rowOff>
        </xdr:from>
        <xdr:to>
          <xdr:col>2</xdr:col>
          <xdr:colOff>438150</xdr:colOff>
          <xdr:row>20</xdr:row>
          <xdr:rowOff>47625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28</xdr:row>
          <xdr:rowOff>47625</xdr:rowOff>
        </xdr:from>
        <xdr:to>
          <xdr:col>2</xdr:col>
          <xdr:colOff>438150</xdr:colOff>
          <xdr:row>30</xdr:row>
          <xdr:rowOff>47625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4</xdr:row>
          <xdr:rowOff>19050</xdr:rowOff>
        </xdr:from>
        <xdr:to>
          <xdr:col>17</xdr:col>
          <xdr:colOff>438150</xdr:colOff>
          <xdr:row>6</xdr:row>
          <xdr:rowOff>19050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18</xdr:row>
          <xdr:rowOff>19050</xdr:rowOff>
        </xdr:from>
        <xdr:to>
          <xdr:col>17</xdr:col>
          <xdr:colOff>438150</xdr:colOff>
          <xdr:row>20</xdr:row>
          <xdr:rowOff>19050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508051</xdr:colOff>
      <xdr:row>30</xdr:row>
      <xdr:rowOff>60961</xdr:rowOff>
    </xdr:from>
    <xdr:to>
      <xdr:col>10</xdr:col>
      <xdr:colOff>248793</xdr:colOff>
      <xdr:row>33</xdr:row>
      <xdr:rowOff>0</xdr:rowOff>
    </xdr:to>
    <xdr:grpSp>
      <xdr:nvGrpSpPr>
        <xdr:cNvPr id="97" name="Group 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5853257" y="5787167"/>
          <a:ext cx="334654" cy="387274"/>
          <a:chOff x="4343400" y="809625"/>
          <a:chExt cx="5817147" cy="6829112"/>
        </a:xfrm>
      </xdr:grpSpPr>
      <xdr:sp macro="" textlink="">
        <xdr:nvSpPr>
          <xdr:cNvPr id="98" name="Freeform 13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4343400" y="4341745"/>
            <a:ext cx="5817147" cy="3296992"/>
          </a:xfrm>
          <a:custGeom>
            <a:avLst/>
            <a:gdLst>
              <a:gd name="connsiteX0" fmla="*/ 2900897 w 5829300"/>
              <a:gd name="connsiteY0" fmla="*/ 832069 h 3296992"/>
              <a:gd name="connsiteX1" fmla="*/ 2519703 w 5829300"/>
              <a:gd name="connsiteY1" fmla="*/ 1213262 h 3296992"/>
              <a:gd name="connsiteX2" fmla="*/ 2687768 w 5829300"/>
              <a:gd name="connsiteY2" fmla="*/ 1529354 h 3296992"/>
              <a:gd name="connsiteX3" fmla="*/ 2698220 w 5829300"/>
              <a:gd name="connsiteY3" fmla="*/ 1535027 h 3296992"/>
              <a:gd name="connsiteX4" fmla="*/ 2431692 w 5829300"/>
              <a:gd name="connsiteY4" fmla="*/ 2376553 h 3296992"/>
              <a:gd name="connsiteX5" fmla="*/ 3397607 w 5829300"/>
              <a:gd name="connsiteY5" fmla="*/ 2376553 h 3296992"/>
              <a:gd name="connsiteX6" fmla="*/ 3131616 w 5829300"/>
              <a:gd name="connsiteY6" fmla="*/ 1514840 h 3296992"/>
              <a:gd name="connsiteX7" fmla="*/ 3170441 w 5829300"/>
              <a:gd name="connsiteY7" fmla="*/ 1482807 h 3296992"/>
              <a:gd name="connsiteX8" fmla="*/ 3282090 w 5829300"/>
              <a:gd name="connsiteY8" fmla="*/ 1213262 h 3296992"/>
              <a:gd name="connsiteX9" fmla="*/ 2977720 w 5829300"/>
              <a:gd name="connsiteY9" fmla="*/ 839814 h 3296992"/>
              <a:gd name="connsiteX10" fmla="*/ 2921502 w 5829300"/>
              <a:gd name="connsiteY10" fmla="*/ 834146 h 3296992"/>
              <a:gd name="connsiteX11" fmla="*/ 2920861 w 5829300"/>
              <a:gd name="connsiteY11" fmla="*/ 832069 h 3296992"/>
              <a:gd name="connsiteX12" fmla="*/ 2920243 w 5829300"/>
              <a:gd name="connsiteY12" fmla="*/ 834020 h 3296992"/>
              <a:gd name="connsiteX13" fmla="*/ 0 w 5829300"/>
              <a:gd name="connsiteY13" fmla="*/ 0 h 3296992"/>
              <a:gd name="connsiteX14" fmla="*/ 5829300 w 5829300"/>
              <a:gd name="connsiteY14" fmla="*/ 0 h 3296992"/>
              <a:gd name="connsiteX15" fmla="*/ 5829300 w 5829300"/>
              <a:gd name="connsiteY15" fmla="*/ 3296992 h 3296992"/>
              <a:gd name="connsiteX16" fmla="*/ 0 w 5829300"/>
              <a:gd name="connsiteY16" fmla="*/ 3296992 h 32969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5829300" h="3296992">
                <a:moveTo>
                  <a:pt x="2900897" y="832069"/>
                </a:moveTo>
                <a:cubicBezTo>
                  <a:pt x="2690369" y="832069"/>
                  <a:pt x="2519703" y="1002735"/>
                  <a:pt x="2519703" y="1213262"/>
                </a:cubicBezTo>
                <a:cubicBezTo>
                  <a:pt x="2519703" y="1344842"/>
                  <a:pt x="2586370" y="1460851"/>
                  <a:pt x="2687768" y="1529354"/>
                </a:cubicBezTo>
                <a:lnTo>
                  <a:pt x="2698220" y="1535027"/>
                </a:lnTo>
                <a:lnTo>
                  <a:pt x="2431692" y="2376553"/>
                </a:lnTo>
                <a:lnTo>
                  <a:pt x="3397607" y="2376553"/>
                </a:lnTo>
                <a:lnTo>
                  <a:pt x="3131616" y="1514840"/>
                </a:lnTo>
                <a:lnTo>
                  <a:pt x="3170441" y="1482807"/>
                </a:lnTo>
                <a:cubicBezTo>
                  <a:pt x="3239424" y="1413825"/>
                  <a:pt x="3282090" y="1318526"/>
                  <a:pt x="3282090" y="1213262"/>
                </a:cubicBezTo>
                <a:cubicBezTo>
                  <a:pt x="3282090" y="1029051"/>
                  <a:pt x="3151424" y="875359"/>
                  <a:pt x="2977720" y="839814"/>
                </a:cubicBezTo>
                <a:lnTo>
                  <a:pt x="2921502" y="834146"/>
                </a:lnTo>
                <a:lnTo>
                  <a:pt x="2920861" y="832069"/>
                </a:lnTo>
                <a:lnTo>
                  <a:pt x="2920243" y="834020"/>
                </a:lnTo>
                <a:close/>
                <a:moveTo>
                  <a:pt x="0" y="0"/>
                </a:moveTo>
                <a:lnTo>
                  <a:pt x="5829300" y="0"/>
                </a:lnTo>
                <a:lnTo>
                  <a:pt x="5829300" y="3296992"/>
                </a:lnTo>
                <a:lnTo>
                  <a:pt x="0" y="3296992"/>
                </a:lnTo>
                <a:close/>
              </a:path>
            </a:pathLst>
          </a:cu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9" name="Freeform 14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924424" y="809625"/>
            <a:ext cx="4655097" cy="3532119"/>
          </a:xfrm>
          <a:custGeom>
            <a:avLst/>
            <a:gdLst>
              <a:gd name="connsiteX0" fmla="*/ 2333625 w 4667250"/>
              <a:gd name="connsiteY0" fmla="*/ 0 h 3533104"/>
              <a:gd name="connsiteX1" fmla="*/ 4667250 w 4667250"/>
              <a:gd name="connsiteY1" fmla="*/ 2333625 h 3533104"/>
              <a:gd name="connsiteX2" fmla="*/ 4667250 w 4667250"/>
              <a:gd name="connsiteY2" fmla="*/ 3533104 h 3533104"/>
              <a:gd name="connsiteX3" fmla="*/ 3498851 w 4667250"/>
              <a:gd name="connsiteY3" fmla="*/ 3533104 h 3533104"/>
              <a:gd name="connsiteX4" fmla="*/ 3498851 w 4667250"/>
              <a:gd name="connsiteY4" fmla="*/ 2333625 h 3533104"/>
              <a:gd name="connsiteX5" fmla="*/ 3500438 w 4667250"/>
              <a:gd name="connsiteY5" fmla="*/ 2333625 h 3533104"/>
              <a:gd name="connsiteX6" fmla="*/ 2333625 w 4667250"/>
              <a:gd name="connsiteY6" fmla="*/ 1166812 h 3533104"/>
              <a:gd name="connsiteX7" fmla="*/ 1166812 w 4667250"/>
              <a:gd name="connsiteY7" fmla="*/ 2333625 h 3533104"/>
              <a:gd name="connsiteX8" fmla="*/ 0 w 4667250"/>
              <a:gd name="connsiteY8" fmla="*/ 2333625 h 3533104"/>
              <a:gd name="connsiteX9" fmla="*/ 2333625 w 4667250"/>
              <a:gd name="connsiteY9" fmla="*/ 0 h 3533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4667250" h="3533104">
                <a:moveTo>
                  <a:pt x="2333625" y="0"/>
                </a:moveTo>
                <a:cubicBezTo>
                  <a:pt x="3622450" y="0"/>
                  <a:pt x="4667250" y="1044800"/>
                  <a:pt x="4667250" y="2333625"/>
                </a:cubicBezTo>
                <a:lnTo>
                  <a:pt x="4667250" y="3533104"/>
                </a:lnTo>
                <a:lnTo>
                  <a:pt x="3498851" y="3533104"/>
                </a:lnTo>
                <a:lnTo>
                  <a:pt x="3498851" y="2333625"/>
                </a:lnTo>
                <a:lnTo>
                  <a:pt x="3500438" y="2333625"/>
                </a:lnTo>
                <a:cubicBezTo>
                  <a:pt x="3500438" y="1689212"/>
                  <a:pt x="2978038" y="1166812"/>
                  <a:pt x="2333625" y="1166812"/>
                </a:cubicBezTo>
                <a:cubicBezTo>
                  <a:pt x="1689212" y="1166812"/>
                  <a:pt x="1166812" y="1689212"/>
                  <a:pt x="1166812" y="2333625"/>
                </a:cubicBezTo>
                <a:lnTo>
                  <a:pt x="0" y="2333625"/>
                </a:lnTo>
                <a:cubicBezTo>
                  <a:pt x="0" y="1044800"/>
                  <a:pt x="1044800" y="0"/>
                  <a:pt x="2333625" y="0"/>
                </a:cubicBezTo>
                <a:close/>
              </a:path>
            </a:pathLst>
          </a:cu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30</xdr:row>
          <xdr:rowOff>47625</xdr:rowOff>
        </xdr:from>
        <xdr:to>
          <xdr:col>10</xdr:col>
          <xdr:colOff>323850</xdr:colOff>
          <xdr:row>33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171450</xdr:colOff>
          <xdr:row>30</xdr:row>
          <xdr:rowOff>85725</xdr:rowOff>
        </xdr:from>
        <xdr:to>
          <xdr:col>9</xdr:col>
          <xdr:colOff>457200</xdr:colOff>
          <xdr:row>33</xdr:row>
          <xdr:rowOff>19050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0.01747</cdr:x>
      <cdr:y>0.02539</cdr:y>
    </cdr:from>
    <cdr:to>
      <cdr:x>0.11969</cdr:x>
      <cdr:y>0.13167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6A90C4-E0D5-42D7-A7E7-D000DC7313F3}"/>
            </a:ext>
          </a:extLst>
        </cdr:cNvPr>
        <cdr:cNvSpPr/>
      </cdr:nvSpPr>
      <cdr:spPr>
        <a:xfrm xmlns:a="http://schemas.openxmlformats.org/drawingml/2006/main">
          <a:off x="50800" y="50800"/>
          <a:ext cx="297180" cy="212640"/>
        </a:xfrm>
        <a:prstGeom xmlns:a="http://schemas.openxmlformats.org/drawingml/2006/main" prst="rect">
          <a:avLst/>
        </a:prstGeom>
        <a:solidFill xmlns:a="http://schemas.openxmlformats.org/drawingml/2006/main">
          <a:srgbClr val="0E121B"/>
        </a:solidFill>
        <a:ln xmlns:a="http://schemas.openxmlformats.org/drawingml/2006/main">
          <a:solidFill>
            <a:srgbClr val="0E121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  <cdr:relSizeAnchor xmlns:cdr="http://schemas.openxmlformats.org/drawingml/2006/chartDrawing">
    <cdr:from>
      <cdr:x>0.01747</cdr:x>
      <cdr:y>0.02539</cdr:y>
    </cdr:from>
    <cdr:to>
      <cdr:x>0.11969</cdr:x>
      <cdr:y>0.10156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46A90C4-E0D5-42D7-A7E7-D000DC7313F3}"/>
            </a:ext>
          </a:extLst>
        </cdr:cNvPr>
        <cdr:cNvSpPr/>
      </cdr:nvSpPr>
      <cdr:spPr>
        <a:xfrm xmlns:a="http://schemas.openxmlformats.org/drawingml/2006/main">
          <a:off x="50800" y="50800"/>
          <a:ext cx="297180" cy="152400"/>
        </a:xfrm>
        <a:prstGeom xmlns:a="http://schemas.openxmlformats.org/drawingml/2006/main" prst="rect">
          <a:avLst/>
        </a:prstGeom>
        <a:solidFill xmlns:a="http://schemas.openxmlformats.org/drawingml/2006/main">
          <a:srgbClr val="0E121B"/>
        </a:solidFill>
        <a:ln xmlns:a="http://schemas.openxmlformats.org/drawingml/2006/main">
          <a:solidFill>
            <a:srgbClr val="0E121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  <cdr:relSizeAnchor xmlns:cdr="http://schemas.openxmlformats.org/drawingml/2006/chartDrawing">
    <cdr:from>
      <cdr:x>0.03058</cdr:x>
      <cdr:y>0.87087</cdr:y>
    </cdr:from>
    <cdr:to>
      <cdr:x>0.13279</cdr:x>
      <cdr:y>0.94704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F0A228A-69CA-43A2-AB8C-DD36B5E73D4D}"/>
            </a:ext>
          </a:extLst>
        </cdr:cNvPr>
        <cdr:cNvSpPr/>
      </cdr:nvSpPr>
      <cdr:spPr>
        <a:xfrm xmlns:a="http://schemas.openxmlformats.org/drawingml/2006/main">
          <a:off x="88900" y="1742440"/>
          <a:ext cx="297180" cy="152400"/>
        </a:xfrm>
        <a:prstGeom xmlns:a="http://schemas.openxmlformats.org/drawingml/2006/main" prst="rect">
          <a:avLst/>
        </a:prstGeom>
        <a:solidFill xmlns:a="http://schemas.openxmlformats.org/drawingml/2006/main">
          <a:srgbClr val="0E121B"/>
        </a:solidFill>
        <a:ln xmlns:a="http://schemas.openxmlformats.org/drawingml/2006/main">
          <a:solidFill>
            <a:srgbClr val="0E121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208800</xdr:colOff>
      <xdr:row>4</xdr:row>
      <xdr:rowOff>11038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1219200" y="295275"/>
          <a:ext cx="208800" cy="582538"/>
          <a:chOff x="1219200" y="184030"/>
          <a:chExt cx="208800" cy="56312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1219200" y="675159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1219200" y="184030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</xdr:col>
      <xdr:colOff>169653</xdr:colOff>
      <xdr:row>1</xdr:row>
      <xdr:rowOff>23004</xdr:rowOff>
    </xdr:from>
    <xdr:to>
      <xdr:col>1</xdr:col>
      <xdr:colOff>451957</xdr:colOff>
      <xdr:row>4</xdr:row>
      <xdr:rowOff>34195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779253" y="318279"/>
          <a:ext cx="282304" cy="582691"/>
          <a:chOff x="6147307" y="3154161"/>
          <a:chExt cx="282304" cy="563282"/>
        </a:xfrm>
      </xdr:grpSpPr>
      <xdr:sp macro="" textlink="">
        <xdr:nvSpPr>
          <xdr:cNvPr id="18" name="Freeform: Shap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 rot="10800000">
            <a:off x="6147307" y="3227062"/>
            <a:ext cx="209550" cy="419901"/>
          </a:xfrm>
          <a:custGeom>
            <a:avLst/>
            <a:gdLst>
              <a:gd name="connsiteX0" fmla="*/ 1 w 209550"/>
              <a:gd name="connsiteY0" fmla="*/ 209550 h 417600"/>
              <a:gd name="connsiteX1" fmla="*/ 167319 w 209550"/>
              <a:gd name="connsiteY1" fmla="*/ 414843 h 417600"/>
              <a:gd name="connsiteX2" fmla="*/ 194670 w 209550"/>
              <a:gd name="connsiteY2" fmla="*/ 417600 h 417600"/>
              <a:gd name="connsiteX3" fmla="*/ 1 w 209550"/>
              <a:gd name="connsiteY3" fmla="*/ 417600 h 417600"/>
              <a:gd name="connsiteX4" fmla="*/ 0 w 209550"/>
              <a:gd name="connsiteY4" fmla="*/ 0 h 417600"/>
              <a:gd name="connsiteX5" fmla="*/ 209550 w 209550"/>
              <a:gd name="connsiteY5" fmla="*/ 0 h 417600"/>
              <a:gd name="connsiteX6" fmla="*/ 0 w 209550"/>
              <a:gd name="connsiteY6" fmla="*/ 209550 h 4176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9550" h="417600">
                <a:moveTo>
                  <a:pt x="1" y="209550"/>
                </a:moveTo>
                <a:cubicBezTo>
                  <a:pt x="1" y="310815"/>
                  <a:pt x="71831" y="395303"/>
                  <a:pt x="167319" y="414843"/>
                </a:cubicBezTo>
                <a:lnTo>
                  <a:pt x="194670" y="417600"/>
                </a:lnTo>
                <a:lnTo>
                  <a:pt x="1" y="417600"/>
                </a:lnTo>
                <a:close/>
                <a:moveTo>
                  <a:pt x="0" y="0"/>
                </a:moveTo>
                <a:lnTo>
                  <a:pt x="209550" y="0"/>
                </a:lnTo>
                <a:cubicBezTo>
                  <a:pt x="93819" y="0"/>
                  <a:pt x="0" y="93819"/>
                  <a:pt x="0" y="209550"/>
                </a:cubicBezTo>
                <a:close/>
              </a:path>
            </a:pathLst>
          </a:cu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6148057" y="3645443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6148057" y="3154161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 rot="16200000">
            <a:off x="6112811" y="3400083"/>
            <a:ext cx="5616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</xdr:grpSp>
    <xdr:clientData/>
  </xdr:twoCellAnchor>
  <xdr:twoCellAnchor>
    <xdr:from>
      <xdr:col>0</xdr:col>
      <xdr:colOff>339306</xdr:colOff>
      <xdr:row>1</xdr:row>
      <xdr:rowOff>43132</xdr:rowOff>
    </xdr:from>
    <xdr:to>
      <xdr:col>1</xdr:col>
      <xdr:colOff>12010</xdr:colOff>
      <xdr:row>4</xdr:row>
      <xdr:rowOff>54323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 rot="10800000">
          <a:off x="339306" y="338407"/>
          <a:ext cx="282304" cy="582691"/>
          <a:chOff x="6147307" y="3154161"/>
          <a:chExt cx="282304" cy="563282"/>
        </a:xfrm>
      </xdr:grpSpPr>
      <xdr:sp macro="" textlink="">
        <xdr:nvSpPr>
          <xdr:cNvPr id="23" name="Freeform: Shape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 rot="10800000">
            <a:off x="6147307" y="3227062"/>
            <a:ext cx="209550" cy="419901"/>
          </a:xfrm>
          <a:custGeom>
            <a:avLst/>
            <a:gdLst>
              <a:gd name="connsiteX0" fmla="*/ 1 w 209550"/>
              <a:gd name="connsiteY0" fmla="*/ 209550 h 417600"/>
              <a:gd name="connsiteX1" fmla="*/ 167319 w 209550"/>
              <a:gd name="connsiteY1" fmla="*/ 414843 h 417600"/>
              <a:gd name="connsiteX2" fmla="*/ 194670 w 209550"/>
              <a:gd name="connsiteY2" fmla="*/ 417600 h 417600"/>
              <a:gd name="connsiteX3" fmla="*/ 1 w 209550"/>
              <a:gd name="connsiteY3" fmla="*/ 417600 h 417600"/>
              <a:gd name="connsiteX4" fmla="*/ 0 w 209550"/>
              <a:gd name="connsiteY4" fmla="*/ 0 h 417600"/>
              <a:gd name="connsiteX5" fmla="*/ 209550 w 209550"/>
              <a:gd name="connsiteY5" fmla="*/ 0 h 417600"/>
              <a:gd name="connsiteX6" fmla="*/ 0 w 209550"/>
              <a:gd name="connsiteY6" fmla="*/ 209550 h 4176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9550" h="417600">
                <a:moveTo>
                  <a:pt x="1" y="209550"/>
                </a:moveTo>
                <a:cubicBezTo>
                  <a:pt x="1" y="310815"/>
                  <a:pt x="71831" y="395303"/>
                  <a:pt x="167319" y="414843"/>
                </a:cubicBezTo>
                <a:lnTo>
                  <a:pt x="194670" y="417600"/>
                </a:lnTo>
                <a:lnTo>
                  <a:pt x="1" y="417600"/>
                </a:lnTo>
                <a:close/>
                <a:moveTo>
                  <a:pt x="0" y="0"/>
                </a:moveTo>
                <a:lnTo>
                  <a:pt x="209550" y="0"/>
                </a:lnTo>
                <a:cubicBezTo>
                  <a:pt x="93819" y="0"/>
                  <a:pt x="0" y="93819"/>
                  <a:pt x="0" y="209550"/>
                </a:cubicBezTo>
                <a:close/>
              </a:path>
            </a:pathLst>
          </a:cu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6148057" y="3645443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6148057" y="3154161"/>
            <a:ext cx="2088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 rot="16200000">
            <a:off x="6112811" y="3400083"/>
            <a:ext cx="561600" cy="7200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532989</xdr:colOff>
      <xdr:row>6</xdr:row>
      <xdr:rowOff>136208</xdr:rowOff>
    </xdr:from>
    <xdr:to>
      <xdr:col>4</xdr:col>
      <xdr:colOff>332698</xdr:colOff>
      <xdr:row>7</xdr:row>
      <xdr:rowOff>59959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 rot="5400000">
          <a:off x="2513128" y="1082149"/>
          <a:ext cx="106631" cy="409309"/>
        </a:xfrm>
        <a:custGeom>
          <a:avLst/>
          <a:gdLst>
            <a:gd name="connsiteX0" fmla="*/ 1 w 209550"/>
            <a:gd name="connsiteY0" fmla="*/ 209550 h 417600"/>
            <a:gd name="connsiteX1" fmla="*/ 167319 w 209550"/>
            <a:gd name="connsiteY1" fmla="*/ 414843 h 417600"/>
            <a:gd name="connsiteX2" fmla="*/ 194670 w 209550"/>
            <a:gd name="connsiteY2" fmla="*/ 417600 h 417600"/>
            <a:gd name="connsiteX3" fmla="*/ 1 w 209550"/>
            <a:gd name="connsiteY3" fmla="*/ 417600 h 417600"/>
            <a:gd name="connsiteX4" fmla="*/ 0 w 209550"/>
            <a:gd name="connsiteY4" fmla="*/ 0 h 417600"/>
            <a:gd name="connsiteX5" fmla="*/ 209550 w 209550"/>
            <a:gd name="connsiteY5" fmla="*/ 0 h 417600"/>
            <a:gd name="connsiteX6" fmla="*/ 0 w 209550"/>
            <a:gd name="connsiteY6" fmla="*/ 209550 h 417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09550" h="417600">
              <a:moveTo>
                <a:pt x="1" y="209550"/>
              </a:moveTo>
              <a:cubicBezTo>
                <a:pt x="1" y="310815"/>
                <a:pt x="71831" y="395303"/>
                <a:pt x="167319" y="414843"/>
              </a:cubicBezTo>
              <a:lnTo>
                <a:pt x="194670" y="417600"/>
              </a:lnTo>
              <a:lnTo>
                <a:pt x="1" y="417600"/>
              </a:lnTo>
              <a:close/>
              <a:moveTo>
                <a:pt x="0" y="0"/>
              </a:moveTo>
              <a:lnTo>
                <a:pt x="209550" y="0"/>
              </a:lnTo>
              <a:cubicBezTo>
                <a:pt x="93819" y="0"/>
                <a:pt x="0" y="93819"/>
                <a:pt x="0" y="209550"/>
              </a:cubicBezTo>
              <a:close/>
            </a:path>
          </a:pathLst>
        </a:custGeom>
        <a:solidFill>
          <a:srgbClr val="0E12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ru-RU"/>
        </a:p>
      </xdr:txBody>
    </xdr:sp>
    <xdr:clientData/>
  </xdr:twoCellAnchor>
  <xdr:twoCellAnchor>
    <xdr:from>
      <xdr:col>7</xdr:col>
      <xdr:colOff>345505</xdr:colOff>
      <xdr:row>8</xdr:row>
      <xdr:rowOff>26845</xdr:rowOff>
    </xdr:from>
    <xdr:to>
      <xdr:col>7</xdr:col>
      <xdr:colOff>415689</xdr:colOff>
      <xdr:row>9</xdr:row>
      <xdr:rowOff>56351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 rot="16200000">
          <a:off x="4543397" y="1530506"/>
          <a:ext cx="208800" cy="70184"/>
        </a:xfrm>
        <a:prstGeom prst="rect">
          <a:avLst/>
        </a:prstGeom>
        <a:solidFill>
          <a:srgbClr val="0E12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ru-RU" sz="1100"/>
        </a:p>
      </xdr:txBody>
    </xdr:sp>
    <xdr:clientData/>
  </xdr:twoCellAnchor>
  <xdr:twoCellAnchor>
    <xdr:from>
      <xdr:col>6</xdr:col>
      <xdr:colOff>476215</xdr:colOff>
      <xdr:row>8</xdr:row>
      <xdr:rowOff>26845</xdr:rowOff>
    </xdr:from>
    <xdr:to>
      <xdr:col>6</xdr:col>
      <xdr:colOff>546399</xdr:colOff>
      <xdr:row>9</xdr:row>
      <xdr:rowOff>56351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 rot="16200000">
          <a:off x="4064507" y="1530506"/>
          <a:ext cx="208800" cy="70184"/>
        </a:xfrm>
        <a:prstGeom prst="rect">
          <a:avLst/>
        </a:prstGeom>
        <a:solidFill>
          <a:srgbClr val="0E12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ru-RU" sz="1100"/>
        </a:p>
      </xdr:txBody>
    </xdr:sp>
    <xdr:clientData/>
  </xdr:twoCellAnchor>
  <xdr:twoCellAnchor>
    <xdr:from>
      <xdr:col>6</xdr:col>
      <xdr:colOff>477309</xdr:colOff>
      <xdr:row>7</xdr:row>
      <xdr:rowOff>133385</xdr:rowOff>
    </xdr:from>
    <xdr:to>
      <xdr:col>7</xdr:col>
      <xdr:colOff>415142</xdr:colOff>
      <xdr:row>8</xdr:row>
      <xdr:rowOff>26091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 rot="10800000">
          <a:off x="4134909" y="1388444"/>
          <a:ext cx="547433" cy="72000"/>
        </a:xfrm>
        <a:prstGeom prst="rect">
          <a:avLst/>
        </a:prstGeom>
        <a:solidFill>
          <a:srgbClr val="0E12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ru-RU" sz="1100"/>
        </a:p>
      </xdr:txBody>
    </xdr:sp>
    <xdr:clientData/>
  </xdr:twoCellAnchor>
  <xdr:twoCellAnchor>
    <xdr:from>
      <xdr:col>0</xdr:col>
      <xdr:colOff>593408</xdr:colOff>
      <xdr:row>8</xdr:row>
      <xdr:rowOff>1</xdr:rowOff>
    </xdr:from>
    <xdr:to>
      <xdr:col>1</xdr:col>
      <xdr:colOff>491408</xdr:colOff>
      <xdr:row>9</xdr:row>
      <xdr:rowOff>98551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593408" y="1628776"/>
          <a:ext cx="507600" cy="289050"/>
          <a:chOff x="593408" y="1461136"/>
          <a:chExt cx="507600" cy="28333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593408" y="1461136"/>
            <a:ext cx="5076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2" name="Freeform: Shap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09600" y="1565575"/>
            <a:ext cx="478856" cy="178896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B9B503"/>
              </a:gs>
              <a:gs pos="97959">
                <a:srgbClr val="B9B503"/>
              </a:gs>
              <a:gs pos="70000">
                <a:srgbClr val="FCF709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3" name="Freeform: Shape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00642" y="151236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B9B503"/>
              </a:gs>
              <a:gs pos="97959">
                <a:srgbClr val="B9B503"/>
              </a:gs>
              <a:gs pos="70000">
                <a:srgbClr val="FCF709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" name="Freeform: Shap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609600" y="1463040"/>
            <a:ext cx="478856" cy="200380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FCF70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2</xdr:col>
      <xdr:colOff>0</xdr:colOff>
      <xdr:row>8</xdr:row>
      <xdr:rowOff>171776</xdr:rowOff>
    </xdr:from>
    <xdr:to>
      <xdr:col>2</xdr:col>
      <xdr:colOff>478856</xdr:colOff>
      <xdr:row>17</xdr:row>
      <xdr:rowOff>149442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19200" y="1800551"/>
          <a:ext cx="478856" cy="1692166"/>
          <a:chOff x="10574215" y="12891314"/>
          <a:chExt cx="478856" cy="1623586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GrpSpPr/>
        </xdr:nvGrpSpPr>
        <xdr:grpSpPr>
          <a:xfrm>
            <a:off x="10574215" y="14238723"/>
            <a:ext cx="478856" cy="276177"/>
            <a:chOff x="5833109" y="4338194"/>
            <a:chExt cx="289560" cy="169027"/>
          </a:xfrm>
        </xdr:grpSpPr>
        <xdr:sp macro="" textlink="">
          <xdr:nvSpPr>
            <xdr:cNvPr id="74" name="Freeform: Shape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5" name="Freeform: Shape 74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6" name="Freeform: Shape 75">
              <a:extLst>
                <a:ext uri="{FF2B5EF4-FFF2-40B4-BE49-F238E27FC236}">
                  <a16:creationId xmlns:a16="http://schemas.microsoft.com/office/drawing/2014/main" id="{00000000-0008-0000-0300-00004C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GrpSpPr/>
        </xdr:nvGrpSpPr>
        <xdr:grpSpPr>
          <a:xfrm>
            <a:off x="10574215" y="14070300"/>
            <a:ext cx="478856" cy="276177"/>
            <a:chOff x="5833109" y="4338194"/>
            <a:chExt cx="289560" cy="169027"/>
          </a:xfrm>
        </xdr:grpSpPr>
        <xdr:sp macro="" textlink="">
          <xdr:nvSpPr>
            <xdr:cNvPr id="71" name="Freeform: Shape 70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Freeform: Shape 71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3" name="Freeform: Shape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GrpSpPr/>
        </xdr:nvGrpSpPr>
        <xdr:grpSpPr>
          <a:xfrm>
            <a:off x="10574215" y="13901874"/>
            <a:ext cx="478856" cy="272827"/>
            <a:chOff x="5833109" y="4338194"/>
            <a:chExt cx="289560" cy="169027"/>
          </a:xfrm>
        </xdr:grpSpPr>
        <xdr:sp macro="" textlink="">
          <xdr:nvSpPr>
            <xdr:cNvPr id="68" name="Freeform: Shape 67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Freeform: Shape 68">
              <a:extLst>
                <a:ext uri="{FF2B5EF4-FFF2-40B4-BE49-F238E27FC236}">
                  <a16:creationId xmlns:a16="http://schemas.microsoft.com/office/drawing/2014/main" id="{00000000-0008-0000-0300-000045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Freeform: Shape 69">
              <a:extLst>
                <a:ext uri="{FF2B5EF4-FFF2-40B4-BE49-F238E27FC236}">
                  <a16:creationId xmlns:a16="http://schemas.microsoft.com/office/drawing/2014/main" id="{00000000-0008-0000-0300-000046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0574215" y="13733447"/>
            <a:ext cx="478856" cy="272827"/>
            <a:chOff x="5833109" y="4338194"/>
            <a:chExt cx="289560" cy="169027"/>
          </a:xfrm>
        </xdr:grpSpPr>
        <xdr:sp macro="" textlink="">
          <xdr:nvSpPr>
            <xdr:cNvPr id="65" name="Freeform: Shape 64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Freeform: Shape 65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Freeform: Shape 66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10574215" y="13565020"/>
            <a:ext cx="478856" cy="272828"/>
            <a:chOff x="5833109" y="4338194"/>
            <a:chExt cx="289560" cy="169027"/>
          </a:xfrm>
        </xdr:grpSpPr>
        <xdr:sp macro="" textlink="">
          <xdr:nvSpPr>
            <xdr:cNvPr id="62" name="Freeform: Shape 61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3" name="Freeform: Shape 62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4" name="Freeform: Shape 63">
              <a:extLst>
                <a:ext uri="{FF2B5EF4-FFF2-40B4-BE49-F238E27FC236}">
                  <a16:creationId xmlns:a16="http://schemas.microsoft.com/office/drawing/2014/main" id="{00000000-0008-0000-0300-000040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GrpSpPr/>
        </xdr:nvGrpSpPr>
        <xdr:grpSpPr>
          <a:xfrm>
            <a:off x="10574215" y="13396595"/>
            <a:ext cx="478856" cy="272826"/>
            <a:chOff x="5833109" y="4338194"/>
            <a:chExt cx="289560" cy="169027"/>
          </a:xfrm>
        </xdr:grpSpPr>
        <xdr:sp macro="" textlink="">
          <xdr:nvSpPr>
            <xdr:cNvPr id="59" name="Freeform: Shape 58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0" name="Freeform: Shape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1" name="Freeform: Shape 60">
              <a:extLs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10574215" y="13228168"/>
            <a:ext cx="478856" cy="272826"/>
            <a:chOff x="5833109" y="4338194"/>
            <a:chExt cx="289560" cy="169027"/>
          </a:xfrm>
        </xdr:grpSpPr>
        <xdr:sp macro="" textlink="">
          <xdr:nvSpPr>
            <xdr:cNvPr id="56" name="Freeform: Shap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7" name="Freeform: Shape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8" name="Freeform: Shape 57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GrpSpPr/>
        </xdr:nvGrpSpPr>
        <xdr:grpSpPr>
          <a:xfrm>
            <a:off x="10574215" y="13059741"/>
            <a:ext cx="478856" cy="272828"/>
            <a:chOff x="5833109" y="4338194"/>
            <a:chExt cx="289560" cy="169027"/>
          </a:xfrm>
        </xdr:grpSpPr>
        <xdr:sp macro="" textlink="">
          <xdr:nvSpPr>
            <xdr:cNvPr id="53" name="Freeform: Shape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4" name="Freeform: Shape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5" name="Freeform: Shape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GrpSpPr/>
        </xdr:nvGrpSpPr>
        <xdr:grpSpPr>
          <a:xfrm>
            <a:off x="10574215" y="12891314"/>
            <a:ext cx="478856" cy="272828"/>
            <a:chOff x="5833109" y="4338194"/>
            <a:chExt cx="289560" cy="169027"/>
          </a:xfrm>
        </xdr:grpSpPr>
        <xdr:sp macro="" textlink="">
          <xdr:nvSpPr>
            <xdr:cNvPr id="50" name="Freeform: Shape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>
            <a:xfrm>
              <a:off x="5833109" y="4400196"/>
              <a:ext cx="289560" cy="107025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1" name="Freeform: Shape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>
            <a:xfrm>
              <a:off x="5888161" y="4368021"/>
              <a:ext cx="180000" cy="54000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9B503"/>
                </a:gs>
                <a:gs pos="97959">
                  <a:srgbClr val="B9B503"/>
                </a:gs>
                <a:gs pos="70000">
                  <a:srgbClr val="FCF70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52" name="Freeform: Shape 51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>
            <a:xfrm>
              <a:off x="5833109" y="4338194"/>
              <a:ext cx="289560" cy="120016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F70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3</xdr:col>
      <xdr:colOff>0</xdr:colOff>
      <xdr:row>8</xdr:row>
      <xdr:rowOff>170540</xdr:rowOff>
    </xdr:from>
    <xdr:to>
      <xdr:col>3</xdr:col>
      <xdr:colOff>478856</xdr:colOff>
      <xdr:row>17</xdr:row>
      <xdr:rowOff>175908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GrpSpPr/>
      </xdr:nvGrpSpPr>
      <xdr:grpSpPr>
        <a:xfrm>
          <a:off x="1828800" y="1799315"/>
          <a:ext cx="478856" cy="1719868"/>
          <a:chOff x="7553781" y="2386245"/>
          <a:chExt cx="478856" cy="1651288"/>
        </a:xfrm>
      </xdr:grpSpPr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GrpSpPr/>
        </xdr:nvGrpSpPr>
        <xdr:grpSpPr>
          <a:xfrm>
            <a:off x="7553781" y="3750563"/>
            <a:ext cx="478856" cy="286970"/>
            <a:chOff x="7593329" y="4190275"/>
            <a:chExt cx="478856" cy="286970"/>
          </a:xfrm>
        </xdr:grpSpPr>
        <xdr:sp macro="" textlink="">
          <xdr:nvSpPr>
            <xdr:cNvPr id="115" name="Freeform: Shape 114">
              <a:extLst>
                <a:ext uri="{FF2B5EF4-FFF2-40B4-BE49-F238E27FC236}">
                  <a16:creationId xmlns:a16="http://schemas.microsoft.com/office/drawing/2014/main" id="{00000000-0008-0000-0300-000073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6" name="Freeform: Shape 115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7" name="Freeform: Shape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7553781" y="3580025"/>
            <a:ext cx="478856" cy="286970"/>
            <a:chOff x="7593329" y="4190275"/>
            <a:chExt cx="478856" cy="286970"/>
          </a:xfrm>
        </xdr:grpSpPr>
        <xdr:sp macro="" textlink="">
          <xdr:nvSpPr>
            <xdr:cNvPr id="112" name="Freeform: Shape 111">
              <a:extLst>
                <a:ext uri="{FF2B5EF4-FFF2-40B4-BE49-F238E27FC236}">
                  <a16:creationId xmlns:a16="http://schemas.microsoft.com/office/drawing/2014/main" id="{00000000-0008-0000-0300-000070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3" name="Freeform: Shape 112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4" name="Freeform: Shape 113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GrpSpPr/>
        </xdr:nvGrpSpPr>
        <xdr:grpSpPr>
          <a:xfrm>
            <a:off x="7553781" y="3409485"/>
            <a:ext cx="478856" cy="286970"/>
            <a:chOff x="7593329" y="4190275"/>
            <a:chExt cx="478856" cy="286970"/>
          </a:xfrm>
        </xdr:grpSpPr>
        <xdr:sp macro="" textlink="">
          <xdr:nvSpPr>
            <xdr:cNvPr id="109" name="Freeform: Shape 108">
              <a:extLst>
                <a:ext uri="{FF2B5EF4-FFF2-40B4-BE49-F238E27FC236}">
                  <a16:creationId xmlns:a16="http://schemas.microsoft.com/office/drawing/2014/main" id="{00000000-0008-0000-0300-00006D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0" name="Freeform: Shape 109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1" name="Freeform: Shape 110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1" name="Group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GrpSpPr/>
        </xdr:nvGrpSpPr>
        <xdr:grpSpPr>
          <a:xfrm>
            <a:off x="7553781" y="3238945"/>
            <a:ext cx="478856" cy="286970"/>
            <a:chOff x="7593329" y="4190275"/>
            <a:chExt cx="478856" cy="286970"/>
          </a:xfrm>
        </xdr:grpSpPr>
        <xdr:sp macro="" textlink="">
          <xdr:nvSpPr>
            <xdr:cNvPr id="106" name="Freeform: Shape 105">
              <a:extLst>
                <a:ext uri="{FF2B5EF4-FFF2-40B4-BE49-F238E27FC236}">
                  <a16:creationId xmlns:a16="http://schemas.microsoft.com/office/drawing/2014/main" id="{00000000-0008-0000-0300-00006A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7" name="Freeform: Shape 106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8" name="Freeform: Shape 107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7553781" y="3068405"/>
            <a:ext cx="478856" cy="286970"/>
            <a:chOff x="7593329" y="4190275"/>
            <a:chExt cx="478856" cy="286970"/>
          </a:xfrm>
        </xdr:grpSpPr>
        <xdr:sp macro="" textlink="">
          <xdr:nvSpPr>
            <xdr:cNvPr id="103" name="Freeform: Shape 102">
              <a:extLst>
                <a:ext uri="{FF2B5EF4-FFF2-40B4-BE49-F238E27FC236}">
                  <a16:creationId xmlns:a16="http://schemas.microsoft.com/office/drawing/2014/main" id="{00000000-0008-0000-0300-000067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4" name="Freeform: Shape 103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5" name="Freeform: Shape 104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GrpSpPr/>
        </xdr:nvGrpSpPr>
        <xdr:grpSpPr>
          <a:xfrm>
            <a:off x="7553781" y="2897865"/>
            <a:ext cx="478856" cy="286970"/>
            <a:chOff x="7593329" y="4190275"/>
            <a:chExt cx="478856" cy="286970"/>
          </a:xfrm>
        </xdr:grpSpPr>
        <xdr:sp macro="" textlink="">
          <xdr:nvSpPr>
            <xdr:cNvPr id="100" name="Freeform: Shape 99">
              <a:extLst>
                <a:ext uri="{FF2B5EF4-FFF2-40B4-BE49-F238E27FC236}">
                  <a16:creationId xmlns:a16="http://schemas.microsoft.com/office/drawing/2014/main" id="{00000000-0008-0000-0300-000064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1" name="Freeform: Shape 100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2" name="Freeform: Shape 101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GrpSpPr/>
        </xdr:nvGrpSpPr>
        <xdr:grpSpPr>
          <a:xfrm>
            <a:off x="7553781" y="2727325"/>
            <a:ext cx="478856" cy="286970"/>
            <a:chOff x="7593329" y="4190275"/>
            <a:chExt cx="478856" cy="286970"/>
          </a:xfrm>
        </xdr:grpSpPr>
        <xdr:sp macro="" textlink="">
          <xdr:nvSpPr>
            <xdr:cNvPr id="97" name="Freeform: Shape 96">
              <a:extLst>
                <a:ext uri="{FF2B5EF4-FFF2-40B4-BE49-F238E27FC236}">
                  <a16:creationId xmlns:a16="http://schemas.microsoft.com/office/drawing/2014/main" id="{00000000-0008-0000-0300-000061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8" name="Freeform: Shape 97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9" name="Freeform: Shape 98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7553781" y="2556785"/>
            <a:ext cx="478856" cy="286970"/>
            <a:chOff x="7593329" y="4190275"/>
            <a:chExt cx="478856" cy="286970"/>
          </a:xfrm>
        </xdr:grpSpPr>
        <xdr:sp macro="" textlink="">
          <xdr:nvSpPr>
            <xdr:cNvPr id="94" name="Freeform: Shape 93">
              <a:extLst>
                <a:ext uri="{FF2B5EF4-FFF2-40B4-BE49-F238E27FC236}">
                  <a16:creationId xmlns:a16="http://schemas.microsoft.com/office/drawing/2014/main" id="{00000000-0008-0000-0300-00005E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5" name="Freeform: Shape 94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6" name="Freeform: Shape 95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86" name="Group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GrpSpPr/>
        </xdr:nvGrpSpPr>
        <xdr:grpSpPr>
          <a:xfrm>
            <a:off x="7553781" y="2386245"/>
            <a:ext cx="478856" cy="286970"/>
            <a:chOff x="7593329" y="4190275"/>
            <a:chExt cx="478856" cy="286970"/>
          </a:xfrm>
        </xdr:grpSpPr>
        <xdr:sp macro="" textlink="">
          <xdr:nvSpPr>
            <xdr:cNvPr id="91" name="Freeform: Shape 90">
              <a:extLst>
                <a:ext uri="{FF2B5EF4-FFF2-40B4-BE49-F238E27FC236}">
                  <a16:creationId xmlns:a16="http://schemas.microsoft.com/office/drawing/2014/main" id="{00000000-0008-0000-0300-00005B000000}"/>
                </a:ext>
              </a:extLst>
            </xdr:cNvPr>
            <xdr:cNvSpPr/>
          </xdr:nvSpPr>
          <xdr:spPr>
            <a:xfrm>
              <a:off x="7593329" y="4300254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2" name="Freeform: Shape 91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7684371" y="4239601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635"/>
                </a:gs>
                <a:gs pos="97959">
                  <a:srgbClr val="007635"/>
                </a:gs>
                <a:gs pos="70000">
                  <a:srgbClr val="00B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3" name="Freeform: Shape 92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/>
          </xdr:nvSpPr>
          <xdr:spPr>
            <a:xfrm>
              <a:off x="7593329" y="4190275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0</xdr:colOff>
      <xdr:row>8</xdr:row>
      <xdr:rowOff>170948</xdr:rowOff>
    </xdr:from>
    <xdr:to>
      <xdr:col>4</xdr:col>
      <xdr:colOff>478856</xdr:colOff>
      <xdr:row>17</xdr:row>
      <xdr:rowOff>179586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2438400" y="1799723"/>
          <a:ext cx="478856" cy="1723138"/>
          <a:chOff x="6052612" y="2776472"/>
          <a:chExt cx="478856" cy="1654558"/>
        </a:xfrm>
      </xdr:grpSpPr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GrpSpPr/>
        </xdr:nvGrpSpPr>
        <xdr:grpSpPr>
          <a:xfrm>
            <a:off x="6052612" y="4144060"/>
            <a:ext cx="478856" cy="286970"/>
            <a:chOff x="8225443" y="4201689"/>
            <a:chExt cx="478856" cy="286970"/>
          </a:xfrm>
        </xdr:grpSpPr>
        <xdr:sp macro="" textlink="">
          <xdr:nvSpPr>
            <xdr:cNvPr id="156" name="Freeform: Shape 155">
              <a:extLst>
                <a:ext uri="{FF2B5EF4-FFF2-40B4-BE49-F238E27FC236}">
                  <a16:creationId xmlns:a16="http://schemas.microsoft.com/office/drawing/2014/main" id="{00000000-0008-0000-0300-00009C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7" name="Freeform: Shape 156">
              <a:extLst>
                <a:ext uri="{FF2B5EF4-FFF2-40B4-BE49-F238E27FC236}">
                  <a16:creationId xmlns:a16="http://schemas.microsoft.com/office/drawing/2014/main" id="{00000000-0008-0000-0300-00009D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8" name="Freeform: Shape 157">
              <a:extLst>
                <a:ext uri="{FF2B5EF4-FFF2-40B4-BE49-F238E27FC236}">
                  <a16:creationId xmlns:a16="http://schemas.microsoft.com/office/drawing/2014/main" id="{00000000-0008-0000-0300-00009E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00000000-0008-0000-0300-000078000000}"/>
              </a:ext>
            </a:extLst>
          </xdr:cNvPr>
          <xdr:cNvGrpSpPr/>
        </xdr:nvGrpSpPr>
        <xdr:grpSpPr>
          <a:xfrm>
            <a:off x="6052612" y="3973108"/>
            <a:ext cx="478856" cy="286970"/>
            <a:chOff x="8225443" y="4201689"/>
            <a:chExt cx="478856" cy="286970"/>
          </a:xfrm>
        </xdr:grpSpPr>
        <xdr:sp macro="" textlink="">
          <xdr:nvSpPr>
            <xdr:cNvPr id="153" name="Freeform: Shape 152">
              <a:extLst>
                <a:ext uri="{FF2B5EF4-FFF2-40B4-BE49-F238E27FC236}">
                  <a16:creationId xmlns:a16="http://schemas.microsoft.com/office/drawing/2014/main" id="{00000000-0008-0000-0300-000099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4" name="Freeform: Shape 153">
              <a:extLst>
                <a:ext uri="{FF2B5EF4-FFF2-40B4-BE49-F238E27FC236}">
                  <a16:creationId xmlns:a16="http://schemas.microsoft.com/office/drawing/2014/main" id="{00000000-0008-0000-0300-00009A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5" name="Freeform: Shape 154">
              <a:extLst>
                <a:ext uri="{FF2B5EF4-FFF2-40B4-BE49-F238E27FC236}">
                  <a16:creationId xmlns:a16="http://schemas.microsoft.com/office/drawing/2014/main" id="{00000000-0008-0000-0300-00009B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6052612" y="3802160"/>
            <a:ext cx="478856" cy="286970"/>
            <a:chOff x="8225443" y="4201689"/>
            <a:chExt cx="478856" cy="286970"/>
          </a:xfrm>
        </xdr:grpSpPr>
        <xdr:sp macro="" textlink="">
          <xdr:nvSpPr>
            <xdr:cNvPr id="150" name="Freeform: Shape 149">
              <a:extLst>
                <a:ext uri="{FF2B5EF4-FFF2-40B4-BE49-F238E27FC236}">
                  <a16:creationId xmlns:a16="http://schemas.microsoft.com/office/drawing/2014/main" id="{00000000-0008-0000-0300-000096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1" name="Freeform: Shape 150">
              <a:extLst>
                <a:ext uri="{FF2B5EF4-FFF2-40B4-BE49-F238E27FC236}">
                  <a16:creationId xmlns:a16="http://schemas.microsoft.com/office/drawing/2014/main" id="{00000000-0008-0000-0300-000097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52" name="Freeform: Shape 151">
              <a:extLst>
                <a:ext uri="{FF2B5EF4-FFF2-40B4-BE49-F238E27FC236}">
                  <a16:creationId xmlns:a16="http://schemas.microsoft.com/office/drawing/2014/main" id="{00000000-0008-0000-0300-000098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00000000-0008-0000-0300-00007A000000}"/>
              </a:ext>
            </a:extLst>
          </xdr:cNvPr>
          <xdr:cNvGrpSpPr/>
        </xdr:nvGrpSpPr>
        <xdr:grpSpPr>
          <a:xfrm>
            <a:off x="6052612" y="3631212"/>
            <a:ext cx="478856" cy="286970"/>
            <a:chOff x="8225443" y="4201689"/>
            <a:chExt cx="478856" cy="286970"/>
          </a:xfrm>
        </xdr:grpSpPr>
        <xdr:sp macro="" textlink="">
          <xdr:nvSpPr>
            <xdr:cNvPr id="147" name="Freeform: Shape 146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8" name="Freeform: Shape 147">
              <a:extLst>
                <a:ext uri="{FF2B5EF4-FFF2-40B4-BE49-F238E27FC236}">
                  <a16:creationId xmlns:a16="http://schemas.microsoft.com/office/drawing/2014/main" id="{00000000-0008-0000-0300-000094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9" name="Freeform: Shape 148">
              <a:extLst>
                <a:ext uri="{FF2B5EF4-FFF2-40B4-BE49-F238E27FC236}">
                  <a16:creationId xmlns:a16="http://schemas.microsoft.com/office/drawing/2014/main" id="{00000000-0008-0000-0300-000095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GrpSpPr/>
        </xdr:nvGrpSpPr>
        <xdr:grpSpPr>
          <a:xfrm>
            <a:off x="6052612" y="3460264"/>
            <a:ext cx="478856" cy="286970"/>
            <a:chOff x="8225443" y="4201689"/>
            <a:chExt cx="478856" cy="286970"/>
          </a:xfrm>
        </xdr:grpSpPr>
        <xdr:sp macro="" textlink="">
          <xdr:nvSpPr>
            <xdr:cNvPr id="144" name="Freeform: Shape 143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5" name="Freeform: Shape 144">
              <a:extLst>
                <a:ext uri="{FF2B5EF4-FFF2-40B4-BE49-F238E27FC236}">
                  <a16:creationId xmlns:a16="http://schemas.microsoft.com/office/drawing/2014/main" id="{00000000-0008-0000-0300-000091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6" name="Freeform: Shape 145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4" name="Group 123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6052612" y="3289316"/>
            <a:ext cx="478856" cy="286970"/>
            <a:chOff x="8225443" y="4201689"/>
            <a:chExt cx="478856" cy="286970"/>
          </a:xfrm>
        </xdr:grpSpPr>
        <xdr:sp macro="" textlink="">
          <xdr:nvSpPr>
            <xdr:cNvPr id="141" name="Freeform: Shape 140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2" name="Freeform: Shape 141">
              <a:extLst>
                <a:ext uri="{FF2B5EF4-FFF2-40B4-BE49-F238E27FC236}">
                  <a16:creationId xmlns:a16="http://schemas.microsoft.com/office/drawing/2014/main" id="{00000000-0008-0000-0300-00008E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3" name="Freeform: Shape 142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5" name="Group 124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GrpSpPr/>
        </xdr:nvGrpSpPr>
        <xdr:grpSpPr>
          <a:xfrm>
            <a:off x="6052612" y="3118368"/>
            <a:ext cx="478856" cy="286970"/>
            <a:chOff x="8225443" y="4201689"/>
            <a:chExt cx="478856" cy="286970"/>
          </a:xfrm>
        </xdr:grpSpPr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39" name="Freeform: Shape 138">
              <a:extLst>
                <a:ext uri="{FF2B5EF4-FFF2-40B4-BE49-F238E27FC236}">
                  <a16:creationId xmlns:a16="http://schemas.microsoft.com/office/drawing/2014/main" id="{00000000-0008-0000-0300-00008B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40" name="Freeform: Shape 139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00000000-0008-0000-0300-00007E000000}"/>
              </a:ext>
            </a:extLst>
          </xdr:cNvPr>
          <xdr:cNvGrpSpPr/>
        </xdr:nvGrpSpPr>
        <xdr:grpSpPr>
          <a:xfrm>
            <a:off x="6052612" y="2947420"/>
            <a:ext cx="478856" cy="286970"/>
            <a:chOff x="8225443" y="4201689"/>
            <a:chExt cx="478856" cy="286970"/>
          </a:xfrm>
        </xdr:grpSpPr>
        <xdr:sp macro="" textlink="">
          <xdr:nvSpPr>
            <xdr:cNvPr id="135" name="Freeform: Shape 134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36" name="Freeform: Shape 135">
              <a:extLst>
                <a:ext uri="{FF2B5EF4-FFF2-40B4-BE49-F238E27FC236}">
                  <a16:creationId xmlns:a16="http://schemas.microsoft.com/office/drawing/2014/main" id="{00000000-0008-0000-0300-000088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37" name="Freeform: Shape 136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6052612" y="2776472"/>
            <a:ext cx="478856" cy="286970"/>
            <a:chOff x="8225443" y="4201689"/>
            <a:chExt cx="478856" cy="286970"/>
          </a:xfrm>
        </xdr:grpSpPr>
        <xdr:sp macro="" textlink="">
          <xdr:nvSpPr>
            <xdr:cNvPr id="132" name="Freeform: Shape 131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/>
          </xdr:nvSpPr>
          <xdr:spPr>
            <a:xfrm>
              <a:off x="8225443" y="4311668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33" name="Freeform: Shape 132">
              <a:extLst>
                <a:ext uri="{FF2B5EF4-FFF2-40B4-BE49-F238E27FC236}">
                  <a16:creationId xmlns:a16="http://schemas.microsoft.com/office/drawing/2014/main" id="{00000000-0008-0000-0300-000085000000}"/>
                </a:ext>
              </a:extLst>
            </xdr:cNvPr>
            <xdr:cNvSpPr/>
          </xdr:nvSpPr>
          <xdr:spPr>
            <a:xfrm>
              <a:off x="8316485" y="425101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8E25AB"/>
                </a:gs>
                <a:gs pos="97959">
                  <a:srgbClr val="8E25AB"/>
                </a:gs>
                <a:gs pos="70000">
                  <a:srgbClr val="F31EFB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34" name="Freeform: Shape 133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8225443" y="420168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31EF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0</xdr:colOff>
      <xdr:row>8</xdr:row>
      <xdr:rowOff>171197</xdr:rowOff>
    </xdr:from>
    <xdr:to>
      <xdr:col>5</xdr:col>
      <xdr:colOff>478856</xdr:colOff>
      <xdr:row>17</xdr:row>
      <xdr:rowOff>179586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GrpSpPr/>
      </xdr:nvGrpSpPr>
      <xdr:grpSpPr>
        <a:xfrm>
          <a:off x="3048000" y="1799972"/>
          <a:ext cx="478856" cy="1722889"/>
          <a:chOff x="6050279" y="2776721"/>
          <a:chExt cx="478856" cy="1654309"/>
        </a:xfrm>
      </xdr:grpSpPr>
      <xdr:grpSp>
        <xdr:nvGrpSpPr>
          <xdr:cNvPr id="160" name="Group 159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GrpSpPr/>
        </xdr:nvGrpSpPr>
        <xdr:grpSpPr>
          <a:xfrm>
            <a:off x="6050279" y="4146295"/>
            <a:ext cx="478856" cy="284735"/>
            <a:chOff x="8795341" y="4209309"/>
            <a:chExt cx="478856" cy="284735"/>
          </a:xfrm>
        </xdr:grpSpPr>
        <xdr:sp macro="" textlink="">
          <xdr:nvSpPr>
            <xdr:cNvPr id="197" name="Freeform: Shape 196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8" name="Freeform: Shape 197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9" name="Freeform: Shape 198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1" name="Group 160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GrpSpPr/>
        </xdr:nvGrpSpPr>
        <xdr:grpSpPr>
          <a:xfrm>
            <a:off x="6050279" y="3975100"/>
            <a:ext cx="478856" cy="284735"/>
            <a:chOff x="8795341" y="4209309"/>
            <a:chExt cx="478856" cy="284735"/>
          </a:xfrm>
        </xdr:grpSpPr>
        <xdr:sp macro="" textlink="">
          <xdr:nvSpPr>
            <xdr:cNvPr id="194" name="Freeform: Shape 193">
              <a:extLst>
                <a:ext uri="{FF2B5EF4-FFF2-40B4-BE49-F238E27FC236}">
                  <a16:creationId xmlns:a16="http://schemas.microsoft.com/office/drawing/2014/main" id="{00000000-0008-0000-0300-0000C2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5" name="Freeform: Shape 194">
              <a:extLst>
                <a:ext uri="{FF2B5EF4-FFF2-40B4-BE49-F238E27FC236}">
                  <a16:creationId xmlns:a16="http://schemas.microsoft.com/office/drawing/2014/main" id="{00000000-0008-0000-0300-0000C3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6" name="Freeform: Shape 195">
              <a:extLst>
                <a:ext uri="{FF2B5EF4-FFF2-40B4-BE49-F238E27FC236}">
                  <a16:creationId xmlns:a16="http://schemas.microsoft.com/office/drawing/2014/main" id="{00000000-0008-0000-0300-0000C4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2" name="Group 161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GrpSpPr/>
        </xdr:nvGrpSpPr>
        <xdr:grpSpPr>
          <a:xfrm>
            <a:off x="6050279" y="3803903"/>
            <a:ext cx="478856" cy="284735"/>
            <a:chOff x="8795341" y="4209309"/>
            <a:chExt cx="478856" cy="284735"/>
          </a:xfrm>
        </xdr:grpSpPr>
        <xdr:sp macro="" textlink="">
          <xdr:nvSpPr>
            <xdr:cNvPr id="191" name="Freeform: Shape 190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2" name="Freeform: Shape 191">
              <a:extLst>
                <a:ext uri="{FF2B5EF4-FFF2-40B4-BE49-F238E27FC236}">
                  <a16:creationId xmlns:a16="http://schemas.microsoft.com/office/drawing/2014/main" id="{00000000-0008-0000-0300-0000C0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3" name="Freeform: Shape 192">
              <a:extLst>
                <a:ext uri="{FF2B5EF4-FFF2-40B4-BE49-F238E27FC236}">
                  <a16:creationId xmlns:a16="http://schemas.microsoft.com/office/drawing/2014/main" id="{00000000-0008-0000-0300-0000C1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GrpSpPr/>
        </xdr:nvGrpSpPr>
        <xdr:grpSpPr>
          <a:xfrm>
            <a:off x="6050279" y="3632706"/>
            <a:ext cx="478856" cy="284735"/>
            <a:chOff x="8795341" y="4209309"/>
            <a:chExt cx="478856" cy="284735"/>
          </a:xfrm>
        </xdr:grpSpPr>
        <xdr:sp macro="" textlink="">
          <xdr:nvSpPr>
            <xdr:cNvPr id="188" name="Freeform: Shape 187">
              <a:extLst>
                <a:ext uri="{FF2B5EF4-FFF2-40B4-BE49-F238E27FC236}">
                  <a16:creationId xmlns:a16="http://schemas.microsoft.com/office/drawing/2014/main" id="{00000000-0008-0000-0300-0000BC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9" name="Freeform: Shape 188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90" name="Freeform: Shape 189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00000000-0008-0000-0300-0000A4000000}"/>
              </a:ext>
            </a:extLst>
          </xdr:cNvPr>
          <xdr:cNvGrpSpPr/>
        </xdr:nvGrpSpPr>
        <xdr:grpSpPr>
          <a:xfrm>
            <a:off x="6050279" y="3461509"/>
            <a:ext cx="478856" cy="284735"/>
            <a:chOff x="8795341" y="4209309"/>
            <a:chExt cx="478856" cy="284735"/>
          </a:xfrm>
        </xdr:grpSpPr>
        <xdr:sp macro="" textlink="">
          <xdr:nvSpPr>
            <xdr:cNvPr id="185" name="Freeform: Shape 184">
              <a:extLst>
                <a:ext uri="{FF2B5EF4-FFF2-40B4-BE49-F238E27FC236}">
                  <a16:creationId xmlns:a16="http://schemas.microsoft.com/office/drawing/2014/main" id="{00000000-0008-0000-0300-0000B9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6" name="Freeform: Shape 185">
              <a:extLst>
                <a:ext uri="{FF2B5EF4-FFF2-40B4-BE49-F238E27FC236}">
                  <a16:creationId xmlns:a16="http://schemas.microsoft.com/office/drawing/2014/main" id="{00000000-0008-0000-0300-0000BA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7" name="Freeform: Shape 186">
              <a:extLst>
                <a:ext uri="{FF2B5EF4-FFF2-40B4-BE49-F238E27FC236}">
                  <a16:creationId xmlns:a16="http://schemas.microsoft.com/office/drawing/2014/main" id="{00000000-0008-0000-0300-0000BB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5" name="Group 164">
            <a:extLst>
              <a:ext uri="{FF2B5EF4-FFF2-40B4-BE49-F238E27FC236}">
                <a16:creationId xmlns:a16="http://schemas.microsoft.com/office/drawing/2014/main" id="{00000000-0008-0000-0300-0000A5000000}"/>
              </a:ext>
            </a:extLst>
          </xdr:cNvPr>
          <xdr:cNvGrpSpPr/>
        </xdr:nvGrpSpPr>
        <xdr:grpSpPr>
          <a:xfrm>
            <a:off x="6050279" y="3290312"/>
            <a:ext cx="478856" cy="284735"/>
            <a:chOff x="8795341" y="4209309"/>
            <a:chExt cx="478856" cy="284735"/>
          </a:xfrm>
        </xdr:grpSpPr>
        <xdr:sp macro="" textlink="">
          <xdr:nvSpPr>
            <xdr:cNvPr id="182" name="Freeform: Shape 181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3" name="Freeform: Shape 182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4" name="Freeform: Shape 183">
              <a:extLst>
                <a:ext uri="{FF2B5EF4-FFF2-40B4-BE49-F238E27FC236}">
                  <a16:creationId xmlns:a16="http://schemas.microsoft.com/office/drawing/2014/main" id="{00000000-0008-0000-0300-0000B8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6" name="Group 165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GrpSpPr/>
        </xdr:nvGrpSpPr>
        <xdr:grpSpPr>
          <a:xfrm>
            <a:off x="6050279" y="3119115"/>
            <a:ext cx="478856" cy="284735"/>
            <a:chOff x="8795341" y="4209309"/>
            <a:chExt cx="478856" cy="284735"/>
          </a:xfrm>
        </xdr:grpSpPr>
        <xdr:sp macro="" textlink="">
          <xdr:nvSpPr>
            <xdr:cNvPr id="179" name="Freeform: Shape 178">
              <a:extLst>
                <a:ext uri="{FF2B5EF4-FFF2-40B4-BE49-F238E27FC236}">
                  <a16:creationId xmlns:a16="http://schemas.microsoft.com/office/drawing/2014/main" id="{00000000-0008-0000-0300-0000B3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0" name="Freeform: Shape 179">
              <a:extLst>
                <a:ext uri="{FF2B5EF4-FFF2-40B4-BE49-F238E27FC236}">
                  <a16:creationId xmlns:a16="http://schemas.microsoft.com/office/drawing/2014/main" id="{00000000-0008-0000-0300-0000B4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81" name="Freeform: Shape 180">
              <a:extLst>
                <a:ext uri="{FF2B5EF4-FFF2-40B4-BE49-F238E27FC236}">
                  <a16:creationId xmlns:a16="http://schemas.microsoft.com/office/drawing/2014/main" id="{00000000-0008-0000-0300-0000B5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7" name="Group 166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GrpSpPr/>
        </xdr:nvGrpSpPr>
        <xdr:grpSpPr>
          <a:xfrm>
            <a:off x="6050279" y="2947918"/>
            <a:ext cx="478856" cy="284735"/>
            <a:chOff x="8795341" y="4209309"/>
            <a:chExt cx="478856" cy="284735"/>
          </a:xfrm>
        </xdr:grpSpPr>
        <xdr:sp macro="" textlink="">
          <xdr:nvSpPr>
            <xdr:cNvPr id="176" name="Freeform: Shape 175">
              <a:extLst>
                <a:ext uri="{FF2B5EF4-FFF2-40B4-BE49-F238E27FC236}">
                  <a16:creationId xmlns:a16="http://schemas.microsoft.com/office/drawing/2014/main" id="{00000000-0008-0000-0300-0000B0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77" name="Freeform: Shape 176">
              <a:extLst>
                <a:ext uri="{FF2B5EF4-FFF2-40B4-BE49-F238E27FC236}">
                  <a16:creationId xmlns:a16="http://schemas.microsoft.com/office/drawing/2014/main" id="{00000000-0008-0000-0300-0000B1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78" name="Freeform: Shape 177">
              <a:extLst>
                <a:ext uri="{FF2B5EF4-FFF2-40B4-BE49-F238E27FC236}">
                  <a16:creationId xmlns:a16="http://schemas.microsoft.com/office/drawing/2014/main" id="{00000000-0008-0000-0300-0000B2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GrpSpPr/>
        </xdr:nvGrpSpPr>
        <xdr:grpSpPr>
          <a:xfrm>
            <a:off x="6050279" y="2776721"/>
            <a:ext cx="478856" cy="284735"/>
            <a:chOff x="8795341" y="4209309"/>
            <a:chExt cx="478856" cy="284735"/>
          </a:xfrm>
        </xdr:grpSpPr>
        <xdr:sp macro="" textlink="">
          <xdr:nvSpPr>
            <xdr:cNvPr id="173" name="Freeform: Shape 172">
              <a:extLst>
                <a:ext uri="{FF2B5EF4-FFF2-40B4-BE49-F238E27FC236}">
                  <a16:creationId xmlns:a16="http://schemas.microsoft.com/office/drawing/2014/main" id="{00000000-0008-0000-0300-0000AD000000}"/>
                </a:ext>
              </a:extLst>
            </xdr:cNvPr>
            <xdr:cNvSpPr/>
          </xdr:nvSpPr>
          <xdr:spPr>
            <a:xfrm>
              <a:off x="8795341" y="4317053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74" name="Freeform: Shape 173">
              <a:extLst>
                <a:ext uri="{FF2B5EF4-FFF2-40B4-BE49-F238E27FC236}">
                  <a16:creationId xmlns:a16="http://schemas.microsoft.com/office/drawing/2014/main" id="{00000000-0008-0000-0300-0000AE000000}"/>
                </a:ext>
              </a:extLst>
            </xdr:cNvPr>
            <xdr:cNvSpPr/>
          </xdr:nvSpPr>
          <xdr:spPr>
            <a:xfrm>
              <a:off x="8886383" y="4258635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B24902"/>
                </a:gs>
                <a:gs pos="97959">
                  <a:srgbClr val="B24902"/>
                </a:gs>
                <a:gs pos="70000">
                  <a:srgbClr val="FC7923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75" name="Freeform: Shape 174">
              <a:extLst>
                <a:ext uri="{FF2B5EF4-FFF2-40B4-BE49-F238E27FC236}">
                  <a16:creationId xmlns:a16="http://schemas.microsoft.com/office/drawing/2014/main" id="{00000000-0008-0000-0300-0000AF000000}"/>
                </a:ext>
              </a:extLst>
            </xdr:cNvPr>
            <xdr:cNvSpPr/>
          </xdr:nvSpPr>
          <xdr:spPr>
            <a:xfrm>
              <a:off x="8795341" y="4209309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C792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0</xdr:colOff>
      <xdr:row>8</xdr:row>
      <xdr:rowOff>171807</xdr:rowOff>
    </xdr:from>
    <xdr:to>
      <xdr:col>6</xdr:col>
      <xdr:colOff>478856</xdr:colOff>
      <xdr:row>18</xdr:row>
      <xdr:rowOff>2200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GrpSpPr/>
      </xdr:nvGrpSpPr>
      <xdr:grpSpPr>
        <a:xfrm>
          <a:off x="3657600" y="1800582"/>
          <a:ext cx="478856" cy="1735393"/>
          <a:chOff x="6050279" y="2777046"/>
          <a:chExt cx="478856" cy="1659193"/>
        </a:xfrm>
      </xdr:grpSpPr>
      <xdr:grpSp>
        <xdr:nvGrpSpPr>
          <xdr:cNvPr id="242" name="Group 241">
            <a:extLst>
              <a:ext uri="{FF2B5EF4-FFF2-40B4-BE49-F238E27FC236}">
                <a16:creationId xmlns:a16="http://schemas.microsoft.com/office/drawing/2014/main" id="{00000000-0008-0000-0300-0000F2000000}"/>
              </a:ext>
            </a:extLst>
          </xdr:cNvPr>
          <xdr:cNvGrpSpPr/>
        </xdr:nvGrpSpPr>
        <xdr:grpSpPr>
          <a:xfrm>
            <a:off x="6050279" y="4151504"/>
            <a:ext cx="478856" cy="284735"/>
            <a:chOff x="8764861" y="3719466"/>
            <a:chExt cx="478856" cy="284735"/>
          </a:xfrm>
        </xdr:grpSpPr>
        <xdr:sp macro="" textlink="">
          <xdr:nvSpPr>
            <xdr:cNvPr id="279" name="Freeform: Shape 278">
              <a:extLst>
                <a:ext uri="{FF2B5EF4-FFF2-40B4-BE49-F238E27FC236}">
                  <a16:creationId xmlns:a16="http://schemas.microsoft.com/office/drawing/2014/main" id="{00000000-0008-0000-0300-000017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80" name="Freeform: Shape 279">
              <a:extLst>
                <a:ext uri="{FF2B5EF4-FFF2-40B4-BE49-F238E27FC236}">
                  <a16:creationId xmlns:a16="http://schemas.microsoft.com/office/drawing/2014/main" id="{00000000-0008-0000-0300-000018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81" name="Freeform: Shape 280">
              <a:extLst>
                <a:ext uri="{FF2B5EF4-FFF2-40B4-BE49-F238E27FC236}">
                  <a16:creationId xmlns:a16="http://schemas.microsoft.com/office/drawing/2014/main" id="{00000000-0008-0000-0300-000019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3" name="Group 242">
            <a:extLst>
              <a:ext uri="{FF2B5EF4-FFF2-40B4-BE49-F238E27FC236}">
                <a16:creationId xmlns:a16="http://schemas.microsoft.com/office/drawing/2014/main" id="{00000000-0008-0000-0300-0000F3000000}"/>
              </a:ext>
            </a:extLst>
          </xdr:cNvPr>
          <xdr:cNvGrpSpPr/>
        </xdr:nvGrpSpPr>
        <xdr:grpSpPr>
          <a:xfrm>
            <a:off x="6050279" y="3979695"/>
            <a:ext cx="478856" cy="284735"/>
            <a:chOff x="8764861" y="3719466"/>
            <a:chExt cx="478856" cy="284735"/>
          </a:xfrm>
        </xdr:grpSpPr>
        <xdr:sp macro="" textlink="">
          <xdr:nvSpPr>
            <xdr:cNvPr id="276" name="Freeform: Shape 275">
              <a:extLst>
                <a:ext uri="{FF2B5EF4-FFF2-40B4-BE49-F238E27FC236}">
                  <a16:creationId xmlns:a16="http://schemas.microsoft.com/office/drawing/2014/main" id="{00000000-0008-0000-0300-000014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7" name="Freeform: Shape 276">
              <a:extLst>
                <a:ext uri="{FF2B5EF4-FFF2-40B4-BE49-F238E27FC236}">
                  <a16:creationId xmlns:a16="http://schemas.microsoft.com/office/drawing/2014/main" id="{00000000-0008-0000-0300-000015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8" name="Freeform: Shape 277">
              <a:extLst>
                <a:ext uri="{FF2B5EF4-FFF2-40B4-BE49-F238E27FC236}">
                  <a16:creationId xmlns:a16="http://schemas.microsoft.com/office/drawing/2014/main" id="{00000000-0008-0000-0300-000016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4" name="Group 243">
            <a:extLst>
              <a:ext uri="{FF2B5EF4-FFF2-40B4-BE49-F238E27FC236}">
                <a16:creationId xmlns:a16="http://schemas.microsoft.com/office/drawing/2014/main" id="{00000000-0008-0000-0300-0000F4000000}"/>
              </a:ext>
            </a:extLst>
          </xdr:cNvPr>
          <xdr:cNvGrpSpPr/>
        </xdr:nvGrpSpPr>
        <xdr:grpSpPr>
          <a:xfrm>
            <a:off x="6050279" y="3807888"/>
            <a:ext cx="478856" cy="284735"/>
            <a:chOff x="8764861" y="3719466"/>
            <a:chExt cx="478856" cy="284735"/>
          </a:xfrm>
        </xdr:grpSpPr>
        <xdr:sp macro="" textlink="">
          <xdr:nvSpPr>
            <xdr:cNvPr id="273" name="Freeform: Shape 272">
              <a:extLst>
                <a:ext uri="{FF2B5EF4-FFF2-40B4-BE49-F238E27FC236}">
                  <a16:creationId xmlns:a16="http://schemas.microsoft.com/office/drawing/2014/main" id="{00000000-0008-0000-0300-000011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4" name="Freeform: Shape 273">
              <a:extLst>
                <a:ext uri="{FF2B5EF4-FFF2-40B4-BE49-F238E27FC236}">
                  <a16:creationId xmlns:a16="http://schemas.microsoft.com/office/drawing/2014/main" id="{00000000-0008-0000-0300-000012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5" name="Freeform: Shape 274">
              <a:extLst>
                <a:ext uri="{FF2B5EF4-FFF2-40B4-BE49-F238E27FC236}">
                  <a16:creationId xmlns:a16="http://schemas.microsoft.com/office/drawing/2014/main" id="{00000000-0008-0000-0300-000013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5" name="Group 244">
            <a:extLst>
              <a:ext uri="{FF2B5EF4-FFF2-40B4-BE49-F238E27FC236}">
                <a16:creationId xmlns:a16="http://schemas.microsoft.com/office/drawing/2014/main" id="{00000000-0008-0000-0300-0000F5000000}"/>
              </a:ext>
            </a:extLst>
          </xdr:cNvPr>
          <xdr:cNvGrpSpPr/>
        </xdr:nvGrpSpPr>
        <xdr:grpSpPr>
          <a:xfrm>
            <a:off x="6050279" y="3636081"/>
            <a:ext cx="478856" cy="284735"/>
            <a:chOff x="8764861" y="3719466"/>
            <a:chExt cx="478856" cy="284735"/>
          </a:xfrm>
        </xdr:grpSpPr>
        <xdr:sp macro="" textlink="">
          <xdr:nvSpPr>
            <xdr:cNvPr id="270" name="Freeform: Shape 269">
              <a:extLst>
                <a:ext uri="{FF2B5EF4-FFF2-40B4-BE49-F238E27FC236}">
                  <a16:creationId xmlns:a16="http://schemas.microsoft.com/office/drawing/2014/main" id="{00000000-0008-0000-0300-00000E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1" name="Freeform: Shape 270">
              <a:extLst>
                <a:ext uri="{FF2B5EF4-FFF2-40B4-BE49-F238E27FC236}">
                  <a16:creationId xmlns:a16="http://schemas.microsoft.com/office/drawing/2014/main" id="{00000000-0008-0000-0300-00000F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72" name="Freeform: Shape 271">
              <a:extLst>
                <a:ext uri="{FF2B5EF4-FFF2-40B4-BE49-F238E27FC236}">
                  <a16:creationId xmlns:a16="http://schemas.microsoft.com/office/drawing/2014/main" id="{00000000-0008-0000-0300-000010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00000000-0008-0000-0300-0000F6000000}"/>
              </a:ext>
            </a:extLst>
          </xdr:cNvPr>
          <xdr:cNvGrpSpPr/>
        </xdr:nvGrpSpPr>
        <xdr:grpSpPr>
          <a:xfrm>
            <a:off x="6050279" y="3464274"/>
            <a:ext cx="478856" cy="284735"/>
            <a:chOff x="8764861" y="3719466"/>
            <a:chExt cx="478856" cy="284735"/>
          </a:xfrm>
        </xdr:grpSpPr>
        <xdr:sp macro="" textlink="">
          <xdr:nvSpPr>
            <xdr:cNvPr id="267" name="Freeform: Shape 266">
              <a:extLst>
                <a:ext uri="{FF2B5EF4-FFF2-40B4-BE49-F238E27FC236}">
                  <a16:creationId xmlns:a16="http://schemas.microsoft.com/office/drawing/2014/main" id="{00000000-0008-0000-0300-00000B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8" name="Freeform: Shape 267">
              <a:extLst>
                <a:ext uri="{FF2B5EF4-FFF2-40B4-BE49-F238E27FC236}">
                  <a16:creationId xmlns:a16="http://schemas.microsoft.com/office/drawing/2014/main" id="{00000000-0008-0000-0300-00000C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9" name="Freeform: Shape 268">
              <a:extLst>
                <a:ext uri="{FF2B5EF4-FFF2-40B4-BE49-F238E27FC236}">
                  <a16:creationId xmlns:a16="http://schemas.microsoft.com/office/drawing/2014/main" id="{00000000-0008-0000-0300-00000D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7" name="Group 246">
            <a:extLst>
              <a:ext uri="{FF2B5EF4-FFF2-40B4-BE49-F238E27FC236}">
                <a16:creationId xmlns:a16="http://schemas.microsoft.com/office/drawing/2014/main" id="{00000000-0008-0000-0300-0000F7000000}"/>
              </a:ext>
            </a:extLst>
          </xdr:cNvPr>
          <xdr:cNvGrpSpPr/>
        </xdr:nvGrpSpPr>
        <xdr:grpSpPr>
          <a:xfrm>
            <a:off x="6050279" y="3292467"/>
            <a:ext cx="478856" cy="284735"/>
            <a:chOff x="8764861" y="3719466"/>
            <a:chExt cx="478856" cy="284735"/>
          </a:xfrm>
        </xdr:grpSpPr>
        <xdr:sp macro="" textlink="">
          <xdr:nvSpPr>
            <xdr:cNvPr id="264" name="Freeform: Shape 263">
              <a:extLst>
                <a:ext uri="{FF2B5EF4-FFF2-40B4-BE49-F238E27FC236}">
                  <a16:creationId xmlns:a16="http://schemas.microsoft.com/office/drawing/2014/main" id="{00000000-0008-0000-0300-000008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5" name="Freeform: Shape 264">
              <a:extLst>
                <a:ext uri="{FF2B5EF4-FFF2-40B4-BE49-F238E27FC236}">
                  <a16:creationId xmlns:a16="http://schemas.microsoft.com/office/drawing/2014/main" id="{00000000-0008-0000-0300-000009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6" name="Freeform: Shape 265">
              <a:extLst>
                <a:ext uri="{FF2B5EF4-FFF2-40B4-BE49-F238E27FC236}">
                  <a16:creationId xmlns:a16="http://schemas.microsoft.com/office/drawing/2014/main" id="{00000000-0008-0000-0300-00000A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8" name="Group 247">
            <a:extLst>
              <a:ext uri="{FF2B5EF4-FFF2-40B4-BE49-F238E27FC236}">
                <a16:creationId xmlns:a16="http://schemas.microsoft.com/office/drawing/2014/main" id="{00000000-0008-0000-0300-0000F8000000}"/>
              </a:ext>
            </a:extLst>
          </xdr:cNvPr>
          <xdr:cNvGrpSpPr/>
        </xdr:nvGrpSpPr>
        <xdr:grpSpPr>
          <a:xfrm>
            <a:off x="6050279" y="3120660"/>
            <a:ext cx="478856" cy="284735"/>
            <a:chOff x="8764861" y="3719466"/>
            <a:chExt cx="478856" cy="284735"/>
          </a:xfrm>
        </xdr:grpSpPr>
        <xdr:sp macro="" textlink="">
          <xdr:nvSpPr>
            <xdr:cNvPr id="261" name="Freeform: Shape 260">
              <a:extLst>
                <a:ext uri="{FF2B5EF4-FFF2-40B4-BE49-F238E27FC236}">
                  <a16:creationId xmlns:a16="http://schemas.microsoft.com/office/drawing/2014/main" id="{00000000-0008-0000-0300-000005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2" name="Freeform: Shape 261">
              <a:extLst>
                <a:ext uri="{FF2B5EF4-FFF2-40B4-BE49-F238E27FC236}">
                  <a16:creationId xmlns:a16="http://schemas.microsoft.com/office/drawing/2014/main" id="{00000000-0008-0000-0300-000006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3" name="Freeform: Shape 262">
              <a:extLst>
                <a:ext uri="{FF2B5EF4-FFF2-40B4-BE49-F238E27FC236}">
                  <a16:creationId xmlns:a16="http://schemas.microsoft.com/office/drawing/2014/main" id="{00000000-0008-0000-0300-000007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49" name="Group 248">
            <a:extLst>
              <a:ext uri="{FF2B5EF4-FFF2-40B4-BE49-F238E27FC236}">
                <a16:creationId xmlns:a16="http://schemas.microsoft.com/office/drawing/2014/main" id="{00000000-0008-0000-0300-0000F9000000}"/>
              </a:ext>
            </a:extLst>
          </xdr:cNvPr>
          <xdr:cNvGrpSpPr/>
        </xdr:nvGrpSpPr>
        <xdr:grpSpPr>
          <a:xfrm>
            <a:off x="6050279" y="2948853"/>
            <a:ext cx="478856" cy="284735"/>
            <a:chOff x="8764861" y="3719466"/>
            <a:chExt cx="478856" cy="284735"/>
          </a:xfrm>
        </xdr:grpSpPr>
        <xdr:sp macro="" textlink="">
          <xdr:nvSpPr>
            <xdr:cNvPr id="258" name="Freeform: Shape 257">
              <a:extLst>
                <a:ext uri="{FF2B5EF4-FFF2-40B4-BE49-F238E27FC236}">
                  <a16:creationId xmlns:a16="http://schemas.microsoft.com/office/drawing/2014/main" id="{00000000-0008-0000-0300-00000201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59" name="Freeform: Shape 258">
              <a:extLst>
                <a:ext uri="{FF2B5EF4-FFF2-40B4-BE49-F238E27FC236}">
                  <a16:creationId xmlns:a16="http://schemas.microsoft.com/office/drawing/2014/main" id="{00000000-0008-0000-0300-000003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60" name="Freeform: Shape 259">
              <a:extLst>
                <a:ext uri="{FF2B5EF4-FFF2-40B4-BE49-F238E27FC236}">
                  <a16:creationId xmlns:a16="http://schemas.microsoft.com/office/drawing/2014/main" id="{00000000-0008-0000-0300-000004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50" name="Group 249">
            <a:extLst>
              <a:ext uri="{FF2B5EF4-FFF2-40B4-BE49-F238E27FC236}">
                <a16:creationId xmlns:a16="http://schemas.microsoft.com/office/drawing/2014/main" id="{00000000-0008-0000-0300-0000FA000000}"/>
              </a:ext>
            </a:extLst>
          </xdr:cNvPr>
          <xdr:cNvGrpSpPr/>
        </xdr:nvGrpSpPr>
        <xdr:grpSpPr>
          <a:xfrm>
            <a:off x="6050279" y="2777046"/>
            <a:ext cx="478856" cy="284735"/>
            <a:chOff x="8764861" y="3719466"/>
            <a:chExt cx="478856" cy="284735"/>
          </a:xfrm>
        </xdr:grpSpPr>
        <xdr:sp macro="" textlink="">
          <xdr:nvSpPr>
            <xdr:cNvPr id="255" name="Freeform: Shape 254">
              <a:extLst>
                <a:ext uri="{FF2B5EF4-FFF2-40B4-BE49-F238E27FC236}">
                  <a16:creationId xmlns:a16="http://schemas.microsoft.com/office/drawing/2014/main" id="{00000000-0008-0000-0300-0000FF000000}"/>
                </a:ext>
              </a:extLst>
            </xdr:cNvPr>
            <xdr:cNvSpPr/>
          </xdr:nvSpPr>
          <xdr:spPr>
            <a:xfrm>
              <a:off x="8764861" y="38272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56" name="Freeform: Shape 255">
              <a:extLst>
                <a:ext uri="{FF2B5EF4-FFF2-40B4-BE49-F238E27FC236}">
                  <a16:creationId xmlns:a16="http://schemas.microsoft.com/office/drawing/2014/main" id="{00000000-0008-0000-0300-000000010000}"/>
                </a:ext>
              </a:extLst>
            </xdr:cNvPr>
            <xdr:cNvSpPr/>
          </xdr:nvSpPr>
          <xdr:spPr>
            <a:xfrm>
              <a:off x="8855903" y="3768792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A3014A"/>
                </a:gs>
                <a:gs pos="97959">
                  <a:srgbClr val="A3014A"/>
                </a:gs>
                <a:gs pos="70000">
                  <a:srgbClr val="FE0779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57" name="Freeform: Shape 256">
              <a:extLst>
                <a:ext uri="{FF2B5EF4-FFF2-40B4-BE49-F238E27FC236}">
                  <a16:creationId xmlns:a16="http://schemas.microsoft.com/office/drawing/2014/main" id="{00000000-0008-0000-0300-000001010000}"/>
                </a:ext>
              </a:extLst>
            </xdr:cNvPr>
            <xdr:cNvSpPr/>
          </xdr:nvSpPr>
          <xdr:spPr>
            <a:xfrm>
              <a:off x="8764861" y="3719466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FE077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8</xdr:col>
      <xdr:colOff>0</xdr:colOff>
      <xdr:row>8</xdr:row>
      <xdr:rowOff>169534</xdr:rowOff>
    </xdr:from>
    <xdr:to>
      <xdr:col>8</xdr:col>
      <xdr:colOff>478856</xdr:colOff>
      <xdr:row>17</xdr:row>
      <xdr:rowOff>179585</xdr:rowOff>
    </xdr:to>
    <xdr:grpSp>
      <xdr:nvGrpSpPr>
        <xdr:cNvPr id="282" name="Group 28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GrpSpPr/>
      </xdr:nvGrpSpPr>
      <xdr:grpSpPr>
        <a:xfrm>
          <a:off x="4876800" y="1798309"/>
          <a:ext cx="478856" cy="1724551"/>
          <a:chOff x="6050279" y="2776666"/>
          <a:chExt cx="478856" cy="1654364"/>
        </a:xfrm>
      </xdr:grpSpPr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300-00001B010000}"/>
              </a:ext>
            </a:extLst>
          </xdr:cNvPr>
          <xdr:cNvGrpSpPr/>
        </xdr:nvGrpSpPr>
        <xdr:grpSpPr>
          <a:xfrm>
            <a:off x="6050279" y="4145802"/>
            <a:ext cx="478856" cy="285228"/>
            <a:chOff x="9137591" y="3298673"/>
            <a:chExt cx="478856" cy="285228"/>
          </a:xfrm>
        </xdr:grpSpPr>
        <xdr:sp macro="" textlink="">
          <xdr:nvSpPr>
            <xdr:cNvPr id="320" name="Freeform: Shape 319">
              <a:extLst>
                <a:ext uri="{FF2B5EF4-FFF2-40B4-BE49-F238E27FC236}">
                  <a16:creationId xmlns:a16="http://schemas.microsoft.com/office/drawing/2014/main" id="{00000000-0008-0000-0300-000040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21" name="Freeform: Shape 320">
              <a:extLst>
                <a:ext uri="{FF2B5EF4-FFF2-40B4-BE49-F238E27FC236}">
                  <a16:creationId xmlns:a16="http://schemas.microsoft.com/office/drawing/2014/main" id="{00000000-0008-0000-0300-000041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22" name="Freeform: Shape 321">
              <a:extLst>
                <a:ext uri="{FF2B5EF4-FFF2-40B4-BE49-F238E27FC236}">
                  <a16:creationId xmlns:a16="http://schemas.microsoft.com/office/drawing/2014/main" id="{00000000-0008-0000-0300-000042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4" name="Group 283">
            <a:extLst>
              <a:ext uri="{FF2B5EF4-FFF2-40B4-BE49-F238E27FC236}">
                <a16:creationId xmlns:a16="http://schemas.microsoft.com/office/drawing/2014/main" id="{00000000-0008-0000-0300-00001C010000}"/>
              </a:ext>
            </a:extLst>
          </xdr:cNvPr>
          <xdr:cNvGrpSpPr/>
        </xdr:nvGrpSpPr>
        <xdr:grpSpPr>
          <a:xfrm>
            <a:off x="6050279" y="3974660"/>
            <a:ext cx="478856" cy="285228"/>
            <a:chOff x="9137591" y="3298673"/>
            <a:chExt cx="478856" cy="285228"/>
          </a:xfrm>
        </xdr:grpSpPr>
        <xdr:sp macro="" textlink="">
          <xdr:nvSpPr>
            <xdr:cNvPr id="317" name="Freeform: Shape 316">
              <a:extLst>
                <a:ext uri="{FF2B5EF4-FFF2-40B4-BE49-F238E27FC236}">
                  <a16:creationId xmlns:a16="http://schemas.microsoft.com/office/drawing/2014/main" id="{00000000-0008-0000-0300-00003D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8" name="Freeform: Shape 317">
              <a:extLst>
                <a:ext uri="{FF2B5EF4-FFF2-40B4-BE49-F238E27FC236}">
                  <a16:creationId xmlns:a16="http://schemas.microsoft.com/office/drawing/2014/main" id="{00000000-0008-0000-0300-00003E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9" name="Freeform: Shape 318">
              <a:extLst>
                <a:ext uri="{FF2B5EF4-FFF2-40B4-BE49-F238E27FC236}">
                  <a16:creationId xmlns:a16="http://schemas.microsoft.com/office/drawing/2014/main" id="{00000000-0008-0000-0300-00003F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5" name="Group 284">
            <a:extLst>
              <a:ext uri="{FF2B5EF4-FFF2-40B4-BE49-F238E27FC236}">
                <a16:creationId xmlns:a16="http://schemas.microsoft.com/office/drawing/2014/main" id="{00000000-0008-0000-0300-00001D010000}"/>
              </a:ext>
            </a:extLst>
          </xdr:cNvPr>
          <xdr:cNvGrpSpPr/>
        </xdr:nvGrpSpPr>
        <xdr:grpSpPr>
          <a:xfrm>
            <a:off x="6050279" y="3803518"/>
            <a:ext cx="478856" cy="285228"/>
            <a:chOff x="9137591" y="3298673"/>
            <a:chExt cx="478856" cy="285228"/>
          </a:xfrm>
        </xdr:grpSpPr>
        <xdr:sp macro="" textlink="">
          <xdr:nvSpPr>
            <xdr:cNvPr id="314" name="Freeform: Shape 313">
              <a:extLst>
                <a:ext uri="{FF2B5EF4-FFF2-40B4-BE49-F238E27FC236}">
                  <a16:creationId xmlns:a16="http://schemas.microsoft.com/office/drawing/2014/main" id="{00000000-0008-0000-0300-00003A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5" name="Freeform: Shape 314">
              <a:extLst>
                <a:ext uri="{FF2B5EF4-FFF2-40B4-BE49-F238E27FC236}">
                  <a16:creationId xmlns:a16="http://schemas.microsoft.com/office/drawing/2014/main" id="{00000000-0008-0000-0300-00003B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6" name="Freeform: Shape 315">
              <a:extLst>
                <a:ext uri="{FF2B5EF4-FFF2-40B4-BE49-F238E27FC236}">
                  <a16:creationId xmlns:a16="http://schemas.microsoft.com/office/drawing/2014/main" id="{00000000-0008-0000-0300-00003C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6" name="Group 285">
            <a:extLst>
              <a:ext uri="{FF2B5EF4-FFF2-40B4-BE49-F238E27FC236}">
                <a16:creationId xmlns:a16="http://schemas.microsoft.com/office/drawing/2014/main" id="{00000000-0008-0000-0300-00001E010000}"/>
              </a:ext>
            </a:extLst>
          </xdr:cNvPr>
          <xdr:cNvGrpSpPr/>
        </xdr:nvGrpSpPr>
        <xdr:grpSpPr>
          <a:xfrm>
            <a:off x="6050279" y="3632376"/>
            <a:ext cx="478856" cy="285228"/>
            <a:chOff x="9137591" y="3298673"/>
            <a:chExt cx="478856" cy="285228"/>
          </a:xfrm>
        </xdr:grpSpPr>
        <xdr:sp macro="" textlink="">
          <xdr:nvSpPr>
            <xdr:cNvPr id="311" name="Freeform: Shape 310">
              <a:extLst>
                <a:ext uri="{FF2B5EF4-FFF2-40B4-BE49-F238E27FC236}">
                  <a16:creationId xmlns:a16="http://schemas.microsoft.com/office/drawing/2014/main" id="{00000000-0008-0000-0300-000037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2" name="Freeform: Shape 311">
              <a:extLst>
                <a:ext uri="{FF2B5EF4-FFF2-40B4-BE49-F238E27FC236}">
                  <a16:creationId xmlns:a16="http://schemas.microsoft.com/office/drawing/2014/main" id="{00000000-0008-0000-0300-000038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3" name="Freeform: Shape 312">
              <a:extLst>
                <a:ext uri="{FF2B5EF4-FFF2-40B4-BE49-F238E27FC236}">
                  <a16:creationId xmlns:a16="http://schemas.microsoft.com/office/drawing/2014/main" id="{00000000-0008-0000-0300-000039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7" name="Group 286">
            <a:extLst>
              <a:ext uri="{FF2B5EF4-FFF2-40B4-BE49-F238E27FC236}">
                <a16:creationId xmlns:a16="http://schemas.microsoft.com/office/drawing/2014/main" id="{00000000-0008-0000-0300-00001F010000}"/>
              </a:ext>
            </a:extLst>
          </xdr:cNvPr>
          <xdr:cNvGrpSpPr/>
        </xdr:nvGrpSpPr>
        <xdr:grpSpPr>
          <a:xfrm>
            <a:off x="6050279" y="3461234"/>
            <a:ext cx="478856" cy="285228"/>
            <a:chOff x="9137591" y="3298673"/>
            <a:chExt cx="478856" cy="285228"/>
          </a:xfrm>
        </xdr:grpSpPr>
        <xdr:sp macro="" textlink="">
          <xdr:nvSpPr>
            <xdr:cNvPr id="308" name="Freeform: Shape 307">
              <a:extLst>
                <a:ext uri="{FF2B5EF4-FFF2-40B4-BE49-F238E27FC236}">
                  <a16:creationId xmlns:a16="http://schemas.microsoft.com/office/drawing/2014/main" id="{00000000-0008-0000-0300-000034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9" name="Freeform: Shape 308">
              <a:extLst>
                <a:ext uri="{FF2B5EF4-FFF2-40B4-BE49-F238E27FC236}">
                  <a16:creationId xmlns:a16="http://schemas.microsoft.com/office/drawing/2014/main" id="{00000000-0008-0000-0300-000035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10" name="Freeform: Shape 309">
              <a:extLst>
                <a:ext uri="{FF2B5EF4-FFF2-40B4-BE49-F238E27FC236}">
                  <a16:creationId xmlns:a16="http://schemas.microsoft.com/office/drawing/2014/main" id="{00000000-0008-0000-0300-000036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8" name="Group 287">
            <a:extLst>
              <a:ext uri="{FF2B5EF4-FFF2-40B4-BE49-F238E27FC236}">
                <a16:creationId xmlns:a16="http://schemas.microsoft.com/office/drawing/2014/main" id="{00000000-0008-0000-0300-000020010000}"/>
              </a:ext>
            </a:extLst>
          </xdr:cNvPr>
          <xdr:cNvGrpSpPr/>
        </xdr:nvGrpSpPr>
        <xdr:grpSpPr>
          <a:xfrm>
            <a:off x="6050279" y="3290092"/>
            <a:ext cx="478856" cy="285228"/>
            <a:chOff x="9137591" y="3298673"/>
            <a:chExt cx="478856" cy="285228"/>
          </a:xfrm>
        </xdr:grpSpPr>
        <xdr:sp macro="" textlink="">
          <xdr:nvSpPr>
            <xdr:cNvPr id="305" name="Freeform: Shape 304">
              <a:extLst>
                <a:ext uri="{FF2B5EF4-FFF2-40B4-BE49-F238E27FC236}">
                  <a16:creationId xmlns:a16="http://schemas.microsoft.com/office/drawing/2014/main" id="{00000000-0008-0000-0300-000031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6" name="Freeform: Shape 305">
              <a:extLst>
                <a:ext uri="{FF2B5EF4-FFF2-40B4-BE49-F238E27FC236}">
                  <a16:creationId xmlns:a16="http://schemas.microsoft.com/office/drawing/2014/main" id="{00000000-0008-0000-0300-000032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7" name="Freeform: Shape 306">
              <a:extLst>
                <a:ext uri="{FF2B5EF4-FFF2-40B4-BE49-F238E27FC236}">
                  <a16:creationId xmlns:a16="http://schemas.microsoft.com/office/drawing/2014/main" id="{00000000-0008-0000-0300-000033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89" name="Group 288">
            <a:extLst>
              <a:ext uri="{FF2B5EF4-FFF2-40B4-BE49-F238E27FC236}">
                <a16:creationId xmlns:a16="http://schemas.microsoft.com/office/drawing/2014/main" id="{00000000-0008-0000-0300-000021010000}"/>
              </a:ext>
            </a:extLst>
          </xdr:cNvPr>
          <xdr:cNvGrpSpPr/>
        </xdr:nvGrpSpPr>
        <xdr:grpSpPr>
          <a:xfrm>
            <a:off x="6050279" y="3118950"/>
            <a:ext cx="478856" cy="285228"/>
            <a:chOff x="9137591" y="3298673"/>
            <a:chExt cx="478856" cy="285228"/>
          </a:xfrm>
        </xdr:grpSpPr>
        <xdr:sp macro="" textlink="">
          <xdr:nvSpPr>
            <xdr:cNvPr id="302" name="Freeform: Shape 301">
              <a:extLst>
                <a:ext uri="{FF2B5EF4-FFF2-40B4-BE49-F238E27FC236}">
                  <a16:creationId xmlns:a16="http://schemas.microsoft.com/office/drawing/2014/main" id="{00000000-0008-0000-0300-00002E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3" name="Freeform: Shape 302">
              <a:extLst>
                <a:ext uri="{FF2B5EF4-FFF2-40B4-BE49-F238E27FC236}">
                  <a16:creationId xmlns:a16="http://schemas.microsoft.com/office/drawing/2014/main" id="{00000000-0008-0000-0300-00002F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4" name="Freeform: Shape 303">
              <a:extLst>
                <a:ext uri="{FF2B5EF4-FFF2-40B4-BE49-F238E27FC236}">
                  <a16:creationId xmlns:a16="http://schemas.microsoft.com/office/drawing/2014/main" id="{00000000-0008-0000-0300-000030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90" name="Group 289">
            <a:extLst>
              <a:ext uri="{FF2B5EF4-FFF2-40B4-BE49-F238E27FC236}">
                <a16:creationId xmlns:a16="http://schemas.microsoft.com/office/drawing/2014/main" id="{00000000-0008-0000-0300-000022010000}"/>
              </a:ext>
            </a:extLst>
          </xdr:cNvPr>
          <xdr:cNvGrpSpPr/>
        </xdr:nvGrpSpPr>
        <xdr:grpSpPr>
          <a:xfrm>
            <a:off x="6050279" y="2947808"/>
            <a:ext cx="478856" cy="285228"/>
            <a:chOff x="9137591" y="3298673"/>
            <a:chExt cx="478856" cy="285228"/>
          </a:xfrm>
        </xdr:grpSpPr>
        <xdr:sp macro="" textlink="">
          <xdr:nvSpPr>
            <xdr:cNvPr id="299" name="Freeform: Shape 298">
              <a:extLst>
                <a:ext uri="{FF2B5EF4-FFF2-40B4-BE49-F238E27FC236}">
                  <a16:creationId xmlns:a16="http://schemas.microsoft.com/office/drawing/2014/main" id="{00000000-0008-0000-0300-00002B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0" name="Freeform: Shape 299">
              <a:extLst>
                <a:ext uri="{FF2B5EF4-FFF2-40B4-BE49-F238E27FC236}">
                  <a16:creationId xmlns:a16="http://schemas.microsoft.com/office/drawing/2014/main" id="{00000000-0008-0000-0300-00002C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301" name="Freeform: Shape 300">
              <a:extLst>
                <a:ext uri="{FF2B5EF4-FFF2-40B4-BE49-F238E27FC236}">
                  <a16:creationId xmlns:a16="http://schemas.microsoft.com/office/drawing/2014/main" id="{00000000-0008-0000-0300-00002D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91" name="Group 290">
            <a:extLst>
              <a:ext uri="{FF2B5EF4-FFF2-40B4-BE49-F238E27FC236}">
                <a16:creationId xmlns:a16="http://schemas.microsoft.com/office/drawing/2014/main" id="{00000000-0008-0000-0300-000023010000}"/>
              </a:ext>
            </a:extLst>
          </xdr:cNvPr>
          <xdr:cNvGrpSpPr/>
        </xdr:nvGrpSpPr>
        <xdr:grpSpPr>
          <a:xfrm>
            <a:off x="6050279" y="2776666"/>
            <a:ext cx="478856" cy="285228"/>
            <a:chOff x="9137591" y="3298673"/>
            <a:chExt cx="478856" cy="285228"/>
          </a:xfrm>
        </xdr:grpSpPr>
        <xdr:sp macro="" textlink="">
          <xdr:nvSpPr>
            <xdr:cNvPr id="296" name="Freeform: Shape 295">
              <a:extLst>
                <a:ext uri="{FF2B5EF4-FFF2-40B4-BE49-F238E27FC236}">
                  <a16:creationId xmlns:a16="http://schemas.microsoft.com/office/drawing/2014/main" id="{00000000-0008-0000-0300-000028010000}"/>
                </a:ext>
              </a:extLst>
            </xdr:cNvPr>
            <xdr:cNvSpPr/>
          </xdr:nvSpPr>
          <xdr:spPr>
            <a:xfrm>
              <a:off x="9137591" y="3406910"/>
              <a:ext cx="478856" cy="176991"/>
            </a:xfrm>
            <a:custGeom>
              <a:avLst/>
              <a:gdLst>
                <a:gd name="connsiteX0" fmla="*/ 0 w 289560"/>
                <a:gd name="connsiteY0" fmla="*/ 0 h 107025"/>
                <a:gd name="connsiteX1" fmla="*/ 61420 w 289560"/>
                <a:gd name="connsiteY1" fmla="*/ 0 h 107025"/>
                <a:gd name="connsiteX2" fmla="*/ 65614 w 289560"/>
                <a:gd name="connsiteY2" fmla="*/ 6391 h 107025"/>
                <a:gd name="connsiteX3" fmla="*/ 144780 w 289560"/>
                <a:gd name="connsiteY3" fmla="*/ 22535 h 107025"/>
                <a:gd name="connsiteX4" fmla="*/ 223946 w 289560"/>
                <a:gd name="connsiteY4" fmla="*/ 6391 h 107025"/>
                <a:gd name="connsiteX5" fmla="*/ 228140 w 289560"/>
                <a:gd name="connsiteY5" fmla="*/ 0 h 107025"/>
                <a:gd name="connsiteX6" fmla="*/ 289560 w 289560"/>
                <a:gd name="connsiteY6" fmla="*/ 0 h 107025"/>
                <a:gd name="connsiteX7" fmla="*/ 289560 w 289560"/>
                <a:gd name="connsiteY7" fmla="*/ 45719 h 107025"/>
                <a:gd name="connsiteX8" fmla="*/ 288928 w 289560"/>
                <a:gd name="connsiteY8" fmla="*/ 45719 h 107025"/>
                <a:gd name="connsiteX9" fmla="*/ 289560 w 289560"/>
                <a:gd name="connsiteY9" fmla="*/ 47017 h 107025"/>
                <a:gd name="connsiteX10" fmla="*/ 144780 w 289560"/>
                <a:gd name="connsiteY10" fmla="*/ 107025 h 107025"/>
                <a:gd name="connsiteX11" fmla="*/ 0 w 289560"/>
                <a:gd name="connsiteY11" fmla="*/ 47017 h 107025"/>
                <a:gd name="connsiteX12" fmla="*/ 632 w 289560"/>
                <a:gd name="connsiteY12" fmla="*/ 45719 h 107025"/>
                <a:gd name="connsiteX13" fmla="*/ 0 w 289560"/>
                <a:gd name="connsiteY13" fmla="*/ 45719 h 107025"/>
                <a:gd name="connsiteX14" fmla="*/ 0 w 289560"/>
                <a:gd name="connsiteY14" fmla="*/ 0 h 107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289560" h="107025">
                  <a:moveTo>
                    <a:pt x="0" y="0"/>
                  </a:moveTo>
                  <a:lnTo>
                    <a:pt x="61420" y="0"/>
                  </a:lnTo>
                  <a:lnTo>
                    <a:pt x="65614" y="6391"/>
                  </a:lnTo>
                  <a:cubicBezTo>
                    <a:pt x="78657" y="15879"/>
                    <a:pt x="109192" y="22535"/>
                    <a:pt x="144780" y="22535"/>
                  </a:cubicBezTo>
                  <a:cubicBezTo>
                    <a:pt x="180368" y="22535"/>
                    <a:pt x="210903" y="15879"/>
                    <a:pt x="223946" y="6391"/>
                  </a:cubicBezTo>
                  <a:lnTo>
                    <a:pt x="228140" y="0"/>
                  </a:lnTo>
                  <a:lnTo>
                    <a:pt x="289560" y="0"/>
                  </a:lnTo>
                  <a:lnTo>
                    <a:pt x="289560" y="45719"/>
                  </a:lnTo>
                  <a:lnTo>
                    <a:pt x="288928" y="45719"/>
                  </a:lnTo>
                  <a:lnTo>
                    <a:pt x="289560" y="47017"/>
                  </a:lnTo>
                  <a:cubicBezTo>
                    <a:pt x="289560" y="80159"/>
                    <a:pt x="224740" y="107025"/>
                    <a:pt x="144780" y="107025"/>
                  </a:cubicBezTo>
                  <a:cubicBezTo>
                    <a:pt x="64820" y="107025"/>
                    <a:pt x="0" y="80159"/>
                    <a:pt x="0" y="47017"/>
                  </a:cubicBezTo>
                  <a:lnTo>
                    <a:pt x="632" y="45719"/>
                  </a:lnTo>
                  <a:lnTo>
                    <a:pt x="0" y="45719"/>
                  </a:lnTo>
                  <a:lnTo>
                    <a:pt x="0" y="0"/>
                  </a:ln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97" name="Freeform: Shape 296">
              <a:extLst>
                <a:ext uri="{FF2B5EF4-FFF2-40B4-BE49-F238E27FC236}">
                  <a16:creationId xmlns:a16="http://schemas.microsoft.com/office/drawing/2014/main" id="{00000000-0008-0000-0300-000029010000}"/>
                </a:ext>
              </a:extLst>
            </xdr:cNvPr>
            <xdr:cNvSpPr/>
          </xdr:nvSpPr>
          <xdr:spPr>
            <a:xfrm>
              <a:off x="9228633" y="3347999"/>
              <a:ext cx="297673" cy="89302"/>
            </a:xfrm>
            <a:custGeom>
              <a:avLst/>
              <a:gdLst>
                <a:gd name="connsiteX0" fmla="*/ 85918 w 171836"/>
                <a:gd name="connsiteY0" fmla="*/ 0 h 46832"/>
                <a:gd name="connsiteX1" fmla="*/ 171836 w 171836"/>
                <a:gd name="connsiteY1" fmla="*/ 26433 h 46832"/>
                <a:gd name="connsiteX2" fmla="*/ 146671 w 171836"/>
                <a:gd name="connsiteY2" fmla="*/ 45124 h 46832"/>
                <a:gd name="connsiteX3" fmla="*/ 138438 w 171836"/>
                <a:gd name="connsiteY3" fmla="*/ 46832 h 46832"/>
                <a:gd name="connsiteX4" fmla="*/ 139917 w 171836"/>
                <a:gd name="connsiteY4" fmla="*/ 44390 h 46832"/>
                <a:gd name="connsiteX5" fmla="*/ 85917 w 171836"/>
                <a:gd name="connsiteY5" fmla="*/ 26390 h 46832"/>
                <a:gd name="connsiteX6" fmla="*/ 31917 w 171836"/>
                <a:gd name="connsiteY6" fmla="*/ 44390 h 46832"/>
                <a:gd name="connsiteX7" fmla="*/ 33396 w 171836"/>
                <a:gd name="connsiteY7" fmla="*/ 46831 h 46832"/>
                <a:gd name="connsiteX8" fmla="*/ 25165 w 171836"/>
                <a:gd name="connsiteY8" fmla="*/ 45124 h 46832"/>
                <a:gd name="connsiteX9" fmla="*/ 0 w 171836"/>
                <a:gd name="connsiteY9" fmla="*/ 26433 h 46832"/>
                <a:gd name="connsiteX10" fmla="*/ 85918 w 171836"/>
                <a:gd name="connsiteY10" fmla="*/ 0 h 46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71836" h="46832">
                  <a:moveTo>
                    <a:pt x="85918" y="0"/>
                  </a:moveTo>
                  <a:cubicBezTo>
                    <a:pt x="133369" y="0"/>
                    <a:pt x="171836" y="11834"/>
                    <a:pt x="171836" y="26433"/>
                  </a:cubicBezTo>
                  <a:cubicBezTo>
                    <a:pt x="171836" y="33733"/>
                    <a:pt x="162219" y="40341"/>
                    <a:pt x="146671" y="45124"/>
                  </a:cubicBezTo>
                  <a:lnTo>
                    <a:pt x="138438" y="46832"/>
                  </a:lnTo>
                  <a:lnTo>
                    <a:pt x="139917" y="44390"/>
                  </a:lnTo>
                  <a:cubicBezTo>
                    <a:pt x="139917" y="34449"/>
                    <a:pt x="115740" y="26390"/>
                    <a:pt x="85917" y="26390"/>
                  </a:cubicBezTo>
                  <a:cubicBezTo>
                    <a:pt x="56094" y="26390"/>
                    <a:pt x="31917" y="34449"/>
                    <a:pt x="31917" y="44390"/>
                  </a:cubicBezTo>
                  <a:lnTo>
                    <a:pt x="33396" y="46831"/>
                  </a:lnTo>
                  <a:lnTo>
                    <a:pt x="25165" y="45124"/>
                  </a:lnTo>
                  <a:cubicBezTo>
                    <a:pt x="9617" y="40341"/>
                    <a:pt x="0" y="33733"/>
                    <a:pt x="0" y="26433"/>
                  </a:cubicBezTo>
                  <a:cubicBezTo>
                    <a:pt x="0" y="11834"/>
                    <a:pt x="38467" y="0"/>
                    <a:pt x="85918" y="0"/>
                  </a:cubicBezTo>
                  <a:close/>
                </a:path>
              </a:pathLst>
            </a:custGeom>
            <a:gradFill>
              <a:gsLst>
                <a:gs pos="0">
                  <a:srgbClr val="00729A"/>
                </a:gs>
                <a:gs pos="97959">
                  <a:srgbClr val="00729A"/>
                </a:gs>
                <a:gs pos="70000">
                  <a:srgbClr val="00B0F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98" name="Freeform: Shape 297">
              <a:extLst>
                <a:ext uri="{FF2B5EF4-FFF2-40B4-BE49-F238E27FC236}">
                  <a16:creationId xmlns:a16="http://schemas.microsoft.com/office/drawing/2014/main" id="{00000000-0008-0000-0300-00002A010000}"/>
                </a:ext>
              </a:extLst>
            </xdr:cNvPr>
            <xdr:cNvSpPr/>
          </xdr:nvSpPr>
          <xdr:spPr>
            <a:xfrm>
              <a:off x="9137591" y="3298673"/>
              <a:ext cx="478856" cy="198475"/>
            </a:xfrm>
            <a:custGeom>
              <a:avLst/>
              <a:gdLst>
                <a:gd name="connsiteX0" fmla="*/ 144781 w 289560"/>
                <a:gd name="connsiteY0" fmla="*/ 33575 h 120016"/>
                <a:gd name="connsiteX1" fmla="*/ 58863 w 289560"/>
                <a:gd name="connsiteY1" fmla="*/ 60008 h 120016"/>
                <a:gd name="connsiteX2" fmla="*/ 144781 w 289560"/>
                <a:gd name="connsiteY2" fmla="*/ 86441 h 120016"/>
                <a:gd name="connsiteX3" fmla="*/ 230699 w 289560"/>
                <a:gd name="connsiteY3" fmla="*/ 60008 h 120016"/>
                <a:gd name="connsiteX4" fmla="*/ 144781 w 289560"/>
                <a:gd name="connsiteY4" fmla="*/ 33575 h 120016"/>
                <a:gd name="connsiteX5" fmla="*/ 144780 w 289560"/>
                <a:gd name="connsiteY5" fmla="*/ 0 h 120016"/>
                <a:gd name="connsiteX6" fmla="*/ 289560 w 289560"/>
                <a:gd name="connsiteY6" fmla="*/ 60008 h 120016"/>
                <a:gd name="connsiteX7" fmla="*/ 144780 w 289560"/>
                <a:gd name="connsiteY7" fmla="*/ 120016 h 120016"/>
                <a:gd name="connsiteX8" fmla="*/ 0 w 289560"/>
                <a:gd name="connsiteY8" fmla="*/ 60008 h 120016"/>
                <a:gd name="connsiteX9" fmla="*/ 144780 w 289560"/>
                <a:gd name="connsiteY9" fmla="*/ 0 h 1200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89560" h="120016">
                  <a:moveTo>
                    <a:pt x="144781" y="33575"/>
                  </a:moveTo>
                  <a:cubicBezTo>
                    <a:pt x="97330" y="33575"/>
                    <a:pt x="58863" y="45409"/>
                    <a:pt x="58863" y="60008"/>
                  </a:cubicBezTo>
                  <a:cubicBezTo>
                    <a:pt x="58863" y="74607"/>
                    <a:pt x="97330" y="86441"/>
                    <a:pt x="144781" y="86441"/>
                  </a:cubicBezTo>
                  <a:cubicBezTo>
                    <a:pt x="192232" y="86441"/>
                    <a:pt x="230699" y="74607"/>
                    <a:pt x="230699" y="60008"/>
                  </a:cubicBezTo>
                  <a:cubicBezTo>
                    <a:pt x="230699" y="45409"/>
                    <a:pt x="192232" y="33575"/>
                    <a:pt x="144781" y="33575"/>
                  </a:cubicBezTo>
                  <a:close/>
                  <a:moveTo>
                    <a:pt x="144780" y="0"/>
                  </a:moveTo>
                  <a:cubicBezTo>
                    <a:pt x="224740" y="0"/>
                    <a:pt x="289560" y="26866"/>
                    <a:pt x="289560" y="60008"/>
                  </a:cubicBezTo>
                  <a:cubicBezTo>
                    <a:pt x="289560" y="93150"/>
                    <a:pt x="224740" y="120016"/>
                    <a:pt x="144780" y="120016"/>
                  </a:cubicBezTo>
                  <a:cubicBezTo>
                    <a:pt x="64820" y="120016"/>
                    <a:pt x="0" y="93150"/>
                    <a:pt x="0" y="60008"/>
                  </a:cubicBezTo>
                  <a:cubicBezTo>
                    <a:pt x="0" y="26866"/>
                    <a:pt x="64820" y="0"/>
                    <a:pt x="144780" y="0"/>
                  </a:cubicBezTo>
                  <a:close/>
                </a:path>
              </a:pathLst>
            </a:custGeom>
            <a:solidFill>
              <a:srgbClr val="00B0F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0</xdr:col>
      <xdr:colOff>592165</xdr:colOff>
      <xdr:row>9</xdr:row>
      <xdr:rowOff>180975</xdr:rowOff>
    </xdr:from>
    <xdr:to>
      <xdr:col>1</xdr:col>
      <xdr:colOff>493765</xdr:colOff>
      <xdr:row>11</xdr:row>
      <xdr:rowOff>104090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92165" y="2000250"/>
          <a:ext cx="511200" cy="304115"/>
          <a:chOff x="592165" y="1826895"/>
          <a:chExt cx="511200" cy="288875"/>
        </a:xfrm>
      </xdr:grpSpPr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00000000-0008-0000-0300-000047010000}"/>
              </a:ext>
            </a:extLst>
          </xdr:cNvPr>
          <xdr:cNvSpPr/>
        </xdr:nvSpPr>
        <xdr:spPr>
          <a:xfrm>
            <a:off x="592165" y="1826895"/>
            <a:ext cx="5112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24" name="Freeform: Shape 323">
            <a:extLst>
              <a:ext uri="{FF2B5EF4-FFF2-40B4-BE49-F238E27FC236}">
                <a16:creationId xmlns:a16="http://schemas.microsoft.com/office/drawing/2014/main" id="{00000000-0008-0000-0300-000044010000}"/>
              </a:ext>
            </a:extLst>
          </xdr:cNvPr>
          <xdr:cNvSpPr/>
        </xdr:nvSpPr>
        <xdr:spPr>
          <a:xfrm>
            <a:off x="609600" y="1938779"/>
            <a:ext cx="478856" cy="176991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635"/>
              </a:gs>
              <a:gs pos="97959">
                <a:srgbClr val="007635"/>
              </a:gs>
              <a:gs pos="70000">
                <a:srgbClr val="00B050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25" name="Freeform: Shape 324">
            <a:extLst>
              <a:ext uri="{FF2B5EF4-FFF2-40B4-BE49-F238E27FC236}">
                <a16:creationId xmlns:a16="http://schemas.microsoft.com/office/drawing/2014/main" id="{00000000-0008-0000-0300-000045010000}"/>
              </a:ext>
            </a:extLst>
          </xdr:cNvPr>
          <xdr:cNvSpPr/>
        </xdr:nvSpPr>
        <xdr:spPr>
          <a:xfrm>
            <a:off x="700642" y="187812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007635"/>
              </a:gs>
              <a:gs pos="97959">
                <a:srgbClr val="007635"/>
              </a:gs>
              <a:gs pos="70000">
                <a:srgbClr val="00B050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26" name="Freeform: Shape 325">
            <a:extLst>
              <a:ext uri="{FF2B5EF4-FFF2-40B4-BE49-F238E27FC236}">
                <a16:creationId xmlns:a16="http://schemas.microsoft.com/office/drawing/2014/main" id="{00000000-0008-0000-0300-000046010000}"/>
              </a:ext>
            </a:extLst>
          </xdr:cNvPr>
          <xdr:cNvSpPr/>
        </xdr:nvSpPr>
        <xdr:spPr>
          <a:xfrm>
            <a:off x="609600" y="1828800"/>
            <a:ext cx="478856" cy="198475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0</xdr:col>
      <xdr:colOff>592165</xdr:colOff>
      <xdr:row>11</xdr:row>
      <xdr:rowOff>180975</xdr:rowOff>
    </xdr:from>
    <xdr:to>
      <xdr:col>1</xdr:col>
      <xdr:colOff>493765</xdr:colOff>
      <xdr:row>13</xdr:row>
      <xdr:rowOff>101855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92165" y="2381250"/>
          <a:ext cx="511200" cy="301880"/>
          <a:chOff x="592165" y="2192655"/>
          <a:chExt cx="511200" cy="286640"/>
        </a:xfrm>
      </xdr:grpSpPr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00000000-0008-0000-0300-000048010000}"/>
              </a:ext>
            </a:extLst>
          </xdr:cNvPr>
          <xdr:cNvSpPr/>
        </xdr:nvSpPr>
        <xdr:spPr>
          <a:xfrm>
            <a:off x="592165" y="2192655"/>
            <a:ext cx="5112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30" name="Freeform: Shape 329">
            <a:extLst>
              <a:ext uri="{FF2B5EF4-FFF2-40B4-BE49-F238E27FC236}">
                <a16:creationId xmlns:a16="http://schemas.microsoft.com/office/drawing/2014/main" id="{00000000-0008-0000-0300-00004A010000}"/>
              </a:ext>
            </a:extLst>
          </xdr:cNvPr>
          <xdr:cNvSpPr/>
        </xdr:nvSpPr>
        <xdr:spPr>
          <a:xfrm>
            <a:off x="609600" y="2302304"/>
            <a:ext cx="478856" cy="176991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B24902"/>
              </a:gs>
              <a:gs pos="97959">
                <a:srgbClr val="B24902"/>
              </a:gs>
              <a:gs pos="70000">
                <a:srgbClr val="FC7923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31" name="Freeform: Shape 330">
            <a:extLst>
              <a:ext uri="{FF2B5EF4-FFF2-40B4-BE49-F238E27FC236}">
                <a16:creationId xmlns:a16="http://schemas.microsoft.com/office/drawing/2014/main" id="{00000000-0008-0000-0300-00004B010000}"/>
              </a:ext>
            </a:extLst>
          </xdr:cNvPr>
          <xdr:cNvSpPr/>
        </xdr:nvSpPr>
        <xdr:spPr>
          <a:xfrm>
            <a:off x="700642" y="224388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B24902"/>
              </a:gs>
              <a:gs pos="97959">
                <a:srgbClr val="B24902"/>
              </a:gs>
              <a:gs pos="70000">
                <a:srgbClr val="FC7923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32" name="Freeform: Shape 331">
            <a:extLst>
              <a:ext uri="{FF2B5EF4-FFF2-40B4-BE49-F238E27FC236}">
                <a16:creationId xmlns:a16="http://schemas.microsoft.com/office/drawing/2014/main" id="{00000000-0008-0000-0300-00004C010000}"/>
              </a:ext>
            </a:extLst>
          </xdr:cNvPr>
          <xdr:cNvSpPr/>
        </xdr:nvSpPr>
        <xdr:spPr>
          <a:xfrm>
            <a:off x="609600" y="2194560"/>
            <a:ext cx="478856" cy="198475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FC792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0</xdr:col>
      <xdr:colOff>593724</xdr:colOff>
      <xdr:row>13</xdr:row>
      <xdr:rowOff>180975</xdr:rowOff>
    </xdr:from>
    <xdr:to>
      <xdr:col>1</xdr:col>
      <xdr:colOff>495324</xdr:colOff>
      <xdr:row>15</xdr:row>
      <xdr:rowOff>102348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93724" y="2762250"/>
          <a:ext cx="511200" cy="302373"/>
          <a:chOff x="593724" y="2558415"/>
          <a:chExt cx="511200" cy="287133"/>
        </a:xfrm>
      </xdr:grpSpPr>
      <xdr:sp macro="" textlink="">
        <xdr:nvSpPr>
          <xdr:cNvPr id="337" name="Rectangle 336">
            <a:extLst>
              <a:ext uri="{FF2B5EF4-FFF2-40B4-BE49-F238E27FC236}">
                <a16:creationId xmlns:a16="http://schemas.microsoft.com/office/drawing/2014/main" id="{00000000-0008-0000-0300-000051010000}"/>
              </a:ext>
            </a:extLst>
          </xdr:cNvPr>
          <xdr:cNvSpPr/>
        </xdr:nvSpPr>
        <xdr:spPr>
          <a:xfrm>
            <a:off x="593724" y="2558415"/>
            <a:ext cx="5112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34" name="Freeform: Shape 333">
            <a:extLst>
              <a:ext uri="{FF2B5EF4-FFF2-40B4-BE49-F238E27FC236}">
                <a16:creationId xmlns:a16="http://schemas.microsoft.com/office/drawing/2014/main" id="{00000000-0008-0000-0300-00004E010000}"/>
              </a:ext>
            </a:extLst>
          </xdr:cNvPr>
          <xdr:cNvSpPr/>
        </xdr:nvSpPr>
        <xdr:spPr>
          <a:xfrm>
            <a:off x="609600" y="2668557"/>
            <a:ext cx="478856" cy="176991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29A"/>
              </a:gs>
              <a:gs pos="97959">
                <a:srgbClr val="00729A"/>
              </a:gs>
              <a:gs pos="70000">
                <a:srgbClr val="00B0F0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35" name="Freeform: Shape 334">
            <a:extLst>
              <a:ext uri="{FF2B5EF4-FFF2-40B4-BE49-F238E27FC236}">
                <a16:creationId xmlns:a16="http://schemas.microsoft.com/office/drawing/2014/main" id="{00000000-0008-0000-0300-00004F010000}"/>
              </a:ext>
            </a:extLst>
          </xdr:cNvPr>
          <xdr:cNvSpPr/>
        </xdr:nvSpPr>
        <xdr:spPr>
          <a:xfrm>
            <a:off x="700642" y="260964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00729A"/>
              </a:gs>
              <a:gs pos="97959">
                <a:srgbClr val="00729A"/>
              </a:gs>
              <a:gs pos="70000">
                <a:srgbClr val="00B0F0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36" name="Freeform: Shape 335">
            <a:extLst>
              <a:ext uri="{FF2B5EF4-FFF2-40B4-BE49-F238E27FC236}">
                <a16:creationId xmlns:a16="http://schemas.microsoft.com/office/drawing/2014/main" id="{00000000-0008-0000-0300-000050010000}"/>
              </a:ext>
            </a:extLst>
          </xdr:cNvPr>
          <xdr:cNvSpPr/>
        </xdr:nvSpPr>
        <xdr:spPr>
          <a:xfrm>
            <a:off x="609600" y="2560320"/>
            <a:ext cx="478856" cy="198475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0</xdr:col>
      <xdr:colOff>592165</xdr:colOff>
      <xdr:row>15</xdr:row>
      <xdr:rowOff>180975</xdr:rowOff>
    </xdr:from>
    <xdr:to>
      <xdr:col>1</xdr:col>
      <xdr:colOff>493765</xdr:colOff>
      <xdr:row>17</xdr:row>
      <xdr:rowOff>104090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592165" y="3143250"/>
          <a:ext cx="511200" cy="304115"/>
          <a:chOff x="592165" y="2924175"/>
          <a:chExt cx="511200" cy="288875"/>
        </a:xfrm>
      </xdr:grpSpPr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00000000-0008-0000-0300-000056010000}"/>
              </a:ext>
            </a:extLst>
          </xdr:cNvPr>
          <xdr:cNvSpPr/>
        </xdr:nvSpPr>
        <xdr:spPr>
          <a:xfrm>
            <a:off x="592165" y="2924175"/>
            <a:ext cx="5112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39" name="Freeform: Shape 338">
            <a:extLst>
              <a:ext uri="{FF2B5EF4-FFF2-40B4-BE49-F238E27FC236}">
                <a16:creationId xmlns:a16="http://schemas.microsoft.com/office/drawing/2014/main" id="{00000000-0008-0000-0300-000053010000}"/>
              </a:ext>
            </a:extLst>
          </xdr:cNvPr>
          <xdr:cNvSpPr/>
        </xdr:nvSpPr>
        <xdr:spPr>
          <a:xfrm>
            <a:off x="609600" y="3036059"/>
            <a:ext cx="478856" cy="176991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8E25AB"/>
              </a:gs>
              <a:gs pos="97959">
                <a:srgbClr val="8E25AB"/>
              </a:gs>
              <a:gs pos="70000">
                <a:srgbClr val="F31EFB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0" name="Freeform: Shape 339">
            <a:extLst>
              <a:ext uri="{FF2B5EF4-FFF2-40B4-BE49-F238E27FC236}">
                <a16:creationId xmlns:a16="http://schemas.microsoft.com/office/drawing/2014/main" id="{00000000-0008-0000-0300-000054010000}"/>
              </a:ext>
            </a:extLst>
          </xdr:cNvPr>
          <xdr:cNvSpPr/>
        </xdr:nvSpPr>
        <xdr:spPr>
          <a:xfrm>
            <a:off x="700642" y="297540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8E25AB"/>
              </a:gs>
              <a:gs pos="97959">
                <a:srgbClr val="8E25AB"/>
              </a:gs>
              <a:gs pos="70000">
                <a:srgbClr val="F31EFB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1" name="Freeform: Shape 340">
            <a:extLst>
              <a:ext uri="{FF2B5EF4-FFF2-40B4-BE49-F238E27FC236}">
                <a16:creationId xmlns:a16="http://schemas.microsoft.com/office/drawing/2014/main" id="{00000000-0008-0000-0300-000055010000}"/>
              </a:ext>
            </a:extLst>
          </xdr:cNvPr>
          <xdr:cNvSpPr/>
        </xdr:nvSpPr>
        <xdr:spPr>
          <a:xfrm>
            <a:off x="609600" y="2926080"/>
            <a:ext cx="478856" cy="198475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F31E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0</xdr:col>
      <xdr:colOff>592165</xdr:colOff>
      <xdr:row>17</xdr:row>
      <xdr:rowOff>180975</xdr:rowOff>
    </xdr:from>
    <xdr:to>
      <xdr:col>1</xdr:col>
      <xdr:colOff>493765</xdr:colOff>
      <xdr:row>19</xdr:row>
      <xdr:rowOff>101855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92165" y="3524250"/>
          <a:ext cx="511200" cy="301880"/>
          <a:chOff x="592165" y="3289935"/>
          <a:chExt cx="511200" cy="286640"/>
        </a:xfrm>
      </xdr:grpSpPr>
      <xdr:sp macro="" textlink="">
        <xdr:nvSpPr>
          <xdr:cNvPr id="347" name="Rectangle 346">
            <a:extLst>
              <a:ext uri="{FF2B5EF4-FFF2-40B4-BE49-F238E27FC236}">
                <a16:creationId xmlns:a16="http://schemas.microsoft.com/office/drawing/2014/main" id="{00000000-0008-0000-0300-00005B010000}"/>
              </a:ext>
            </a:extLst>
          </xdr:cNvPr>
          <xdr:cNvSpPr/>
        </xdr:nvSpPr>
        <xdr:spPr>
          <a:xfrm>
            <a:off x="592165" y="3289935"/>
            <a:ext cx="511200" cy="182880"/>
          </a:xfrm>
          <a:prstGeom prst="rect">
            <a:avLst/>
          </a:prstGeom>
          <a:solidFill>
            <a:srgbClr val="0E121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44" name="Freeform: Shape 343">
            <a:extLst>
              <a:ext uri="{FF2B5EF4-FFF2-40B4-BE49-F238E27FC236}">
                <a16:creationId xmlns:a16="http://schemas.microsoft.com/office/drawing/2014/main" id="{00000000-0008-0000-0300-000058010000}"/>
              </a:ext>
            </a:extLst>
          </xdr:cNvPr>
          <xdr:cNvSpPr/>
        </xdr:nvSpPr>
        <xdr:spPr>
          <a:xfrm>
            <a:off x="609600" y="3399584"/>
            <a:ext cx="478856" cy="176991"/>
          </a:xfrm>
          <a:custGeom>
            <a:avLst/>
            <a:gdLst>
              <a:gd name="connsiteX0" fmla="*/ 0 w 289560"/>
              <a:gd name="connsiteY0" fmla="*/ 0 h 107025"/>
              <a:gd name="connsiteX1" fmla="*/ 61420 w 289560"/>
              <a:gd name="connsiteY1" fmla="*/ 0 h 107025"/>
              <a:gd name="connsiteX2" fmla="*/ 65614 w 289560"/>
              <a:gd name="connsiteY2" fmla="*/ 6391 h 107025"/>
              <a:gd name="connsiteX3" fmla="*/ 144780 w 289560"/>
              <a:gd name="connsiteY3" fmla="*/ 22535 h 107025"/>
              <a:gd name="connsiteX4" fmla="*/ 223946 w 289560"/>
              <a:gd name="connsiteY4" fmla="*/ 6391 h 107025"/>
              <a:gd name="connsiteX5" fmla="*/ 228140 w 289560"/>
              <a:gd name="connsiteY5" fmla="*/ 0 h 107025"/>
              <a:gd name="connsiteX6" fmla="*/ 289560 w 289560"/>
              <a:gd name="connsiteY6" fmla="*/ 0 h 107025"/>
              <a:gd name="connsiteX7" fmla="*/ 289560 w 289560"/>
              <a:gd name="connsiteY7" fmla="*/ 45719 h 107025"/>
              <a:gd name="connsiteX8" fmla="*/ 288928 w 289560"/>
              <a:gd name="connsiteY8" fmla="*/ 45719 h 107025"/>
              <a:gd name="connsiteX9" fmla="*/ 289560 w 289560"/>
              <a:gd name="connsiteY9" fmla="*/ 47017 h 107025"/>
              <a:gd name="connsiteX10" fmla="*/ 144780 w 289560"/>
              <a:gd name="connsiteY10" fmla="*/ 107025 h 107025"/>
              <a:gd name="connsiteX11" fmla="*/ 0 w 289560"/>
              <a:gd name="connsiteY11" fmla="*/ 47017 h 107025"/>
              <a:gd name="connsiteX12" fmla="*/ 632 w 289560"/>
              <a:gd name="connsiteY12" fmla="*/ 45719 h 107025"/>
              <a:gd name="connsiteX13" fmla="*/ 0 w 289560"/>
              <a:gd name="connsiteY13" fmla="*/ 45719 h 107025"/>
              <a:gd name="connsiteX14" fmla="*/ 0 w 289560"/>
              <a:gd name="connsiteY14" fmla="*/ 0 h 107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89560" h="107025">
                <a:moveTo>
                  <a:pt x="0" y="0"/>
                </a:moveTo>
                <a:lnTo>
                  <a:pt x="61420" y="0"/>
                </a:lnTo>
                <a:lnTo>
                  <a:pt x="65614" y="6391"/>
                </a:lnTo>
                <a:cubicBezTo>
                  <a:pt x="78657" y="15879"/>
                  <a:pt x="109192" y="22535"/>
                  <a:pt x="144780" y="22535"/>
                </a:cubicBezTo>
                <a:cubicBezTo>
                  <a:pt x="180368" y="22535"/>
                  <a:pt x="210903" y="15879"/>
                  <a:pt x="223946" y="6391"/>
                </a:cubicBezTo>
                <a:lnTo>
                  <a:pt x="228140" y="0"/>
                </a:lnTo>
                <a:lnTo>
                  <a:pt x="289560" y="0"/>
                </a:lnTo>
                <a:lnTo>
                  <a:pt x="289560" y="45719"/>
                </a:lnTo>
                <a:lnTo>
                  <a:pt x="288928" y="45719"/>
                </a:lnTo>
                <a:lnTo>
                  <a:pt x="289560" y="47017"/>
                </a:lnTo>
                <a:cubicBezTo>
                  <a:pt x="289560" y="80159"/>
                  <a:pt x="224740" y="107025"/>
                  <a:pt x="144780" y="107025"/>
                </a:cubicBezTo>
                <a:cubicBezTo>
                  <a:pt x="64820" y="107025"/>
                  <a:pt x="0" y="80159"/>
                  <a:pt x="0" y="47017"/>
                </a:cubicBezTo>
                <a:lnTo>
                  <a:pt x="632" y="45719"/>
                </a:lnTo>
                <a:lnTo>
                  <a:pt x="0" y="45719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A3014A"/>
              </a:gs>
              <a:gs pos="97959">
                <a:srgbClr val="A3014A"/>
              </a:gs>
              <a:gs pos="70000">
                <a:srgbClr val="FE0779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5" name="Freeform: Shape 344">
            <a:extLst>
              <a:ext uri="{FF2B5EF4-FFF2-40B4-BE49-F238E27FC236}">
                <a16:creationId xmlns:a16="http://schemas.microsoft.com/office/drawing/2014/main" id="{00000000-0008-0000-0300-000059010000}"/>
              </a:ext>
            </a:extLst>
          </xdr:cNvPr>
          <xdr:cNvSpPr/>
        </xdr:nvSpPr>
        <xdr:spPr>
          <a:xfrm>
            <a:off x="700642" y="3341166"/>
            <a:ext cx="297673" cy="89302"/>
          </a:xfrm>
          <a:custGeom>
            <a:avLst/>
            <a:gdLst>
              <a:gd name="connsiteX0" fmla="*/ 85918 w 171836"/>
              <a:gd name="connsiteY0" fmla="*/ 0 h 46832"/>
              <a:gd name="connsiteX1" fmla="*/ 171836 w 171836"/>
              <a:gd name="connsiteY1" fmla="*/ 26433 h 46832"/>
              <a:gd name="connsiteX2" fmla="*/ 146671 w 171836"/>
              <a:gd name="connsiteY2" fmla="*/ 45124 h 46832"/>
              <a:gd name="connsiteX3" fmla="*/ 138438 w 171836"/>
              <a:gd name="connsiteY3" fmla="*/ 46832 h 46832"/>
              <a:gd name="connsiteX4" fmla="*/ 139917 w 171836"/>
              <a:gd name="connsiteY4" fmla="*/ 44390 h 46832"/>
              <a:gd name="connsiteX5" fmla="*/ 85917 w 171836"/>
              <a:gd name="connsiteY5" fmla="*/ 26390 h 46832"/>
              <a:gd name="connsiteX6" fmla="*/ 31917 w 171836"/>
              <a:gd name="connsiteY6" fmla="*/ 44390 h 46832"/>
              <a:gd name="connsiteX7" fmla="*/ 33396 w 171836"/>
              <a:gd name="connsiteY7" fmla="*/ 46831 h 46832"/>
              <a:gd name="connsiteX8" fmla="*/ 25165 w 171836"/>
              <a:gd name="connsiteY8" fmla="*/ 45124 h 46832"/>
              <a:gd name="connsiteX9" fmla="*/ 0 w 171836"/>
              <a:gd name="connsiteY9" fmla="*/ 26433 h 46832"/>
              <a:gd name="connsiteX10" fmla="*/ 85918 w 171836"/>
              <a:gd name="connsiteY10" fmla="*/ 0 h 4683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171836" h="46832">
                <a:moveTo>
                  <a:pt x="85918" y="0"/>
                </a:moveTo>
                <a:cubicBezTo>
                  <a:pt x="133369" y="0"/>
                  <a:pt x="171836" y="11834"/>
                  <a:pt x="171836" y="26433"/>
                </a:cubicBezTo>
                <a:cubicBezTo>
                  <a:pt x="171836" y="33733"/>
                  <a:pt x="162219" y="40341"/>
                  <a:pt x="146671" y="45124"/>
                </a:cubicBezTo>
                <a:lnTo>
                  <a:pt x="138438" y="46832"/>
                </a:lnTo>
                <a:lnTo>
                  <a:pt x="139917" y="44390"/>
                </a:lnTo>
                <a:cubicBezTo>
                  <a:pt x="139917" y="34449"/>
                  <a:pt x="115740" y="26390"/>
                  <a:pt x="85917" y="26390"/>
                </a:cubicBezTo>
                <a:cubicBezTo>
                  <a:pt x="56094" y="26390"/>
                  <a:pt x="31917" y="34449"/>
                  <a:pt x="31917" y="44390"/>
                </a:cubicBezTo>
                <a:lnTo>
                  <a:pt x="33396" y="46831"/>
                </a:lnTo>
                <a:lnTo>
                  <a:pt x="25165" y="45124"/>
                </a:lnTo>
                <a:cubicBezTo>
                  <a:pt x="9617" y="40341"/>
                  <a:pt x="0" y="33733"/>
                  <a:pt x="0" y="26433"/>
                </a:cubicBezTo>
                <a:cubicBezTo>
                  <a:pt x="0" y="11834"/>
                  <a:pt x="38467" y="0"/>
                  <a:pt x="85918" y="0"/>
                </a:cubicBezTo>
                <a:close/>
              </a:path>
            </a:pathLst>
          </a:custGeom>
          <a:gradFill>
            <a:gsLst>
              <a:gs pos="0">
                <a:srgbClr val="A3014A"/>
              </a:gs>
              <a:gs pos="97959">
                <a:srgbClr val="A3014A"/>
              </a:gs>
              <a:gs pos="70000">
                <a:srgbClr val="FE0779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6" name="Freeform: Shape 345">
            <a:extLst>
              <a:ext uri="{FF2B5EF4-FFF2-40B4-BE49-F238E27FC236}">
                <a16:creationId xmlns:a16="http://schemas.microsoft.com/office/drawing/2014/main" id="{00000000-0008-0000-0300-00005A010000}"/>
              </a:ext>
            </a:extLst>
          </xdr:cNvPr>
          <xdr:cNvSpPr/>
        </xdr:nvSpPr>
        <xdr:spPr>
          <a:xfrm>
            <a:off x="609600" y="3291840"/>
            <a:ext cx="478856" cy="198475"/>
          </a:xfrm>
          <a:custGeom>
            <a:avLst/>
            <a:gdLst>
              <a:gd name="connsiteX0" fmla="*/ 144781 w 289560"/>
              <a:gd name="connsiteY0" fmla="*/ 33575 h 120016"/>
              <a:gd name="connsiteX1" fmla="*/ 58863 w 289560"/>
              <a:gd name="connsiteY1" fmla="*/ 60008 h 120016"/>
              <a:gd name="connsiteX2" fmla="*/ 144781 w 289560"/>
              <a:gd name="connsiteY2" fmla="*/ 86441 h 120016"/>
              <a:gd name="connsiteX3" fmla="*/ 230699 w 289560"/>
              <a:gd name="connsiteY3" fmla="*/ 60008 h 120016"/>
              <a:gd name="connsiteX4" fmla="*/ 144781 w 289560"/>
              <a:gd name="connsiteY4" fmla="*/ 33575 h 120016"/>
              <a:gd name="connsiteX5" fmla="*/ 144780 w 289560"/>
              <a:gd name="connsiteY5" fmla="*/ 0 h 120016"/>
              <a:gd name="connsiteX6" fmla="*/ 289560 w 289560"/>
              <a:gd name="connsiteY6" fmla="*/ 60008 h 120016"/>
              <a:gd name="connsiteX7" fmla="*/ 144780 w 289560"/>
              <a:gd name="connsiteY7" fmla="*/ 120016 h 120016"/>
              <a:gd name="connsiteX8" fmla="*/ 0 w 289560"/>
              <a:gd name="connsiteY8" fmla="*/ 60008 h 120016"/>
              <a:gd name="connsiteX9" fmla="*/ 144780 w 289560"/>
              <a:gd name="connsiteY9" fmla="*/ 0 h 1200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89560" h="120016">
                <a:moveTo>
                  <a:pt x="144781" y="33575"/>
                </a:moveTo>
                <a:cubicBezTo>
                  <a:pt x="97330" y="33575"/>
                  <a:pt x="58863" y="45409"/>
                  <a:pt x="58863" y="60008"/>
                </a:cubicBezTo>
                <a:cubicBezTo>
                  <a:pt x="58863" y="74607"/>
                  <a:pt x="97330" y="86441"/>
                  <a:pt x="144781" y="86441"/>
                </a:cubicBezTo>
                <a:cubicBezTo>
                  <a:pt x="192232" y="86441"/>
                  <a:pt x="230699" y="74607"/>
                  <a:pt x="230699" y="60008"/>
                </a:cubicBezTo>
                <a:cubicBezTo>
                  <a:pt x="230699" y="45409"/>
                  <a:pt x="192232" y="33575"/>
                  <a:pt x="144781" y="33575"/>
                </a:cubicBezTo>
                <a:close/>
                <a:moveTo>
                  <a:pt x="144780" y="0"/>
                </a:moveTo>
                <a:cubicBezTo>
                  <a:pt x="224740" y="0"/>
                  <a:pt x="289560" y="26866"/>
                  <a:pt x="289560" y="60008"/>
                </a:cubicBezTo>
                <a:cubicBezTo>
                  <a:pt x="289560" y="93150"/>
                  <a:pt x="224740" y="120016"/>
                  <a:pt x="144780" y="120016"/>
                </a:cubicBezTo>
                <a:cubicBezTo>
                  <a:pt x="64820" y="120016"/>
                  <a:pt x="0" y="93150"/>
                  <a:pt x="0" y="60008"/>
                </a:cubicBezTo>
                <a:cubicBezTo>
                  <a:pt x="0" y="26866"/>
                  <a:pt x="64820" y="0"/>
                  <a:pt x="144780" y="0"/>
                </a:cubicBezTo>
                <a:close/>
              </a:path>
            </a:pathLst>
          </a:custGeom>
          <a:solidFill>
            <a:srgbClr val="FE077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4</xdr:col>
      <xdr:colOff>220308</xdr:colOff>
      <xdr:row>0</xdr:row>
      <xdr:rowOff>0</xdr:rowOff>
    </xdr:from>
    <xdr:to>
      <xdr:col>4</xdr:col>
      <xdr:colOff>439908</xdr:colOff>
      <xdr:row>2</xdr:row>
      <xdr:rowOff>109105</xdr:rowOff>
    </xdr:to>
    <xdr:grpSp>
      <xdr:nvGrpSpPr>
        <xdr:cNvPr id="323" name="Group 322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GrpSpPr/>
      </xdr:nvGrpSpPr>
      <xdr:grpSpPr>
        <a:xfrm>
          <a:off x="2658708" y="0"/>
          <a:ext cx="219600" cy="594880"/>
          <a:chOff x="8853671" y="4636633"/>
          <a:chExt cx="219600" cy="476250"/>
        </a:xfrm>
      </xdr:grpSpPr>
      <xdr:sp macro="" textlink="">
        <xdr:nvSpPr>
          <xdr:cNvPr id="350" name="Rectangle 349">
            <a:extLst>
              <a:ext uri="{FF2B5EF4-FFF2-40B4-BE49-F238E27FC236}">
                <a16:creationId xmlns:a16="http://schemas.microsoft.com/office/drawing/2014/main" id="{00000000-0008-0000-0300-00005E010000}"/>
              </a:ext>
            </a:extLst>
          </xdr:cNvPr>
          <xdr:cNvSpPr/>
        </xdr:nvSpPr>
        <xdr:spPr>
          <a:xfrm>
            <a:off x="8853671" y="4637683"/>
            <a:ext cx="219600" cy="475200"/>
          </a:xfrm>
          <a:prstGeom prst="rect">
            <a:avLst/>
          </a:prstGeom>
          <a:solidFill>
            <a:srgbClr val="272A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51" name="Isosceles Triangle 350">
            <a:extLst>
              <a:ext uri="{FF2B5EF4-FFF2-40B4-BE49-F238E27FC236}">
                <a16:creationId xmlns:a16="http://schemas.microsoft.com/office/drawing/2014/main" id="{00000000-0008-0000-0300-00005F010000}"/>
              </a:ext>
            </a:extLst>
          </xdr:cNvPr>
          <xdr:cNvSpPr/>
        </xdr:nvSpPr>
        <xdr:spPr>
          <a:xfrm rot="5400000">
            <a:off x="8725084" y="4765220"/>
            <a:ext cx="476250" cy="219075"/>
          </a:xfrm>
          <a:prstGeom prst="triangle">
            <a:avLst/>
          </a:prstGeom>
          <a:solidFill>
            <a:srgbClr val="F31E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4</xdr:col>
      <xdr:colOff>110062</xdr:colOff>
      <xdr:row>3</xdr:row>
      <xdr:rowOff>35779</xdr:rowOff>
    </xdr:from>
    <xdr:to>
      <xdr:col>4</xdr:col>
      <xdr:colOff>329662</xdr:colOff>
      <xdr:row>5</xdr:row>
      <xdr:rowOff>144883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GrpSpPr/>
      </xdr:nvGrpSpPr>
      <xdr:grpSpPr>
        <a:xfrm>
          <a:off x="2548462" y="712054"/>
          <a:ext cx="219600" cy="490104"/>
          <a:chOff x="7676625" y="4899280"/>
          <a:chExt cx="219600" cy="476250"/>
        </a:xfrm>
      </xdr:grpSpPr>
      <xdr:sp macro="" textlink="">
        <xdr:nvSpPr>
          <xdr:cNvPr id="348" name="Rectangle 347">
            <a:extLst>
              <a:ext uri="{FF2B5EF4-FFF2-40B4-BE49-F238E27FC236}">
                <a16:creationId xmlns:a16="http://schemas.microsoft.com/office/drawing/2014/main" id="{00000000-0008-0000-0300-00005C010000}"/>
              </a:ext>
            </a:extLst>
          </xdr:cNvPr>
          <xdr:cNvSpPr/>
        </xdr:nvSpPr>
        <xdr:spPr>
          <a:xfrm>
            <a:off x="7676625" y="4900330"/>
            <a:ext cx="219600" cy="475200"/>
          </a:xfrm>
          <a:prstGeom prst="rect">
            <a:avLst/>
          </a:prstGeom>
          <a:solidFill>
            <a:srgbClr val="272A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9" name="Isosceles Triangle 348">
            <a:extLst>
              <a:ext uri="{FF2B5EF4-FFF2-40B4-BE49-F238E27FC236}">
                <a16:creationId xmlns:a16="http://schemas.microsoft.com/office/drawing/2014/main" id="{00000000-0008-0000-0300-00005D010000}"/>
              </a:ext>
            </a:extLst>
          </xdr:cNvPr>
          <xdr:cNvSpPr/>
        </xdr:nvSpPr>
        <xdr:spPr>
          <a:xfrm rot="5400000">
            <a:off x="7548038" y="5027867"/>
            <a:ext cx="476250" cy="219075"/>
          </a:xfrm>
          <a:prstGeom prst="triangle">
            <a:avLst/>
          </a:prstGeom>
          <a:solidFill>
            <a:srgbClr val="00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0</xdr:colOff>
      <xdr:row>3</xdr:row>
      <xdr:rowOff>35779</xdr:rowOff>
    </xdr:from>
    <xdr:to>
      <xdr:col>3</xdr:col>
      <xdr:colOff>219600</xdr:colOff>
      <xdr:row>5</xdr:row>
      <xdr:rowOff>144883</xdr:rowOff>
    </xdr:to>
    <xdr:grpSp>
      <xdr:nvGrpSpPr>
        <xdr:cNvPr id="333" name="Group 33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GrpSpPr/>
      </xdr:nvGrpSpPr>
      <xdr:grpSpPr>
        <a:xfrm>
          <a:off x="1828800" y="712054"/>
          <a:ext cx="219600" cy="490104"/>
          <a:chOff x="7676625" y="4899280"/>
          <a:chExt cx="219600" cy="476250"/>
        </a:xfrm>
      </xdr:grpSpPr>
      <xdr:sp macro="" textlink="">
        <xdr:nvSpPr>
          <xdr:cNvPr id="338" name="Rectangle 337">
            <a:extLst>
              <a:ext uri="{FF2B5EF4-FFF2-40B4-BE49-F238E27FC236}">
                <a16:creationId xmlns:a16="http://schemas.microsoft.com/office/drawing/2014/main" id="{00000000-0008-0000-0300-000052010000}"/>
              </a:ext>
            </a:extLst>
          </xdr:cNvPr>
          <xdr:cNvSpPr/>
        </xdr:nvSpPr>
        <xdr:spPr>
          <a:xfrm>
            <a:off x="7676625" y="4900330"/>
            <a:ext cx="219600" cy="475200"/>
          </a:xfrm>
          <a:prstGeom prst="rect">
            <a:avLst/>
          </a:prstGeom>
          <a:solidFill>
            <a:srgbClr val="272A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43" name="Isosceles Triangle 342">
            <a:extLst>
              <a:ext uri="{FF2B5EF4-FFF2-40B4-BE49-F238E27FC236}">
                <a16:creationId xmlns:a16="http://schemas.microsoft.com/office/drawing/2014/main" id="{00000000-0008-0000-0300-000057010000}"/>
              </a:ext>
            </a:extLst>
          </xdr:cNvPr>
          <xdr:cNvSpPr/>
        </xdr:nvSpPr>
        <xdr:spPr>
          <a:xfrm rot="5400000">
            <a:off x="7548038" y="5027867"/>
            <a:ext cx="476250" cy="219075"/>
          </a:xfrm>
          <a:prstGeom prst="triangle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8</xdr:col>
      <xdr:colOff>475129</xdr:colOff>
      <xdr:row>23</xdr:row>
      <xdr:rowOff>8964</xdr:rowOff>
    </xdr:from>
    <xdr:to>
      <xdr:col>11</xdr:col>
      <xdr:colOff>481852</xdr:colOff>
      <xdr:row>31</xdr:row>
      <xdr:rowOff>140332</xdr:rowOff>
    </xdr:to>
    <xdr:sp macro="" textlink="">
      <xdr:nvSpPr>
        <xdr:cNvPr id="295" name="Freeform 15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>
          <a:spLocks/>
        </xdr:cNvSpPr>
      </xdr:nvSpPr>
      <xdr:spPr bwMode="auto">
        <a:xfrm>
          <a:off x="5351929" y="4132729"/>
          <a:ext cx="1835523" cy="1565721"/>
        </a:xfrm>
        <a:custGeom>
          <a:avLst/>
          <a:gdLst>
            <a:gd name="T0" fmla="*/ 183 w 464"/>
            <a:gd name="T1" fmla="*/ 342 h 350"/>
            <a:gd name="T2" fmla="*/ 155 w 464"/>
            <a:gd name="T3" fmla="*/ 300 h 350"/>
            <a:gd name="T4" fmla="*/ 129 w 464"/>
            <a:gd name="T5" fmla="*/ 248 h 350"/>
            <a:gd name="T6" fmla="*/ 109 w 464"/>
            <a:gd name="T7" fmla="*/ 236 h 350"/>
            <a:gd name="T8" fmla="*/ 80 w 464"/>
            <a:gd name="T9" fmla="*/ 262 h 350"/>
            <a:gd name="T10" fmla="*/ 71 w 464"/>
            <a:gd name="T11" fmla="*/ 307 h 350"/>
            <a:gd name="T12" fmla="*/ 65 w 464"/>
            <a:gd name="T13" fmla="*/ 324 h 350"/>
            <a:gd name="T14" fmla="*/ 51 w 464"/>
            <a:gd name="T15" fmla="*/ 311 h 350"/>
            <a:gd name="T16" fmla="*/ 42 w 464"/>
            <a:gd name="T17" fmla="*/ 298 h 350"/>
            <a:gd name="T18" fmla="*/ 53 w 464"/>
            <a:gd name="T19" fmla="*/ 244 h 350"/>
            <a:gd name="T20" fmla="*/ 76 w 464"/>
            <a:gd name="T21" fmla="*/ 208 h 350"/>
            <a:gd name="T22" fmla="*/ 87 w 464"/>
            <a:gd name="T23" fmla="*/ 132 h 350"/>
            <a:gd name="T24" fmla="*/ 25 w 464"/>
            <a:gd name="T25" fmla="*/ 103 h 350"/>
            <a:gd name="T26" fmla="*/ 11 w 464"/>
            <a:gd name="T27" fmla="*/ 127 h 350"/>
            <a:gd name="T28" fmla="*/ 29 w 464"/>
            <a:gd name="T29" fmla="*/ 135 h 350"/>
            <a:gd name="T30" fmla="*/ 65 w 464"/>
            <a:gd name="T31" fmla="*/ 131 h 350"/>
            <a:gd name="T32" fmla="*/ 40 w 464"/>
            <a:gd name="T33" fmla="*/ 143 h 350"/>
            <a:gd name="T34" fmla="*/ 1 w 464"/>
            <a:gd name="T35" fmla="*/ 115 h 350"/>
            <a:gd name="T36" fmla="*/ 64 w 464"/>
            <a:gd name="T37" fmla="*/ 101 h 350"/>
            <a:gd name="T38" fmla="*/ 108 w 464"/>
            <a:gd name="T39" fmla="*/ 120 h 350"/>
            <a:gd name="T40" fmla="*/ 207 w 464"/>
            <a:gd name="T41" fmla="*/ 117 h 350"/>
            <a:gd name="T42" fmla="*/ 264 w 464"/>
            <a:gd name="T43" fmla="*/ 106 h 350"/>
            <a:gd name="T44" fmla="*/ 307 w 464"/>
            <a:gd name="T45" fmla="*/ 89 h 350"/>
            <a:gd name="T46" fmla="*/ 320 w 464"/>
            <a:gd name="T47" fmla="*/ 66 h 350"/>
            <a:gd name="T48" fmla="*/ 337 w 464"/>
            <a:gd name="T49" fmla="*/ 65 h 350"/>
            <a:gd name="T50" fmla="*/ 331 w 464"/>
            <a:gd name="T51" fmla="*/ 31 h 350"/>
            <a:gd name="T52" fmla="*/ 357 w 464"/>
            <a:gd name="T53" fmla="*/ 19 h 350"/>
            <a:gd name="T54" fmla="*/ 376 w 464"/>
            <a:gd name="T55" fmla="*/ 18 h 350"/>
            <a:gd name="T56" fmla="*/ 358 w 464"/>
            <a:gd name="T57" fmla="*/ 50 h 350"/>
            <a:gd name="T58" fmla="*/ 392 w 464"/>
            <a:gd name="T59" fmla="*/ 52 h 350"/>
            <a:gd name="T60" fmla="*/ 396 w 464"/>
            <a:gd name="T61" fmla="*/ 32 h 350"/>
            <a:gd name="T62" fmla="*/ 396 w 464"/>
            <a:gd name="T63" fmla="*/ 11 h 350"/>
            <a:gd name="T64" fmla="*/ 405 w 464"/>
            <a:gd name="T65" fmla="*/ 26 h 350"/>
            <a:gd name="T66" fmla="*/ 419 w 464"/>
            <a:gd name="T67" fmla="*/ 59 h 350"/>
            <a:gd name="T68" fmla="*/ 445 w 464"/>
            <a:gd name="T69" fmla="*/ 83 h 350"/>
            <a:gd name="T70" fmla="*/ 460 w 464"/>
            <a:gd name="T71" fmla="*/ 102 h 350"/>
            <a:gd name="T72" fmla="*/ 452 w 464"/>
            <a:gd name="T73" fmla="*/ 118 h 350"/>
            <a:gd name="T74" fmla="*/ 428 w 464"/>
            <a:gd name="T75" fmla="*/ 127 h 350"/>
            <a:gd name="T76" fmla="*/ 414 w 464"/>
            <a:gd name="T77" fmla="*/ 167 h 350"/>
            <a:gd name="T78" fmla="*/ 402 w 464"/>
            <a:gd name="T79" fmla="*/ 219 h 350"/>
            <a:gd name="T80" fmla="*/ 422 w 464"/>
            <a:gd name="T81" fmla="*/ 245 h 350"/>
            <a:gd name="T82" fmla="*/ 433 w 464"/>
            <a:gd name="T83" fmla="*/ 284 h 350"/>
            <a:gd name="T84" fmla="*/ 431 w 464"/>
            <a:gd name="T85" fmla="*/ 296 h 350"/>
            <a:gd name="T86" fmla="*/ 408 w 464"/>
            <a:gd name="T87" fmla="*/ 279 h 350"/>
            <a:gd name="T88" fmla="*/ 415 w 464"/>
            <a:gd name="T89" fmla="*/ 266 h 350"/>
            <a:gd name="T90" fmla="*/ 402 w 464"/>
            <a:gd name="T91" fmla="*/ 251 h 350"/>
            <a:gd name="T92" fmla="*/ 375 w 464"/>
            <a:gd name="T93" fmla="*/ 243 h 350"/>
            <a:gd name="T94" fmla="*/ 370 w 464"/>
            <a:gd name="T95" fmla="*/ 286 h 350"/>
            <a:gd name="T96" fmla="*/ 389 w 464"/>
            <a:gd name="T97" fmla="*/ 311 h 350"/>
            <a:gd name="T98" fmla="*/ 408 w 464"/>
            <a:gd name="T99" fmla="*/ 328 h 350"/>
            <a:gd name="T100" fmla="*/ 381 w 464"/>
            <a:gd name="T101" fmla="*/ 331 h 350"/>
            <a:gd name="T102" fmla="*/ 376 w 464"/>
            <a:gd name="T103" fmla="*/ 326 h 350"/>
            <a:gd name="T104" fmla="*/ 358 w 464"/>
            <a:gd name="T105" fmla="*/ 311 h 350"/>
            <a:gd name="T106" fmla="*/ 347 w 464"/>
            <a:gd name="T107" fmla="*/ 278 h 350"/>
            <a:gd name="T108" fmla="*/ 304 w 464"/>
            <a:gd name="T109" fmla="*/ 253 h 350"/>
            <a:gd name="T110" fmla="*/ 246 w 464"/>
            <a:gd name="T111" fmla="*/ 242 h 350"/>
            <a:gd name="T112" fmla="*/ 213 w 464"/>
            <a:gd name="T113" fmla="*/ 258 h 350"/>
            <a:gd name="T114" fmla="*/ 171 w 464"/>
            <a:gd name="T115" fmla="*/ 235 h 350"/>
            <a:gd name="T116" fmla="*/ 174 w 464"/>
            <a:gd name="T117" fmla="*/ 287 h 350"/>
            <a:gd name="T118" fmla="*/ 196 w 464"/>
            <a:gd name="T119" fmla="*/ 317 h 350"/>
            <a:gd name="T120" fmla="*/ 226 w 464"/>
            <a:gd name="T121" fmla="*/ 341 h 350"/>
            <a:gd name="T122" fmla="*/ 205 w 464"/>
            <a:gd name="T123" fmla="*/ 350 h 350"/>
            <a:gd name="T124" fmla="*/ 190 w 464"/>
            <a:gd name="T125" fmla="*/ 336 h 3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464" h="350">
              <a:moveTo>
                <a:pt x="190" y="336"/>
              </a:moveTo>
              <a:cubicBezTo>
                <a:pt x="188" y="338"/>
                <a:pt x="186" y="340"/>
                <a:pt x="183" y="342"/>
              </a:cubicBezTo>
              <a:cubicBezTo>
                <a:pt x="183" y="341"/>
                <a:pt x="182" y="340"/>
                <a:pt x="182" y="339"/>
              </a:cubicBezTo>
              <a:cubicBezTo>
                <a:pt x="177" y="323"/>
                <a:pt x="166" y="311"/>
                <a:pt x="155" y="300"/>
              </a:cubicBezTo>
              <a:cubicBezTo>
                <a:pt x="147" y="292"/>
                <a:pt x="140" y="286"/>
                <a:pt x="141" y="273"/>
              </a:cubicBezTo>
              <a:cubicBezTo>
                <a:pt x="142" y="264"/>
                <a:pt x="136" y="255"/>
                <a:pt x="129" y="248"/>
              </a:cubicBezTo>
              <a:cubicBezTo>
                <a:pt x="124" y="244"/>
                <a:pt x="120" y="240"/>
                <a:pt x="115" y="236"/>
              </a:cubicBezTo>
              <a:cubicBezTo>
                <a:pt x="113" y="234"/>
                <a:pt x="111" y="234"/>
                <a:pt x="109" y="236"/>
              </a:cubicBezTo>
              <a:cubicBezTo>
                <a:pt x="102" y="243"/>
                <a:pt x="94" y="249"/>
                <a:pt x="86" y="256"/>
              </a:cubicBezTo>
              <a:cubicBezTo>
                <a:pt x="84" y="258"/>
                <a:pt x="82" y="260"/>
                <a:pt x="80" y="262"/>
              </a:cubicBezTo>
              <a:cubicBezTo>
                <a:pt x="68" y="272"/>
                <a:pt x="65" y="285"/>
                <a:pt x="67" y="300"/>
              </a:cubicBezTo>
              <a:cubicBezTo>
                <a:pt x="68" y="303"/>
                <a:pt x="69" y="305"/>
                <a:pt x="71" y="307"/>
              </a:cubicBezTo>
              <a:cubicBezTo>
                <a:pt x="76" y="313"/>
                <a:pt x="82" y="318"/>
                <a:pt x="88" y="323"/>
              </a:cubicBezTo>
              <a:cubicBezTo>
                <a:pt x="79" y="327"/>
                <a:pt x="72" y="326"/>
                <a:pt x="65" y="324"/>
              </a:cubicBezTo>
              <a:cubicBezTo>
                <a:pt x="60" y="323"/>
                <a:pt x="55" y="322"/>
                <a:pt x="55" y="315"/>
              </a:cubicBezTo>
              <a:cubicBezTo>
                <a:pt x="55" y="313"/>
                <a:pt x="53" y="312"/>
                <a:pt x="51" y="311"/>
              </a:cubicBezTo>
              <a:cubicBezTo>
                <a:pt x="49" y="310"/>
                <a:pt x="47" y="310"/>
                <a:pt x="45" y="309"/>
              </a:cubicBezTo>
              <a:cubicBezTo>
                <a:pt x="39" y="305"/>
                <a:pt x="38" y="304"/>
                <a:pt x="42" y="298"/>
              </a:cubicBezTo>
              <a:cubicBezTo>
                <a:pt x="51" y="286"/>
                <a:pt x="53" y="272"/>
                <a:pt x="49" y="258"/>
              </a:cubicBezTo>
              <a:cubicBezTo>
                <a:pt x="47" y="252"/>
                <a:pt x="48" y="248"/>
                <a:pt x="53" y="244"/>
              </a:cubicBezTo>
              <a:cubicBezTo>
                <a:pt x="59" y="240"/>
                <a:pt x="64" y="235"/>
                <a:pt x="70" y="230"/>
              </a:cubicBezTo>
              <a:cubicBezTo>
                <a:pt x="76" y="224"/>
                <a:pt x="78" y="216"/>
                <a:pt x="76" y="208"/>
              </a:cubicBezTo>
              <a:cubicBezTo>
                <a:pt x="71" y="192"/>
                <a:pt x="70" y="175"/>
                <a:pt x="74" y="159"/>
              </a:cubicBezTo>
              <a:cubicBezTo>
                <a:pt x="76" y="149"/>
                <a:pt x="80" y="140"/>
                <a:pt x="87" y="132"/>
              </a:cubicBezTo>
              <a:cubicBezTo>
                <a:pt x="79" y="124"/>
                <a:pt x="71" y="117"/>
                <a:pt x="61" y="112"/>
              </a:cubicBezTo>
              <a:cubicBezTo>
                <a:pt x="50" y="107"/>
                <a:pt x="38" y="101"/>
                <a:pt x="25" y="103"/>
              </a:cubicBezTo>
              <a:cubicBezTo>
                <a:pt x="17" y="103"/>
                <a:pt x="11" y="107"/>
                <a:pt x="8" y="114"/>
              </a:cubicBezTo>
              <a:cubicBezTo>
                <a:pt x="7" y="119"/>
                <a:pt x="7" y="123"/>
                <a:pt x="11" y="127"/>
              </a:cubicBezTo>
              <a:cubicBezTo>
                <a:pt x="18" y="134"/>
                <a:pt x="27" y="139"/>
                <a:pt x="38" y="140"/>
              </a:cubicBezTo>
              <a:cubicBezTo>
                <a:pt x="35" y="138"/>
                <a:pt x="31" y="137"/>
                <a:pt x="29" y="135"/>
              </a:cubicBezTo>
              <a:cubicBezTo>
                <a:pt x="27" y="132"/>
                <a:pt x="27" y="129"/>
                <a:pt x="25" y="125"/>
              </a:cubicBezTo>
              <a:cubicBezTo>
                <a:pt x="38" y="130"/>
                <a:pt x="51" y="135"/>
                <a:pt x="65" y="131"/>
              </a:cubicBezTo>
              <a:cubicBezTo>
                <a:pt x="59" y="145"/>
                <a:pt x="38" y="156"/>
                <a:pt x="23" y="151"/>
              </a:cubicBezTo>
              <a:cubicBezTo>
                <a:pt x="29" y="148"/>
                <a:pt x="34" y="146"/>
                <a:pt x="40" y="143"/>
              </a:cubicBezTo>
              <a:cubicBezTo>
                <a:pt x="26" y="144"/>
                <a:pt x="15" y="140"/>
                <a:pt x="6" y="130"/>
              </a:cubicBezTo>
              <a:cubicBezTo>
                <a:pt x="2" y="126"/>
                <a:pt x="0" y="121"/>
                <a:pt x="1" y="115"/>
              </a:cubicBezTo>
              <a:cubicBezTo>
                <a:pt x="3" y="104"/>
                <a:pt x="12" y="96"/>
                <a:pt x="23" y="94"/>
              </a:cubicBezTo>
              <a:cubicBezTo>
                <a:pt x="37" y="92"/>
                <a:pt x="51" y="96"/>
                <a:pt x="64" y="101"/>
              </a:cubicBezTo>
              <a:cubicBezTo>
                <a:pt x="76" y="107"/>
                <a:pt x="88" y="113"/>
                <a:pt x="100" y="118"/>
              </a:cubicBezTo>
              <a:cubicBezTo>
                <a:pt x="102" y="120"/>
                <a:pt x="106" y="120"/>
                <a:pt x="108" y="120"/>
              </a:cubicBezTo>
              <a:cubicBezTo>
                <a:pt x="118" y="120"/>
                <a:pt x="129" y="119"/>
                <a:pt x="139" y="120"/>
              </a:cubicBezTo>
              <a:cubicBezTo>
                <a:pt x="162" y="121"/>
                <a:pt x="184" y="119"/>
                <a:pt x="207" y="117"/>
              </a:cubicBezTo>
              <a:cubicBezTo>
                <a:pt x="218" y="116"/>
                <a:pt x="229" y="116"/>
                <a:pt x="240" y="114"/>
              </a:cubicBezTo>
              <a:cubicBezTo>
                <a:pt x="248" y="112"/>
                <a:pt x="256" y="109"/>
                <a:pt x="264" y="106"/>
              </a:cubicBezTo>
              <a:cubicBezTo>
                <a:pt x="275" y="101"/>
                <a:pt x="286" y="96"/>
                <a:pt x="297" y="91"/>
              </a:cubicBezTo>
              <a:cubicBezTo>
                <a:pt x="300" y="90"/>
                <a:pt x="304" y="89"/>
                <a:pt x="307" y="89"/>
              </a:cubicBezTo>
              <a:cubicBezTo>
                <a:pt x="318" y="89"/>
                <a:pt x="325" y="82"/>
                <a:pt x="333" y="76"/>
              </a:cubicBezTo>
              <a:cubicBezTo>
                <a:pt x="329" y="72"/>
                <a:pt x="324" y="69"/>
                <a:pt x="320" y="66"/>
              </a:cubicBezTo>
              <a:cubicBezTo>
                <a:pt x="320" y="65"/>
                <a:pt x="320" y="65"/>
                <a:pt x="320" y="65"/>
              </a:cubicBezTo>
              <a:cubicBezTo>
                <a:pt x="326" y="65"/>
                <a:pt x="331" y="65"/>
                <a:pt x="337" y="65"/>
              </a:cubicBezTo>
              <a:cubicBezTo>
                <a:pt x="333" y="60"/>
                <a:pt x="330" y="56"/>
                <a:pt x="327" y="51"/>
              </a:cubicBezTo>
              <a:cubicBezTo>
                <a:pt x="321" y="43"/>
                <a:pt x="323" y="36"/>
                <a:pt x="331" y="31"/>
              </a:cubicBezTo>
              <a:cubicBezTo>
                <a:pt x="336" y="27"/>
                <a:pt x="342" y="25"/>
                <a:pt x="348" y="23"/>
              </a:cubicBezTo>
              <a:cubicBezTo>
                <a:pt x="351" y="21"/>
                <a:pt x="354" y="20"/>
                <a:pt x="357" y="19"/>
              </a:cubicBezTo>
              <a:cubicBezTo>
                <a:pt x="368" y="15"/>
                <a:pt x="369" y="12"/>
                <a:pt x="367" y="0"/>
              </a:cubicBezTo>
              <a:cubicBezTo>
                <a:pt x="376" y="3"/>
                <a:pt x="380" y="11"/>
                <a:pt x="376" y="18"/>
              </a:cubicBezTo>
              <a:cubicBezTo>
                <a:pt x="372" y="24"/>
                <a:pt x="367" y="29"/>
                <a:pt x="362" y="34"/>
              </a:cubicBezTo>
              <a:cubicBezTo>
                <a:pt x="357" y="39"/>
                <a:pt x="355" y="45"/>
                <a:pt x="358" y="50"/>
              </a:cubicBezTo>
              <a:cubicBezTo>
                <a:pt x="360" y="53"/>
                <a:pt x="362" y="55"/>
                <a:pt x="366" y="53"/>
              </a:cubicBezTo>
              <a:cubicBezTo>
                <a:pt x="375" y="48"/>
                <a:pt x="383" y="48"/>
                <a:pt x="392" y="52"/>
              </a:cubicBezTo>
              <a:cubicBezTo>
                <a:pt x="393" y="52"/>
                <a:pt x="395" y="51"/>
                <a:pt x="396" y="51"/>
              </a:cubicBezTo>
              <a:cubicBezTo>
                <a:pt x="405" y="44"/>
                <a:pt x="405" y="38"/>
                <a:pt x="396" y="32"/>
              </a:cubicBezTo>
              <a:cubicBezTo>
                <a:pt x="392" y="29"/>
                <a:pt x="389" y="25"/>
                <a:pt x="390" y="20"/>
              </a:cubicBezTo>
              <a:cubicBezTo>
                <a:pt x="390" y="15"/>
                <a:pt x="393" y="12"/>
                <a:pt x="396" y="11"/>
              </a:cubicBezTo>
              <a:cubicBezTo>
                <a:pt x="396" y="14"/>
                <a:pt x="395" y="18"/>
                <a:pt x="397" y="20"/>
              </a:cubicBezTo>
              <a:cubicBezTo>
                <a:pt x="398" y="23"/>
                <a:pt x="402" y="24"/>
                <a:pt x="405" y="26"/>
              </a:cubicBezTo>
              <a:cubicBezTo>
                <a:pt x="408" y="27"/>
                <a:pt x="412" y="29"/>
                <a:pt x="415" y="31"/>
              </a:cubicBezTo>
              <a:cubicBezTo>
                <a:pt x="424" y="38"/>
                <a:pt x="424" y="48"/>
                <a:pt x="419" y="59"/>
              </a:cubicBezTo>
              <a:cubicBezTo>
                <a:pt x="418" y="60"/>
                <a:pt x="417" y="61"/>
                <a:pt x="416" y="63"/>
              </a:cubicBezTo>
              <a:cubicBezTo>
                <a:pt x="425" y="70"/>
                <a:pt x="434" y="79"/>
                <a:pt x="445" y="83"/>
              </a:cubicBezTo>
              <a:cubicBezTo>
                <a:pt x="449" y="84"/>
                <a:pt x="453" y="86"/>
                <a:pt x="457" y="88"/>
              </a:cubicBezTo>
              <a:cubicBezTo>
                <a:pt x="463" y="92"/>
                <a:pt x="464" y="96"/>
                <a:pt x="460" y="102"/>
              </a:cubicBezTo>
              <a:cubicBezTo>
                <a:pt x="458" y="106"/>
                <a:pt x="455" y="109"/>
                <a:pt x="456" y="114"/>
              </a:cubicBezTo>
              <a:cubicBezTo>
                <a:pt x="456" y="116"/>
                <a:pt x="453" y="118"/>
                <a:pt x="452" y="118"/>
              </a:cubicBezTo>
              <a:cubicBezTo>
                <a:pt x="448" y="120"/>
                <a:pt x="444" y="120"/>
                <a:pt x="440" y="120"/>
              </a:cubicBezTo>
              <a:cubicBezTo>
                <a:pt x="435" y="120"/>
                <a:pt x="431" y="122"/>
                <a:pt x="428" y="127"/>
              </a:cubicBezTo>
              <a:cubicBezTo>
                <a:pt x="425" y="134"/>
                <a:pt x="418" y="137"/>
                <a:pt x="410" y="140"/>
              </a:cubicBezTo>
              <a:cubicBezTo>
                <a:pt x="411" y="149"/>
                <a:pt x="413" y="158"/>
                <a:pt x="414" y="167"/>
              </a:cubicBezTo>
              <a:cubicBezTo>
                <a:pt x="415" y="177"/>
                <a:pt x="416" y="186"/>
                <a:pt x="416" y="196"/>
              </a:cubicBezTo>
              <a:cubicBezTo>
                <a:pt x="415" y="206"/>
                <a:pt x="408" y="212"/>
                <a:pt x="402" y="219"/>
              </a:cubicBezTo>
              <a:cubicBezTo>
                <a:pt x="397" y="225"/>
                <a:pt x="397" y="227"/>
                <a:pt x="402" y="232"/>
              </a:cubicBezTo>
              <a:cubicBezTo>
                <a:pt x="408" y="237"/>
                <a:pt x="415" y="241"/>
                <a:pt x="422" y="245"/>
              </a:cubicBezTo>
              <a:cubicBezTo>
                <a:pt x="431" y="251"/>
                <a:pt x="434" y="257"/>
                <a:pt x="431" y="267"/>
              </a:cubicBezTo>
              <a:cubicBezTo>
                <a:pt x="430" y="272"/>
                <a:pt x="432" y="278"/>
                <a:pt x="433" y="284"/>
              </a:cubicBezTo>
              <a:cubicBezTo>
                <a:pt x="433" y="286"/>
                <a:pt x="434" y="288"/>
                <a:pt x="433" y="290"/>
              </a:cubicBezTo>
              <a:cubicBezTo>
                <a:pt x="433" y="292"/>
                <a:pt x="433" y="296"/>
                <a:pt x="431" y="296"/>
              </a:cubicBezTo>
              <a:cubicBezTo>
                <a:pt x="429" y="297"/>
                <a:pt x="425" y="296"/>
                <a:pt x="424" y="295"/>
              </a:cubicBezTo>
              <a:cubicBezTo>
                <a:pt x="418" y="290"/>
                <a:pt x="413" y="284"/>
                <a:pt x="408" y="279"/>
              </a:cubicBezTo>
              <a:cubicBezTo>
                <a:pt x="406" y="278"/>
                <a:pt x="406" y="276"/>
                <a:pt x="405" y="275"/>
              </a:cubicBezTo>
              <a:cubicBezTo>
                <a:pt x="408" y="272"/>
                <a:pt x="411" y="270"/>
                <a:pt x="415" y="266"/>
              </a:cubicBezTo>
              <a:cubicBezTo>
                <a:pt x="409" y="264"/>
                <a:pt x="408" y="260"/>
                <a:pt x="407" y="256"/>
              </a:cubicBezTo>
              <a:cubicBezTo>
                <a:pt x="407" y="254"/>
                <a:pt x="404" y="252"/>
                <a:pt x="402" y="251"/>
              </a:cubicBezTo>
              <a:cubicBezTo>
                <a:pt x="395" y="250"/>
                <a:pt x="388" y="247"/>
                <a:pt x="381" y="243"/>
              </a:cubicBezTo>
              <a:cubicBezTo>
                <a:pt x="380" y="242"/>
                <a:pt x="377" y="242"/>
                <a:pt x="375" y="243"/>
              </a:cubicBezTo>
              <a:cubicBezTo>
                <a:pt x="370" y="245"/>
                <a:pt x="364" y="248"/>
                <a:pt x="358" y="250"/>
              </a:cubicBezTo>
              <a:cubicBezTo>
                <a:pt x="367" y="260"/>
                <a:pt x="367" y="274"/>
                <a:pt x="370" y="286"/>
              </a:cubicBezTo>
              <a:cubicBezTo>
                <a:pt x="371" y="289"/>
                <a:pt x="372" y="292"/>
                <a:pt x="373" y="294"/>
              </a:cubicBezTo>
              <a:cubicBezTo>
                <a:pt x="376" y="302"/>
                <a:pt x="381" y="308"/>
                <a:pt x="389" y="311"/>
              </a:cubicBezTo>
              <a:cubicBezTo>
                <a:pt x="397" y="314"/>
                <a:pt x="403" y="319"/>
                <a:pt x="407" y="327"/>
              </a:cubicBezTo>
              <a:cubicBezTo>
                <a:pt x="408" y="327"/>
                <a:pt x="408" y="328"/>
                <a:pt x="408" y="328"/>
              </a:cubicBezTo>
              <a:cubicBezTo>
                <a:pt x="408" y="328"/>
                <a:pt x="408" y="329"/>
                <a:pt x="408" y="330"/>
              </a:cubicBezTo>
              <a:cubicBezTo>
                <a:pt x="399" y="330"/>
                <a:pt x="390" y="330"/>
                <a:pt x="381" y="331"/>
              </a:cubicBezTo>
              <a:cubicBezTo>
                <a:pt x="380" y="331"/>
                <a:pt x="378" y="329"/>
                <a:pt x="377" y="328"/>
              </a:cubicBezTo>
              <a:cubicBezTo>
                <a:pt x="377" y="327"/>
                <a:pt x="377" y="327"/>
                <a:pt x="376" y="326"/>
              </a:cubicBezTo>
              <a:cubicBezTo>
                <a:pt x="374" y="318"/>
                <a:pt x="374" y="318"/>
                <a:pt x="365" y="317"/>
              </a:cubicBezTo>
              <a:cubicBezTo>
                <a:pt x="361" y="317"/>
                <a:pt x="359" y="315"/>
                <a:pt x="358" y="311"/>
              </a:cubicBezTo>
              <a:cubicBezTo>
                <a:pt x="357" y="303"/>
                <a:pt x="355" y="295"/>
                <a:pt x="353" y="287"/>
              </a:cubicBezTo>
              <a:cubicBezTo>
                <a:pt x="353" y="284"/>
                <a:pt x="350" y="281"/>
                <a:pt x="347" y="278"/>
              </a:cubicBezTo>
              <a:cubicBezTo>
                <a:pt x="340" y="271"/>
                <a:pt x="332" y="265"/>
                <a:pt x="324" y="258"/>
              </a:cubicBezTo>
              <a:cubicBezTo>
                <a:pt x="318" y="252"/>
                <a:pt x="311" y="250"/>
                <a:pt x="304" y="253"/>
              </a:cubicBezTo>
              <a:cubicBezTo>
                <a:pt x="294" y="256"/>
                <a:pt x="285" y="254"/>
                <a:pt x="275" y="251"/>
              </a:cubicBezTo>
              <a:cubicBezTo>
                <a:pt x="266" y="248"/>
                <a:pt x="256" y="243"/>
                <a:pt x="246" y="242"/>
              </a:cubicBezTo>
              <a:cubicBezTo>
                <a:pt x="234" y="240"/>
                <a:pt x="222" y="240"/>
                <a:pt x="210" y="240"/>
              </a:cubicBezTo>
              <a:cubicBezTo>
                <a:pt x="208" y="247"/>
                <a:pt x="212" y="252"/>
                <a:pt x="213" y="258"/>
              </a:cubicBezTo>
              <a:cubicBezTo>
                <a:pt x="202" y="257"/>
                <a:pt x="194" y="251"/>
                <a:pt x="188" y="244"/>
              </a:cubicBezTo>
              <a:cubicBezTo>
                <a:pt x="184" y="238"/>
                <a:pt x="179" y="235"/>
                <a:pt x="171" y="235"/>
              </a:cubicBezTo>
              <a:cubicBezTo>
                <a:pt x="171" y="237"/>
                <a:pt x="171" y="238"/>
                <a:pt x="171" y="240"/>
              </a:cubicBezTo>
              <a:cubicBezTo>
                <a:pt x="172" y="255"/>
                <a:pt x="172" y="271"/>
                <a:pt x="174" y="287"/>
              </a:cubicBezTo>
              <a:cubicBezTo>
                <a:pt x="174" y="290"/>
                <a:pt x="176" y="294"/>
                <a:pt x="178" y="297"/>
              </a:cubicBezTo>
              <a:cubicBezTo>
                <a:pt x="184" y="304"/>
                <a:pt x="190" y="311"/>
                <a:pt x="196" y="317"/>
              </a:cubicBezTo>
              <a:cubicBezTo>
                <a:pt x="201" y="321"/>
                <a:pt x="208" y="325"/>
                <a:pt x="213" y="329"/>
              </a:cubicBezTo>
              <a:cubicBezTo>
                <a:pt x="217" y="333"/>
                <a:pt x="222" y="336"/>
                <a:pt x="226" y="341"/>
              </a:cubicBezTo>
              <a:cubicBezTo>
                <a:pt x="229" y="343"/>
                <a:pt x="228" y="346"/>
                <a:pt x="224" y="347"/>
              </a:cubicBezTo>
              <a:cubicBezTo>
                <a:pt x="218" y="348"/>
                <a:pt x="212" y="350"/>
                <a:pt x="205" y="350"/>
              </a:cubicBezTo>
              <a:cubicBezTo>
                <a:pt x="200" y="350"/>
                <a:pt x="196" y="347"/>
                <a:pt x="194" y="342"/>
              </a:cubicBezTo>
              <a:cubicBezTo>
                <a:pt x="193" y="340"/>
                <a:pt x="192" y="338"/>
                <a:pt x="190" y="336"/>
              </a:cubicBezTo>
              <a:close/>
            </a:path>
          </a:pathLst>
        </a:custGeom>
        <a:gradFill>
          <a:gsLst>
            <a:gs pos="0">
              <a:srgbClr val="007635"/>
            </a:gs>
            <a:gs pos="100000">
              <a:srgbClr val="FFFF00"/>
            </a:gs>
          </a:gsLst>
          <a:lin ang="5400000" scaled="1"/>
        </a:gradFill>
        <a:ln>
          <a:noFill/>
        </a:ln>
      </xdr:spPr>
      <xdr:txBody>
        <a:bodyPr wrap="square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155919</xdr:colOff>
      <xdr:row>14</xdr:row>
      <xdr:rowOff>153245</xdr:rowOff>
    </xdr:from>
    <xdr:to>
      <xdr:col>13</xdr:col>
      <xdr:colOff>8807</xdr:colOff>
      <xdr:row>20</xdr:row>
      <xdr:rowOff>174543</xdr:rowOff>
    </xdr:to>
    <xdr:sp macro="" textlink="">
      <xdr:nvSpPr>
        <xdr:cNvPr id="352" name="Freeform 5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>
          <a:spLocks/>
        </xdr:cNvSpPr>
      </xdr:nvSpPr>
      <xdr:spPr bwMode="auto">
        <a:xfrm>
          <a:off x="6251919" y="2713565"/>
          <a:ext cx="1681688" cy="1118578"/>
        </a:xfrm>
        <a:custGeom>
          <a:avLst/>
          <a:gdLst>
            <a:gd name="T0" fmla="*/ 2536 w 2536"/>
            <a:gd name="T1" fmla="*/ 1024 h 1680"/>
            <a:gd name="T2" fmla="*/ 2441 w 2536"/>
            <a:gd name="T3" fmla="*/ 1112 h 1680"/>
            <a:gd name="T4" fmla="*/ 2273 w 2536"/>
            <a:gd name="T5" fmla="*/ 1121 h 1680"/>
            <a:gd name="T6" fmla="*/ 2189 w 2536"/>
            <a:gd name="T7" fmla="*/ 1120 h 1680"/>
            <a:gd name="T8" fmla="*/ 1877 w 2536"/>
            <a:gd name="T9" fmla="*/ 1029 h 1680"/>
            <a:gd name="T10" fmla="*/ 1643 w 2536"/>
            <a:gd name="T11" fmla="*/ 1164 h 1680"/>
            <a:gd name="T12" fmla="*/ 1681 w 2536"/>
            <a:gd name="T13" fmla="*/ 1384 h 1680"/>
            <a:gd name="T14" fmla="*/ 1856 w 2536"/>
            <a:gd name="T15" fmla="*/ 1568 h 1680"/>
            <a:gd name="T16" fmla="*/ 1824 w 2536"/>
            <a:gd name="T17" fmla="*/ 1668 h 1680"/>
            <a:gd name="T18" fmla="*/ 1660 w 2536"/>
            <a:gd name="T19" fmla="*/ 1680 h 1680"/>
            <a:gd name="T20" fmla="*/ 1512 w 2536"/>
            <a:gd name="T21" fmla="*/ 1660 h 1680"/>
            <a:gd name="T22" fmla="*/ 1120 w 2536"/>
            <a:gd name="T23" fmla="*/ 1162 h 1680"/>
            <a:gd name="T24" fmla="*/ 986 w 2536"/>
            <a:gd name="T25" fmla="*/ 1173 h 1680"/>
            <a:gd name="T26" fmla="*/ 892 w 2536"/>
            <a:gd name="T27" fmla="*/ 1183 h 1680"/>
            <a:gd name="T28" fmla="*/ 856 w 2536"/>
            <a:gd name="T29" fmla="*/ 1456 h 1680"/>
            <a:gd name="T30" fmla="*/ 972 w 2536"/>
            <a:gd name="T31" fmla="*/ 1490 h 1680"/>
            <a:gd name="T32" fmla="*/ 965 w 2536"/>
            <a:gd name="T33" fmla="*/ 1571 h 1680"/>
            <a:gd name="T34" fmla="*/ 808 w 2536"/>
            <a:gd name="T35" fmla="*/ 1592 h 1680"/>
            <a:gd name="T36" fmla="*/ 625 w 2536"/>
            <a:gd name="T37" fmla="*/ 1632 h 1680"/>
            <a:gd name="T38" fmla="*/ 545 w 2536"/>
            <a:gd name="T39" fmla="*/ 1627 h 1680"/>
            <a:gd name="T40" fmla="*/ 471 w 2536"/>
            <a:gd name="T41" fmla="*/ 1632 h 1680"/>
            <a:gd name="T42" fmla="*/ 296 w 2536"/>
            <a:gd name="T43" fmla="*/ 1597 h 1680"/>
            <a:gd name="T44" fmla="*/ 49 w 2536"/>
            <a:gd name="T45" fmla="*/ 975 h 1680"/>
            <a:gd name="T46" fmla="*/ 0 w 2536"/>
            <a:gd name="T47" fmla="*/ 764 h 1680"/>
            <a:gd name="T48" fmla="*/ 10 w 2536"/>
            <a:gd name="T49" fmla="*/ 587 h 1680"/>
            <a:gd name="T50" fmla="*/ 631 w 2536"/>
            <a:gd name="T51" fmla="*/ 56 h 1680"/>
            <a:gd name="T52" fmla="*/ 1029 w 2536"/>
            <a:gd name="T53" fmla="*/ 83 h 1680"/>
            <a:gd name="T54" fmla="*/ 1476 w 2536"/>
            <a:gd name="T55" fmla="*/ 70 h 1680"/>
            <a:gd name="T56" fmla="*/ 1664 w 2536"/>
            <a:gd name="T57" fmla="*/ 0 h 1680"/>
            <a:gd name="T58" fmla="*/ 2263 w 2536"/>
            <a:gd name="T59" fmla="*/ 495 h 1680"/>
            <a:gd name="T60" fmla="*/ 2368 w 2536"/>
            <a:gd name="T61" fmla="*/ 509 h 1680"/>
            <a:gd name="T62" fmla="*/ 2380 w 2536"/>
            <a:gd name="T63" fmla="*/ 549 h 1680"/>
            <a:gd name="T64" fmla="*/ 2368 w 2536"/>
            <a:gd name="T65" fmla="*/ 602 h 1680"/>
            <a:gd name="T66" fmla="*/ 2376 w 2536"/>
            <a:gd name="T67" fmla="*/ 651 h 1680"/>
            <a:gd name="T68" fmla="*/ 2432 w 2536"/>
            <a:gd name="T69" fmla="*/ 867 h 16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</a:cxnLst>
          <a:rect l="0" t="0" r="r" b="b"/>
          <a:pathLst>
            <a:path w="2536" h="1680">
              <a:moveTo>
                <a:pt x="2536" y="1016"/>
              </a:moveTo>
              <a:cubicBezTo>
                <a:pt x="2536" y="1019"/>
                <a:pt x="2536" y="1021"/>
                <a:pt x="2536" y="1024"/>
              </a:cubicBezTo>
              <a:cubicBezTo>
                <a:pt x="2512" y="1049"/>
                <a:pt x="2489" y="1075"/>
                <a:pt x="2464" y="1099"/>
              </a:cubicBezTo>
              <a:cubicBezTo>
                <a:pt x="2458" y="1105"/>
                <a:pt x="2449" y="1110"/>
                <a:pt x="2441" y="1112"/>
              </a:cubicBezTo>
              <a:cubicBezTo>
                <a:pt x="2398" y="1120"/>
                <a:pt x="2354" y="1118"/>
                <a:pt x="2313" y="1104"/>
              </a:cubicBezTo>
              <a:cubicBezTo>
                <a:pt x="2293" y="1098"/>
                <a:pt x="2280" y="1099"/>
                <a:pt x="2273" y="1121"/>
              </a:cubicBezTo>
              <a:cubicBezTo>
                <a:pt x="2269" y="1132"/>
                <a:pt x="2262" y="1135"/>
                <a:pt x="2250" y="1132"/>
              </a:cubicBezTo>
              <a:cubicBezTo>
                <a:pt x="2230" y="1127"/>
                <a:pt x="2210" y="1123"/>
                <a:pt x="2189" y="1120"/>
              </a:cubicBezTo>
              <a:cubicBezTo>
                <a:pt x="2110" y="1105"/>
                <a:pt x="2030" y="1091"/>
                <a:pt x="1958" y="1052"/>
              </a:cubicBezTo>
              <a:cubicBezTo>
                <a:pt x="1932" y="1038"/>
                <a:pt x="1906" y="1031"/>
                <a:pt x="1877" y="1029"/>
              </a:cubicBezTo>
              <a:cubicBezTo>
                <a:pt x="1827" y="1026"/>
                <a:pt x="1777" y="1026"/>
                <a:pt x="1729" y="1044"/>
              </a:cubicBezTo>
              <a:cubicBezTo>
                <a:pt x="1674" y="1065"/>
                <a:pt x="1643" y="1105"/>
                <a:pt x="1643" y="1164"/>
              </a:cubicBezTo>
              <a:cubicBezTo>
                <a:pt x="1643" y="1191"/>
                <a:pt x="1646" y="1219"/>
                <a:pt x="1654" y="1245"/>
              </a:cubicBezTo>
              <a:cubicBezTo>
                <a:pt x="1669" y="1290"/>
                <a:pt x="1676" y="1336"/>
                <a:pt x="1681" y="1384"/>
              </a:cubicBezTo>
              <a:cubicBezTo>
                <a:pt x="1686" y="1437"/>
                <a:pt x="1708" y="1480"/>
                <a:pt x="1757" y="1507"/>
              </a:cubicBezTo>
              <a:cubicBezTo>
                <a:pt x="1791" y="1525"/>
                <a:pt x="1822" y="1550"/>
                <a:pt x="1856" y="1568"/>
              </a:cubicBezTo>
              <a:cubicBezTo>
                <a:pt x="1883" y="1582"/>
                <a:pt x="1894" y="1605"/>
                <a:pt x="1906" y="1635"/>
              </a:cubicBezTo>
              <a:cubicBezTo>
                <a:pt x="1878" y="1646"/>
                <a:pt x="1851" y="1659"/>
                <a:pt x="1824" y="1668"/>
              </a:cubicBezTo>
              <a:cubicBezTo>
                <a:pt x="1806" y="1674"/>
                <a:pt x="1787" y="1676"/>
                <a:pt x="1768" y="1680"/>
              </a:cubicBezTo>
              <a:cubicBezTo>
                <a:pt x="1732" y="1680"/>
                <a:pt x="1696" y="1680"/>
                <a:pt x="1660" y="1680"/>
              </a:cubicBezTo>
              <a:cubicBezTo>
                <a:pt x="1654" y="1679"/>
                <a:pt x="1648" y="1677"/>
                <a:pt x="1643" y="1676"/>
              </a:cubicBezTo>
              <a:cubicBezTo>
                <a:pt x="1599" y="1671"/>
                <a:pt x="1555" y="1666"/>
                <a:pt x="1512" y="1660"/>
              </a:cubicBezTo>
              <a:cubicBezTo>
                <a:pt x="1504" y="1659"/>
                <a:pt x="1495" y="1654"/>
                <a:pt x="1491" y="1648"/>
              </a:cubicBezTo>
              <a:cubicBezTo>
                <a:pt x="1362" y="1490"/>
                <a:pt x="1227" y="1336"/>
                <a:pt x="1120" y="1162"/>
              </a:cubicBezTo>
              <a:cubicBezTo>
                <a:pt x="1114" y="1151"/>
                <a:pt x="1108" y="1153"/>
                <a:pt x="1098" y="1155"/>
              </a:cubicBezTo>
              <a:cubicBezTo>
                <a:pt x="1061" y="1162"/>
                <a:pt x="1023" y="1171"/>
                <a:pt x="986" y="1173"/>
              </a:cubicBezTo>
              <a:cubicBezTo>
                <a:pt x="957" y="1175"/>
                <a:pt x="928" y="1168"/>
                <a:pt x="897" y="1165"/>
              </a:cubicBezTo>
              <a:cubicBezTo>
                <a:pt x="896" y="1171"/>
                <a:pt x="894" y="1177"/>
                <a:pt x="892" y="1183"/>
              </a:cubicBezTo>
              <a:cubicBezTo>
                <a:pt x="873" y="1253"/>
                <a:pt x="854" y="1323"/>
                <a:pt x="835" y="1393"/>
              </a:cubicBezTo>
              <a:cubicBezTo>
                <a:pt x="827" y="1420"/>
                <a:pt x="833" y="1440"/>
                <a:pt x="856" y="1456"/>
              </a:cubicBezTo>
              <a:cubicBezTo>
                <a:pt x="869" y="1465"/>
                <a:pt x="884" y="1472"/>
                <a:pt x="899" y="1476"/>
              </a:cubicBezTo>
              <a:cubicBezTo>
                <a:pt x="923" y="1482"/>
                <a:pt x="948" y="1485"/>
                <a:pt x="972" y="1490"/>
              </a:cubicBezTo>
              <a:cubicBezTo>
                <a:pt x="976" y="1506"/>
                <a:pt x="979" y="1523"/>
                <a:pt x="983" y="1540"/>
              </a:cubicBezTo>
              <a:cubicBezTo>
                <a:pt x="985" y="1555"/>
                <a:pt x="981" y="1568"/>
                <a:pt x="965" y="1571"/>
              </a:cubicBezTo>
              <a:cubicBezTo>
                <a:pt x="931" y="1576"/>
                <a:pt x="899" y="1592"/>
                <a:pt x="862" y="1587"/>
              </a:cubicBezTo>
              <a:cubicBezTo>
                <a:pt x="844" y="1584"/>
                <a:pt x="816" y="1582"/>
                <a:pt x="808" y="1592"/>
              </a:cubicBezTo>
              <a:cubicBezTo>
                <a:pt x="786" y="1620"/>
                <a:pt x="756" y="1620"/>
                <a:pt x="727" y="1629"/>
              </a:cubicBezTo>
              <a:cubicBezTo>
                <a:pt x="692" y="1639"/>
                <a:pt x="659" y="1643"/>
                <a:pt x="625" y="1632"/>
              </a:cubicBezTo>
              <a:cubicBezTo>
                <a:pt x="620" y="1630"/>
                <a:pt x="614" y="1629"/>
                <a:pt x="608" y="1629"/>
              </a:cubicBezTo>
              <a:cubicBezTo>
                <a:pt x="587" y="1628"/>
                <a:pt x="566" y="1628"/>
                <a:pt x="545" y="1627"/>
              </a:cubicBezTo>
              <a:cubicBezTo>
                <a:pt x="540" y="1627"/>
                <a:pt x="534" y="1626"/>
                <a:pt x="528" y="1626"/>
              </a:cubicBezTo>
              <a:cubicBezTo>
                <a:pt x="509" y="1628"/>
                <a:pt x="490" y="1633"/>
                <a:pt x="471" y="1632"/>
              </a:cubicBezTo>
              <a:cubicBezTo>
                <a:pt x="417" y="1627"/>
                <a:pt x="364" y="1620"/>
                <a:pt x="310" y="1614"/>
              </a:cubicBezTo>
              <a:cubicBezTo>
                <a:pt x="298" y="1613"/>
                <a:pt x="298" y="1606"/>
                <a:pt x="296" y="1597"/>
              </a:cubicBezTo>
              <a:cubicBezTo>
                <a:pt x="287" y="1548"/>
                <a:pt x="282" y="1497"/>
                <a:pt x="267" y="1450"/>
              </a:cubicBezTo>
              <a:cubicBezTo>
                <a:pt x="213" y="1283"/>
                <a:pt x="138" y="1126"/>
                <a:pt x="49" y="975"/>
              </a:cubicBezTo>
              <a:cubicBezTo>
                <a:pt x="31" y="944"/>
                <a:pt x="20" y="912"/>
                <a:pt x="15" y="876"/>
              </a:cubicBezTo>
              <a:cubicBezTo>
                <a:pt x="11" y="839"/>
                <a:pt x="5" y="801"/>
                <a:pt x="0" y="764"/>
              </a:cubicBezTo>
              <a:cubicBezTo>
                <a:pt x="0" y="727"/>
                <a:pt x="0" y="689"/>
                <a:pt x="0" y="652"/>
              </a:cubicBezTo>
              <a:cubicBezTo>
                <a:pt x="3" y="630"/>
                <a:pt x="6" y="609"/>
                <a:pt x="10" y="587"/>
              </a:cubicBezTo>
              <a:cubicBezTo>
                <a:pt x="37" y="437"/>
                <a:pt x="121" y="326"/>
                <a:pt x="243" y="240"/>
              </a:cubicBezTo>
              <a:cubicBezTo>
                <a:pt x="362" y="157"/>
                <a:pt x="495" y="103"/>
                <a:pt x="631" y="56"/>
              </a:cubicBezTo>
              <a:cubicBezTo>
                <a:pt x="638" y="54"/>
                <a:pt x="647" y="54"/>
                <a:pt x="655" y="54"/>
              </a:cubicBezTo>
              <a:cubicBezTo>
                <a:pt x="780" y="63"/>
                <a:pt x="904" y="73"/>
                <a:pt x="1029" y="83"/>
              </a:cubicBezTo>
              <a:cubicBezTo>
                <a:pt x="1159" y="93"/>
                <a:pt x="1289" y="97"/>
                <a:pt x="1418" y="83"/>
              </a:cubicBezTo>
              <a:cubicBezTo>
                <a:pt x="1438" y="81"/>
                <a:pt x="1460" y="80"/>
                <a:pt x="1476" y="70"/>
              </a:cubicBezTo>
              <a:cubicBezTo>
                <a:pt x="1521" y="41"/>
                <a:pt x="1567" y="14"/>
                <a:pt x="1620" y="0"/>
              </a:cubicBezTo>
              <a:cubicBezTo>
                <a:pt x="1635" y="0"/>
                <a:pt x="1649" y="0"/>
                <a:pt x="1664" y="0"/>
              </a:cubicBezTo>
              <a:cubicBezTo>
                <a:pt x="1712" y="16"/>
                <a:pt x="1749" y="48"/>
                <a:pt x="1787" y="80"/>
              </a:cubicBezTo>
              <a:cubicBezTo>
                <a:pt x="1946" y="218"/>
                <a:pt x="2105" y="356"/>
                <a:pt x="2263" y="495"/>
              </a:cubicBezTo>
              <a:cubicBezTo>
                <a:pt x="2277" y="507"/>
                <a:pt x="2292" y="512"/>
                <a:pt x="2310" y="511"/>
              </a:cubicBezTo>
              <a:cubicBezTo>
                <a:pt x="2330" y="510"/>
                <a:pt x="2349" y="509"/>
                <a:pt x="2368" y="509"/>
              </a:cubicBezTo>
              <a:cubicBezTo>
                <a:pt x="2394" y="510"/>
                <a:pt x="2399" y="521"/>
                <a:pt x="2385" y="542"/>
              </a:cubicBezTo>
              <a:cubicBezTo>
                <a:pt x="2383" y="544"/>
                <a:pt x="2382" y="546"/>
                <a:pt x="2380" y="549"/>
              </a:cubicBezTo>
              <a:cubicBezTo>
                <a:pt x="2372" y="561"/>
                <a:pt x="2359" y="572"/>
                <a:pt x="2373" y="589"/>
              </a:cubicBezTo>
              <a:cubicBezTo>
                <a:pt x="2374" y="591"/>
                <a:pt x="2370" y="599"/>
                <a:pt x="2368" y="602"/>
              </a:cubicBezTo>
              <a:cubicBezTo>
                <a:pt x="2364" y="607"/>
                <a:pt x="2359" y="610"/>
                <a:pt x="2354" y="615"/>
              </a:cubicBezTo>
              <a:cubicBezTo>
                <a:pt x="2362" y="628"/>
                <a:pt x="2369" y="639"/>
                <a:pt x="2376" y="651"/>
              </a:cubicBezTo>
              <a:cubicBezTo>
                <a:pt x="2407" y="705"/>
                <a:pt x="2429" y="762"/>
                <a:pt x="2425" y="826"/>
              </a:cubicBezTo>
              <a:cubicBezTo>
                <a:pt x="2424" y="840"/>
                <a:pt x="2426" y="855"/>
                <a:pt x="2432" y="867"/>
              </a:cubicBezTo>
              <a:cubicBezTo>
                <a:pt x="2458" y="923"/>
                <a:pt x="2495" y="971"/>
                <a:pt x="2536" y="1016"/>
              </a:cubicBezTo>
              <a:close/>
            </a:path>
          </a:pathLst>
        </a:custGeom>
        <a:gradFill>
          <a:gsLst>
            <a:gs pos="0">
              <a:srgbClr val="FE0779"/>
            </a:gs>
            <a:gs pos="100000">
              <a:srgbClr val="8E25AB"/>
            </a:gs>
          </a:gsLst>
          <a:lin ang="5400000" scaled="1"/>
        </a:gradFill>
        <a:ln>
          <a:noFill/>
        </a:ln>
      </xdr:spPr>
      <xdr:txBody>
        <a:bodyPr wrap="square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E8F3-A370-4799-97C7-C83406E83644}">
  <dimension ref="C1:S36"/>
  <sheetViews>
    <sheetView tabSelected="1" topLeftCell="A16" zoomScale="85" zoomScaleNormal="85" workbookViewId="0">
      <selection activeCell="K35" sqref="K35"/>
    </sheetView>
  </sheetViews>
  <sheetFormatPr defaultColWidth="8.85546875" defaultRowHeight="15" x14ac:dyDescent="0.25"/>
  <cols>
    <col min="1" max="18" width="8.85546875" style="1"/>
    <col min="19" max="19" width="65.42578125" style="1" bestFit="1" customWidth="1"/>
    <col min="20" max="16384" width="8.85546875" style="1"/>
  </cols>
  <sheetData>
    <row r="1" spans="3:19" x14ac:dyDescent="0.25">
      <c r="S1" s="38"/>
    </row>
    <row r="4" spans="3:19" x14ac:dyDescent="0.25">
      <c r="C4" s="23" t="str">
        <f>ROMAN(IF(Processing!$A$2,Processing!$A$1,Processing!B1))</f>
        <v>II</v>
      </c>
      <c r="R4" s="23" t="str">
        <f>ROMAN(IF(Processing!$A$2,Processing!$A$1,Processing!E1))</f>
        <v>II</v>
      </c>
    </row>
    <row r="18" spans="3:18" x14ac:dyDescent="0.25">
      <c r="C18" s="23" t="str">
        <f>ROMAN(IF(Processing!$A$2,Processing!$A$1,Processing!C1))</f>
        <v>II</v>
      </c>
      <c r="R18" s="23" t="str">
        <f>ROMAN(IF(Processing!$A$2,Processing!$A$1,Processing!F1))</f>
        <v>II</v>
      </c>
    </row>
    <row r="23" spans="3:18" ht="15.75" x14ac:dyDescent="0.25">
      <c r="J23" s="16" t="s">
        <v>13</v>
      </c>
    </row>
    <row r="25" spans="3:18" x14ac:dyDescent="0.25">
      <c r="C25" s="1" t="s">
        <v>11</v>
      </c>
    </row>
    <row r="28" spans="3:18" x14ac:dyDescent="0.25">
      <c r="C28" s="23" t="str">
        <f>ROMAN(IF(Processing!$A$2,Processing!$A$1,Processing!D1))</f>
        <v>II</v>
      </c>
      <c r="D28" s="41" t="s">
        <v>14</v>
      </c>
    </row>
    <row r="29" spans="3:18" x14ac:dyDescent="0.25">
      <c r="D29" s="41"/>
    </row>
    <row r="30" spans="3:18" x14ac:dyDescent="0.25">
      <c r="D30" s="41"/>
      <c r="J30" s="23" t="str">
        <f>ROMAN(IF(Processing!$A$2,Processing!$A$1,0))</f>
        <v>II</v>
      </c>
    </row>
    <row r="31" spans="3:18" x14ac:dyDescent="0.25">
      <c r="D31" s="41"/>
    </row>
    <row r="32" spans="3:18" ht="5.45" customHeight="1" x14ac:dyDescent="0.25">
      <c r="D32" s="41"/>
    </row>
    <row r="33" spans="4:4" x14ac:dyDescent="0.25">
      <c r="D33" s="41"/>
    </row>
    <row r="34" spans="4:4" x14ac:dyDescent="0.25">
      <c r="D34" s="41"/>
    </row>
    <row r="35" spans="4:4" x14ac:dyDescent="0.25">
      <c r="D35" s="41"/>
    </row>
    <row r="36" spans="4:4" x14ac:dyDescent="0.25">
      <c r="D36" s="41"/>
    </row>
  </sheetData>
  <mergeCells count="1">
    <mergeCell ref="D28:D36"/>
  </mergeCells>
  <pageMargins left="0.7" right="0.7" top="0.75" bottom="0.75" header="0.3" footer="0.3"/>
  <pageSetup paperSize="9" scale="3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171450</xdr:colOff>
                    <xdr:row>4</xdr:row>
                    <xdr:rowOff>19050</xdr:rowOff>
                  </from>
                  <to>
                    <xdr:col>2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171450</xdr:colOff>
                    <xdr:row>18</xdr:row>
                    <xdr:rowOff>47625</xdr:rowOff>
                  </from>
                  <to>
                    <xdr:col>2</xdr:col>
                    <xdr:colOff>438150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</xdr:col>
                    <xdr:colOff>171450</xdr:colOff>
                    <xdr:row>28</xdr:row>
                    <xdr:rowOff>47625</xdr:rowOff>
                  </from>
                  <to>
                    <xdr:col>2</xdr:col>
                    <xdr:colOff>438150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17</xdr:col>
                    <xdr:colOff>171450</xdr:colOff>
                    <xdr:row>4</xdr:row>
                    <xdr:rowOff>19050</xdr:rowOff>
                  </from>
                  <to>
                    <xdr:col>17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18</xdr:row>
                    <xdr:rowOff>19050</xdr:rowOff>
                  </from>
                  <to>
                    <xdr:col>17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285750</xdr:colOff>
                    <xdr:row>30</xdr:row>
                    <xdr:rowOff>47625</xdr:rowOff>
                  </from>
                  <to>
                    <xdr:col>10</xdr:col>
                    <xdr:colOff>323850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9</xdr:col>
                    <xdr:colOff>171450</xdr:colOff>
                    <xdr:row>30</xdr:row>
                    <xdr:rowOff>85725</xdr:rowOff>
                  </from>
                  <to>
                    <xdr:col>9</xdr:col>
                    <xdr:colOff>457200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F055F0C-A541-4416-8681-71C5AB437326}">
            <xm:f>Processing!$A$2</xm:f>
            <x14:dxf>
              <fill>
                <patternFill>
                  <bgColor rgb="FF00B0F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expression" priority="1" id="{3E62CFBD-F247-4B05-9DDB-BBCF811F315B}">
            <xm:f>Processing!$A$2</xm:f>
            <x14:dxf>
              <font>
                <color theme="1" tint="0.499984740745262"/>
              </font>
            </x14:dxf>
          </x14:cfRule>
          <xm:sqref>C4 C18 C28 R4 R18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DC96-EE15-4ABC-931C-F1744AE1FEBF}">
  <dimension ref="A1:AQ102"/>
  <sheetViews>
    <sheetView zoomScale="70" zoomScaleNormal="70" workbookViewId="0"/>
  </sheetViews>
  <sheetFormatPr defaultRowHeight="15" x14ac:dyDescent="0.25"/>
  <cols>
    <col min="3" max="3" width="12" bestFit="1" customWidth="1"/>
    <col min="6" max="7" width="9.85546875" bestFit="1" customWidth="1"/>
    <col min="12" max="12" width="9.85546875" bestFit="1" customWidth="1"/>
    <col min="14" max="14" width="9.85546875" bestFit="1" customWidth="1"/>
    <col min="15" max="15" width="9.28515625" customWidth="1"/>
    <col min="16" max="16" width="9.85546875" style="6" bestFit="1" customWidth="1"/>
    <col min="19" max="19" width="65.42578125" style="10" bestFit="1" customWidth="1"/>
  </cols>
  <sheetData>
    <row r="1" spans="1:19" x14ac:dyDescent="0.25">
      <c r="A1">
        <v>2</v>
      </c>
      <c r="B1">
        <v>2</v>
      </c>
      <c r="C1">
        <v>3</v>
      </c>
      <c r="D1">
        <v>4</v>
      </c>
      <c r="E1">
        <v>4</v>
      </c>
      <c r="F1">
        <v>1</v>
      </c>
      <c r="G1">
        <v>1</v>
      </c>
      <c r="H1">
        <v>1</v>
      </c>
      <c r="S1" s="39"/>
    </row>
    <row r="2" spans="1:19" x14ac:dyDescent="0.25">
      <c r="A2" t="b">
        <v>1</v>
      </c>
      <c r="B2">
        <f>IF($A$2,$A$1,B1)</f>
        <v>2</v>
      </c>
      <c r="C2">
        <f t="shared" ref="C2:H2" si="0">IF($A$2,$A$1,C1)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</row>
    <row r="3" spans="1:19" x14ac:dyDescent="0.25">
      <c r="A3" s="45" t="s">
        <v>25</v>
      </c>
      <c r="B3" s="45"/>
      <c r="C3" s="45"/>
      <c r="D3" s="45"/>
      <c r="E3" s="45"/>
    </row>
    <row r="4" spans="1:19" x14ac:dyDescent="0.25">
      <c r="A4" s="5" t="s">
        <v>22</v>
      </c>
      <c r="B4" s="21" t="s">
        <v>12</v>
      </c>
      <c r="C4" s="5" t="s">
        <v>22</v>
      </c>
      <c r="D4" s="5" t="s">
        <v>24</v>
      </c>
      <c r="E4" s="5" t="s">
        <v>22</v>
      </c>
      <c r="F4" s="5" t="s">
        <v>19</v>
      </c>
      <c r="I4" s="43" t="s">
        <v>28</v>
      </c>
      <c r="J4" s="43"/>
      <c r="K4" s="43"/>
      <c r="L4" s="43"/>
      <c r="M4" s="43"/>
      <c r="N4" s="44"/>
      <c r="O4" s="5" t="s">
        <v>27</v>
      </c>
      <c r="P4" s="5" t="s">
        <v>19</v>
      </c>
    </row>
    <row r="5" spans="1:19" x14ac:dyDescent="0.25">
      <c r="A5" s="3">
        <f t="shared" ref="A5:A16" si="1">$E$5</f>
        <v>0.05</v>
      </c>
      <c r="B5" s="3">
        <f>MAX($B$6:$B$15)</f>
        <v>1</v>
      </c>
      <c r="C5" s="3">
        <f t="shared" ref="C5:C16" si="2">$E$5</f>
        <v>0.05</v>
      </c>
      <c r="D5" s="3">
        <f t="shared" ref="D5:D16" si="3">MAX($B$6:$B$15)-B5</f>
        <v>0</v>
      </c>
      <c r="E5" s="3">
        <v>0.05</v>
      </c>
      <c r="F5" s="31" t="s">
        <v>31</v>
      </c>
      <c r="I5" s="26">
        <f>O5</f>
        <v>5</v>
      </c>
      <c r="J5" s="26">
        <f>O6</f>
        <v>6</v>
      </c>
      <c r="K5" s="26">
        <f>O7</f>
        <v>7</v>
      </c>
      <c r="L5" s="26">
        <f>O8</f>
        <v>8</v>
      </c>
      <c r="M5" s="26">
        <f>O9</f>
        <v>9</v>
      </c>
      <c r="N5" s="26">
        <f>O10</f>
        <v>10</v>
      </c>
      <c r="O5" s="3">
        <f>INDEX(Data!$R$2:$R$25,MATCH($E$2&amp;P5,Data!$S$2:$S$25,0))</f>
        <v>5</v>
      </c>
      <c r="P5" s="3">
        <v>1</v>
      </c>
    </row>
    <row r="6" spans="1:19" x14ac:dyDescent="0.25">
      <c r="A6" s="3">
        <f t="shared" si="1"/>
        <v>0.05</v>
      </c>
      <c r="B6" s="22">
        <f>INDEX(Data!$H$2:$H$41,MATCH($C$2&amp;F6,Data!$I$2:$I$41,0))</f>
        <v>0.54</v>
      </c>
      <c r="C6" s="3">
        <f t="shared" si="2"/>
        <v>0.05</v>
      </c>
      <c r="D6" s="3">
        <f t="shared" si="3"/>
        <v>0.45999999999999996</v>
      </c>
      <c r="F6" s="3">
        <v>1</v>
      </c>
      <c r="H6" s="27" t="s">
        <v>29</v>
      </c>
      <c r="I6" s="26">
        <f>I5-1</f>
        <v>4</v>
      </c>
      <c r="J6" s="26">
        <f t="shared" ref="J6:N6" si="4">J5-1</f>
        <v>5</v>
      </c>
      <c r="K6" s="26">
        <f t="shared" si="4"/>
        <v>6</v>
      </c>
      <c r="L6" s="26">
        <f t="shared" si="4"/>
        <v>7</v>
      </c>
      <c r="M6" s="26">
        <f t="shared" si="4"/>
        <v>8</v>
      </c>
      <c r="N6" s="26">
        <f t="shared" si="4"/>
        <v>9</v>
      </c>
      <c r="O6" s="3">
        <f>INDEX(Data!$R$2:$R$25,MATCH($E$2&amp;P6,Data!$S$2:$S$25,0))</f>
        <v>6</v>
      </c>
      <c r="P6" s="3">
        <v>2</v>
      </c>
    </row>
    <row r="7" spans="1:19" x14ac:dyDescent="0.25">
      <c r="A7" s="3">
        <f t="shared" si="1"/>
        <v>0.05</v>
      </c>
      <c r="B7" s="22">
        <f>INDEX(Data!$H$2:$H$41,MATCH($C$2&amp;F7,Data!$I$2:$I$41,0))</f>
        <v>0.49</v>
      </c>
      <c r="C7" s="3">
        <f t="shared" si="2"/>
        <v>0.05</v>
      </c>
      <c r="D7" s="3">
        <f t="shared" si="3"/>
        <v>0.51</v>
      </c>
      <c r="F7" s="3">
        <v>2</v>
      </c>
      <c r="H7" s="3">
        <v>1.5</v>
      </c>
      <c r="I7" s="26">
        <f t="shared" ref="I7:N7" si="5">$H$7</f>
        <v>1.5</v>
      </c>
      <c r="J7" s="26">
        <f t="shared" si="5"/>
        <v>1.5</v>
      </c>
      <c r="K7" s="26">
        <f t="shared" si="5"/>
        <v>1.5</v>
      </c>
      <c r="L7" s="26">
        <f t="shared" si="5"/>
        <v>1.5</v>
      </c>
      <c r="M7" s="26">
        <f t="shared" si="5"/>
        <v>1.5</v>
      </c>
      <c r="N7" s="26">
        <f t="shared" si="5"/>
        <v>1.5</v>
      </c>
      <c r="O7" s="3">
        <f>INDEX(Data!$R$2:$R$25,MATCH($E$2&amp;P7,Data!$S$2:$S$25,0))</f>
        <v>7</v>
      </c>
      <c r="P7" s="3">
        <v>3</v>
      </c>
    </row>
    <row r="8" spans="1:19" x14ac:dyDescent="0.25">
      <c r="A8" s="3">
        <f t="shared" si="1"/>
        <v>0.05</v>
      </c>
      <c r="B8" s="22">
        <f>INDEX(Data!$H$2:$H$41,MATCH($C$2&amp;F8,Data!$I$2:$I$41,0))</f>
        <v>0.3</v>
      </c>
      <c r="C8" s="3">
        <f t="shared" si="2"/>
        <v>0.05</v>
      </c>
      <c r="D8" s="3">
        <f t="shared" si="3"/>
        <v>0.7</v>
      </c>
      <c r="F8" s="3">
        <v>3</v>
      </c>
      <c r="I8" s="26">
        <f>10-I5</f>
        <v>5</v>
      </c>
      <c r="J8" s="26">
        <f t="shared" ref="J8:N8" si="6">10-J5</f>
        <v>4</v>
      </c>
      <c r="K8" s="26">
        <f t="shared" si="6"/>
        <v>3</v>
      </c>
      <c r="L8" s="26">
        <f t="shared" si="6"/>
        <v>2</v>
      </c>
      <c r="M8" s="26">
        <f t="shared" si="6"/>
        <v>1</v>
      </c>
      <c r="N8" s="26">
        <f t="shared" si="6"/>
        <v>0</v>
      </c>
      <c r="O8" s="3">
        <f>INDEX(Data!$R$2:$R$25,MATCH($E$2&amp;P8,Data!$S$2:$S$25,0))</f>
        <v>8</v>
      </c>
      <c r="P8" s="3">
        <v>4</v>
      </c>
    </row>
    <row r="9" spans="1:19" x14ac:dyDescent="0.25">
      <c r="A9" s="3">
        <f t="shared" si="1"/>
        <v>0.05</v>
      </c>
      <c r="B9" s="22">
        <f>INDEX(Data!$H$2:$H$41,MATCH($C$2&amp;F9,Data!$I$2:$I$41,0))</f>
        <v>0.25</v>
      </c>
      <c r="C9" s="3">
        <f t="shared" si="2"/>
        <v>0.05</v>
      </c>
      <c r="D9" s="3">
        <f t="shared" si="3"/>
        <v>0.75</v>
      </c>
      <c r="F9" s="3">
        <v>4</v>
      </c>
      <c r="I9" s="26" t="s">
        <v>5</v>
      </c>
      <c r="J9" s="26" t="s">
        <v>6</v>
      </c>
      <c r="K9" s="26" t="s">
        <v>7</v>
      </c>
      <c r="L9" s="26" t="s">
        <v>8</v>
      </c>
      <c r="M9" s="26" t="s">
        <v>9</v>
      </c>
      <c r="N9" s="26" t="s">
        <v>10</v>
      </c>
      <c r="O9" s="3">
        <f>INDEX(Data!$R$2:$R$25,MATCH($E$2&amp;P9,Data!$S$2:$S$25,0))</f>
        <v>9</v>
      </c>
      <c r="P9" s="3">
        <v>5</v>
      </c>
    </row>
    <row r="10" spans="1:19" x14ac:dyDescent="0.25">
      <c r="A10" s="3">
        <f t="shared" si="1"/>
        <v>0.05</v>
      </c>
      <c r="B10" s="22">
        <f>INDEX(Data!$H$2:$H$41,MATCH($C$2&amp;F10,Data!$I$2:$I$41,0))</f>
        <v>0.1</v>
      </c>
      <c r="C10" s="3">
        <f t="shared" si="2"/>
        <v>0.05</v>
      </c>
      <c r="D10" s="3">
        <f t="shared" si="3"/>
        <v>0.9</v>
      </c>
      <c r="F10" s="3">
        <v>5</v>
      </c>
      <c r="I10" s="26">
        <v>10</v>
      </c>
      <c r="J10" s="26">
        <v>10</v>
      </c>
      <c r="K10" s="26">
        <v>10</v>
      </c>
      <c r="L10" s="26">
        <v>10</v>
      </c>
      <c r="M10" s="26">
        <v>10</v>
      </c>
      <c r="N10" s="26">
        <v>10</v>
      </c>
      <c r="O10" s="3">
        <f>INDEX(Data!$R$2:$R$25,MATCH($E$2&amp;P10,Data!$S$2:$S$25,0))</f>
        <v>10</v>
      </c>
      <c r="P10" s="3">
        <v>6</v>
      </c>
    </row>
    <row r="11" spans="1:19" x14ac:dyDescent="0.25">
      <c r="A11" s="3">
        <f t="shared" si="1"/>
        <v>0.05</v>
      </c>
      <c r="B11" s="22">
        <f>INDEX(Data!$H$2:$H$41,MATCH($C$2&amp;F11,Data!$I$2:$I$41,0))</f>
        <v>1</v>
      </c>
      <c r="C11" s="3">
        <f t="shared" si="2"/>
        <v>0.05</v>
      </c>
      <c r="D11" s="3">
        <f t="shared" si="3"/>
        <v>0</v>
      </c>
      <c r="F11" s="3">
        <v>6</v>
      </c>
    </row>
    <row r="12" spans="1:19" x14ac:dyDescent="0.25">
      <c r="A12" s="3">
        <f t="shared" si="1"/>
        <v>0.05</v>
      </c>
      <c r="B12" s="22">
        <f>INDEX(Data!$H$2:$H$41,MATCH($C$2&amp;F12,Data!$I$2:$I$41,0))</f>
        <v>0.95</v>
      </c>
      <c r="C12" s="3">
        <f t="shared" si="2"/>
        <v>0.05</v>
      </c>
      <c r="D12" s="3">
        <f t="shared" si="3"/>
        <v>5.0000000000000044E-2</v>
      </c>
      <c r="F12" s="3">
        <v>7</v>
      </c>
      <c r="I12" s="47" t="s">
        <v>30</v>
      </c>
      <c r="J12" s="47"/>
      <c r="K12" s="47"/>
      <c r="L12" s="47"/>
      <c r="M12" s="47"/>
      <c r="N12" s="48"/>
      <c r="O12" s="5" t="s">
        <v>27</v>
      </c>
      <c r="P12" s="5" t="s">
        <v>19</v>
      </c>
    </row>
    <row r="13" spans="1:19" x14ac:dyDescent="0.25">
      <c r="A13" s="3">
        <f t="shared" si="1"/>
        <v>0.05</v>
      </c>
      <c r="B13" s="22">
        <f>INDEX(Data!$H$2:$H$41,MATCH($C$2&amp;F13,Data!$I$2:$I$41,0))</f>
        <v>0.81</v>
      </c>
      <c r="C13" s="3">
        <f t="shared" si="2"/>
        <v>0.05</v>
      </c>
      <c r="D13" s="3">
        <f t="shared" si="3"/>
        <v>0.18999999999999995</v>
      </c>
      <c r="F13" s="3">
        <v>8</v>
      </c>
      <c r="I13" s="30">
        <f>O13</f>
        <v>0.55000000000000004</v>
      </c>
      <c r="J13" s="30">
        <f>O14</f>
        <v>0.95</v>
      </c>
      <c r="K13" s="30">
        <f>O15</f>
        <v>0.25</v>
      </c>
      <c r="L13" s="30">
        <f>O16</f>
        <v>0.75</v>
      </c>
      <c r="M13" s="30">
        <f>O17</f>
        <v>0.65</v>
      </c>
      <c r="N13" s="30">
        <f>O18</f>
        <v>0.5</v>
      </c>
      <c r="O13" s="29">
        <f>INDEX(Data!$W$2:$W$25,MATCH($F$2&amp;P13,Data!$X$2:$X$25,0))</f>
        <v>0.55000000000000004</v>
      </c>
      <c r="P13" s="3">
        <v>1</v>
      </c>
    </row>
    <row r="14" spans="1:19" x14ac:dyDescent="0.25">
      <c r="A14" s="3">
        <f t="shared" si="1"/>
        <v>0.05</v>
      </c>
      <c r="B14" s="22">
        <f>INDEX(Data!$H$2:$H$41,MATCH($C$2&amp;F14,Data!$I$2:$I$41,0))</f>
        <v>0.75</v>
      </c>
      <c r="C14" s="3">
        <f t="shared" si="2"/>
        <v>0.05</v>
      </c>
      <c r="D14" s="3">
        <f t="shared" si="3"/>
        <v>0.25</v>
      </c>
      <c r="F14" s="3">
        <v>9</v>
      </c>
      <c r="I14" s="25">
        <f>I13-I15</f>
        <v>0.52</v>
      </c>
      <c r="J14" s="25">
        <f t="shared" ref="J14:N14" si="7">J13-J15</f>
        <v>0.91999999999999993</v>
      </c>
      <c r="K14" s="25">
        <f t="shared" si="7"/>
        <v>0.22</v>
      </c>
      <c r="L14" s="25">
        <f t="shared" si="7"/>
        <v>0.72</v>
      </c>
      <c r="M14" s="25">
        <f t="shared" si="7"/>
        <v>0.62</v>
      </c>
      <c r="N14" s="25">
        <f t="shared" si="7"/>
        <v>0.47</v>
      </c>
      <c r="O14" s="29">
        <f>INDEX(Data!$W$2:$W$25,MATCH($F$2&amp;P14,Data!$X$2:$X$25,0))</f>
        <v>0.95</v>
      </c>
      <c r="P14" s="3">
        <v>2</v>
      </c>
    </row>
    <row r="15" spans="1:19" x14ac:dyDescent="0.25">
      <c r="A15" s="3">
        <f t="shared" si="1"/>
        <v>0.05</v>
      </c>
      <c r="B15" s="22">
        <f>INDEX(Data!$H$2:$H$41,MATCH($C$2&amp;F15,Data!$I$2:$I$41,0))</f>
        <v>0.69</v>
      </c>
      <c r="C15" s="3">
        <f t="shared" si="2"/>
        <v>0.05</v>
      </c>
      <c r="D15" s="3">
        <f t="shared" si="3"/>
        <v>0.31000000000000005</v>
      </c>
      <c r="F15" s="3">
        <v>10</v>
      </c>
      <c r="I15" s="25">
        <v>0.03</v>
      </c>
      <c r="J15" s="25">
        <v>0.03</v>
      </c>
      <c r="K15" s="25">
        <v>0.03</v>
      </c>
      <c r="L15" s="25">
        <v>0.03</v>
      </c>
      <c r="M15" s="25">
        <v>0.03</v>
      </c>
      <c r="N15" s="25">
        <v>0.03</v>
      </c>
      <c r="O15" s="29">
        <f>INDEX(Data!$W$2:$W$25,MATCH($F$2&amp;P15,Data!$X$2:$X$25,0))</f>
        <v>0.25</v>
      </c>
      <c r="P15" s="3">
        <v>3</v>
      </c>
    </row>
    <row r="16" spans="1:19" x14ac:dyDescent="0.25">
      <c r="A16" s="3">
        <f t="shared" si="1"/>
        <v>0.05</v>
      </c>
      <c r="B16" s="3">
        <f>MAX($B$6:$B$15)</f>
        <v>1</v>
      </c>
      <c r="C16" s="3">
        <f t="shared" si="2"/>
        <v>0.05</v>
      </c>
      <c r="D16" s="3">
        <f t="shared" si="3"/>
        <v>0</v>
      </c>
      <c r="F16" s="6" t="s">
        <v>31</v>
      </c>
      <c r="I16" s="25">
        <f>1-I13</f>
        <v>0.44999999999999996</v>
      </c>
      <c r="J16" s="25">
        <f t="shared" ref="J16:N16" si="8">1-J13</f>
        <v>5.0000000000000044E-2</v>
      </c>
      <c r="K16" s="25">
        <f t="shared" si="8"/>
        <v>0.75</v>
      </c>
      <c r="L16" s="25">
        <f t="shared" si="8"/>
        <v>0.25</v>
      </c>
      <c r="M16" s="25">
        <f t="shared" si="8"/>
        <v>0.35</v>
      </c>
      <c r="N16" s="25">
        <f t="shared" si="8"/>
        <v>0.5</v>
      </c>
      <c r="O16" s="29">
        <f>INDEX(Data!$W$2:$W$25,MATCH($F$2&amp;P16,Data!$X$2:$X$25,0))</f>
        <v>0.75</v>
      </c>
      <c r="P16" s="3">
        <v>4</v>
      </c>
    </row>
    <row r="17" spans="1:16" x14ac:dyDescent="0.25">
      <c r="A17" s="43" t="s">
        <v>34</v>
      </c>
      <c r="B17" s="43"/>
      <c r="C17" s="43"/>
      <c r="D17" s="43"/>
      <c r="E17" s="44"/>
      <c r="F17" s="5" t="s">
        <v>12</v>
      </c>
      <c r="G17" s="5" t="s">
        <v>19</v>
      </c>
      <c r="O17" s="29">
        <f>INDEX(Data!$W$2:$W$25,MATCH($F$2&amp;P17,Data!$X$2:$X$25,0))</f>
        <v>0.65</v>
      </c>
      <c r="P17" s="3">
        <v>5</v>
      </c>
    </row>
    <row r="18" spans="1:16" x14ac:dyDescent="0.25">
      <c r="A18">
        <f>F18</f>
        <v>33</v>
      </c>
      <c r="B18">
        <f>F19</f>
        <v>25</v>
      </c>
      <c r="C18">
        <f>F20</f>
        <v>27</v>
      </c>
      <c r="D18">
        <f>F21</f>
        <v>18</v>
      </c>
      <c r="E18">
        <f>F22</f>
        <v>12</v>
      </c>
      <c r="F18" s="3">
        <f>INDEX(Data!$AL$2:$AL$21,MATCH($A$1&amp;G18,Data!$AM$2:$AM$21,0))</f>
        <v>33</v>
      </c>
      <c r="G18" s="25">
        <v>1</v>
      </c>
      <c r="I18" s="50" t="s">
        <v>33</v>
      </c>
      <c r="J18" s="51"/>
      <c r="K18" s="5" t="s">
        <v>12</v>
      </c>
      <c r="L18" s="5" t="s">
        <v>19</v>
      </c>
      <c r="O18" s="29">
        <f>INDEX(Data!$W$2:$W$25,MATCH($F$2&amp;P18,Data!$X$2:$X$25,0))</f>
        <v>0.5</v>
      </c>
      <c r="P18" s="3">
        <v>6</v>
      </c>
    </row>
    <row r="19" spans="1:16" x14ac:dyDescent="0.25">
      <c r="A19">
        <f>$A$18</f>
        <v>33</v>
      </c>
      <c r="B19">
        <f>$B$18</f>
        <v>25</v>
      </c>
      <c r="C19">
        <f>$C$18</f>
        <v>27</v>
      </c>
      <c r="D19">
        <f>$D$18</f>
        <v>18</v>
      </c>
      <c r="E19">
        <f>$E$18</f>
        <v>12</v>
      </c>
      <c r="F19" s="3">
        <f>INDEX(Data!$AL$2:$AL$21,MATCH($A$1&amp;G19,Data!$AM$2:$AM$21,0))</f>
        <v>25</v>
      </c>
      <c r="G19" s="25">
        <v>2</v>
      </c>
      <c r="I19" s="11">
        <f>K19</f>
        <v>0.57999999999999996</v>
      </c>
      <c r="J19" s="11">
        <f>1-I19</f>
        <v>0.42000000000000004</v>
      </c>
      <c r="K19" s="26">
        <f>INDEX(Data!$AG$2:$AG$13,MATCH($A$1&amp;N29,Data!$AH$2:$AH$13,0))</f>
        <v>0.57999999999999996</v>
      </c>
      <c r="L19" s="25">
        <v>1</v>
      </c>
    </row>
    <row r="20" spans="1:16" x14ac:dyDescent="0.25">
      <c r="A20">
        <f t="shared" ref="A20:A27" si="9">$A$18</f>
        <v>33</v>
      </c>
      <c r="B20">
        <f t="shared" ref="B20:B27" si="10">$B$18</f>
        <v>25</v>
      </c>
      <c r="C20">
        <f t="shared" ref="C20:C27" si="11">$C$18</f>
        <v>27</v>
      </c>
      <c r="D20">
        <f t="shared" ref="D20:D27" si="12">$D$18</f>
        <v>18</v>
      </c>
      <c r="E20">
        <f t="shared" ref="E20:E27" si="13">$E$18</f>
        <v>12</v>
      </c>
      <c r="F20" s="3">
        <f>INDEX(Data!$AL$2:$AL$21,MATCH($A$1&amp;G20,Data!$AM$2:$AM$21,0))</f>
        <v>27</v>
      </c>
      <c r="G20" s="25">
        <v>3</v>
      </c>
      <c r="I20" s="11">
        <f>K20</f>
        <v>0.7</v>
      </c>
      <c r="J20" s="11">
        <f t="shared" ref="J20:J21" si="14">1-I20</f>
        <v>0.30000000000000004</v>
      </c>
      <c r="K20" s="26">
        <f>INDEX(Data!$AG$2:$AG$13,MATCH($A$1&amp;N30,Data!$AH$2:$AH$13,0))</f>
        <v>0.7</v>
      </c>
      <c r="L20" s="25">
        <v>2</v>
      </c>
    </row>
    <row r="21" spans="1:16" x14ac:dyDescent="0.25">
      <c r="A21">
        <f t="shared" si="9"/>
        <v>33</v>
      </c>
      <c r="B21">
        <f t="shared" si="10"/>
        <v>25</v>
      </c>
      <c r="C21">
        <f t="shared" si="11"/>
        <v>27</v>
      </c>
      <c r="D21">
        <f t="shared" si="12"/>
        <v>18</v>
      </c>
      <c r="E21">
        <f t="shared" si="13"/>
        <v>12</v>
      </c>
      <c r="F21" s="3">
        <f>INDEX(Data!$AL$2:$AL$21,MATCH($A$1&amp;G21,Data!$AM$2:$AM$21,0))</f>
        <v>18</v>
      </c>
      <c r="G21" s="25">
        <v>4</v>
      </c>
      <c r="I21" s="11">
        <f>K21</f>
        <v>0.67</v>
      </c>
      <c r="J21" s="11">
        <f t="shared" si="14"/>
        <v>0.32999999999999996</v>
      </c>
      <c r="K21" s="26">
        <f>INDEX(Data!$AG$2:$AG$13,MATCH($A$1&amp;N31,Data!$AH$2:$AH$13,0))</f>
        <v>0.67</v>
      </c>
      <c r="L21" s="25">
        <v>3</v>
      </c>
    </row>
    <row r="22" spans="1:16" x14ac:dyDescent="0.25">
      <c r="A22">
        <f t="shared" si="9"/>
        <v>33</v>
      </c>
      <c r="B22">
        <f t="shared" si="10"/>
        <v>25</v>
      </c>
      <c r="C22">
        <f t="shared" si="11"/>
        <v>27</v>
      </c>
      <c r="D22">
        <f t="shared" si="12"/>
        <v>18</v>
      </c>
      <c r="E22">
        <f t="shared" si="13"/>
        <v>12</v>
      </c>
      <c r="F22" s="3">
        <f>INDEX(Data!$AL$2:$AL$21,MATCH($A$1&amp;G22,Data!$AM$2:$AM$21,0))</f>
        <v>12</v>
      </c>
      <c r="G22" s="25">
        <v>5</v>
      </c>
      <c r="J22" s="10"/>
      <c r="K22" s="10"/>
    </row>
    <row r="23" spans="1:16" x14ac:dyDescent="0.25">
      <c r="A23">
        <f t="shared" si="9"/>
        <v>33</v>
      </c>
      <c r="B23">
        <f t="shared" si="10"/>
        <v>25</v>
      </c>
      <c r="C23">
        <f t="shared" si="11"/>
        <v>27</v>
      </c>
      <c r="D23">
        <f t="shared" si="12"/>
        <v>18</v>
      </c>
      <c r="E23">
        <f t="shared" si="13"/>
        <v>12</v>
      </c>
      <c r="J23" s="10"/>
      <c r="K23" s="10"/>
    </row>
    <row r="24" spans="1:16" x14ac:dyDescent="0.25">
      <c r="A24">
        <f t="shared" si="9"/>
        <v>33</v>
      </c>
      <c r="B24">
        <f t="shared" si="10"/>
        <v>25</v>
      </c>
      <c r="C24">
        <f t="shared" si="11"/>
        <v>27</v>
      </c>
      <c r="D24">
        <f t="shared" si="12"/>
        <v>18</v>
      </c>
      <c r="E24">
        <f t="shared" si="13"/>
        <v>12</v>
      </c>
      <c r="J24" s="10"/>
      <c r="K24" s="10"/>
    </row>
    <row r="25" spans="1:16" x14ac:dyDescent="0.25">
      <c r="A25">
        <f t="shared" si="9"/>
        <v>33</v>
      </c>
      <c r="B25">
        <f t="shared" si="10"/>
        <v>25</v>
      </c>
      <c r="C25">
        <f t="shared" si="11"/>
        <v>27</v>
      </c>
      <c r="D25">
        <f t="shared" si="12"/>
        <v>18</v>
      </c>
      <c r="E25">
        <f t="shared" si="13"/>
        <v>12</v>
      </c>
      <c r="J25" s="10"/>
      <c r="K25" s="10"/>
      <c r="L25" s="10"/>
    </row>
    <row r="26" spans="1:16" x14ac:dyDescent="0.25">
      <c r="A26">
        <f t="shared" si="9"/>
        <v>33</v>
      </c>
      <c r="B26">
        <f t="shared" si="10"/>
        <v>25</v>
      </c>
      <c r="C26">
        <f t="shared" si="11"/>
        <v>27</v>
      </c>
      <c r="D26">
        <f t="shared" si="12"/>
        <v>18</v>
      </c>
      <c r="E26">
        <f t="shared" si="13"/>
        <v>12</v>
      </c>
      <c r="J26" s="10"/>
      <c r="K26" s="10"/>
      <c r="L26" s="10"/>
    </row>
    <row r="27" spans="1:16" x14ac:dyDescent="0.25">
      <c r="A27">
        <f t="shared" si="9"/>
        <v>33</v>
      </c>
      <c r="B27">
        <f t="shared" si="10"/>
        <v>25</v>
      </c>
      <c r="C27">
        <f t="shared" si="11"/>
        <v>27</v>
      </c>
      <c r="D27">
        <f t="shared" si="12"/>
        <v>18</v>
      </c>
      <c r="E27">
        <f t="shared" si="13"/>
        <v>12</v>
      </c>
      <c r="J27" s="10"/>
      <c r="K27" s="10"/>
      <c r="L27" s="10"/>
    </row>
    <row r="28" spans="1:16" x14ac:dyDescent="0.25">
      <c r="A28" s="43" t="s">
        <v>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4"/>
      <c r="M28" s="5" t="s">
        <v>12</v>
      </c>
      <c r="N28" s="5" t="s">
        <v>19</v>
      </c>
    </row>
    <row r="29" spans="1:16" x14ac:dyDescent="0.25">
      <c r="A29" s="6">
        <f>M29</f>
        <v>45</v>
      </c>
      <c r="B29" s="6">
        <f>M30</f>
        <v>45</v>
      </c>
      <c r="C29" s="6">
        <f>M31</f>
        <v>50</v>
      </c>
      <c r="D29" s="6">
        <f>M32</f>
        <v>65</v>
      </c>
      <c r="E29" s="6">
        <f>M33</f>
        <v>70</v>
      </c>
      <c r="F29" s="6">
        <f>M34</f>
        <v>95</v>
      </c>
      <c r="G29" s="15">
        <f t="shared" ref="G29:L29" si="15">A29/100</f>
        <v>0.45</v>
      </c>
      <c r="H29" s="15">
        <f t="shared" si="15"/>
        <v>0.45</v>
      </c>
      <c r="I29" s="15">
        <f t="shared" si="15"/>
        <v>0.5</v>
      </c>
      <c r="J29" s="15">
        <f t="shared" si="15"/>
        <v>0.65</v>
      </c>
      <c r="K29" s="15">
        <f t="shared" si="15"/>
        <v>0.7</v>
      </c>
      <c r="L29" s="15">
        <f t="shared" si="15"/>
        <v>0.95</v>
      </c>
      <c r="M29" s="32">
        <f>INDEX(Data!$AB$2:$AB$25,MATCH($A$1&amp;N29,Data!$AC$2:$AC$25,0))</f>
        <v>45</v>
      </c>
      <c r="N29" s="25">
        <v>1</v>
      </c>
    </row>
    <row r="30" spans="1:16" x14ac:dyDescent="0.25">
      <c r="A30" s="6">
        <f>100-A29</f>
        <v>55</v>
      </c>
      <c r="B30" s="6">
        <f t="shared" ref="B30:F30" si="16">100-B29</f>
        <v>55</v>
      </c>
      <c r="C30" s="6">
        <f t="shared" si="16"/>
        <v>50</v>
      </c>
      <c r="D30" s="6">
        <f t="shared" si="16"/>
        <v>35</v>
      </c>
      <c r="E30" s="6">
        <f t="shared" si="16"/>
        <v>30</v>
      </c>
      <c r="F30" s="6">
        <f t="shared" si="16"/>
        <v>5</v>
      </c>
      <c r="J30" s="10"/>
      <c r="K30" s="10"/>
      <c r="L30" s="10"/>
      <c r="M30" s="32">
        <f>INDEX(Data!$AB$2:$AB$25,MATCH($A$1&amp;N30,Data!$AC$2:$AC$25,0))</f>
        <v>45</v>
      </c>
      <c r="N30" s="25">
        <v>2</v>
      </c>
    </row>
    <row r="31" spans="1:16" x14ac:dyDescent="0.25">
      <c r="J31" s="10"/>
      <c r="K31" s="10"/>
      <c r="L31" s="10"/>
      <c r="M31" s="32">
        <f>INDEX(Data!$AB$2:$AB$25,MATCH($A$1&amp;N31,Data!$AC$2:$AC$25,0))</f>
        <v>50</v>
      </c>
      <c r="N31" s="25">
        <v>3</v>
      </c>
    </row>
    <row r="32" spans="1:16" x14ac:dyDescent="0.25">
      <c r="M32" s="32">
        <f>INDEX(Data!$AB$2:$AB$25,MATCH($A$1&amp;N32,Data!$AC$2:$AC$25,0))</f>
        <v>65</v>
      </c>
      <c r="N32" s="25">
        <v>4</v>
      </c>
    </row>
    <row r="33" spans="1:43" x14ac:dyDescent="0.25">
      <c r="A33" s="12" t="s">
        <v>3</v>
      </c>
      <c r="B33" s="45" t="s">
        <v>14</v>
      </c>
      <c r="C33" s="45"/>
      <c r="D33" s="45"/>
      <c r="E33" s="45"/>
      <c r="F33" s="45"/>
      <c r="M33" s="32">
        <f>INDEX(Data!$AB$2:$AB$25,MATCH($A$1&amp;N33,Data!$AC$2:$AC$25,0))</f>
        <v>70</v>
      </c>
      <c r="N33" s="25">
        <v>5</v>
      </c>
      <c r="AQ33" s="3"/>
    </row>
    <row r="34" spans="1:43" x14ac:dyDescent="0.25">
      <c r="A34" s="13">
        <v>1</v>
      </c>
      <c r="B34" s="14">
        <f>Q37/10</f>
        <v>0.2</v>
      </c>
      <c r="C34" s="14">
        <f>Q38/10</f>
        <v>0.4</v>
      </c>
      <c r="D34" s="14">
        <f>Q39/10</f>
        <v>0.6</v>
      </c>
      <c r="E34" s="14">
        <f>Q40/10</f>
        <v>0.8</v>
      </c>
      <c r="F34" s="14">
        <f>Q41/10</f>
        <v>1</v>
      </c>
      <c r="M34" s="32">
        <f>INDEX(Data!$AB$2:$AB$25,MATCH($A$1&amp;N34,Data!$AC$2:$AC$25,0))</f>
        <v>95</v>
      </c>
      <c r="N34" s="25">
        <v>6</v>
      </c>
    </row>
    <row r="35" spans="1:43" x14ac:dyDescent="0.25">
      <c r="A35" s="5" t="s">
        <v>0</v>
      </c>
      <c r="B35" s="5" t="s">
        <v>1</v>
      </c>
      <c r="C35" s="5" t="s">
        <v>2</v>
      </c>
      <c r="D35" s="5" t="s">
        <v>0</v>
      </c>
      <c r="E35" s="5" t="s">
        <v>1</v>
      </c>
      <c r="F35" s="5" t="s">
        <v>2</v>
      </c>
      <c r="G35" s="5" t="s">
        <v>0</v>
      </c>
      <c r="H35" s="5" t="s">
        <v>1</v>
      </c>
      <c r="I35" s="5" t="s">
        <v>2</v>
      </c>
      <c r="J35" s="5" t="s">
        <v>0</v>
      </c>
      <c r="K35" s="5" t="s">
        <v>1</v>
      </c>
      <c r="L35" s="5" t="s">
        <v>2</v>
      </c>
      <c r="M35" s="5" t="s">
        <v>0</v>
      </c>
      <c r="N35" s="5" t="s">
        <v>1</v>
      </c>
      <c r="O35" s="5" t="s">
        <v>2</v>
      </c>
      <c r="P35" s="46" t="s">
        <v>4</v>
      </c>
      <c r="Q35" s="46" t="s">
        <v>12</v>
      </c>
      <c r="R35" s="49" t="s">
        <v>26</v>
      </c>
    </row>
    <row r="36" spans="1:43" x14ac:dyDescent="0.25">
      <c r="A36" s="2">
        <f>Q37</f>
        <v>2</v>
      </c>
      <c r="B36" s="2">
        <v>0</v>
      </c>
      <c r="C36" s="2">
        <v>8</v>
      </c>
      <c r="D36" s="2">
        <f>Q38</f>
        <v>4</v>
      </c>
      <c r="E36" s="2">
        <v>0</v>
      </c>
      <c r="F36" s="2">
        <v>8</v>
      </c>
      <c r="G36" s="2">
        <f>Q39</f>
        <v>6</v>
      </c>
      <c r="H36" s="2">
        <v>0</v>
      </c>
      <c r="I36" s="2">
        <v>8</v>
      </c>
      <c r="J36" s="2">
        <f>Q40</f>
        <v>8</v>
      </c>
      <c r="K36" s="2">
        <v>0</v>
      </c>
      <c r="L36" s="2">
        <v>8</v>
      </c>
      <c r="M36" s="2">
        <f>Q41</f>
        <v>10</v>
      </c>
      <c r="N36" s="2">
        <v>0</v>
      </c>
      <c r="O36" s="2">
        <v>8</v>
      </c>
      <c r="P36" s="46"/>
      <c r="Q36" s="46"/>
      <c r="R36" s="46"/>
    </row>
    <row r="37" spans="1:43" x14ac:dyDescent="0.25">
      <c r="A37" s="3">
        <v>-20</v>
      </c>
      <c r="B37" s="3">
        <f t="shared" ref="B37:B77" si="17">A37*$A$34</f>
        <v>-20</v>
      </c>
      <c r="C37" s="4">
        <f t="shared" ref="C37:C77" si="18">$A$36*EXP(-(($B37-$B$36)^2)/2/$C$36/$C$36)+(A$36/10*$P37)</f>
        <v>8.7873867246814841E-2</v>
      </c>
      <c r="D37" s="3">
        <v>-20</v>
      </c>
      <c r="E37" s="3">
        <f t="shared" ref="E37:E77" si="19">D37*$A$34</f>
        <v>-20</v>
      </c>
      <c r="F37" s="4">
        <f t="shared" ref="F37:F77" si="20">$D$36*EXP(-(($E37-$E$36)^2)/2/$F$36/$F$36)+(D$36/10*$P37)</f>
        <v>0.17574773449362968</v>
      </c>
      <c r="G37" s="3">
        <v>-20</v>
      </c>
      <c r="H37" s="3">
        <f t="shared" ref="H37:H77" si="21">G37*$A$34</f>
        <v>-20</v>
      </c>
      <c r="I37" s="4">
        <f t="shared" ref="I37:I77" si="22">$G$36*EXP(-(($H37-$H$36)^2)/2/$I$36/$I$36)+(G$36/10*$P37)</f>
        <v>0.26362160174044452</v>
      </c>
      <c r="J37" s="3">
        <v>-20</v>
      </c>
      <c r="K37" s="3">
        <f t="shared" ref="K37:K77" si="23">J37*$A$34</f>
        <v>-20</v>
      </c>
      <c r="L37" s="4">
        <f t="shared" ref="L37:L77" si="24">$J$36*EXP(-(($K37-$K$36)^2)/2/$L$36/$L$36)+(J$36/10*$P37)</f>
        <v>0.35149546898725936</v>
      </c>
      <c r="M37" s="3">
        <v>-20</v>
      </c>
      <c r="N37" s="3">
        <f t="shared" ref="N37:N77" si="25">M37*$A$34</f>
        <v>-20</v>
      </c>
      <c r="O37" s="4">
        <f>$M$36*EXP(-(($N37-$N$36)^2)/2/$O$36/$O$36)+(M$36/10*$P37)</f>
        <v>0.4393693362340742</v>
      </c>
      <c r="P37" s="7">
        <v>0</v>
      </c>
      <c r="Q37" s="25">
        <f>INDEX(Data!$M$2:$M$21,MATCH($D$2&amp;R37,Data!$N$2:$N$21,0))</f>
        <v>2</v>
      </c>
      <c r="R37" s="25">
        <v>1</v>
      </c>
      <c r="T37" s="8"/>
      <c r="U37" s="8"/>
      <c r="V37" s="8"/>
    </row>
    <row r="38" spans="1:43" x14ac:dyDescent="0.25">
      <c r="A38" s="3">
        <v>-19</v>
      </c>
      <c r="B38" s="3">
        <f t="shared" si="17"/>
        <v>-19</v>
      </c>
      <c r="C38" s="4">
        <f t="shared" si="18"/>
        <v>0.11917463752397217</v>
      </c>
      <c r="D38" s="3">
        <v>-19</v>
      </c>
      <c r="E38" s="3">
        <f t="shared" si="19"/>
        <v>-19</v>
      </c>
      <c r="F38" s="4">
        <f t="shared" si="20"/>
        <v>0.23834927504794434</v>
      </c>
      <c r="G38" s="3">
        <v>-19</v>
      </c>
      <c r="H38" s="3">
        <f t="shared" si="21"/>
        <v>-19</v>
      </c>
      <c r="I38" s="4">
        <f t="shared" si="22"/>
        <v>0.35752391257191651</v>
      </c>
      <c r="J38" s="3">
        <v>-19</v>
      </c>
      <c r="K38" s="3">
        <f t="shared" si="23"/>
        <v>-19</v>
      </c>
      <c r="L38" s="4">
        <f t="shared" si="24"/>
        <v>0.47669855009588868</v>
      </c>
      <c r="M38" s="3">
        <v>-19</v>
      </c>
      <c r="N38" s="3">
        <f t="shared" si="25"/>
        <v>-19</v>
      </c>
      <c r="O38" s="4">
        <f t="shared" ref="O38:O77" si="26">$M$36*EXP(-(($N38-$N$36)^2)/2/$O$36/$O$36)+(M$36/10*$P38)</f>
        <v>0.59587318761986086</v>
      </c>
      <c r="P38" s="7">
        <v>0</v>
      </c>
      <c r="Q38" s="25">
        <f>INDEX(Data!$M$2:$M$21,MATCH($D$2&amp;R38,Data!$N$2:$N$21,0))</f>
        <v>4</v>
      </c>
      <c r="R38" s="25">
        <v>2</v>
      </c>
      <c r="T38" s="8"/>
      <c r="U38" s="8"/>
      <c r="V38" s="8"/>
    </row>
    <row r="39" spans="1:43" x14ac:dyDescent="0.25">
      <c r="A39" s="3">
        <v>-18</v>
      </c>
      <c r="B39" s="3">
        <f t="shared" si="17"/>
        <v>-18</v>
      </c>
      <c r="C39" s="4">
        <f t="shared" si="18"/>
        <v>0.15911901743645537</v>
      </c>
      <c r="D39" s="3">
        <v>-18</v>
      </c>
      <c r="E39" s="3">
        <f t="shared" si="19"/>
        <v>-18</v>
      </c>
      <c r="F39" s="4">
        <f t="shared" si="20"/>
        <v>0.31823803487291075</v>
      </c>
      <c r="G39" s="3">
        <v>-18</v>
      </c>
      <c r="H39" s="3">
        <f t="shared" si="21"/>
        <v>-18</v>
      </c>
      <c r="I39" s="4">
        <f t="shared" si="22"/>
        <v>0.47735705230936609</v>
      </c>
      <c r="J39" s="3">
        <v>-18</v>
      </c>
      <c r="K39" s="3">
        <f t="shared" si="23"/>
        <v>-18</v>
      </c>
      <c r="L39" s="4">
        <f t="shared" si="24"/>
        <v>0.63647606974582149</v>
      </c>
      <c r="M39" s="3">
        <v>-18</v>
      </c>
      <c r="N39" s="3">
        <f t="shared" si="25"/>
        <v>-18</v>
      </c>
      <c r="O39" s="4">
        <f t="shared" si="26"/>
        <v>0.79559508718227689</v>
      </c>
      <c r="P39" s="7">
        <v>0</v>
      </c>
      <c r="Q39" s="25">
        <f>INDEX(Data!$M$2:$M$21,MATCH($D$2&amp;R39,Data!$N$2:$N$21,0))</f>
        <v>6</v>
      </c>
      <c r="R39" s="25">
        <v>3</v>
      </c>
      <c r="T39" s="8"/>
      <c r="U39" s="8"/>
      <c r="V39" s="8"/>
    </row>
    <row r="40" spans="1:43" x14ac:dyDescent="0.25">
      <c r="A40" s="3">
        <v>-17</v>
      </c>
      <c r="B40" s="3">
        <f t="shared" si="17"/>
        <v>-17</v>
      </c>
      <c r="C40" s="4">
        <f t="shared" si="18"/>
        <v>0.20915800257800291</v>
      </c>
      <c r="D40" s="3">
        <v>-17</v>
      </c>
      <c r="E40" s="3">
        <f t="shared" si="19"/>
        <v>-17</v>
      </c>
      <c r="F40" s="4">
        <f t="shared" si="20"/>
        <v>0.41831600515600581</v>
      </c>
      <c r="G40" s="3">
        <v>-17</v>
      </c>
      <c r="H40" s="3">
        <f t="shared" si="21"/>
        <v>-17</v>
      </c>
      <c r="I40" s="4">
        <f t="shared" si="22"/>
        <v>0.62747400773400874</v>
      </c>
      <c r="J40" s="3">
        <v>-17</v>
      </c>
      <c r="K40" s="3">
        <f t="shared" si="23"/>
        <v>-17</v>
      </c>
      <c r="L40" s="4">
        <f t="shared" si="24"/>
        <v>0.83663201031201162</v>
      </c>
      <c r="M40" s="3">
        <v>-17</v>
      </c>
      <c r="N40" s="3">
        <f t="shared" si="25"/>
        <v>-17</v>
      </c>
      <c r="O40" s="4">
        <f t="shared" si="26"/>
        <v>1.0457900128900146</v>
      </c>
      <c r="P40" s="7">
        <v>0</v>
      </c>
      <c r="Q40" s="25">
        <f>INDEX(Data!$M$2:$M$21,MATCH($D$2&amp;R40,Data!$N$2:$N$21,0))</f>
        <v>8</v>
      </c>
      <c r="R40" s="25">
        <v>4</v>
      </c>
      <c r="T40" s="8"/>
      <c r="U40" s="8"/>
      <c r="V40" s="8"/>
    </row>
    <row r="41" spans="1:43" x14ac:dyDescent="0.25">
      <c r="A41" s="3">
        <v>-16</v>
      </c>
      <c r="B41" s="3">
        <f t="shared" si="17"/>
        <v>-16</v>
      </c>
      <c r="C41" s="4">
        <f t="shared" si="18"/>
        <v>0.2706705664732254</v>
      </c>
      <c r="D41" s="3">
        <v>-16</v>
      </c>
      <c r="E41" s="3">
        <f t="shared" si="19"/>
        <v>-16</v>
      </c>
      <c r="F41" s="4">
        <f t="shared" si="20"/>
        <v>0.54134113294645081</v>
      </c>
      <c r="G41" s="3">
        <v>-16</v>
      </c>
      <c r="H41" s="3">
        <f t="shared" si="21"/>
        <v>-16</v>
      </c>
      <c r="I41" s="4">
        <f t="shared" si="22"/>
        <v>0.81201169941967621</v>
      </c>
      <c r="J41" s="3">
        <v>-16</v>
      </c>
      <c r="K41" s="3">
        <f t="shared" si="23"/>
        <v>-16</v>
      </c>
      <c r="L41" s="4">
        <f t="shared" si="24"/>
        <v>1.0826822658929016</v>
      </c>
      <c r="M41" s="3">
        <v>-16</v>
      </c>
      <c r="N41" s="3">
        <f t="shared" si="25"/>
        <v>-16</v>
      </c>
      <c r="O41" s="4">
        <f t="shared" si="26"/>
        <v>1.353352832366127</v>
      </c>
      <c r="P41" s="7">
        <v>0</v>
      </c>
      <c r="Q41" s="25">
        <f>INDEX(Data!$M$2:$M$21,MATCH($D$2&amp;R41,Data!$N$2:$N$21,0))</f>
        <v>10</v>
      </c>
      <c r="R41" s="25">
        <v>5</v>
      </c>
      <c r="T41" s="8"/>
      <c r="U41" s="8"/>
      <c r="V41" s="8"/>
    </row>
    <row r="42" spans="1:43" x14ac:dyDescent="0.25">
      <c r="A42" s="3">
        <v>-15</v>
      </c>
      <c r="B42" s="3">
        <f t="shared" si="17"/>
        <v>-15</v>
      </c>
      <c r="C42" s="4">
        <f t="shared" si="18"/>
        <v>0.34484324778750564</v>
      </c>
      <c r="D42" s="3">
        <v>-15</v>
      </c>
      <c r="E42" s="3">
        <f t="shared" si="19"/>
        <v>-15</v>
      </c>
      <c r="F42" s="4">
        <f t="shared" si="20"/>
        <v>0.68968649557501127</v>
      </c>
      <c r="G42" s="3">
        <v>-15</v>
      </c>
      <c r="H42" s="3">
        <f t="shared" si="21"/>
        <v>-15</v>
      </c>
      <c r="I42" s="4">
        <f t="shared" si="22"/>
        <v>1.0345297433625169</v>
      </c>
      <c r="J42" s="3">
        <v>-15</v>
      </c>
      <c r="K42" s="3">
        <f t="shared" si="23"/>
        <v>-15</v>
      </c>
      <c r="L42" s="4">
        <f t="shared" si="24"/>
        <v>1.3793729911500225</v>
      </c>
      <c r="M42" s="3">
        <v>-15</v>
      </c>
      <c r="N42" s="3">
        <f t="shared" si="25"/>
        <v>-15</v>
      </c>
      <c r="O42" s="4">
        <f t="shared" si="26"/>
        <v>1.7242162389375282</v>
      </c>
      <c r="P42" s="7">
        <v>0</v>
      </c>
      <c r="Q42" s="24"/>
      <c r="R42" s="8"/>
      <c r="T42" s="8"/>
      <c r="U42" s="8"/>
      <c r="V42" s="8"/>
    </row>
    <row r="43" spans="1:43" x14ac:dyDescent="0.25">
      <c r="A43" s="3">
        <v>-14</v>
      </c>
      <c r="B43" s="3">
        <f t="shared" si="17"/>
        <v>-14</v>
      </c>
      <c r="C43" s="4">
        <f t="shared" si="18"/>
        <v>0.43253033365977461</v>
      </c>
      <c r="D43" s="3">
        <v>-14</v>
      </c>
      <c r="E43" s="3">
        <f t="shared" si="19"/>
        <v>-14</v>
      </c>
      <c r="F43" s="4">
        <f t="shared" si="20"/>
        <v>0.86506066731954923</v>
      </c>
      <c r="G43" s="3">
        <v>-14</v>
      </c>
      <c r="H43" s="3">
        <f t="shared" si="21"/>
        <v>-14</v>
      </c>
      <c r="I43" s="4">
        <f t="shared" si="22"/>
        <v>1.2975910009793239</v>
      </c>
      <c r="J43" s="3">
        <v>-14</v>
      </c>
      <c r="K43" s="3">
        <f t="shared" si="23"/>
        <v>-14</v>
      </c>
      <c r="L43" s="4">
        <f t="shared" si="24"/>
        <v>1.7301213346390985</v>
      </c>
      <c r="M43" s="3">
        <v>-14</v>
      </c>
      <c r="N43" s="3">
        <f t="shared" si="25"/>
        <v>-14</v>
      </c>
      <c r="O43" s="4">
        <f t="shared" si="26"/>
        <v>2.162651668298873</v>
      </c>
      <c r="P43" s="7">
        <v>0</v>
      </c>
      <c r="Q43" s="24"/>
      <c r="R43" s="8"/>
      <c r="T43" s="8"/>
      <c r="U43" s="8"/>
      <c r="V43" s="8"/>
    </row>
    <row r="44" spans="1:43" x14ac:dyDescent="0.25">
      <c r="A44" s="3">
        <v>-13</v>
      </c>
      <c r="B44" s="3">
        <f t="shared" si="17"/>
        <v>-13</v>
      </c>
      <c r="C44" s="4">
        <f t="shared" si="18"/>
        <v>0.5341036704526867</v>
      </c>
      <c r="D44" s="3">
        <v>-13</v>
      </c>
      <c r="E44" s="3">
        <f t="shared" si="19"/>
        <v>-13</v>
      </c>
      <c r="F44" s="4">
        <f t="shared" si="20"/>
        <v>1.0682073409053734</v>
      </c>
      <c r="G44" s="3">
        <v>-13</v>
      </c>
      <c r="H44" s="3">
        <f t="shared" si="21"/>
        <v>-13</v>
      </c>
      <c r="I44" s="4">
        <f t="shared" si="22"/>
        <v>1.6023110113580601</v>
      </c>
      <c r="J44" s="3">
        <v>-13</v>
      </c>
      <c r="K44" s="3">
        <f t="shared" si="23"/>
        <v>-13</v>
      </c>
      <c r="L44" s="4">
        <f t="shared" si="24"/>
        <v>2.1364146818107468</v>
      </c>
      <c r="M44" s="3">
        <v>-13</v>
      </c>
      <c r="N44" s="3">
        <f t="shared" si="25"/>
        <v>-13</v>
      </c>
      <c r="O44" s="4">
        <f t="shared" si="26"/>
        <v>2.6705183522634335</v>
      </c>
      <c r="P44" s="7">
        <v>0</v>
      </c>
      <c r="Q44" s="24"/>
      <c r="R44" s="8"/>
      <c r="T44" s="8"/>
      <c r="U44" s="8"/>
      <c r="V44" s="8"/>
    </row>
    <row r="45" spans="1:43" x14ac:dyDescent="0.25">
      <c r="A45" s="3">
        <v>-12</v>
      </c>
      <c r="B45" s="3">
        <f t="shared" si="17"/>
        <v>-12</v>
      </c>
      <c r="C45" s="4">
        <f t="shared" si="18"/>
        <v>0.64930493471669948</v>
      </c>
      <c r="D45" s="3">
        <v>-12</v>
      </c>
      <c r="E45" s="3">
        <f t="shared" si="19"/>
        <v>-12</v>
      </c>
      <c r="F45" s="4">
        <f t="shared" si="20"/>
        <v>1.298609869433399</v>
      </c>
      <c r="G45" s="3">
        <v>-12</v>
      </c>
      <c r="H45" s="3">
        <f t="shared" si="21"/>
        <v>-12</v>
      </c>
      <c r="I45" s="4">
        <f t="shared" si="22"/>
        <v>1.9479148041500984</v>
      </c>
      <c r="J45" s="3">
        <v>-12</v>
      </c>
      <c r="K45" s="3">
        <f t="shared" si="23"/>
        <v>-12</v>
      </c>
      <c r="L45" s="4">
        <f t="shared" si="24"/>
        <v>2.5972197388667979</v>
      </c>
      <c r="M45" s="3">
        <v>-12</v>
      </c>
      <c r="N45" s="3">
        <f t="shared" si="25"/>
        <v>-12</v>
      </c>
      <c r="O45" s="4">
        <f t="shared" si="26"/>
        <v>3.2465246735834974</v>
      </c>
      <c r="P45" s="7">
        <v>0</v>
      </c>
      <c r="Q45" s="24"/>
      <c r="R45" s="8"/>
      <c r="T45" s="8"/>
      <c r="U45" s="8"/>
      <c r="V45" s="8"/>
    </row>
    <row r="46" spans="1:43" x14ac:dyDescent="0.25">
      <c r="A46" s="3">
        <v>-11</v>
      </c>
      <c r="B46" s="3">
        <f t="shared" si="17"/>
        <v>-11</v>
      </c>
      <c r="C46" s="4">
        <f t="shared" si="18"/>
        <v>0.77711625502472825</v>
      </c>
      <c r="D46" s="3">
        <v>-11</v>
      </c>
      <c r="E46" s="3">
        <f t="shared" si="19"/>
        <v>-11</v>
      </c>
      <c r="F46" s="4">
        <f t="shared" si="20"/>
        <v>1.5542325100494565</v>
      </c>
      <c r="G46" s="3">
        <v>-11</v>
      </c>
      <c r="H46" s="3">
        <f t="shared" si="21"/>
        <v>-11</v>
      </c>
      <c r="I46" s="4">
        <f t="shared" si="22"/>
        <v>2.3313487650741846</v>
      </c>
      <c r="J46" s="3">
        <v>-11</v>
      </c>
      <c r="K46" s="3">
        <f t="shared" si="23"/>
        <v>-11</v>
      </c>
      <c r="L46" s="4">
        <f t="shared" si="24"/>
        <v>3.108465020098913</v>
      </c>
      <c r="M46" s="3">
        <v>-11</v>
      </c>
      <c r="N46" s="3">
        <f t="shared" si="25"/>
        <v>-11</v>
      </c>
      <c r="O46" s="4">
        <f t="shared" si="26"/>
        <v>3.8855812751236414</v>
      </c>
      <c r="P46" s="7">
        <v>0</v>
      </c>
      <c r="Q46" s="24"/>
      <c r="R46" s="8"/>
      <c r="T46" s="8"/>
      <c r="U46" s="8"/>
      <c r="V46" s="8"/>
    </row>
    <row r="47" spans="1:43" x14ac:dyDescent="0.25">
      <c r="A47" s="3">
        <v>-10</v>
      </c>
      <c r="B47" s="3">
        <f t="shared" si="17"/>
        <v>-10</v>
      </c>
      <c r="C47" s="4">
        <f t="shared" si="18"/>
        <v>0.93566672354322855</v>
      </c>
      <c r="D47" s="3">
        <v>-10</v>
      </c>
      <c r="E47" s="3">
        <f t="shared" si="19"/>
        <v>-10</v>
      </c>
      <c r="F47" s="4">
        <f t="shared" si="20"/>
        <v>1.8713334470864571</v>
      </c>
      <c r="G47" s="3">
        <v>-10</v>
      </c>
      <c r="H47" s="3">
        <f t="shared" si="21"/>
        <v>-10</v>
      </c>
      <c r="I47" s="4">
        <f t="shared" si="22"/>
        <v>2.8070001706296854</v>
      </c>
      <c r="J47" s="3">
        <v>-10</v>
      </c>
      <c r="K47" s="3">
        <f t="shared" si="23"/>
        <v>-10</v>
      </c>
      <c r="L47" s="4">
        <f t="shared" si="24"/>
        <v>3.7426668941729142</v>
      </c>
      <c r="M47" s="3">
        <v>-10</v>
      </c>
      <c r="N47" s="3">
        <f t="shared" si="25"/>
        <v>-10</v>
      </c>
      <c r="O47" s="4">
        <f t="shared" si="26"/>
        <v>4.6783336177161425</v>
      </c>
      <c r="P47" s="7">
        <v>0.1</v>
      </c>
      <c r="Q47" s="24"/>
      <c r="R47" s="8"/>
      <c r="T47" s="8"/>
      <c r="U47" s="8"/>
      <c r="V47" s="8"/>
    </row>
    <row r="48" spans="1:43" x14ac:dyDescent="0.25">
      <c r="A48" s="3">
        <v>-9</v>
      </c>
      <c r="B48" s="3">
        <f t="shared" si="17"/>
        <v>-9</v>
      </c>
      <c r="C48" s="4">
        <f t="shared" si="18"/>
        <v>1.1021919820706905</v>
      </c>
      <c r="D48" s="3">
        <v>-9</v>
      </c>
      <c r="E48" s="3">
        <f t="shared" si="19"/>
        <v>-9</v>
      </c>
      <c r="F48" s="4">
        <f t="shared" si="20"/>
        <v>2.2043839641413809</v>
      </c>
      <c r="G48" s="3">
        <v>-9</v>
      </c>
      <c r="H48" s="3">
        <f t="shared" si="21"/>
        <v>-9</v>
      </c>
      <c r="I48" s="4">
        <f t="shared" si="22"/>
        <v>3.3065759462120714</v>
      </c>
      <c r="J48" s="3">
        <v>-9</v>
      </c>
      <c r="K48" s="3">
        <f t="shared" si="23"/>
        <v>-9</v>
      </c>
      <c r="L48" s="4">
        <f t="shared" si="24"/>
        <v>4.4087679282827619</v>
      </c>
      <c r="M48" s="3">
        <v>-9</v>
      </c>
      <c r="N48" s="3">
        <f t="shared" si="25"/>
        <v>-9</v>
      </c>
      <c r="O48" s="4">
        <f t="shared" si="26"/>
        <v>5.5109599103534519</v>
      </c>
      <c r="P48" s="7">
        <v>0.2</v>
      </c>
      <c r="Q48" s="24"/>
      <c r="R48" s="8"/>
      <c r="T48" s="8"/>
      <c r="U48" s="8"/>
      <c r="V48" s="8"/>
    </row>
    <row r="49" spans="1:22" x14ac:dyDescent="0.25">
      <c r="A49" s="3">
        <v>-8</v>
      </c>
      <c r="B49" s="3">
        <f t="shared" si="17"/>
        <v>-8</v>
      </c>
      <c r="C49" s="4">
        <f t="shared" si="18"/>
        <v>1.2930613194252669</v>
      </c>
      <c r="D49" s="3">
        <v>-8</v>
      </c>
      <c r="E49" s="3">
        <f t="shared" si="19"/>
        <v>-8</v>
      </c>
      <c r="F49" s="4">
        <f t="shared" si="20"/>
        <v>2.5861226388505338</v>
      </c>
      <c r="G49" s="3">
        <v>-8</v>
      </c>
      <c r="H49" s="3">
        <f t="shared" si="21"/>
        <v>-8</v>
      </c>
      <c r="I49" s="4">
        <f t="shared" si="22"/>
        <v>3.8791839582758003</v>
      </c>
      <c r="J49" s="3">
        <v>-8</v>
      </c>
      <c r="K49" s="3">
        <f t="shared" si="23"/>
        <v>-8</v>
      </c>
      <c r="L49" s="4">
        <f t="shared" si="24"/>
        <v>5.1722452777010677</v>
      </c>
      <c r="M49" s="3">
        <v>-8</v>
      </c>
      <c r="N49" s="3">
        <f t="shared" si="25"/>
        <v>-8</v>
      </c>
      <c r="O49" s="4">
        <f t="shared" si="26"/>
        <v>6.4653065971263342</v>
      </c>
      <c r="P49" s="7">
        <v>0.4</v>
      </c>
      <c r="Q49" s="24"/>
      <c r="R49" s="8"/>
      <c r="T49" s="8"/>
      <c r="U49" s="8"/>
      <c r="V49" s="8"/>
    </row>
    <row r="50" spans="1:22" x14ac:dyDescent="0.25">
      <c r="A50" s="3">
        <v>-7</v>
      </c>
      <c r="B50" s="3">
        <f t="shared" si="17"/>
        <v>-7</v>
      </c>
      <c r="C50" s="4">
        <f t="shared" si="18"/>
        <v>1.5238815023806964</v>
      </c>
      <c r="D50" s="3">
        <v>-7</v>
      </c>
      <c r="E50" s="3">
        <f t="shared" si="19"/>
        <v>-7</v>
      </c>
      <c r="F50" s="4">
        <f t="shared" si="20"/>
        <v>3.0477630047613928</v>
      </c>
      <c r="G50" s="3">
        <v>-7</v>
      </c>
      <c r="H50" s="3">
        <f t="shared" si="21"/>
        <v>-7</v>
      </c>
      <c r="I50" s="4">
        <f t="shared" si="22"/>
        <v>4.5716445071420893</v>
      </c>
      <c r="J50" s="3">
        <v>-7</v>
      </c>
      <c r="K50" s="3">
        <f t="shared" si="23"/>
        <v>-7</v>
      </c>
      <c r="L50" s="4">
        <f t="shared" si="24"/>
        <v>6.0955260095227857</v>
      </c>
      <c r="M50" s="3">
        <v>-7</v>
      </c>
      <c r="N50" s="3">
        <f t="shared" si="25"/>
        <v>-7</v>
      </c>
      <c r="O50" s="4">
        <f t="shared" si="26"/>
        <v>7.6194075119034812</v>
      </c>
      <c r="P50" s="7">
        <v>0.8</v>
      </c>
      <c r="Q50" s="24"/>
      <c r="R50" s="8"/>
      <c r="T50" s="8"/>
      <c r="U50" s="8"/>
      <c r="V50" s="8"/>
    </row>
    <row r="51" spans="1:22" x14ac:dyDescent="0.25">
      <c r="A51" s="3">
        <v>-6</v>
      </c>
      <c r="B51" s="3">
        <f t="shared" si="17"/>
        <v>-6</v>
      </c>
      <c r="C51" s="4">
        <f t="shared" si="18"/>
        <v>1.7096792039780146</v>
      </c>
      <c r="D51" s="3">
        <v>-6</v>
      </c>
      <c r="E51" s="3">
        <f t="shared" si="19"/>
        <v>-6</v>
      </c>
      <c r="F51" s="4">
        <f t="shared" si="20"/>
        <v>3.4193584079560293</v>
      </c>
      <c r="G51" s="3">
        <v>-6</v>
      </c>
      <c r="H51" s="3">
        <f t="shared" si="21"/>
        <v>-6</v>
      </c>
      <c r="I51" s="4">
        <f t="shared" si="22"/>
        <v>5.1290376119340433</v>
      </c>
      <c r="J51" s="3">
        <v>-6</v>
      </c>
      <c r="K51" s="3">
        <f t="shared" si="23"/>
        <v>-6</v>
      </c>
      <c r="L51" s="4">
        <f t="shared" si="24"/>
        <v>6.8387168159120586</v>
      </c>
      <c r="M51" s="3">
        <v>-6</v>
      </c>
      <c r="N51" s="3">
        <f t="shared" si="25"/>
        <v>-6</v>
      </c>
      <c r="O51" s="4">
        <f t="shared" si="26"/>
        <v>8.5483960198900739</v>
      </c>
      <c r="P51" s="7">
        <v>1</v>
      </c>
      <c r="Q51" s="24"/>
      <c r="R51" s="8"/>
      <c r="T51" s="8"/>
      <c r="U51" s="8"/>
      <c r="V51" s="8"/>
    </row>
    <row r="52" spans="1:22" x14ac:dyDescent="0.25">
      <c r="A52" s="3">
        <v>-5</v>
      </c>
      <c r="B52" s="3">
        <f t="shared" si="17"/>
        <v>-5</v>
      </c>
      <c r="C52" s="4">
        <f t="shared" si="18"/>
        <v>1.8451551247973292</v>
      </c>
      <c r="D52" s="3">
        <v>-5</v>
      </c>
      <c r="E52" s="3">
        <f t="shared" si="19"/>
        <v>-5</v>
      </c>
      <c r="F52" s="4">
        <f t="shared" si="20"/>
        <v>3.6903102495946585</v>
      </c>
      <c r="G52" s="3">
        <v>-5</v>
      </c>
      <c r="H52" s="3">
        <f t="shared" si="21"/>
        <v>-5</v>
      </c>
      <c r="I52" s="4">
        <f t="shared" si="22"/>
        <v>5.5354653743919879</v>
      </c>
      <c r="J52" s="3">
        <v>-5</v>
      </c>
      <c r="K52" s="3">
        <f t="shared" si="23"/>
        <v>-5</v>
      </c>
      <c r="L52" s="4">
        <f t="shared" si="24"/>
        <v>7.380620499189317</v>
      </c>
      <c r="M52" s="3">
        <v>-5</v>
      </c>
      <c r="N52" s="3">
        <f t="shared" si="25"/>
        <v>-5</v>
      </c>
      <c r="O52" s="4">
        <f t="shared" si="26"/>
        <v>9.225775623986646</v>
      </c>
      <c r="P52" s="7">
        <v>1</v>
      </c>
      <c r="Q52" s="24"/>
      <c r="R52" s="8"/>
      <c r="T52" s="8"/>
      <c r="U52" s="8"/>
      <c r="V52" s="8"/>
    </row>
    <row r="53" spans="1:22" x14ac:dyDescent="0.25">
      <c r="A53" s="3">
        <v>-4</v>
      </c>
      <c r="B53" s="3">
        <f t="shared" si="17"/>
        <v>-4</v>
      </c>
      <c r="C53" s="4">
        <f t="shared" si="18"/>
        <v>1.9249938051691911</v>
      </c>
      <c r="D53" s="3">
        <v>-4</v>
      </c>
      <c r="E53" s="3">
        <f t="shared" si="19"/>
        <v>-4</v>
      </c>
      <c r="F53" s="4">
        <f t="shared" si="20"/>
        <v>3.8499876103383821</v>
      </c>
      <c r="G53" s="3">
        <v>-4</v>
      </c>
      <c r="H53" s="3">
        <f t="shared" si="21"/>
        <v>-4</v>
      </c>
      <c r="I53" s="4">
        <f t="shared" si="22"/>
        <v>5.7749814155075736</v>
      </c>
      <c r="J53" s="3">
        <v>-4</v>
      </c>
      <c r="K53" s="3">
        <f t="shared" si="23"/>
        <v>-4</v>
      </c>
      <c r="L53" s="4">
        <f t="shared" si="24"/>
        <v>7.6999752206767642</v>
      </c>
      <c r="M53" s="3">
        <v>-4</v>
      </c>
      <c r="N53" s="3">
        <f t="shared" si="25"/>
        <v>-4</v>
      </c>
      <c r="O53" s="4">
        <f t="shared" si="26"/>
        <v>9.6249690258459548</v>
      </c>
      <c r="P53" s="7">
        <v>0.8</v>
      </c>
      <c r="Q53" s="24"/>
      <c r="R53" s="8"/>
      <c r="T53" s="8"/>
      <c r="U53" s="8"/>
      <c r="V53" s="8"/>
    </row>
    <row r="54" spans="1:22" x14ac:dyDescent="0.25">
      <c r="A54" s="3">
        <v>-3</v>
      </c>
      <c r="B54" s="3">
        <f t="shared" si="17"/>
        <v>-3</v>
      </c>
      <c r="C54" s="4">
        <f t="shared" si="18"/>
        <v>1.9682049847190553</v>
      </c>
      <c r="D54" s="3">
        <v>-3</v>
      </c>
      <c r="E54" s="3">
        <f t="shared" si="19"/>
        <v>-3</v>
      </c>
      <c r="F54" s="4">
        <f t="shared" si="20"/>
        <v>3.9364099694381105</v>
      </c>
      <c r="G54" s="3">
        <v>-3</v>
      </c>
      <c r="H54" s="3">
        <f t="shared" si="21"/>
        <v>-3</v>
      </c>
      <c r="I54" s="4">
        <f t="shared" si="22"/>
        <v>5.9046149541571653</v>
      </c>
      <c r="J54" s="3">
        <v>-3</v>
      </c>
      <c r="K54" s="3">
        <f t="shared" si="23"/>
        <v>-3</v>
      </c>
      <c r="L54" s="4">
        <f t="shared" si="24"/>
        <v>7.872819938876221</v>
      </c>
      <c r="M54" s="3">
        <v>-3</v>
      </c>
      <c r="N54" s="3">
        <f t="shared" si="25"/>
        <v>-3</v>
      </c>
      <c r="O54" s="4">
        <f t="shared" si="26"/>
        <v>9.8410249235952758</v>
      </c>
      <c r="P54" s="7">
        <v>0.52</v>
      </c>
      <c r="Q54" s="24"/>
      <c r="R54" s="8"/>
      <c r="T54" s="8"/>
      <c r="U54" s="8"/>
      <c r="V54" s="8"/>
    </row>
    <row r="55" spans="1:22" x14ac:dyDescent="0.25">
      <c r="A55" s="3">
        <v>-2</v>
      </c>
      <c r="B55" s="3">
        <f t="shared" si="17"/>
        <v>-2</v>
      </c>
      <c r="C55" s="4">
        <f t="shared" si="18"/>
        <v>1.9884664689526883</v>
      </c>
      <c r="D55" s="3">
        <v>-2</v>
      </c>
      <c r="E55" s="3">
        <f t="shared" si="19"/>
        <v>-2</v>
      </c>
      <c r="F55" s="4">
        <f t="shared" si="20"/>
        <v>3.9769329379053766</v>
      </c>
      <c r="G55" s="3">
        <v>-2</v>
      </c>
      <c r="H55" s="3">
        <f t="shared" si="21"/>
        <v>-2</v>
      </c>
      <c r="I55" s="4">
        <f t="shared" si="22"/>
        <v>5.9653994068580651</v>
      </c>
      <c r="J55" s="3">
        <v>-2</v>
      </c>
      <c r="K55" s="3">
        <f t="shared" si="23"/>
        <v>-2</v>
      </c>
      <c r="L55" s="4">
        <f t="shared" si="24"/>
        <v>7.9538658758107532</v>
      </c>
      <c r="M55" s="3">
        <v>-2</v>
      </c>
      <c r="N55" s="3">
        <f t="shared" si="25"/>
        <v>-2</v>
      </c>
      <c r="O55" s="4">
        <f t="shared" si="26"/>
        <v>9.9423323447634413</v>
      </c>
      <c r="P55" s="7">
        <v>0.25</v>
      </c>
      <c r="Q55" s="24"/>
      <c r="R55" s="8"/>
      <c r="T55" s="8"/>
      <c r="U55" s="8"/>
      <c r="V55" s="8"/>
    </row>
    <row r="56" spans="1:22" x14ac:dyDescent="0.25">
      <c r="A56" s="3">
        <v>-1</v>
      </c>
      <c r="B56" s="3">
        <f t="shared" si="17"/>
        <v>-1</v>
      </c>
      <c r="C56" s="4">
        <f t="shared" si="18"/>
        <v>2.002435876520487</v>
      </c>
      <c r="D56" s="3">
        <v>-1</v>
      </c>
      <c r="E56" s="3">
        <f t="shared" si="19"/>
        <v>-1</v>
      </c>
      <c r="F56" s="4">
        <f t="shared" si="20"/>
        <v>4.0048717530409741</v>
      </c>
      <c r="G56" s="3">
        <v>-1</v>
      </c>
      <c r="H56" s="3">
        <f t="shared" si="21"/>
        <v>-1</v>
      </c>
      <c r="I56" s="4">
        <f t="shared" si="22"/>
        <v>6.0073076295614616</v>
      </c>
      <c r="J56" s="3">
        <v>-1</v>
      </c>
      <c r="K56" s="3">
        <f t="shared" si="23"/>
        <v>-1</v>
      </c>
      <c r="L56" s="4">
        <f t="shared" si="24"/>
        <v>8.0097435060819482</v>
      </c>
      <c r="M56" s="3">
        <v>-1</v>
      </c>
      <c r="N56" s="3">
        <f t="shared" si="25"/>
        <v>-1</v>
      </c>
      <c r="O56" s="4">
        <f t="shared" si="26"/>
        <v>10.012179382602435</v>
      </c>
      <c r="P56" s="7">
        <v>0.09</v>
      </c>
      <c r="Q56" s="24"/>
      <c r="R56" s="8"/>
      <c r="T56" s="8"/>
      <c r="U56" s="8"/>
      <c r="V56" s="8"/>
    </row>
    <row r="57" spans="1:22" x14ac:dyDescent="0.25">
      <c r="A57" s="3">
        <v>0</v>
      </c>
      <c r="B57" s="3">
        <f t="shared" si="17"/>
        <v>0</v>
      </c>
      <c r="C57" s="4">
        <f t="shared" si="18"/>
        <v>2.0099999999999998</v>
      </c>
      <c r="D57" s="3">
        <v>0</v>
      </c>
      <c r="E57" s="3">
        <f t="shared" si="19"/>
        <v>0</v>
      </c>
      <c r="F57" s="4">
        <f t="shared" si="20"/>
        <v>4.0199999999999996</v>
      </c>
      <c r="G57" s="3">
        <v>0</v>
      </c>
      <c r="H57" s="3">
        <f t="shared" si="21"/>
        <v>0</v>
      </c>
      <c r="I57" s="4">
        <f t="shared" si="22"/>
        <v>6.03</v>
      </c>
      <c r="J57" s="3">
        <v>0</v>
      </c>
      <c r="K57" s="3">
        <f t="shared" si="23"/>
        <v>0</v>
      </c>
      <c r="L57" s="4">
        <f t="shared" si="24"/>
        <v>8.0399999999999991</v>
      </c>
      <c r="M57" s="3">
        <v>0</v>
      </c>
      <c r="N57" s="3">
        <f t="shared" si="25"/>
        <v>0</v>
      </c>
      <c r="O57" s="4">
        <f t="shared" si="26"/>
        <v>10.050000000000001</v>
      </c>
      <c r="P57" s="7">
        <v>0.05</v>
      </c>
      <c r="Q57" s="24"/>
      <c r="R57" s="8"/>
      <c r="T57" s="8"/>
      <c r="U57" s="8"/>
      <c r="V57" s="8"/>
    </row>
    <row r="58" spans="1:22" x14ac:dyDescent="0.25">
      <c r="A58" s="3">
        <v>1</v>
      </c>
      <c r="B58" s="3">
        <f t="shared" si="17"/>
        <v>1</v>
      </c>
      <c r="C58" s="4">
        <f t="shared" si="18"/>
        <v>2.002435876520487</v>
      </c>
      <c r="D58" s="3">
        <v>1</v>
      </c>
      <c r="E58" s="3">
        <f t="shared" si="19"/>
        <v>1</v>
      </c>
      <c r="F58" s="4">
        <f t="shared" si="20"/>
        <v>4.0048717530409741</v>
      </c>
      <c r="G58" s="3">
        <v>1</v>
      </c>
      <c r="H58" s="3">
        <f t="shared" si="21"/>
        <v>1</v>
      </c>
      <c r="I58" s="4">
        <f t="shared" si="22"/>
        <v>6.0073076295614616</v>
      </c>
      <c r="J58" s="3">
        <v>1</v>
      </c>
      <c r="K58" s="3">
        <f t="shared" si="23"/>
        <v>1</v>
      </c>
      <c r="L58" s="4">
        <f t="shared" si="24"/>
        <v>8.0097435060819482</v>
      </c>
      <c r="M58" s="3">
        <v>1</v>
      </c>
      <c r="N58" s="3">
        <f t="shared" si="25"/>
        <v>1</v>
      </c>
      <c r="O58" s="4">
        <f t="shared" si="26"/>
        <v>10.012179382602435</v>
      </c>
      <c r="P58" s="7">
        <v>0.09</v>
      </c>
      <c r="Q58" s="24"/>
      <c r="R58" s="8"/>
      <c r="T58" s="8"/>
      <c r="U58" s="8"/>
      <c r="V58" s="8"/>
    </row>
    <row r="59" spans="1:22" x14ac:dyDescent="0.25">
      <c r="A59" s="3">
        <v>2</v>
      </c>
      <c r="B59" s="3">
        <f t="shared" si="17"/>
        <v>2</v>
      </c>
      <c r="C59" s="4">
        <f t="shared" si="18"/>
        <v>1.9884664689526883</v>
      </c>
      <c r="D59" s="3">
        <v>2</v>
      </c>
      <c r="E59" s="3">
        <f t="shared" si="19"/>
        <v>2</v>
      </c>
      <c r="F59" s="4">
        <f t="shared" si="20"/>
        <v>3.9769329379053766</v>
      </c>
      <c r="G59" s="3">
        <v>2</v>
      </c>
      <c r="H59" s="3">
        <f t="shared" si="21"/>
        <v>2</v>
      </c>
      <c r="I59" s="4">
        <f t="shared" si="22"/>
        <v>5.9653994068580651</v>
      </c>
      <c r="J59" s="3">
        <v>2</v>
      </c>
      <c r="K59" s="3">
        <f t="shared" si="23"/>
        <v>2</v>
      </c>
      <c r="L59" s="4">
        <f t="shared" si="24"/>
        <v>7.9538658758107532</v>
      </c>
      <c r="M59" s="3">
        <v>2</v>
      </c>
      <c r="N59" s="3">
        <f t="shared" si="25"/>
        <v>2</v>
      </c>
      <c r="O59" s="4">
        <f t="shared" si="26"/>
        <v>9.9423323447634413</v>
      </c>
      <c r="P59" s="7">
        <v>0.25</v>
      </c>
      <c r="Q59" s="24"/>
      <c r="R59" s="8"/>
      <c r="T59" s="8"/>
      <c r="U59" s="8"/>
      <c r="V59" s="8"/>
    </row>
    <row r="60" spans="1:22" x14ac:dyDescent="0.25">
      <c r="A60" s="3">
        <v>3</v>
      </c>
      <c r="B60" s="3">
        <f t="shared" si="17"/>
        <v>3</v>
      </c>
      <c r="C60" s="4">
        <f t="shared" si="18"/>
        <v>1.9682049847190553</v>
      </c>
      <c r="D60" s="3">
        <v>3</v>
      </c>
      <c r="E60" s="3">
        <f t="shared" si="19"/>
        <v>3</v>
      </c>
      <c r="F60" s="4">
        <f t="shared" si="20"/>
        <v>3.9364099694381105</v>
      </c>
      <c r="G60" s="3">
        <v>3</v>
      </c>
      <c r="H60" s="3">
        <f t="shared" si="21"/>
        <v>3</v>
      </c>
      <c r="I60" s="4">
        <f t="shared" si="22"/>
        <v>5.9046149541571653</v>
      </c>
      <c r="J60" s="3">
        <v>3</v>
      </c>
      <c r="K60" s="3">
        <f t="shared" si="23"/>
        <v>3</v>
      </c>
      <c r="L60" s="4">
        <f t="shared" si="24"/>
        <v>7.872819938876221</v>
      </c>
      <c r="M60" s="3">
        <v>3</v>
      </c>
      <c r="N60" s="3">
        <f t="shared" si="25"/>
        <v>3</v>
      </c>
      <c r="O60" s="4">
        <f t="shared" si="26"/>
        <v>9.8410249235952758</v>
      </c>
      <c r="P60" s="7">
        <v>0.52</v>
      </c>
      <c r="Q60" s="24"/>
      <c r="R60" s="8"/>
      <c r="T60" s="8"/>
      <c r="U60" s="8"/>
      <c r="V60" s="8"/>
    </row>
    <row r="61" spans="1:22" x14ac:dyDescent="0.25">
      <c r="A61" s="3">
        <v>4</v>
      </c>
      <c r="B61" s="3">
        <f t="shared" si="17"/>
        <v>4</v>
      </c>
      <c r="C61" s="4">
        <f t="shared" si="18"/>
        <v>1.9249938051691911</v>
      </c>
      <c r="D61" s="3">
        <v>4</v>
      </c>
      <c r="E61" s="3">
        <f t="shared" si="19"/>
        <v>4</v>
      </c>
      <c r="F61" s="4">
        <f t="shared" si="20"/>
        <v>3.8499876103383821</v>
      </c>
      <c r="G61" s="3">
        <v>4</v>
      </c>
      <c r="H61" s="3">
        <f t="shared" si="21"/>
        <v>4</v>
      </c>
      <c r="I61" s="4">
        <f t="shared" si="22"/>
        <v>5.7749814155075736</v>
      </c>
      <c r="J61" s="3">
        <v>4</v>
      </c>
      <c r="K61" s="3">
        <f t="shared" si="23"/>
        <v>4</v>
      </c>
      <c r="L61" s="4">
        <f t="shared" si="24"/>
        <v>7.6999752206767642</v>
      </c>
      <c r="M61" s="3">
        <v>4</v>
      </c>
      <c r="N61" s="3">
        <f t="shared" si="25"/>
        <v>4</v>
      </c>
      <c r="O61" s="4">
        <f t="shared" si="26"/>
        <v>9.6249690258459548</v>
      </c>
      <c r="P61" s="7">
        <v>0.8</v>
      </c>
      <c r="Q61" s="24"/>
      <c r="R61" s="8"/>
      <c r="T61" s="8"/>
      <c r="U61" s="8"/>
      <c r="V61" s="8"/>
    </row>
    <row r="62" spans="1:22" x14ac:dyDescent="0.25">
      <c r="A62" s="3">
        <v>5</v>
      </c>
      <c r="B62" s="3">
        <f t="shared" si="17"/>
        <v>5</v>
      </c>
      <c r="C62" s="4">
        <f t="shared" si="18"/>
        <v>1.8451551247973292</v>
      </c>
      <c r="D62" s="3">
        <v>5</v>
      </c>
      <c r="E62" s="3">
        <f t="shared" si="19"/>
        <v>5</v>
      </c>
      <c r="F62" s="4">
        <f t="shared" si="20"/>
        <v>3.6903102495946585</v>
      </c>
      <c r="G62" s="3">
        <v>5</v>
      </c>
      <c r="H62" s="3">
        <f t="shared" si="21"/>
        <v>5</v>
      </c>
      <c r="I62" s="4">
        <f t="shared" si="22"/>
        <v>5.5354653743919879</v>
      </c>
      <c r="J62" s="3">
        <v>5</v>
      </c>
      <c r="K62" s="3">
        <f t="shared" si="23"/>
        <v>5</v>
      </c>
      <c r="L62" s="4">
        <f t="shared" si="24"/>
        <v>7.380620499189317</v>
      </c>
      <c r="M62" s="3">
        <v>5</v>
      </c>
      <c r="N62" s="3">
        <f t="shared" si="25"/>
        <v>5</v>
      </c>
      <c r="O62" s="4">
        <f t="shared" si="26"/>
        <v>9.225775623986646</v>
      </c>
      <c r="P62" s="7">
        <v>1</v>
      </c>
      <c r="Q62" s="24"/>
      <c r="R62" s="8"/>
      <c r="T62" s="8"/>
      <c r="U62" s="8"/>
      <c r="V62" s="8"/>
    </row>
    <row r="63" spans="1:22" x14ac:dyDescent="0.25">
      <c r="A63" s="3">
        <v>6</v>
      </c>
      <c r="B63" s="3">
        <f t="shared" si="17"/>
        <v>6</v>
      </c>
      <c r="C63" s="4">
        <f t="shared" si="18"/>
        <v>1.7096792039780146</v>
      </c>
      <c r="D63" s="3">
        <v>6</v>
      </c>
      <c r="E63" s="3">
        <f t="shared" si="19"/>
        <v>6</v>
      </c>
      <c r="F63" s="4">
        <f t="shared" si="20"/>
        <v>3.4193584079560293</v>
      </c>
      <c r="G63" s="3">
        <v>6</v>
      </c>
      <c r="H63" s="3">
        <f t="shared" si="21"/>
        <v>6</v>
      </c>
      <c r="I63" s="4">
        <f t="shared" si="22"/>
        <v>5.1290376119340433</v>
      </c>
      <c r="J63" s="3">
        <v>6</v>
      </c>
      <c r="K63" s="3">
        <f t="shared" si="23"/>
        <v>6</v>
      </c>
      <c r="L63" s="4">
        <f t="shared" si="24"/>
        <v>6.8387168159120586</v>
      </c>
      <c r="M63" s="3">
        <v>6</v>
      </c>
      <c r="N63" s="3">
        <f t="shared" si="25"/>
        <v>6</v>
      </c>
      <c r="O63" s="4">
        <f t="shared" si="26"/>
        <v>8.5483960198900739</v>
      </c>
      <c r="P63" s="7">
        <v>1</v>
      </c>
      <c r="Q63" s="24"/>
      <c r="R63" s="8"/>
      <c r="T63" s="8"/>
      <c r="U63" s="8"/>
      <c r="V63" s="8"/>
    </row>
    <row r="64" spans="1:22" x14ac:dyDescent="0.25">
      <c r="A64" s="3">
        <v>7</v>
      </c>
      <c r="B64" s="3">
        <f t="shared" si="17"/>
        <v>7</v>
      </c>
      <c r="C64" s="4">
        <f t="shared" si="18"/>
        <v>1.5238815023806964</v>
      </c>
      <c r="D64" s="3">
        <v>7</v>
      </c>
      <c r="E64" s="3">
        <f t="shared" si="19"/>
        <v>7</v>
      </c>
      <c r="F64" s="4">
        <f t="shared" si="20"/>
        <v>3.0477630047613928</v>
      </c>
      <c r="G64" s="3">
        <v>7</v>
      </c>
      <c r="H64" s="3">
        <f t="shared" si="21"/>
        <v>7</v>
      </c>
      <c r="I64" s="4">
        <f t="shared" si="22"/>
        <v>4.5716445071420893</v>
      </c>
      <c r="J64" s="3">
        <v>7</v>
      </c>
      <c r="K64" s="3">
        <f t="shared" si="23"/>
        <v>7</v>
      </c>
      <c r="L64" s="4">
        <f t="shared" si="24"/>
        <v>6.0955260095227857</v>
      </c>
      <c r="M64" s="3">
        <v>7</v>
      </c>
      <c r="N64" s="3">
        <f t="shared" si="25"/>
        <v>7</v>
      </c>
      <c r="O64" s="4">
        <f t="shared" si="26"/>
        <v>7.6194075119034812</v>
      </c>
      <c r="P64" s="7">
        <v>0.8</v>
      </c>
      <c r="Q64" s="24"/>
      <c r="R64" s="8"/>
      <c r="T64" s="8"/>
      <c r="U64" s="8"/>
      <c r="V64" s="8"/>
    </row>
    <row r="65" spans="1:24" x14ac:dyDescent="0.25">
      <c r="A65" s="3">
        <v>8</v>
      </c>
      <c r="B65" s="3">
        <f t="shared" si="17"/>
        <v>8</v>
      </c>
      <c r="C65" s="4">
        <f t="shared" si="18"/>
        <v>1.2930613194252669</v>
      </c>
      <c r="D65" s="3">
        <v>8</v>
      </c>
      <c r="E65" s="3">
        <f t="shared" si="19"/>
        <v>8</v>
      </c>
      <c r="F65" s="4">
        <f t="shared" si="20"/>
        <v>2.5861226388505338</v>
      </c>
      <c r="G65" s="3">
        <v>8</v>
      </c>
      <c r="H65" s="3">
        <f t="shared" si="21"/>
        <v>8</v>
      </c>
      <c r="I65" s="4">
        <f t="shared" si="22"/>
        <v>3.8791839582758003</v>
      </c>
      <c r="J65" s="3">
        <v>8</v>
      </c>
      <c r="K65" s="3">
        <f t="shared" si="23"/>
        <v>8</v>
      </c>
      <c r="L65" s="4">
        <f t="shared" si="24"/>
        <v>5.1722452777010677</v>
      </c>
      <c r="M65" s="3">
        <v>8</v>
      </c>
      <c r="N65" s="3">
        <f t="shared" si="25"/>
        <v>8</v>
      </c>
      <c r="O65" s="4">
        <f t="shared" si="26"/>
        <v>6.4653065971263342</v>
      </c>
      <c r="P65" s="7">
        <v>0.4</v>
      </c>
      <c r="Q65" s="24"/>
      <c r="R65" s="8"/>
      <c r="T65" s="8"/>
      <c r="U65" s="8"/>
      <c r="V65" s="8"/>
    </row>
    <row r="66" spans="1:24" x14ac:dyDescent="0.25">
      <c r="A66" s="3">
        <v>9</v>
      </c>
      <c r="B66" s="3">
        <f t="shared" si="17"/>
        <v>9</v>
      </c>
      <c r="C66" s="4">
        <f t="shared" si="18"/>
        <v>1.1021919820706905</v>
      </c>
      <c r="D66" s="3">
        <v>9</v>
      </c>
      <c r="E66" s="3">
        <f t="shared" si="19"/>
        <v>9</v>
      </c>
      <c r="F66" s="4">
        <f t="shared" si="20"/>
        <v>2.2043839641413809</v>
      </c>
      <c r="G66" s="3">
        <v>9</v>
      </c>
      <c r="H66" s="3">
        <f t="shared" si="21"/>
        <v>9</v>
      </c>
      <c r="I66" s="4">
        <f t="shared" si="22"/>
        <v>3.3065759462120714</v>
      </c>
      <c r="J66" s="3">
        <v>9</v>
      </c>
      <c r="K66" s="3">
        <f t="shared" si="23"/>
        <v>9</v>
      </c>
      <c r="L66" s="4">
        <f t="shared" si="24"/>
        <v>4.4087679282827619</v>
      </c>
      <c r="M66" s="3">
        <v>9</v>
      </c>
      <c r="N66" s="3">
        <f t="shared" si="25"/>
        <v>9</v>
      </c>
      <c r="O66" s="4">
        <f t="shared" si="26"/>
        <v>5.5109599103534519</v>
      </c>
      <c r="P66" s="7">
        <v>0.2</v>
      </c>
      <c r="Q66" s="24"/>
      <c r="R66" s="8"/>
      <c r="T66" s="8"/>
      <c r="U66" s="8"/>
      <c r="V66" s="8"/>
    </row>
    <row r="67" spans="1:24" x14ac:dyDescent="0.25">
      <c r="A67" s="3">
        <v>10</v>
      </c>
      <c r="B67" s="3">
        <f t="shared" si="17"/>
        <v>10</v>
      </c>
      <c r="C67" s="4">
        <f t="shared" si="18"/>
        <v>0.93566672354322855</v>
      </c>
      <c r="D67" s="3">
        <v>10</v>
      </c>
      <c r="E67" s="3">
        <f t="shared" si="19"/>
        <v>10</v>
      </c>
      <c r="F67" s="4">
        <f t="shared" si="20"/>
        <v>1.8713334470864571</v>
      </c>
      <c r="G67" s="3">
        <v>10</v>
      </c>
      <c r="H67" s="3">
        <f t="shared" si="21"/>
        <v>10</v>
      </c>
      <c r="I67" s="4">
        <f t="shared" si="22"/>
        <v>2.8070001706296854</v>
      </c>
      <c r="J67" s="3">
        <v>10</v>
      </c>
      <c r="K67" s="3">
        <f t="shared" si="23"/>
        <v>10</v>
      </c>
      <c r="L67" s="4">
        <f t="shared" si="24"/>
        <v>3.7426668941729142</v>
      </c>
      <c r="M67" s="3">
        <v>10</v>
      </c>
      <c r="N67" s="3">
        <f t="shared" si="25"/>
        <v>10</v>
      </c>
      <c r="O67" s="4">
        <f t="shared" si="26"/>
        <v>4.6783336177161425</v>
      </c>
      <c r="P67" s="7">
        <v>0.1</v>
      </c>
      <c r="Q67" s="24"/>
      <c r="R67" s="8"/>
      <c r="T67" s="8"/>
      <c r="U67" s="8"/>
      <c r="V67" s="8"/>
    </row>
    <row r="68" spans="1:24" x14ac:dyDescent="0.25">
      <c r="A68" s="3">
        <v>11</v>
      </c>
      <c r="B68" s="3">
        <f t="shared" si="17"/>
        <v>11</v>
      </c>
      <c r="C68" s="4">
        <f t="shared" si="18"/>
        <v>0.77711625502472825</v>
      </c>
      <c r="D68" s="3">
        <v>11</v>
      </c>
      <c r="E68" s="3">
        <f t="shared" si="19"/>
        <v>11</v>
      </c>
      <c r="F68" s="4">
        <f t="shared" si="20"/>
        <v>1.5542325100494565</v>
      </c>
      <c r="G68" s="3">
        <v>11</v>
      </c>
      <c r="H68" s="3">
        <f t="shared" si="21"/>
        <v>11</v>
      </c>
      <c r="I68" s="4">
        <f t="shared" si="22"/>
        <v>2.3313487650741846</v>
      </c>
      <c r="J68" s="3">
        <v>11</v>
      </c>
      <c r="K68" s="3">
        <f t="shared" si="23"/>
        <v>11</v>
      </c>
      <c r="L68" s="4">
        <f t="shared" si="24"/>
        <v>3.108465020098913</v>
      </c>
      <c r="M68" s="3">
        <v>11</v>
      </c>
      <c r="N68" s="3">
        <f t="shared" si="25"/>
        <v>11</v>
      </c>
      <c r="O68" s="4">
        <f t="shared" si="26"/>
        <v>3.8855812751236414</v>
      </c>
      <c r="P68" s="7">
        <v>0</v>
      </c>
      <c r="Q68" s="24"/>
      <c r="R68" s="8"/>
      <c r="T68" s="8"/>
      <c r="U68" s="8"/>
      <c r="V68" s="8"/>
    </row>
    <row r="69" spans="1:24" x14ac:dyDescent="0.25">
      <c r="A69" s="3">
        <v>12</v>
      </c>
      <c r="B69" s="3">
        <f t="shared" si="17"/>
        <v>12</v>
      </c>
      <c r="C69" s="4">
        <f t="shared" si="18"/>
        <v>0.64930493471669948</v>
      </c>
      <c r="D69" s="3">
        <v>12</v>
      </c>
      <c r="E69" s="3">
        <f t="shared" si="19"/>
        <v>12</v>
      </c>
      <c r="F69" s="4">
        <f t="shared" si="20"/>
        <v>1.298609869433399</v>
      </c>
      <c r="G69" s="3">
        <v>12</v>
      </c>
      <c r="H69" s="3">
        <f t="shared" si="21"/>
        <v>12</v>
      </c>
      <c r="I69" s="4">
        <f t="shared" si="22"/>
        <v>1.9479148041500984</v>
      </c>
      <c r="J69" s="3">
        <v>12</v>
      </c>
      <c r="K69" s="3">
        <f t="shared" si="23"/>
        <v>12</v>
      </c>
      <c r="L69" s="4">
        <f t="shared" si="24"/>
        <v>2.5972197388667979</v>
      </c>
      <c r="M69" s="3">
        <v>12</v>
      </c>
      <c r="N69" s="3">
        <f t="shared" si="25"/>
        <v>12</v>
      </c>
      <c r="O69" s="4">
        <f t="shared" si="26"/>
        <v>3.2465246735834974</v>
      </c>
      <c r="P69" s="7">
        <v>0</v>
      </c>
      <c r="Q69" s="24"/>
      <c r="R69" s="8"/>
      <c r="T69" s="8"/>
      <c r="U69" s="8"/>
      <c r="V69" s="8"/>
    </row>
    <row r="70" spans="1:24" x14ac:dyDescent="0.25">
      <c r="A70" s="3">
        <v>13</v>
      </c>
      <c r="B70" s="3">
        <f t="shared" si="17"/>
        <v>13</v>
      </c>
      <c r="C70" s="4">
        <f t="shared" si="18"/>
        <v>0.5341036704526867</v>
      </c>
      <c r="D70" s="3">
        <v>13</v>
      </c>
      <c r="E70" s="3">
        <f t="shared" si="19"/>
        <v>13</v>
      </c>
      <c r="F70" s="4">
        <f t="shared" si="20"/>
        <v>1.0682073409053734</v>
      </c>
      <c r="G70" s="3">
        <v>13</v>
      </c>
      <c r="H70" s="3">
        <f t="shared" si="21"/>
        <v>13</v>
      </c>
      <c r="I70" s="4">
        <f t="shared" si="22"/>
        <v>1.6023110113580601</v>
      </c>
      <c r="J70" s="3">
        <v>13</v>
      </c>
      <c r="K70" s="3">
        <f t="shared" si="23"/>
        <v>13</v>
      </c>
      <c r="L70" s="4">
        <f t="shared" si="24"/>
        <v>2.1364146818107468</v>
      </c>
      <c r="M70" s="3">
        <v>13</v>
      </c>
      <c r="N70" s="3">
        <f t="shared" si="25"/>
        <v>13</v>
      </c>
      <c r="O70" s="4">
        <f t="shared" si="26"/>
        <v>2.6705183522634335</v>
      </c>
      <c r="P70" s="7">
        <v>0</v>
      </c>
      <c r="Q70" s="24"/>
      <c r="R70" s="8"/>
      <c r="T70" s="8"/>
      <c r="U70" s="8"/>
      <c r="V70" s="8"/>
    </row>
    <row r="71" spans="1:24" x14ac:dyDescent="0.25">
      <c r="A71" s="3">
        <v>14</v>
      </c>
      <c r="B71" s="3">
        <f t="shared" si="17"/>
        <v>14</v>
      </c>
      <c r="C71" s="4">
        <f t="shared" si="18"/>
        <v>0.43253033365977461</v>
      </c>
      <c r="D71" s="3">
        <v>14</v>
      </c>
      <c r="E71" s="3">
        <f t="shared" si="19"/>
        <v>14</v>
      </c>
      <c r="F71" s="4">
        <f t="shared" si="20"/>
        <v>0.86506066731954923</v>
      </c>
      <c r="G71" s="3">
        <v>14</v>
      </c>
      <c r="H71" s="3">
        <f t="shared" si="21"/>
        <v>14</v>
      </c>
      <c r="I71" s="4">
        <f t="shared" si="22"/>
        <v>1.2975910009793239</v>
      </c>
      <c r="J71" s="3">
        <v>14</v>
      </c>
      <c r="K71" s="3">
        <f t="shared" si="23"/>
        <v>14</v>
      </c>
      <c r="L71" s="4">
        <f t="shared" si="24"/>
        <v>1.7301213346390985</v>
      </c>
      <c r="M71" s="3">
        <v>14</v>
      </c>
      <c r="N71" s="3">
        <f t="shared" si="25"/>
        <v>14</v>
      </c>
      <c r="O71" s="4">
        <f t="shared" si="26"/>
        <v>2.162651668298873</v>
      </c>
      <c r="P71" s="7">
        <v>0</v>
      </c>
      <c r="Q71" s="24"/>
      <c r="R71" s="8"/>
      <c r="T71" s="8"/>
      <c r="U71" s="8"/>
      <c r="V71" s="8"/>
    </row>
    <row r="72" spans="1:24" x14ac:dyDescent="0.25">
      <c r="A72" s="3">
        <v>15</v>
      </c>
      <c r="B72" s="3">
        <f t="shared" si="17"/>
        <v>15</v>
      </c>
      <c r="C72" s="4">
        <f t="shared" si="18"/>
        <v>0.34484324778750564</v>
      </c>
      <c r="D72" s="3">
        <v>15</v>
      </c>
      <c r="E72" s="3">
        <f t="shared" si="19"/>
        <v>15</v>
      </c>
      <c r="F72" s="4">
        <f t="shared" si="20"/>
        <v>0.68968649557501127</v>
      </c>
      <c r="G72" s="3">
        <v>15</v>
      </c>
      <c r="H72" s="3">
        <f t="shared" si="21"/>
        <v>15</v>
      </c>
      <c r="I72" s="4">
        <f t="shared" si="22"/>
        <v>1.0345297433625169</v>
      </c>
      <c r="J72" s="3">
        <v>15</v>
      </c>
      <c r="K72" s="3">
        <f t="shared" si="23"/>
        <v>15</v>
      </c>
      <c r="L72" s="4">
        <f t="shared" si="24"/>
        <v>1.3793729911500225</v>
      </c>
      <c r="M72" s="3">
        <v>15</v>
      </c>
      <c r="N72" s="3">
        <f t="shared" si="25"/>
        <v>15</v>
      </c>
      <c r="O72" s="4">
        <f t="shared" si="26"/>
        <v>1.7242162389375282</v>
      </c>
      <c r="P72" s="7">
        <v>0</v>
      </c>
      <c r="Q72" s="24"/>
      <c r="R72" s="8"/>
      <c r="T72" s="8"/>
      <c r="U72" s="8"/>
      <c r="V72" s="8"/>
    </row>
    <row r="73" spans="1:24" x14ac:dyDescent="0.25">
      <c r="A73" s="3">
        <v>16</v>
      </c>
      <c r="B73" s="3">
        <f t="shared" si="17"/>
        <v>16</v>
      </c>
      <c r="C73" s="4">
        <f t="shared" si="18"/>
        <v>0.2706705664732254</v>
      </c>
      <c r="D73" s="3">
        <v>16</v>
      </c>
      <c r="E73" s="3">
        <f t="shared" si="19"/>
        <v>16</v>
      </c>
      <c r="F73" s="4">
        <f t="shared" si="20"/>
        <v>0.54134113294645081</v>
      </c>
      <c r="G73" s="3">
        <v>16</v>
      </c>
      <c r="H73" s="3">
        <f t="shared" si="21"/>
        <v>16</v>
      </c>
      <c r="I73" s="4">
        <f t="shared" si="22"/>
        <v>0.81201169941967621</v>
      </c>
      <c r="J73" s="3">
        <v>16</v>
      </c>
      <c r="K73" s="3">
        <f t="shared" si="23"/>
        <v>16</v>
      </c>
      <c r="L73" s="4">
        <f t="shared" si="24"/>
        <v>1.0826822658929016</v>
      </c>
      <c r="M73" s="3">
        <v>16</v>
      </c>
      <c r="N73" s="3">
        <f t="shared" si="25"/>
        <v>16</v>
      </c>
      <c r="O73" s="4">
        <f t="shared" si="26"/>
        <v>1.353352832366127</v>
      </c>
      <c r="P73" s="7">
        <v>0</v>
      </c>
      <c r="Q73" s="24"/>
      <c r="R73" s="9"/>
      <c r="T73" s="9"/>
      <c r="U73" s="9"/>
      <c r="V73" s="9"/>
      <c r="W73" s="10"/>
      <c r="X73" s="10"/>
    </row>
    <row r="74" spans="1:24" x14ac:dyDescent="0.25">
      <c r="A74" s="3">
        <v>17</v>
      </c>
      <c r="B74" s="3">
        <f t="shared" si="17"/>
        <v>17</v>
      </c>
      <c r="C74" s="4">
        <f t="shared" si="18"/>
        <v>0.20915800257800291</v>
      </c>
      <c r="D74" s="3">
        <v>17</v>
      </c>
      <c r="E74" s="3">
        <f t="shared" si="19"/>
        <v>17</v>
      </c>
      <c r="F74" s="4">
        <f t="shared" si="20"/>
        <v>0.41831600515600581</v>
      </c>
      <c r="G74" s="3">
        <v>17</v>
      </c>
      <c r="H74" s="3">
        <f t="shared" si="21"/>
        <v>17</v>
      </c>
      <c r="I74" s="4">
        <f t="shared" si="22"/>
        <v>0.62747400773400874</v>
      </c>
      <c r="J74" s="3">
        <v>17</v>
      </c>
      <c r="K74" s="3">
        <f t="shared" si="23"/>
        <v>17</v>
      </c>
      <c r="L74" s="4">
        <f t="shared" si="24"/>
        <v>0.83663201031201162</v>
      </c>
      <c r="M74" s="3">
        <v>17</v>
      </c>
      <c r="N74" s="3">
        <f t="shared" si="25"/>
        <v>17</v>
      </c>
      <c r="O74" s="4">
        <f t="shared" si="26"/>
        <v>1.0457900128900146</v>
      </c>
      <c r="P74" s="7">
        <v>0</v>
      </c>
      <c r="Q74" s="24"/>
      <c r="R74" s="9"/>
      <c r="T74" s="9"/>
      <c r="U74" s="9"/>
      <c r="V74" s="9"/>
      <c r="W74" s="10"/>
      <c r="X74" s="10"/>
    </row>
    <row r="75" spans="1:24" x14ac:dyDescent="0.25">
      <c r="A75" s="3">
        <v>18</v>
      </c>
      <c r="B75" s="3">
        <f t="shared" si="17"/>
        <v>18</v>
      </c>
      <c r="C75" s="4">
        <f t="shared" si="18"/>
        <v>0.15911901743645537</v>
      </c>
      <c r="D75" s="3">
        <v>18</v>
      </c>
      <c r="E75" s="3">
        <f t="shared" si="19"/>
        <v>18</v>
      </c>
      <c r="F75" s="4">
        <f t="shared" si="20"/>
        <v>0.31823803487291075</v>
      </c>
      <c r="G75" s="3">
        <v>18</v>
      </c>
      <c r="H75" s="3">
        <f t="shared" si="21"/>
        <v>18</v>
      </c>
      <c r="I75" s="4">
        <f t="shared" si="22"/>
        <v>0.47735705230936609</v>
      </c>
      <c r="J75" s="3">
        <v>18</v>
      </c>
      <c r="K75" s="3">
        <f t="shared" si="23"/>
        <v>18</v>
      </c>
      <c r="L75" s="4">
        <f t="shared" si="24"/>
        <v>0.63647606974582149</v>
      </c>
      <c r="M75" s="3">
        <v>18</v>
      </c>
      <c r="N75" s="3">
        <f t="shared" si="25"/>
        <v>18</v>
      </c>
      <c r="O75" s="4">
        <f t="shared" si="26"/>
        <v>0.79559508718227689</v>
      </c>
      <c r="P75" s="7">
        <v>0</v>
      </c>
      <c r="Q75" s="24"/>
      <c r="R75" s="9"/>
      <c r="T75" s="9"/>
      <c r="U75" s="9"/>
      <c r="V75" s="9"/>
      <c r="W75" s="10"/>
      <c r="X75" s="10"/>
    </row>
    <row r="76" spans="1:24" x14ac:dyDescent="0.25">
      <c r="A76" s="3">
        <v>19</v>
      </c>
      <c r="B76" s="3">
        <f t="shared" si="17"/>
        <v>19</v>
      </c>
      <c r="C76" s="4">
        <f t="shared" si="18"/>
        <v>0.11917463752397217</v>
      </c>
      <c r="D76" s="3">
        <v>19</v>
      </c>
      <c r="E76" s="3">
        <f t="shared" si="19"/>
        <v>19</v>
      </c>
      <c r="F76" s="4">
        <f t="shared" si="20"/>
        <v>0.23834927504794434</v>
      </c>
      <c r="G76" s="3">
        <v>19</v>
      </c>
      <c r="H76" s="3">
        <f t="shared" si="21"/>
        <v>19</v>
      </c>
      <c r="I76" s="4">
        <f t="shared" si="22"/>
        <v>0.35752391257191651</v>
      </c>
      <c r="J76" s="3">
        <v>19</v>
      </c>
      <c r="K76" s="3">
        <f t="shared" si="23"/>
        <v>19</v>
      </c>
      <c r="L76" s="4">
        <f t="shared" si="24"/>
        <v>0.47669855009588868</v>
      </c>
      <c r="M76" s="3">
        <v>19</v>
      </c>
      <c r="N76" s="3">
        <f t="shared" si="25"/>
        <v>19</v>
      </c>
      <c r="O76" s="4">
        <f t="shared" si="26"/>
        <v>0.59587318761986086</v>
      </c>
      <c r="P76" s="7">
        <v>0</v>
      </c>
      <c r="Q76" s="24"/>
      <c r="R76" s="9"/>
      <c r="T76" s="9"/>
      <c r="U76" s="9"/>
      <c r="V76" s="9"/>
      <c r="W76" s="10"/>
      <c r="X76" s="10"/>
    </row>
    <row r="77" spans="1:24" x14ac:dyDescent="0.25">
      <c r="A77" s="3">
        <v>20</v>
      </c>
      <c r="B77" s="3">
        <f t="shared" si="17"/>
        <v>20</v>
      </c>
      <c r="C77" s="4">
        <f t="shared" si="18"/>
        <v>8.7873867246814841E-2</v>
      </c>
      <c r="D77" s="3">
        <v>20</v>
      </c>
      <c r="E77" s="3">
        <f t="shared" si="19"/>
        <v>20</v>
      </c>
      <c r="F77" s="4">
        <f t="shared" si="20"/>
        <v>0.17574773449362968</v>
      </c>
      <c r="G77" s="3">
        <v>20</v>
      </c>
      <c r="H77" s="3">
        <f t="shared" si="21"/>
        <v>20</v>
      </c>
      <c r="I77" s="4">
        <f t="shared" si="22"/>
        <v>0.26362160174044452</v>
      </c>
      <c r="J77" s="3">
        <v>20</v>
      </c>
      <c r="K77" s="3">
        <f t="shared" si="23"/>
        <v>20</v>
      </c>
      <c r="L77" s="4">
        <f t="shared" si="24"/>
        <v>0.35149546898725936</v>
      </c>
      <c r="M77" s="3">
        <v>20</v>
      </c>
      <c r="N77" s="3">
        <f t="shared" si="25"/>
        <v>20</v>
      </c>
      <c r="O77" s="4">
        <f t="shared" si="26"/>
        <v>0.4393693362340742</v>
      </c>
      <c r="P77" s="7">
        <v>0</v>
      </c>
      <c r="Q77" s="24"/>
      <c r="R77" s="9"/>
      <c r="T77" s="9"/>
      <c r="U77" s="9"/>
      <c r="V77" s="9"/>
      <c r="W77" s="10"/>
      <c r="X77" s="10"/>
    </row>
    <row r="78" spans="1:24" x14ac:dyDescent="0.25">
      <c r="A78" s="18"/>
      <c r="B78" s="18"/>
      <c r="C78" s="19"/>
      <c r="D78" s="18"/>
      <c r="E78" s="18"/>
      <c r="F78" s="19"/>
      <c r="G78" s="18"/>
      <c r="H78" s="18"/>
      <c r="I78" s="19"/>
      <c r="J78" s="18"/>
      <c r="K78" s="18"/>
      <c r="L78" s="19"/>
      <c r="M78" s="18"/>
      <c r="N78" s="18"/>
      <c r="O78" s="19"/>
      <c r="P78" s="20"/>
      <c r="Q78" s="9"/>
      <c r="R78" s="9"/>
      <c r="T78" s="9"/>
      <c r="U78" s="9"/>
      <c r="V78" s="9"/>
      <c r="W78" s="10"/>
      <c r="X78" s="10"/>
    </row>
    <row r="79" spans="1:24" x14ac:dyDescent="0.25">
      <c r="A79" s="42" t="s">
        <v>23</v>
      </c>
      <c r="B79" s="42"/>
      <c r="C79" s="42"/>
      <c r="D79" s="42"/>
      <c r="E79" s="42"/>
      <c r="F79" s="42"/>
      <c r="G79" s="42"/>
      <c r="Q79" s="10"/>
      <c r="R79" s="10"/>
      <c r="T79" s="10"/>
      <c r="U79" s="10"/>
      <c r="V79" s="10"/>
      <c r="W79" s="10"/>
      <c r="X79" s="10"/>
    </row>
    <row r="80" spans="1:24" x14ac:dyDescent="0.25">
      <c r="A80" s="5" t="s">
        <v>20</v>
      </c>
      <c r="B80" s="5" t="s">
        <v>22</v>
      </c>
      <c r="C80" s="5" t="s">
        <v>15</v>
      </c>
      <c r="D80" s="5" t="s">
        <v>21</v>
      </c>
      <c r="E80" s="5" t="s">
        <v>16</v>
      </c>
      <c r="F80" s="5" t="s">
        <v>22</v>
      </c>
      <c r="G80" s="5" t="s">
        <v>19</v>
      </c>
      <c r="Q80" s="10"/>
      <c r="R80" s="10"/>
      <c r="T80" s="10"/>
      <c r="U80" s="10"/>
      <c r="V80" s="10"/>
      <c r="W80" s="10"/>
      <c r="X80" s="10"/>
    </row>
    <row r="81" spans="1:24" x14ac:dyDescent="0.25">
      <c r="A81" s="3">
        <f t="shared" ref="A81:A102" si="27">MAX($C$81:$C$102)*2-C81</f>
        <v>95</v>
      </c>
      <c r="B81" s="3">
        <v>4</v>
      </c>
      <c r="C81" s="3">
        <f>INDEX(Data!$B$2:$C$89,MATCH($B$2&amp;G81,Data!$D$2:$D$89,0),1)</f>
        <v>55</v>
      </c>
      <c r="D81" s="3">
        <v>10</v>
      </c>
      <c r="E81" s="3">
        <f>INDEX(Data!$B$2:$C$89,MATCH($B$2&amp;G81,Data!$D$2:$D$89,0),2)</f>
        <v>50</v>
      </c>
      <c r="F81" s="3">
        <v>4</v>
      </c>
      <c r="G81" s="3">
        <v>1</v>
      </c>
      <c r="Q81" s="10"/>
      <c r="R81" s="10"/>
      <c r="T81" s="10"/>
      <c r="U81" s="10"/>
      <c r="V81" s="10"/>
      <c r="W81" s="10"/>
      <c r="X81" s="10"/>
    </row>
    <row r="82" spans="1:24" x14ac:dyDescent="0.25">
      <c r="A82" s="3">
        <f t="shared" si="27"/>
        <v>100</v>
      </c>
      <c r="B82" s="3">
        <v>4</v>
      </c>
      <c r="C82" s="3">
        <f>INDEX(Data!$B$2:$C$89,MATCH($B$2&amp;G82,Data!$D$2:$D$89,0),1)</f>
        <v>50</v>
      </c>
      <c r="D82" s="3">
        <v>10</v>
      </c>
      <c r="E82" s="3">
        <f>INDEX(Data!$B$2:$C$89,MATCH($B$2&amp;G82,Data!$D$2:$D$89,0),2)</f>
        <v>45</v>
      </c>
      <c r="F82" s="3">
        <v>4</v>
      </c>
      <c r="G82" s="3">
        <v>2</v>
      </c>
      <c r="Q82" s="10"/>
      <c r="R82" s="10"/>
      <c r="T82" s="10"/>
      <c r="U82" s="10"/>
      <c r="V82" s="10"/>
      <c r="W82" s="10"/>
      <c r="X82" s="10"/>
    </row>
    <row r="83" spans="1:24" x14ac:dyDescent="0.25">
      <c r="A83" s="3">
        <f t="shared" si="27"/>
        <v>105</v>
      </c>
      <c r="B83" s="3">
        <v>4</v>
      </c>
      <c r="C83" s="3">
        <f>INDEX(Data!$B$2:$C$89,MATCH($B$2&amp;G83,Data!$D$2:$D$89,0),1)</f>
        <v>45</v>
      </c>
      <c r="D83" s="3">
        <v>10</v>
      </c>
      <c r="E83" s="3">
        <f>INDEX(Data!$B$2:$C$89,MATCH($B$2&amp;G83,Data!$D$2:$D$89,0),2)</f>
        <v>40</v>
      </c>
      <c r="F83" s="3">
        <v>4</v>
      </c>
      <c r="G83" s="3">
        <v>3</v>
      </c>
      <c r="Q83" s="10"/>
      <c r="R83" s="10"/>
      <c r="T83" s="10"/>
      <c r="U83" s="10"/>
      <c r="V83" s="10"/>
      <c r="W83" s="10"/>
      <c r="X83" s="10"/>
    </row>
    <row r="84" spans="1:24" x14ac:dyDescent="0.25">
      <c r="A84" s="3">
        <f t="shared" si="27"/>
        <v>115</v>
      </c>
      <c r="B84" s="3">
        <v>4</v>
      </c>
      <c r="C84" s="3">
        <f>INDEX(Data!$B$2:$C$89,MATCH($B$2&amp;G84,Data!$D$2:$D$89,0),1)</f>
        <v>35</v>
      </c>
      <c r="D84" s="3">
        <v>10</v>
      </c>
      <c r="E84" s="3">
        <f>INDEX(Data!$B$2:$C$89,MATCH($B$2&amp;G84,Data!$D$2:$D$89,0),2)</f>
        <v>50</v>
      </c>
      <c r="F84" s="3">
        <v>4</v>
      </c>
      <c r="G84" s="3">
        <v>4</v>
      </c>
      <c r="Q84" s="10"/>
      <c r="R84" s="10"/>
      <c r="T84" s="10"/>
      <c r="U84" s="10"/>
      <c r="V84" s="10"/>
      <c r="W84" s="10"/>
      <c r="X84" s="10"/>
    </row>
    <row r="85" spans="1:24" x14ac:dyDescent="0.25">
      <c r="A85" s="3">
        <f t="shared" si="27"/>
        <v>120</v>
      </c>
      <c r="B85" s="3">
        <v>4</v>
      </c>
      <c r="C85" s="3">
        <f>INDEX(Data!$B$2:$C$89,MATCH($B$2&amp;G85,Data!$D$2:$D$89,0),1)</f>
        <v>30</v>
      </c>
      <c r="D85" s="3">
        <v>10</v>
      </c>
      <c r="E85" s="3">
        <f>INDEX(Data!$B$2:$C$89,MATCH($B$2&amp;G85,Data!$D$2:$D$89,0),2)</f>
        <v>55</v>
      </c>
      <c r="F85" s="3">
        <v>4</v>
      </c>
      <c r="G85" s="3">
        <v>5</v>
      </c>
      <c r="Q85" s="10"/>
      <c r="R85" s="10"/>
      <c r="T85" s="10"/>
      <c r="U85" s="10"/>
      <c r="V85" s="10"/>
      <c r="W85" s="10"/>
      <c r="X85" s="10"/>
    </row>
    <row r="86" spans="1:24" x14ac:dyDescent="0.25">
      <c r="A86" s="3">
        <f t="shared" si="27"/>
        <v>125</v>
      </c>
      <c r="B86" s="3">
        <v>4</v>
      </c>
      <c r="C86" s="3">
        <f>INDEX(Data!$B$2:$C$89,MATCH($B$2&amp;G86,Data!$D$2:$D$89,0),1)</f>
        <v>25</v>
      </c>
      <c r="D86" s="3">
        <v>10</v>
      </c>
      <c r="E86" s="3">
        <f>INDEX(Data!$B$2:$C$89,MATCH($B$2&amp;G86,Data!$D$2:$D$89,0),2)</f>
        <v>65</v>
      </c>
      <c r="F86" s="3">
        <v>4</v>
      </c>
      <c r="G86" s="3">
        <v>6</v>
      </c>
      <c r="Q86" s="10"/>
      <c r="R86" s="10"/>
      <c r="T86" s="10"/>
      <c r="U86" s="10"/>
      <c r="V86" s="10"/>
      <c r="W86" s="10"/>
      <c r="X86" s="10"/>
    </row>
    <row r="87" spans="1:24" x14ac:dyDescent="0.25">
      <c r="A87" s="3">
        <f t="shared" si="27"/>
        <v>120</v>
      </c>
      <c r="B87" s="3">
        <v>4</v>
      </c>
      <c r="C87" s="3">
        <f>INDEX(Data!$B$2:$C$89,MATCH($B$2&amp;G87,Data!$D$2:$D$89,0),1)</f>
        <v>30</v>
      </c>
      <c r="D87" s="3">
        <v>10</v>
      </c>
      <c r="E87" s="3">
        <f>INDEX(Data!$B$2:$C$89,MATCH($B$2&amp;G87,Data!$D$2:$D$89,0),2)</f>
        <v>60</v>
      </c>
      <c r="F87" s="3">
        <v>4</v>
      </c>
      <c r="G87" s="3">
        <v>7</v>
      </c>
      <c r="Q87" s="10"/>
      <c r="R87" s="10"/>
      <c r="T87" s="10"/>
      <c r="U87" s="10"/>
      <c r="V87" s="10"/>
      <c r="W87" s="10"/>
      <c r="X87" s="10"/>
    </row>
    <row r="88" spans="1:24" x14ac:dyDescent="0.25">
      <c r="A88" s="3">
        <f t="shared" si="27"/>
        <v>115</v>
      </c>
      <c r="B88" s="3">
        <v>4</v>
      </c>
      <c r="C88" s="3">
        <f>INDEX(Data!$B$2:$C$89,MATCH($B$2&amp;G88,Data!$D$2:$D$89,0),1)</f>
        <v>35</v>
      </c>
      <c r="D88" s="3">
        <v>10</v>
      </c>
      <c r="E88" s="3">
        <f>INDEX(Data!$B$2:$C$89,MATCH($B$2&amp;G88,Data!$D$2:$D$89,0),2)</f>
        <v>55</v>
      </c>
      <c r="F88" s="3">
        <v>4</v>
      </c>
      <c r="G88" s="3">
        <v>8</v>
      </c>
      <c r="Q88" s="10"/>
      <c r="R88" s="10"/>
      <c r="T88" s="10"/>
      <c r="U88" s="10"/>
      <c r="V88" s="10"/>
      <c r="W88" s="10"/>
      <c r="X88" s="10"/>
    </row>
    <row r="89" spans="1:24" x14ac:dyDescent="0.25">
      <c r="A89" s="3">
        <f t="shared" si="27"/>
        <v>100</v>
      </c>
      <c r="B89" s="3">
        <v>4</v>
      </c>
      <c r="C89" s="3">
        <f>INDEX(Data!$B$2:$C$89,MATCH($B$2&amp;G89,Data!$D$2:$D$89,0),1)</f>
        <v>50</v>
      </c>
      <c r="D89" s="3">
        <v>10</v>
      </c>
      <c r="E89" s="3">
        <f>INDEX(Data!$B$2:$C$89,MATCH($B$2&amp;G89,Data!$D$2:$D$89,0),2)</f>
        <v>50</v>
      </c>
      <c r="F89" s="3">
        <v>4</v>
      </c>
      <c r="G89" s="3">
        <v>9</v>
      </c>
    </row>
    <row r="90" spans="1:24" x14ac:dyDescent="0.25">
      <c r="A90" s="3">
        <f t="shared" si="27"/>
        <v>90</v>
      </c>
      <c r="B90" s="3">
        <v>4</v>
      </c>
      <c r="C90" s="3">
        <f>INDEX(Data!$B$2:$C$89,MATCH($B$2&amp;G90,Data!$D$2:$D$89,0),1)</f>
        <v>60</v>
      </c>
      <c r="D90" s="3">
        <v>10</v>
      </c>
      <c r="E90" s="3">
        <f>INDEX(Data!$B$2:$C$89,MATCH($B$2&amp;G90,Data!$D$2:$D$89,0),2)</f>
        <v>55</v>
      </c>
      <c r="F90" s="3">
        <v>4</v>
      </c>
      <c r="G90" s="3">
        <v>10</v>
      </c>
    </row>
    <row r="91" spans="1:24" x14ac:dyDescent="0.25">
      <c r="A91" s="3">
        <f t="shared" si="27"/>
        <v>80</v>
      </c>
      <c r="B91" s="3">
        <v>4</v>
      </c>
      <c r="C91" s="3">
        <f>INDEX(Data!$B$2:$C$89,MATCH($B$2&amp;G91,Data!$D$2:$D$89,0),1)</f>
        <v>70</v>
      </c>
      <c r="D91" s="3">
        <v>10</v>
      </c>
      <c r="E91" s="3">
        <f>INDEX(Data!$B$2:$C$89,MATCH($B$2&amp;G91,Data!$D$2:$D$89,0),2)</f>
        <v>65</v>
      </c>
      <c r="F91" s="3">
        <v>4</v>
      </c>
      <c r="G91" s="3">
        <v>11</v>
      </c>
    </row>
    <row r="92" spans="1:24" x14ac:dyDescent="0.25">
      <c r="A92" s="3">
        <f t="shared" si="27"/>
        <v>115</v>
      </c>
      <c r="B92" s="3">
        <v>4</v>
      </c>
      <c r="C92" s="3">
        <f>INDEX(Data!$B$2:$C$89,MATCH($B$2&amp;G92,Data!$D$2:$D$89,0),1)</f>
        <v>35</v>
      </c>
      <c r="D92" s="3">
        <v>10</v>
      </c>
      <c r="E92" s="3">
        <f>INDEX(Data!$B$2:$C$89,MATCH($B$2&amp;G92,Data!$D$2:$D$89,0),2)</f>
        <v>10</v>
      </c>
      <c r="F92" s="3">
        <v>4</v>
      </c>
      <c r="G92" s="3">
        <v>12</v>
      </c>
    </row>
    <row r="93" spans="1:24" x14ac:dyDescent="0.25">
      <c r="A93" s="3">
        <f t="shared" si="27"/>
        <v>100</v>
      </c>
      <c r="B93" s="3">
        <v>4</v>
      </c>
      <c r="C93" s="3">
        <f>INDEX(Data!$B$2:$C$89,MATCH($B$2&amp;G93,Data!$D$2:$D$89,0),1)</f>
        <v>50</v>
      </c>
      <c r="D93" s="3">
        <v>10</v>
      </c>
      <c r="E93" s="3">
        <f>INDEX(Data!$B$2:$C$89,MATCH($B$2&amp;G93,Data!$D$2:$D$89,0),2)</f>
        <v>20</v>
      </c>
      <c r="F93" s="3">
        <v>4</v>
      </c>
      <c r="G93" s="3">
        <v>13</v>
      </c>
    </row>
    <row r="94" spans="1:24" x14ac:dyDescent="0.25">
      <c r="A94" s="3">
        <f t="shared" si="27"/>
        <v>85</v>
      </c>
      <c r="B94" s="3">
        <v>4</v>
      </c>
      <c r="C94" s="3">
        <f>INDEX(Data!$B$2:$C$89,MATCH($B$2&amp;G94,Data!$D$2:$D$89,0),1)</f>
        <v>65</v>
      </c>
      <c r="D94" s="3">
        <v>10</v>
      </c>
      <c r="E94" s="3">
        <f>INDEX(Data!$B$2:$C$89,MATCH($B$2&amp;G94,Data!$D$2:$D$89,0),2)</f>
        <v>25</v>
      </c>
      <c r="F94" s="3">
        <v>4</v>
      </c>
      <c r="G94" s="3">
        <v>14</v>
      </c>
    </row>
    <row r="95" spans="1:24" x14ac:dyDescent="0.25">
      <c r="A95" s="3">
        <f t="shared" si="27"/>
        <v>75</v>
      </c>
      <c r="B95" s="3">
        <v>4</v>
      </c>
      <c r="C95" s="3">
        <f>INDEX(Data!$B$2:$C$89,MATCH($B$2&amp;G95,Data!$D$2:$D$89,0),1)</f>
        <v>75</v>
      </c>
      <c r="D95" s="3">
        <v>10</v>
      </c>
      <c r="E95" s="3">
        <f>INDEX(Data!$B$2:$C$89,MATCH($B$2&amp;G95,Data!$D$2:$D$89,0),2)</f>
        <v>30</v>
      </c>
      <c r="F95" s="3">
        <v>4</v>
      </c>
      <c r="G95" s="3">
        <v>15</v>
      </c>
    </row>
    <row r="96" spans="1:24" x14ac:dyDescent="0.25">
      <c r="A96" s="3">
        <f t="shared" si="27"/>
        <v>90</v>
      </c>
      <c r="B96" s="3">
        <v>4</v>
      </c>
      <c r="C96" s="3">
        <f>INDEX(Data!$B$2:$C$89,MATCH($B$2&amp;G96,Data!$D$2:$D$89,0),1)</f>
        <v>60</v>
      </c>
      <c r="D96" s="3">
        <v>10</v>
      </c>
      <c r="E96" s="3">
        <f>INDEX(Data!$B$2:$C$89,MATCH($B$2&amp;G96,Data!$D$2:$D$89,0),2)</f>
        <v>45</v>
      </c>
      <c r="F96" s="3">
        <v>4</v>
      </c>
      <c r="G96" s="3">
        <v>16</v>
      </c>
    </row>
    <row r="97" spans="1:7" x14ac:dyDescent="0.25">
      <c r="A97" s="3">
        <f t="shared" si="27"/>
        <v>100</v>
      </c>
      <c r="B97" s="3">
        <v>4</v>
      </c>
      <c r="C97" s="3">
        <f>INDEX(Data!$B$2:$C$89,MATCH($B$2&amp;G97,Data!$D$2:$D$89,0),1)</f>
        <v>50</v>
      </c>
      <c r="D97" s="3">
        <v>10</v>
      </c>
      <c r="E97" s="3">
        <f>INDEX(Data!$B$2:$C$89,MATCH($B$2&amp;G97,Data!$D$2:$D$89,0),2)</f>
        <v>55</v>
      </c>
      <c r="F97" s="3">
        <v>4</v>
      </c>
      <c r="G97" s="3">
        <v>17</v>
      </c>
    </row>
    <row r="98" spans="1:7" x14ac:dyDescent="0.25">
      <c r="A98" s="3">
        <f t="shared" si="27"/>
        <v>110</v>
      </c>
      <c r="B98" s="3">
        <v>4</v>
      </c>
      <c r="C98" s="3">
        <f>INDEX(Data!$B$2:$C$89,MATCH($B$2&amp;G98,Data!$D$2:$D$89,0),1)</f>
        <v>40</v>
      </c>
      <c r="D98" s="3">
        <v>10</v>
      </c>
      <c r="E98" s="3">
        <f>INDEX(Data!$B$2:$C$89,MATCH($B$2&amp;G98,Data!$D$2:$D$89,0),2)</f>
        <v>65</v>
      </c>
      <c r="F98" s="3">
        <v>4</v>
      </c>
      <c r="G98" s="3">
        <v>18</v>
      </c>
    </row>
    <row r="99" spans="1:7" x14ac:dyDescent="0.25">
      <c r="A99" s="3">
        <f t="shared" si="27"/>
        <v>120</v>
      </c>
      <c r="B99" s="3">
        <v>4</v>
      </c>
      <c r="C99" s="3">
        <f>INDEX(Data!$B$2:$C$89,MATCH($B$2&amp;G99,Data!$D$2:$D$89,0),1)</f>
        <v>30</v>
      </c>
      <c r="D99" s="3">
        <v>10</v>
      </c>
      <c r="E99" s="3">
        <f>INDEX(Data!$B$2:$C$89,MATCH($B$2&amp;G99,Data!$D$2:$D$89,0),2)</f>
        <v>70</v>
      </c>
      <c r="F99" s="3">
        <v>4</v>
      </c>
      <c r="G99" s="3">
        <v>19</v>
      </c>
    </row>
    <row r="100" spans="1:7" x14ac:dyDescent="0.25">
      <c r="A100" s="3">
        <f t="shared" si="27"/>
        <v>130</v>
      </c>
      <c r="B100" s="3">
        <v>4</v>
      </c>
      <c r="C100" s="3">
        <f>INDEX(Data!$B$2:$C$89,MATCH($B$2&amp;G100,Data!$D$2:$D$89,0),1)</f>
        <v>20</v>
      </c>
      <c r="D100" s="3">
        <v>10</v>
      </c>
      <c r="E100" s="3">
        <f>INDEX(Data!$B$2:$C$89,MATCH($B$2&amp;G100,Data!$D$2:$D$89,0),2)</f>
        <v>65</v>
      </c>
      <c r="F100" s="3">
        <v>4</v>
      </c>
      <c r="G100" s="3">
        <v>20</v>
      </c>
    </row>
    <row r="101" spans="1:7" x14ac:dyDescent="0.25">
      <c r="A101" s="3">
        <f t="shared" si="27"/>
        <v>120</v>
      </c>
      <c r="B101" s="3">
        <v>4</v>
      </c>
      <c r="C101" s="3">
        <f>INDEX(Data!$B$2:$C$89,MATCH($B$2&amp;G101,Data!$D$2:$D$89,0),1)</f>
        <v>30</v>
      </c>
      <c r="D101" s="3">
        <v>10</v>
      </c>
      <c r="E101" s="3">
        <f>INDEX(Data!$B$2:$C$89,MATCH($B$2&amp;G101,Data!$D$2:$D$89,0),2)</f>
        <v>60</v>
      </c>
      <c r="F101" s="3">
        <v>4</v>
      </c>
      <c r="G101" s="3">
        <v>21</v>
      </c>
    </row>
    <row r="102" spans="1:7" x14ac:dyDescent="0.25">
      <c r="A102" s="3">
        <f t="shared" si="27"/>
        <v>115</v>
      </c>
      <c r="B102" s="3">
        <v>4</v>
      </c>
      <c r="C102" s="3">
        <f>INDEX(Data!$B$2:$C$89,MATCH($B$2&amp;G102,Data!$D$2:$D$89,0),1)</f>
        <v>35</v>
      </c>
      <c r="D102" s="3">
        <v>10</v>
      </c>
      <c r="E102" s="3">
        <f>INDEX(Data!$B$2:$C$89,MATCH($B$2&amp;G102,Data!$D$2:$D$89,0),2)</f>
        <v>55</v>
      </c>
      <c r="F102" s="3">
        <v>4</v>
      </c>
      <c r="G102" s="3">
        <v>22</v>
      </c>
    </row>
  </sheetData>
  <sortState xmlns:xlrd2="http://schemas.microsoft.com/office/spreadsheetml/2017/richdata2" ref="P57:Q66">
    <sortCondition descending="1" ref="Q57:Q66"/>
  </sortState>
  <mergeCells count="11">
    <mergeCell ref="R35:R36"/>
    <mergeCell ref="I4:N4"/>
    <mergeCell ref="P35:P36"/>
    <mergeCell ref="B33:F33"/>
    <mergeCell ref="I18:J18"/>
    <mergeCell ref="A17:E17"/>
    <mergeCell ref="A79:G79"/>
    <mergeCell ref="A28:L28"/>
    <mergeCell ref="A3:E3"/>
    <mergeCell ref="Q35:Q36"/>
    <mergeCell ref="I12:N12"/>
  </mergeCells>
  <phoneticPr fontId="3" type="noConversion"/>
  <pageMargins left="0.7" right="0.7" top="0.75" bottom="0.75" header="0.3" footer="0.3"/>
  <pageSetup paperSize="9" orientation="portrait" r:id="rId1"/>
  <ignoredErrors>
    <ignoredError sqref="B5 B7:B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CAA5-16F4-49B4-9526-AEB4CC60A895}">
  <dimension ref="A1:AO89"/>
  <sheetViews>
    <sheetView zoomScale="80" zoomScaleNormal="80" workbookViewId="0">
      <selection activeCell="AO1" sqref="AO1"/>
    </sheetView>
  </sheetViews>
  <sheetFormatPr defaultRowHeight="15" x14ac:dyDescent="0.25"/>
  <cols>
    <col min="1" max="1" width="7.85546875" style="17" customWidth="1"/>
    <col min="2" max="3" width="5.42578125" style="34" customWidth="1"/>
    <col min="4" max="4" width="4" bestFit="1" customWidth="1"/>
    <col min="5" max="5" width="9.7109375" customWidth="1"/>
    <col min="6" max="6" width="1.140625" customWidth="1"/>
    <col min="7" max="7" width="8.7109375" customWidth="1"/>
    <col min="8" max="8" width="11.7109375" style="34" customWidth="1"/>
    <col min="9" max="9" width="4" bestFit="1" customWidth="1"/>
    <col min="10" max="10" width="9.7109375" customWidth="1"/>
    <col min="11" max="11" width="1.140625" customWidth="1"/>
    <col min="12" max="12" width="7.42578125" customWidth="1"/>
    <col min="13" max="13" width="12.5703125" style="34" customWidth="1"/>
    <col min="14" max="14" width="3" bestFit="1" customWidth="1"/>
    <col min="15" max="15" width="9.7109375" customWidth="1"/>
    <col min="16" max="16" width="1.140625" customWidth="1"/>
    <col min="17" max="17" width="7.42578125" customWidth="1"/>
    <col min="18" max="18" width="11.7109375" style="34" customWidth="1"/>
    <col min="19" max="19" width="3" bestFit="1" customWidth="1"/>
    <col min="20" max="20" width="9.28515625" customWidth="1"/>
    <col min="21" max="21" width="1.140625" customWidth="1"/>
    <col min="22" max="22" width="7.42578125" customWidth="1"/>
    <col min="23" max="23" width="12.42578125" style="34" customWidth="1"/>
    <col min="24" max="24" width="3" bestFit="1" customWidth="1"/>
    <col min="26" max="26" width="1.140625" customWidth="1"/>
    <col min="27" max="27" width="7.42578125" customWidth="1"/>
    <col min="28" max="28" width="5.28515625" style="34" bestFit="1" customWidth="1"/>
    <col min="29" max="29" width="3" bestFit="1" customWidth="1"/>
    <col min="31" max="31" width="1.140625" customWidth="1"/>
    <col min="32" max="32" width="7.42578125" customWidth="1"/>
    <col min="33" max="33" width="8.85546875" style="34"/>
    <col min="34" max="34" width="3" bestFit="1" customWidth="1"/>
    <col min="36" max="36" width="1.140625" customWidth="1"/>
    <col min="37" max="37" width="7.42578125" customWidth="1"/>
    <col min="38" max="38" width="8.85546875" style="34"/>
    <col min="39" max="39" width="3" bestFit="1" customWidth="1"/>
    <col min="41" max="41" width="65.42578125" style="10" bestFit="1" customWidth="1"/>
  </cols>
  <sheetData>
    <row r="1" spans="1:41" ht="30" customHeight="1" x14ac:dyDescent="0.25">
      <c r="A1" s="28" t="s">
        <v>17</v>
      </c>
      <c r="B1" s="33" t="s">
        <v>15</v>
      </c>
      <c r="C1" s="33" t="s">
        <v>16</v>
      </c>
      <c r="D1" s="28" t="s">
        <v>18</v>
      </c>
      <c r="E1" s="28" t="s">
        <v>26</v>
      </c>
      <c r="G1" s="28" t="s">
        <v>17</v>
      </c>
      <c r="H1" s="33" t="s">
        <v>25</v>
      </c>
      <c r="I1" s="28" t="s">
        <v>18</v>
      </c>
      <c r="J1" s="28" t="s">
        <v>26</v>
      </c>
      <c r="L1" s="28" t="s">
        <v>17</v>
      </c>
      <c r="M1" s="33" t="s">
        <v>14</v>
      </c>
      <c r="N1" s="28" t="s">
        <v>18</v>
      </c>
      <c r="O1" s="28" t="s">
        <v>26</v>
      </c>
      <c r="Q1" s="28" t="s">
        <v>17</v>
      </c>
      <c r="R1" s="33" t="s">
        <v>28</v>
      </c>
      <c r="S1" s="28" t="s">
        <v>18</v>
      </c>
      <c r="T1" s="28" t="s">
        <v>26</v>
      </c>
      <c r="V1" s="28" t="s">
        <v>17</v>
      </c>
      <c r="W1" s="33" t="s">
        <v>30</v>
      </c>
      <c r="X1" s="28" t="s">
        <v>18</v>
      </c>
      <c r="Y1" s="28" t="s">
        <v>26</v>
      </c>
      <c r="AA1" s="28" t="s">
        <v>17</v>
      </c>
      <c r="AB1" s="33" t="s">
        <v>32</v>
      </c>
      <c r="AC1" s="28" t="s">
        <v>18</v>
      </c>
      <c r="AD1" s="28" t="s">
        <v>26</v>
      </c>
      <c r="AF1" s="28" t="s">
        <v>17</v>
      </c>
      <c r="AG1" s="33" t="s">
        <v>32</v>
      </c>
      <c r="AH1" s="28" t="s">
        <v>18</v>
      </c>
      <c r="AI1" s="28" t="s">
        <v>26</v>
      </c>
      <c r="AK1" s="28" t="s">
        <v>17</v>
      </c>
      <c r="AL1" s="33" t="s">
        <v>34</v>
      </c>
      <c r="AM1" s="28" t="s">
        <v>18</v>
      </c>
      <c r="AN1" s="28" t="s">
        <v>26</v>
      </c>
      <c r="AO1" s="39"/>
    </row>
    <row r="2" spans="1:41" x14ac:dyDescent="0.25">
      <c r="A2" s="17">
        <v>1</v>
      </c>
      <c r="B2" s="34">
        <v>35</v>
      </c>
      <c r="C2" s="34">
        <v>10</v>
      </c>
      <c r="D2" t="str">
        <f>A2&amp;E2</f>
        <v>11</v>
      </c>
      <c r="E2">
        <f>IF(ROW(A22)/22=TRUNC(ROW(A22)/22),1,E1+1)</f>
        <v>1</v>
      </c>
      <c r="G2">
        <v>1</v>
      </c>
      <c r="H2" s="34">
        <v>1</v>
      </c>
      <c r="I2" t="str">
        <f>G2&amp;J2</f>
        <v>11</v>
      </c>
      <c r="J2">
        <f>IF(ROW(G10)/10=TRUNC(ROW(G10)/10),1,J1+1)</f>
        <v>1</v>
      </c>
      <c r="L2">
        <v>1</v>
      </c>
      <c r="M2" s="34">
        <v>3</v>
      </c>
      <c r="N2" t="str">
        <f>L2&amp;O2</f>
        <v>11</v>
      </c>
      <c r="O2">
        <f>IF(ROW(L5)/5=TRUNC(ROW(L5)/5),1,O1+1)</f>
        <v>1</v>
      </c>
      <c r="Q2">
        <v>1</v>
      </c>
      <c r="R2" s="34">
        <v>1</v>
      </c>
      <c r="S2" t="str">
        <f>Q2&amp;T2</f>
        <v>11</v>
      </c>
      <c r="T2">
        <f>IF(ROW(Q6)/6=TRUNC(ROW(Q6)/6),1,T1+1)</f>
        <v>1</v>
      </c>
      <c r="V2">
        <v>1</v>
      </c>
      <c r="W2" s="35">
        <v>0.8</v>
      </c>
      <c r="X2" t="str">
        <f>V2&amp;Y2</f>
        <v>11</v>
      </c>
      <c r="Y2">
        <f>IF(ROW(V6)/6=TRUNC(ROW(V6)/6),1,Y1+1)</f>
        <v>1</v>
      </c>
      <c r="AA2">
        <v>1</v>
      </c>
      <c r="AB2" s="34">
        <v>65</v>
      </c>
      <c r="AC2" t="str">
        <f>AA2&amp;AD2</f>
        <v>11</v>
      </c>
      <c r="AD2">
        <f>IF(ROW(AA6)/6=TRUNC(ROW(AA6)/6),1,AD1+1)</f>
        <v>1</v>
      </c>
      <c r="AF2">
        <v>1</v>
      </c>
      <c r="AG2" s="36">
        <v>0.75</v>
      </c>
      <c r="AH2" t="str">
        <f>AF2&amp;AI2</f>
        <v>11</v>
      </c>
      <c r="AI2">
        <f>IF(ROW(AF3)/3=TRUNC(ROW(AF3)/3),1,AI1+1)</f>
        <v>1</v>
      </c>
      <c r="AK2">
        <v>1</v>
      </c>
      <c r="AL2" s="34">
        <v>45</v>
      </c>
      <c r="AM2" t="str">
        <f>AK2&amp;AN2</f>
        <v>11</v>
      </c>
      <c r="AN2">
        <f>IF(ROW(AK5)/5=TRUNC(ROW(AK5)/5),1,AN1+1)</f>
        <v>1</v>
      </c>
    </row>
    <row r="3" spans="1:41" x14ac:dyDescent="0.25">
      <c r="A3" s="17">
        <v>1</v>
      </c>
      <c r="B3" s="34">
        <v>50</v>
      </c>
      <c r="C3" s="34">
        <v>20</v>
      </c>
      <c r="D3" t="str">
        <f t="shared" ref="D3:D66" si="0">A3&amp;E3</f>
        <v>12</v>
      </c>
      <c r="E3">
        <f t="shared" ref="E3:E66" si="1">IF(ROW(A23)/22=TRUNC(ROW(A23)/22),1,E2+1)</f>
        <v>2</v>
      </c>
      <c r="G3">
        <v>1</v>
      </c>
      <c r="H3" s="34">
        <v>0.95</v>
      </c>
      <c r="I3" t="str">
        <f t="shared" ref="I3:I41" si="2">G3&amp;J3</f>
        <v>12</v>
      </c>
      <c r="J3">
        <f t="shared" ref="J3:J41" si="3">IF(ROW(G11)/10=TRUNC(ROW(G11)/10),1,J2+1)</f>
        <v>2</v>
      </c>
      <c r="L3">
        <v>1</v>
      </c>
      <c r="M3" s="34">
        <v>7</v>
      </c>
      <c r="N3" t="str">
        <f t="shared" ref="N3:N21" si="4">L3&amp;O3</f>
        <v>12</v>
      </c>
      <c r="O3">
        <f t="shared" ref="O3:O21" si="5">IF(ROW(L6)/5=TRUNC(ROW(L6)/5),1,O2+1)</f>
        <v>2</v>
      </c>
      <c r="Q3">
        <v>1</v>
      </c>
      <c r="R3" s="34">
        <v>2</v>
      </c>
      <c r="S3" t="str">
        <f t="shared" ref="S3:S25" si="6">Q3&amp;T3</f>
        <v>12</v>
      </c>
      <c r="T3">
        <f t="shared" ref="T3:T25" si="7">IF(ROW(Q7)/6=TRUNC(ROW(Q7)/6),1,T2+1)</f>
        <v>2</v>
      </c>
      <c r="V3">
        <v>1</v>
      </c>
      <c r="W3" s="35">
        <v>0.7</v>
      </c>
      <c r="X3" t="str">
        <f t="shared" ref="X3:X25" si="8">V3&amp;Y3</f>
        <v>12</v>
      </c>
      <c r="Y3">
        <f t="shared" ref="Y3:Y25" si="9">IF(ROW(V7)/6=TRUNC(ROW(V7)/6),1,Y2+1)</f>
        <v>2</v>
      </c>
      <c r="AA3">
        <v>1</v>
      </c>
      <c r="AB3" s="34">
        <v>45</v>
      </c>
      <c r="AC3" t="str">
        <f t="shared" ref="AC3:AC25" si="10">AA3&amp;AD3</f>
        <v>12</v>
      </c>
      <c r="AD3">
        <f t="shared" ref="AD3:AD25" si="11">IF(ROW(AA7)/6=TRUNC(ROW(AA7)/6),1,AD2+1)</f>
        <v>2</v>
      </c>
      <c r="AF3">
        <v>1</v>
      </c>
      <c r="AG3" s="36">
        <v>0.8</v>
      </c>
      <c r="AH3" t="str">
        <f t="shared" ref="AH3:AH13" si="12">AF3&amp;AI3</f>
        <v>12</v>
      </c>
      <c r="AI3">
        <f t="shared" ref="AI3:AI13" si="13">IF(ROW(AF4)/3=TRUNC(ROW(AF4)/3),1,AI2+1)</f>
        <v>2</v>
      </c>
      <c r="AK3">
        <v>1</v>
      </c>
      <c r="AL3" s="34">
        <v>32</v>
      </c>
      <c r="AM3" t="str">
        <f t="shared" ref="AM3:AM21" si="14">AK3&amp;AN3</f>
        <v>12</v>
      </c>
      <c r="AN3">
        <f t="shared" ref="AN3:AN21" si="15">IF(ROW(AK6)/5=TRUNC(ROW(AK6)/5),1,AN2+1)</f>
        <v>2</v>
      </c>
    </row>
    <row r="4" spans="1:41" x14ac:dyDescent="0.25">
      <c r="A4" s="17">
        <v>1</v>
      </c>
      <c r="B4" s="34">
        <v>65</v>
      </c>
      <c r="C4" s="34">
        <v>25</v>
      </c>
      <c r="D4" t="str">
        <f t="shared" si="0"/>
        <v>13</v>
      </c>
      <c r="E4">
        <f t="shared" si="1"/>
        <v>3</v>
      </c>
      <c r="G4">
        <v>1</v>
      </c>
      <c r="H4" s="34">
        <v>0.81</v>
      </c>
      <c r="I4" t="str">
        <f t="shared" si="2"/>
        <v>13</v>
      </c>
      <c r="J4">
        <f t="shared" si="3"/>
        <v>3</v>
      </c>
      <c r="L4">
        <v>1</v>
      </c>
      <c r="M4" s="34">
        <v>10</v>
      </c>
      <c r="N4" t="str">
        <f t="shared" si="4"/>
        <v>13</v>
      </c>
      <c r="O4">
        <f t="shared" si="5"/>
        <v>3</v>
      </c>
      <c r="Q4">
        <v>1</v>
      </c>
      <c r="R4" s="34">
        <v>3</v>
      </c>
      <c r="S4" t="str">
        <f t="shared" si="6"/>
        <v>13</v>
      </c>
      <c r="T4">
        <f t="shared" si="7"/>
        <v>3</v>
      </c>
      <c r="V4">
        <v>1</v>
      </c>
      <c r="W4" s="35">
        <v>0.9</v>
      </c>
      <c r="X4" t="str">
        <f t="shared" si="8"/>
        <v>13</v>
      </c>
      <c r="Y4">
        <f t="shared" si="9"/>
        <v>3</v>
      </c>
      <c r="AA4">
        <v>1</v>
      </c>
      <c r="AB4" s="34">
        <v>50</v>
      </c>
      <c r="AC4" t="str">
        <f t="shared" si="10"/>
        <v>13</v>
      </c>
      <c r="AD4">
        <f t="shared" si="11"/>
        <v>3</v>
      </c>
      <c r="AF4">
        <v>1</v>
      </c>
      <c r="AG4" s="36">
        <v>0.65</v>
      </c>
      <c r="AH4" t="str">
        <f t="shared" si="12"/>
        <v>13</v>
      </c>
      <c r="AI4">
        <f t="shared" si="13"/>
        <v>3</v>
      </c>
      <c r="AK4">
        <v>1</v>
      </c>
      <c r="AL4" s="34">
        <v>15</v>
      </c>
      <c r="AM4" t="str">
        <f t="shared" si="14"/>
        <v>13</v>
      </c>
      <c r="AN4">
        <f t="shared" si="15"/>
        <v>3</v>
      </c>
    </row>
    <row r="5" spans="1:41" x14ac:dyDescent="0.25">
      <c r="A5" s="17">
        <v>1</v>
      </c>
      <c r="B5" s="34">
        <v>75</v>
      </c>
      <c r="C5" s="34">
        <v>30</v>
      </c>
      <c r="D5" t="str">
        <f t="shared" si="0"/>
        <v>14</v>
      </c>
      <c r="E5">
        <f t="shared" si="1"/>
        <v>4</v>
      </c>
      <c r="G5">
        <v>1</v>
      </c>
      <c r="H5" s="34">
        <v>0.75</v>
      </c>
      <c r="I5" t="str">
        <f t="shared" si="2"/>
        <v>14</v>
      </c>
      <c r="J5">
        <f t="shared" si="3"/>
        <v>4</v>
      </c>
      <c r="L5">
        <v>1</v>
      </c>
      <c r="M5" s="34">
        <v>5</v>
      </c>
      <c r="N5" t="str">
        <f t="shared" si="4"/>
        <v>14</v>
      </c>
      <c r="O5">
        <f t="shared" si="5"/>
        <v>4</v>
      </c>
      <c r="Q5">
        <v>1</v>
      </c>
      <c r="R5" s="34">
        <v>4</v>
      </c>
      <c r="S5" t="str">
        <f t="shared" si="6"/>
        <v>14</v>
      </c>
      <c r="T5">
        <f t="shared" si="7"/>
        <v>4</v>
      </c>
      <c r="V5">
        <v>1</v>
      </c>
      <c r="W5" s="35">
        <v>0.6</v>
      </c>
      <c r="X5" t="str">
        <f t="shared" si="8"/>
        <v>14</v>
      </c>
      <c r="Y5">
        <f t="shared" si="9"/>
        <v>4</v>
      </c>
      <c r="AA5">
        <v>1</v>
      </c>
      <c r="AB5" s="34">
        <v>95</v>
      </c>
      <c r="AC5" t="str">
        <f t="shared" si="10"/>
        <v>14</v>
      </c>
      <c r="AD5">
        <f t="shared" si="11"/>
        <v>4</v>
      </c>
      <c r="AF5">
        <v>2</v>
      </c>
      <c r="AG5" s="36">
        <v>0.57999999999999996</v>
      </c>
      <c r="AH5" t="str">
        <f t="shared" si="12"/>
        <v>21</v>
      </c>
      <c r="AI5">
        <f t="shared" si="13"/>
        <v>1</v>
      </c>
      <c r="AK5">
        <v>1</v>
      </c>
      <c r="AL5" s="34">
        <v>9</v>
      </c>
      <c r="AM5" t="str">
        <f t="shared" si="14"/>
        <v>14</v>
      </c>
      <c r="AN5">
        <f t="shared" si="15"/>
        <v>4</v>
      </c>
    </row>
    <row r="6" spans="1:41" x14ac:dyDescent="0.25">
      <c r="A6" s="17">
        <v>1</v>
      </c>
      <c r="B6" s="34">
        <v>60</v>
      </c>
      <c r="C6" s="34">
        <v>45</v>
      </c>
      <c r="D6" t="str">
        <f t="shared" si="0"/>
        <v>15</v>
      </c>
      <c r="E6">
        <f t="shared" si="1"/>
        <v>5</v>
      </c>
      <c r="G6">
        <v>1</v>
      </c>
      <c r="H6" s="34">
        <v>0.69</v>
      </c>
      <c r="I6" t="str">
        <f t="shared" si="2"/>
        <v>15</v>
      </c>
      <c r="J6">
        <f t="shared" si="3"/>
        <v>5</v>
      </c>
      <c r="L6">
        <v>1</v>
      </c>
      <c r="M6" s="34">
        <v>8</v>
      </c>
      <c r="N6" t="str">
        <f t="shared" si="4"/>
        <v>15</v>
      </c>
      <c r="O6">
        <f t="shared" si="5"/>
        <v>5</v>
      </c>
      <c r="Q6">
        <v>1</v>
      </c>
      <c r="R6" s="34">
        <v>5</v>
      </c>
      <c r="S6" t="str">
        <f t="shared" si="6"/>
        <v>15</v>
      </c>
      <c r="T6">
        <f t="shared" si="7"/>
        <v>5</v>
      </c>
      <c r="V6">
        <v>1</v>
      </c>
      <c r="W6" s="35">
        <v>0.3</v>
      </c>
      <c r="X6" t="str">
        <f t="shared" si="8"/>
        <v>15</v>
      </c>
      <c r="Y6">
        <f t="shared" si="9"/>
        <v>5</v>
      </c>
      <c r="AA6">
        <v>1</v>
      </c>
      <c r="AB6" s="34">
        <v>45</v>
      </c>
      <c r="AC6" t="str">
        <f t="shared" si="10"/>
        <v>15</v>
      </c>
      <c r="AD6">
        <f t="shared" si="11"/>
        <v>5</v>
      </c>
      <c r="AF6">
        <v>2</v>
      </c>
      <c r="AG6" s="36">
        <v>0.7</v>
      </c>
      <c r="AH6" t="str">
        <f t="shared" si="12"/>
        <v>22</v>
      </c>
      <c r="AI6">
        <f t="shared" si="13"/>
        <v>2</v>
      </c>
      <c r="AK6">
        <v>1</v>
      </c>
      <c r="AL6" s="34">
        <v>7</v>
      </c>
      <c r="AM6" t="str">
        <f t="shared" si="14"/>
        <v>15</v>
      </c>
      <c r="AN6">
        <f t="shared" si="15"/>
        <v>5</v>
      </c>
    </row>
    <row r="7" spans="1:41" x14ac:dyDescent="0.25">
      <c r="A7" s="17">
        <v>1</v>
      </c>
      <c r="B7" s="34">
        <v>50</v>
      </c>
      <c r="C7" s="34">
        <v>55</v>
      </c>
      <c r="D7" t="str">
        <f t="shared" si="0"/>
        <v>16</v>
      </c>
      <c r="E7">
        <f t="shared" si="1"/>
        <v>6</v>
      </c>
      <c r="G7">
        <v>1</v>
      </c>
      <c r="H7" s="34">
        <v>0.54</v>
      </c>
      <c r="I7" t="str">
        <f t="shared" si="2"/>
        <v>16</v>
      </c>
      <c r="J7">
        <f t="shared" si="3"/>
        <v>6</v>
      </c>
      <c r="L7">
        <v>2</v>
      </c>
      <c r="M7" s="34">
        <v>2</v>
      </c>
      <c r="N7" t="str">
        <f t="shared" si="4"/>
        <v>21</v>
      </c>
      <c r="O7">
        <f t="shared" si="5"/>
        <v>1</v>
      </c>
      <c r="Q7">
        <v>1</v>
      </c>
      <c r="R7" s="34">
        <v>6</v>
      </c>
      <c r="S7" t="str">
        <f t="shared" si="6"/>
        <v>16</v>
      </c>
      <c r="T7">
        <f t="shared" si="7"/>
        <v>6</v>
      </c>
      <c r="V7">
        <v>1</v>
      </c>
      <c r="W7" s="35">
        <v>0.5</v>
      </c>
      <c r="X7" t="str">
        <f t="shared" si="8"/>
        <v>16</v>
      </c>
      <c r="Y7">
        <f t="shared" si="9"/>
        <v>6</v>
      </c>
      <c r="AA7">
        <v>1</v>
      </c>
      <c r="AB7" s="34">
        <v>70</v>
      </c>
      <c r="AC7" t="str">
        <f t="shared" si="10"/>
        <v>16</v>
      </c>
      <c r="AD7">
        <f t="shared" si="11"/>
        <v>6</v>
      </c>
      <c r="AF7">
        <v>2</v>
      </c>
      <c r="AG7" s="36">
        <v>0.67</v>
      </c>
      <c r="AH7" t="str">
        <f t="shared" si="12"/>
        <v>23</v>
      </c>
      <c r="AI7">
        <f t="shared" si="13"/>
        <v>3</v>
      </c>
      <c r="AK7">
        <v>2</v>
      </c>
      <c r="AL7" s="37">
        <v>33</v>
      </c>
      <c r="AM7" t="str">
        <f t="shared" si="14"/>
        <v>21</v>
      </c>
      <c r="AN7">
        <f t="shared" si="15"/>
        <v>1</v>
      </c>
    </row>
    <row r="8" spans="1:41" x14ac:dyDescent="0.25">
      <c r="A8" s="17">
        <v>1</v>
      </c>
      <c r="B8" s="34">
        <v>40</v>
      </c>
      <c r="C8" s="34">
        <v>65</v>
      </c>
      <c r="D8" t="str">
        <f t="shared" si="0"/>
        <v>17</v>
      </c>
      <c r="E8">
        <f t="shared" si="1"/>
        <v>7</v>
      </c>
      <c r="G8">
        <v>1</v>
      </c>
      <c r="H8" s="34">
        <v>0.49</v>
      </c>
      <c r="I8" t="str">
        <f t="shared" si="2"/>
        <v>17</v>
      </c>
      <c r="J8">
        <f t="shared" si="3"/>
        <v>7</v>
      </c>
      <c r="L8">
        <v>2</v>
      </c>
      <c r="M8" s="34">
        <v>4</v>
      </c>
      <c r="N8" t="str">
        <f t="shared" si="4"/>
        <v>22</v>
      </c>
      <c r="O8">
        <f t="shared" si="5"/>
        <v>2</v>
      </c>
      <c r="Q8">
        <v>2</v>
      </c>
      <c r="R8" s="34">
        <v>5</v>
      </c>
      <c r="S8" t="str">
        <f t="shared" si="6"/>
        <v>21</v>
      </c>
      <c r="T8">
        <f t="shared" si="7"/>
        <v>1</v>
      </c>
      <c r="V8">
        <v>2</v>
      </c>
      <c r="W8" s="35">
        <v>0.55000000000000004</v>
      </c>
      <c r="X8" t="str">
        <f t="shared" si="8"/>
        <v>21</v>
      </c>
      <c r="Y8">
        <f t="shared" si="9"/>
        <v>1</v>
      </c>
      <c r="AA8">
        <v>2</v>
      </c>
      <c r="AB8" s="34">
        <v>45</v>
      </c>
      <c r="AC8" t="str">
        <f t="shared" si="10"/>
        <v>21</v>
      </c>
      <c r="AD8">
        <f t="shared" si="11"/>
        <v>1</v>
      </c>
      <c r="AF8">
        <v>3</v>
      </c>
      <c r="AG8" s="36">
        <v>0.85</v>
      </c>
      <c r="AH8" t="str">
        <f t="shared" si="12"/>
        <v>31</v>
      </c>
      <c r="AI8">
        <f t="shared" si="13"/>
        <v>1</v>
      </c>
      <c r="AK8">
        <v>2</v>
      </c>
      <c r="AL8" s="37">
        <v>25</v>
      </c>
      <c r="AM8" t="str">
        <f t="shared" si="14"/>
        <v>22</v>
      </c>
      <c r="AN8">
        <f t="shared" si="15"/>
        <v>2</v>
      </c>
    </row>
    <row r="9" spans="1:41" x14ac:dyDescent="0.25">
      <c r="A9" s="17">
        <v>1</v>
      </c>
      <c r="B9" s="34">
        <v>30</v>
      </c>
      <c r="C9" s="34">
        <v>70</v>
      </c>
      <c r="D9" t="str">
        <f t="shared" si="0"/>
        <v>18</v>
      </c>
      <c r="E9">
        <f t="shared" si="1"/>
        <v>8</v>
      </c>
      <c r="G9">
        <v>1</v>
      </c>
      <c r="H9" s="34">
        <v>0.3</v>
      </c>
      <c r="I9" t="str">
        <f t="shared" si="2"/>
        <v>18</v>
      </c>
      <c r="J9">
        <f t="shared" si="3"/>
        <v>8</v>
      </c>
      <c r="L9">
        <v>2</v>
      </c>
      <c r="M9" s="34">
        <v>6</v>
      </c>
      <c r="N9" t="str">
        <f t="shared" si="4"/>
        <v>23</v>
      </c>
      <c r="O9">
        <f t="shared" si="5"/>
        <v>3</v>
      </c>
      <c r="Q9">
        <v>2</v>
      </c>
      <c r="R9" s="34">
        <v>6</v>
      </c>
      <c r="S9" t="str">
        <f t="shared" si="6"/>
        <v>22</v>
      </c>
      <c r="T9">
        <f t="shared" si="7"/>
        <v>2</v>
      </c>
      <c r="V9">
        <v>2</v>
      </c>
      <c r="W9" s="35">
        <v>0.95</v>
      </c>
      <c r="X9" t="str">
        <f t="shared" si="8"/>
        <v>22</v>
      </c>
      <c r="Y9">
        <f t="shared" si="9"/>
        <v>2</v>
      </c>
      <c r="AA9">
        <v>2</v>
      </c>
      <c r="AB9" s="34">
        <v>45</v>
      </c>
      <c r="AC9" t="str">
        <f t="shared" si="10"/>
        <v>22</v>
      </c>
      <c r="AD9">
        <f t="shared" si="11"/>
        <v>2</v>
      </c>
      <c r="AF9">
        <v>3</v>
      </c>
      <c r="AG9" s="36">
        <v>0.9</v>
      </c>
      <c r="AH9" t="str">
        <f t="shared" si="12"/>
        <v>32</v>
      </c>
      <c r="AI9">
        <f t="shared" si="13"/>
        <v>2</v>
      </c>
      <c r="AK9">
        <v>2</v>
      </c>
      <c r="AL9" s="37">
        <v>27</v>
      </c>
      <c r="AM9" t="str">
        <f t="shared" si="14"/>
        <v>23</v>
      </c>
      <c r="AN9">
        <f t="shared" si="15"/>
        <v>3</v>
      </c>
    </row>
    <row r="10" spans="1:41" x14ac:dyDescent="0.25">
      <c r="A10" s="17">
        <v>1</v>
      </c>
      <c r="B10" s="34">
        <v>20</v>
      </c>
      <c r="C10" s="34">
        <v>65</v>
      </c>
      <c r="D10" t="str">
        <f t="shared" si="0"/>
        <v>19</v>
      </c>
      <c r="E10">
        <f t="shared" si="1"/>
        <v>9</v>
      </c>
      <c r="G10">
        <v>1</v>
      </c>
      <c r="H10" s="34">
        <v>0.25</v>
      </c>
      <c r="I10" t="str">
        <f t="shared" si="2"/>
        <v>19</v>
      </c>
      <c r="J10">
        <f t="shared" si="3"/>
        <v>9</v>
      </c>
      <c r="L10">
        <v>2</v>
      </c>
      <c r="M10" s="34">
        <v>8</v>
      </c>
      <c r="N10" t="str">
        <f t="shared" si="4"/>
        <v>24</v>
      </c>
      <c r="O10">
        <f t="shared" si="5"/>
        <v>4</v>
      </c>
      <c r="Q10">
        <v>2</v>
      </c>
      <c r="R10" s="34">
        <v>7</v>
      </c>
      <c r="S10" t="str">
        <f t="shared" si="6"/>
        <v>23</v>
      </c>
      <c r="T10">
        <f t="shared" si="7"/>
        <v>3</v>
      </c>
      <c r="V10">
        <v>2</v>
      </c>
      <c r="W10" s="35">
        <v>0.25</v>
      </c>
      <c r="X10" t="str">
        <f t="shared" si="8"/>
        <v>23</v>
      </c>
      <c r="Y10">
        <f t="shared" si="9"/>
        <v>3</v>
      </c>
      <c r="AA10">
        <v>2</v>
      </c>
      <c r="AB10" s="34">
        <v>50</v>
      </c>
      <c r="AC10" t="str">
        <f t="shared" si="10"/>
        <v>23</v>
      </c>
      <c r="AD10">
        <f t="shared" si="11"/>
        <v>3</v>
      </c>
      <c r="AF10">
        <v>3</v>
      </c>
      <c r="AG10" s="36">
        <v>0.55000000000000004</v>
      </c>
      <c r="AH10" t="str">
        <f t="shared" si="12"/>
        <v>33</v>
      </c>
      <c r="AI10">
        <f t="shared" si="13"/>
        <v>3</v>
      </c>
      <c r="AK10">
        <v>2</v>
      </c>
      <c r="AL10" s="37">
        <v>18</v>
      </c>
      <c r="AM10" t="str">
        <f t="shared" si="14"/>
        <v>24</v>
      </c>
      <c r="AN10">
        <f t="shared" si="15"/>
        <v>4</v>
      </c>
    </row>
    <row r="11" spans="1:41" x14ac:dyDescent="0.25">
      <c r="A11" s="17">
        <v>1</v>
      </c>
      <c r="B11" s="34">
        <v>30</v>
      </c>
      <c r="C11" s="34">
        <v>60</v>
      </c>
      <c r="D11" t="str">
        <f t="shared" si="0"/>
        <v>110</v>
      </c>
      <c r="E11">
        <f t="shared" si="1"/>
        <v>10</v>
      </c>
      <c r="G11">
        <v>1</v>
      </c>
      <c r="H11" s="34">
        <v>0.1</v>
      </c>
      <c r="I11" t="str">
        <f t="shared" si="2"/>
        <v>110</v>
      </c>
      <c r="J11">
        <f t="shared" si="3"/>
        <v>10</v>
      </c>
      <c r="L11">
        <v>2</v>
      </c>
      <c r="M11" s="34">
        <v>10</v>
      </c>
      <c r="N11" t="str">
        <f t="shared" si="4"/>
        <v>25</v>
      </c>
      <c r="O11">
        <f t="shared" si="5"/>
        <v>5</v>
      </c>
      <c r="Q11">
        <v>2</v>
      </c>
      <c r="R11" s="34">
        <v>8</v>
      </c>
      <c r="S11" t="str">
        <f t="shared" si="6"/>
        <v>24</v>
      </c>
      <c r="T11">
        <f t="shared" si="7"/>
        <v>4</v>
      </c>
      <c r="V11">
        <v>2</v>
      </c>
      <c r="W11" s="35">
        <v>0.75</v>
      </c>
      <c r="X11" t="str">
        <f t="shared" si="8"/>
        <v>24</v>
      </c>
      <c r="Y11">
        <f t="shared" si="9"/>
        <v>4</v>
      </c>
      <c r="AA11">
        <v>2</v>
      </c>
      <c r="AB11" s="34">
        <v>65</v>
      </c>
      <c r="AC11" t="str">
        <f t="shared" si="10"/>
        <v>24</v>
      </c>
      <c r="AD11">
        <f t="shared" si="11"/>
        <v>4</v>
      </c>
      <c r="AF11">
        <v>4</v>
      </c>
      <c r="AG11" s="36">
        <v>0.35</v>
      </c>
      <c r="AH11" t="str">
        <f t="shared" si="12"/>
        <v>41</v>
      </c>
      <c r="AI11">
        <f t="shared" si="13"/>
        <v>1</v>
      </c>
      <c r="AK11">
        <v>2</v>
      </c>
      <c r="AL11" s="37">
        <v>12</v>
      </c>
      <c r="AM11" t="str">
        <f t="shared" si="14"/>
        <v>25</v>
      </c>
      <c r="AN11">
        <f t="shared" si="15"/>
        <v>5</v>
      </c>
    </row>
    <row r="12" spans="1:41" x14ac:dyDescent="0.25">
      <c r="A12" s="17">
        <v>1</v>
      </c>
      <c r="B12" s="34">
        <v>35</v>
      </c>
      <c r="C12" s="34">
        <v>55</v>
      </c>
      <c r="D12" t="str">
        <f t="shared" si="0"/>
        <v>111</v>
      </c>
      <c r="E12">
        <f t="shared" si="1"/>
        <v>11</v>
      </c>
      <c r="G12">
        <v>2</v>
      </c>
      <c r="H12" s="34">
        <v>0.54</v>
      </c>
      <c r="I12" t="str">
        <f t="shared" si="2"/>
        <v>21</v>
      </c>
      <c r="J12">
        <f t="shared" si="3"/>
        <v>1</v>
      </c>
      <c r="L12">
        <v>3</v>
      </c>
      <c r="M12" s="34">
        <v>9</v>
      </c>
      <c r="N12" t="str">
        <f t="shared" si="4"/>
        <v>31</v>
      </c>
      <c r="O12">
        <f t="shared" si="5"/>
        <v>1</v>
      </c>
      <c r="Q12">
        <v>2</v>
      </c>
      <c r="R12" s="34">
        <v>9</v>
      </c>
      <c r="S12" t="str">
        <f t="shared" si="6"/>
        <v>25</v>
      </c>
      <c r="T12">
        <f t="shared" si="7"/>
        <v>5</v>
      </c>
      <c r="V12">
        <v>2</v>
      </c>
      <c r="W12" s="35">
        <v>0.65</v>
      </c>
      <c r="X12" t="str">
        <f t="shared" si="8"/>
        <v>25</v>
      </c>
      <c r="Y12">
        <f t="shared" si="9"/>
        <v>5</v>
      </c>
      <c r="AA12">
        <v>2</v>
      </c>
      <c r="AB12" s="34">
        <v>70</v>
      </c>
      <c r="AC12" t="str">
        <f t="shared" si="10"/>
        <v>25</v>
      </c>
      <c r="AD12">
        <f t="shared" si="11"/>
        <v>5</v>
      </c>
      <c r="AF12">
        <v>4</v>
      </c>
      <c r="AG12" s="36">
        <v>0.45</v>
      </c>
      <c r="AH12" t="str">
        <f t="shared" si="12"/>
        <v>42</v>
      </c>
      <c r="AI12">
        <f t="shared" si="13"/>
        <v>2</v>
      </c>
      <c r="AK12">
        <v>3</v>
      </c>
      <c r="AL12" s="37">
        <v>50</v>
      </c>
      <c r="AM12" t="str">
        <f t="shared" si="14"/>
        <v>31</v>
      </c>
      <c r="AN12">
        <f t="shared" si="15"/>
        <v>1</v>
      </c>
    </row>
    <row r="13" spans="1:41" x14ac:dyDescent="0.25">
      <c r="A13" s="17">
        <v>1</v>
      </c>
      <c r="B13" s="34">
        <v>55</v>
      </c>
      <c r="C13" s="34">
        <v>50</v>
      </c>
      <c r="D13" t="str">
        <f t="shared" si="0"/>
        <v>112</v>
      </c>
      <c r="E13">
        <f t="shared" si="1"/>
        <v>12</v>
      </c>
      <c r="G13">
        <v>2</v>
      </c>
      <c r="H13" s="34">
        <v>0.49</v>
      </c>
      <c r="I13" t="str">
        <f t="shared" si="2"/>
        <v>22</v>
      </c>
      <c r="J13">
        <f t="shared" si="3"/>
        <v>2</v>
      </c>
      <c r="L13">
        <v>3</v>
      </c>
      <c r="M13" s="34">
        <v>2</v>
      </c>
      <c r="N13" t="str">
        <f t="shared" si="4"/>
        <v>32</v>
      </c>
      <c r="O13">
        <f t="shared" si="5"/>
        <v>2</v>
      </c>
      <c r="Q13">
        <v>2</v>
      </c>
      <c r="R13" s="34">
        <v>10</v>
      </c>
      <c r="S13" t="str">
        <f t="shared" si="6"/>
        <v>26</v>
      </c>
      <c r="T13">
        <f t="shared" si="7"/>
        <v>6</v>
      </c>
      <c r="V13">
        <v>2</v>
      </c>
      <c r="W13" s="35">
        <v>0.5</v>
      </c>
      <c r="X13" t="str">
        <f t="shared" si="8"/>
        <v>26</v>
      </c>
      <c r="Y13">
        <f t="shared" si="9"/>
        <v>6</v>
      </c>
      <c r="AA13">
        <v>2</v>
      </c>
      <c r="AB13" s="34">
        <v>95</v>
      </c>
      <c r="AC13" t="str">
        <f t="shared" si="10"/>
        <v>26</v>
      </c>
      <c r="AD13">
        <f t="shared" si="11"/>
        <v>6</v>
      </c>
      <c r="AF13">
        <v>4</v>
      </c>
      <c r="AG13" s="36">
        <v>0.75</v>
      </c>
      <c r="AH13" t="str">
        <f t="shared" si="12"/>
        <v>43</v>
      </c>
      <c r="AI13">
        <f t="shared" si="13"/>
        <v>3</v>
      </c>
      <c r="AK13">
        <v>3</v>
      </c>
      <c r="AL13" s="37">
        <v>20</v>
      </c>
      <c r="AM13" t="str">
        <f t="shared" si="14"/>
        <v>32</v>
      </c>
      <c r="AN13">
        <f t="shared" si="15"/>
        <v>2</v>
      </c>
    </row>
    <row r="14" spans="1:41" x14ac:dyDescent="0.25">
      <c r="A14" s="17">
        <v>1</v>
      </c>
      <c r="B14" s="34">
        <v>50</v>
      </c>
      <c r="C14" s="34">
        <v>45</v>
      </c>
      <c r="D14" t="str">
        <f t="shared" si="0"/>
        <v>113</v>
      </c>
      <c r="E14">
        <f t="shared" si="1"/>
        <v>13</v>
      </c>
      <c r="G14">
        <v>2</v>
      </c>
      <c r="H14" s="34">
        <v>0.3</v>
      </c>
      <c r="I14" t="str">
        <f t="shared" si="2"/>
        <v>23</v>
      </c>
      <c r="J14">
        <f t="shared" si="3"/>
        <v>3</v>
      </c>
      <c r="L14">
        <v>3</v>
      </c>
      <c r="M14" s="34">
        <v>8</v>
      </c>
      <c r="N14" t="str">
        <f t="shared" si="4"/>
        <v>33</v>
      </c>
      <c r="O14">
        <f t="shared" si="5"/>
        <v>3</v>
      </c>
      <c r="Q14">
        <v>3</v>
      </c>
      <c r="R14" s="34">
        <v>8</v>
      </c>
      <c r="S14" t="str">
        <f t="shared" si="6"/>
        <v>31</v>
      </c>
      <c r="T14">
        <f t="shared" si="7"/>
        <v>1</v>
      </c>
      <c r="V14">
        <v>3</v>
      </c>
      <c r="W14" s="35">
        <v>0.3</v>
      </c>
      <c r="X14" t="str">
        <f t="shared" si="8"/>
        <v>31</v>
      </c>
      <c r="Y14">
        <f t="shared" si="9"/>
        <v>1</v>
      </c>
      <c r="AA14">
        <v>3</v>
      </c>
      <c r="AB14" s="34">
        <v>80</v>
      </c>
      <c r="AC14" t="str">
        <f t="shared" si="10"/>
        <v>31</v>
      </c>
      <c r="AD14">
        <f t="shared" si="11"/>
        <v>1</v>
      </c>
      <c r="AK14">
        <v>3</v>
      </c>
      <c r="AL14" s="37">
        <v>15</v>
      </c>
      <c r="AM14" t="str">
        <f t="shared" si="14"/>
        <v>33</v>
      </c>
      <c r="AN14">
        <f t="shared" si="15"/>
        <v>3</v>
      </c>
    </row>
    <row r="15" spans="1:41" x14ac:dyDescent="0.25">
      <c r="A15" s="17">
        <v>1</v>
      </c>
      <c r="B15" s="34">
        <v>45</v>
      </c>
      <c r="C15" s="34">
        <v>40</v>
      </c>
      <c r="D15" t="str">
        <f t="shared" si="0"/>
        <v>114</v>
      </c>
      <c r="E15">
        <f t="shared" si="1"/>
        <v>14</v>
      </c>
      <c r="G15">
        <v>2</v>
      </c>
      <c r="H15" s="34">
        <v>0.25</v>
      </c>
      <c r="I15" t="str">
        <f t="shared" si="2"/>
        <v>24</v>
      </c>
      <c r="J15">
        <f t="shared" si="3"/>
        <v>4</v>
      </c>
      <c r="L15">
        <v>3</v>
      </c>
      <c r="M15" s="34">
        <v>3</v>
      </c>
      <c r="N15" t="str">
        <f t="shared" si="4"/>
        <v>34</v>
      </c>
      <c r="O15">
        <f t="shared" si="5"/>
        <v>4</v>
      </c>
      <c r="Q15">
        <v>3</v>
      </c>
      <c r="R15" s="34">
        <v>5</v>
      </c>
      <c r="S15" t="str">
        <f t="shared" si="6"/>
        <v>32</v>
      </c>
      <c r="T15">
        <f t="shared" si="7"/>
        <v>2</v>
      </c>
      <c r="V15">
        <v>3</v>
      </c>
      <c r="W15" s="35">
        <v>0.48</v>
      </c>
      <c r="X15" t="str">
        <f t="shared" si="8"/>
        <v>32</v>
      </c>
      <c r="Y15">
        <f t="shared" si="9"/>
        <v>2</v>
      </c>
      <c r="AA15">
        <v>3</v>
      </c>
      <c r="AB15" s="34">
        <v>60</v>
      </c>
      <c r="AC15" t="str">
        <f t="shared" si="10"/>
        <v>32</v>
      </c>
      <c r="AD15">
        <f t="shared" si="11"/>
        <v>2</v>
      </c>
      <c r="AK15">
        <v>3</v>
      </c>
      <c r="AL15" s="37">
        <v>10</v>
      </c>
      <c r="AM15" t="str">
        <f t="shared" si="14"/>
        <v>34</v>
      </c>
      <c r="AN15">
        <f t="shared" si="15"/>
        <v>4</v>
      </c>
    </row>
    <row r="16" spans="1:41" x14ac:dyDescent="0.25">
      <c r="A16" s="17">
        <v>1</v>
      </c>
      <c r="B16" s="34">
        <v>35</v>
      </c>
      <c r="C16" s="34">
        <v>50</v>
      </c>
      <c r="D16" t="str">
        <f t="shared" si="0"/>
        <v>115</v>
      </c>
      <c r="E16">
        <f t="shared" si="1"/>
        <v>15</v>
      </c>
      <c r="G16">
        <v>2</v>
      </c>
      <c r="H16" s="34">
        <v>0.1</v>
      </c>
      <c r="I16" t="str">
        <f t="shared" si="2"/>
        <v>25</v>
      </c>
      <c r="J16">
        <f t="shared" si="3"/>
        <v>5</v>
      </c>
      <c r="L16">
        <v>3</v>
      </c>
      <c r="M16" s="34">
        <v>7</v>
      </c>
      <c r="N16" t="str">
        <f t="shared" si="4"/>
        <v>35</v>
      </c>
      <c r="O16">
        <f t="shared" si="5"/>
        <v>5</v>
      </c>
      <c r="Q16">
        <v>3</v>
      </c>
      <c r="R16" s="34">
        <v>7</v>
      </c>
      <c r="S16" t="str">
        <f t="shared" si="6"/>
        <v>33</v>
      </c>
      <c r="T16">
        <f t="shared" si="7"/>
        <v>3</v>
      </c>
      <c r="V16">
        <v>3</v>
      </c>
      <c r="W16" s="35">
        <v>0.3</v>
      </c>
      <c r="X16" t="str">
        <f t="shared" si="8"/>
        <v>33</v>
      </c>
      <c r="Y16">
        <f t="shared" si="9"/>
        <v>3</v>
      </c>
      <c r="AA16">
        <v>3</v>
      </c>
      <c r="AB16" s="34">
        <v>50</v>
      </c>
      <c r="AC16" t="str">
        <f t="shared" si="10"/>
        <v>33</v>
      </c>
      <c r="AD16">
        <f t="shared" si="11"/>
        <v>3</v>
      </c>
      <c r="AK16">
        <v>3</v>
      </c>
      <c r="AL16" s="37">
        <v>5</v>
      </c>
      <c r="AM16" t="str">
        <f t="shared" si="14"/>
        <v>35</v>
      </c>
      <c r="AN16">
        <f t="shared" si="15"/>
        <v>5</v>
      </c>
    </row>
    <row r="17" spans="1:40" x14ac:dyDescent="0.25">
      <c r="A17" s="17">
        <v>1</v>
      </c>
      <c r="B17" s="34">
        <v>30</v>
      </c>
      <c r="C17" s="34">
        <v>55</v>
      </c>
      <c r="D17" t="str">
        <f t="shared" si="0"/>
        <v>116</v>
      </c>
      <c r="E17">
        <f t="shared" si="1"/>
        <v>16</v>
      </c>
      <c r="G17">
        <v>2</v>
      </c>
      <c r="H17" s="34">
        <v>1</v>
      </c>
      <c r="I17" t="str">
        <f t="shared" si="2"/>
        <v>26</v>
      </c>
      <c r="J17">
        <f t="shared" si="3"/>
        <v>6</v>
      </c>
      <c r="L17">
        <v>4</v>
      </c>
      <c r="M17" s="34">
        <v>3</v>
      </c>
      <c r="N17" t="str">
        <f t="shared" si="4"/>
        <v>41</v>
      </c>
      <c r="O17">
        <f t="shared" si="5"/>
        <v>1</v>
      </c>
      <c r="Q17">
        <v>3</v>
      </c>
      <c r="R17" s="34">
        <v>3</v>
      </c>
      <c r="S17" t="str">
        <f t="shared" si="6"/>
        <v>34</v>
      </c>
      <c r="T17">
        <f t="shared" si="7"/>
        <v>4</v>
      </c>
      <c r="V17">
        <v>3</v>
      </c>
      <c r="W17" s="35">
        <v>0.75</v>
      </c>
      <c r="X17" t="str">
        <f t="shared" si="8"/>
        <v>34</v>
      </c>
      <c r="Y17">
        <f t="shared" si="9"/>
        <v>4</v>
      </c>
      <c r="AA17">
        <v>3</v>
      </c>
      <c r="AB17" s="34">
        <v>40</v>
      </c>
      <c r="AC17" t="str">
        <f t="shared" si="10"/>
        <v>34</v>
      </c>
      <c r="AD17">
        <f t="shared" si="11"/>
        <v>4</v>
      </c>
      <c r="AK17">
        <v>4</v>
      </c>
      <c r="AL17" s="37">
        <v>15</v>
      </c>
      <c r="AM17" t="str">
        <f t="shared" si="14"/>
        <v>41</v>
      </c>
      <c r="AN17">
        <f t="shared" si="15"/>
        <v>1</v>
      </c>
    </row>
    <row r="18" spans="1:40" x14ac:dyDescent="0.25">
      <c r="A18" s="17">
        <v>1</v>
      </c>
      <c r="B18" s="34">
        <v>25</v>
      </c>
      <c r="C18" s="34">
        <v>65</v>
      </c>
      <c r="D18" t="str">
        <f t="shared" si="0"/>
        <v>117</v>
      </c>
      <c r="E18">
        <f t="shared" si="1"/>
        <v>17</v>
      </c>
      <c r="G18">
        <v>2</v>
      </c>
      <c r="H18" s="34">
        <v>0.95</v>
      </c>
      <c r="I18" t="str">
        <f t="shared" si="2"/>
        <v>27</v>
      </c>
      <c r="J18">
        <f t="shared" si="3"/>
        <v>7</v>
      </c>
      <c r="L18">
        <v>4</v>
      </c>
      <c r="M18" s="34">
        <v>7</v>
      </c>
      <c r="N18" t="str">
        <f t="shared" si="4"/>
        <v>42</v>
      </c>
      <c r="O18">
        <f t="shared" si="5"/>
        <v>2</v>
      </c>
      <c r="Q18">
        <v>3</v>
      </c>
      <c r="R18" s="34">
        <v>9</v>
      </c>
      <c r="S18" t="str">
        <f t="shared" si="6"/>
        <v>35</v>
      </c>
      <c r="T18">
        <f t="shared" si="7"/>
        <v>5</v>
      </c>
      <c r="V18">
        <v>3</v>
      </c>
      <c r="W18" s="35">
        <v>0.93</v>
      </c>
      <c r="X18" t="str">
        <f t="shared" si="8"/>
        <v>35</v>
      </c>
      <c r="Y18">
        <f t="shared" si="9"/>
        <v>5</v>
      </c>
      <c r="AA18">
        <v>3</v>
      </c>
      <c r="AB18" s="34">
        <v>30</v>
      </c>
      <c r="AC18" t="str">
        <f t="shared" si="10"/>
        <v>35</v>
      </c>
      <c r="AD18">
        <f t="shared" si="11"/>
        <v>5</v>
      </c>
      <c r="AK18">
        <v>4</v>
      </c>
      <c r="AL18" s="37">
        <v>20</v>
      </c>
      <c r="AM18" t="str">
        <f t="shared" si="14"/>
        <v>42</v>
      </c>
      <c r="AN18">
        <f t="shared" si="15"/>
        <v>2</v>
      </c>
    </row>
    <row r="19" spans="1:40" x14ac:dyDescent="0.25">
      <c r="A19" s="17">
        <v>1</v>
      </c>
      <c r="B19" s="34">
        <v>30</v>
      </c>
      <c r="C19" s="34">
        <v>60</v>
      </c>
      <c r="D19" t="str">
        <f t="shared" si="0"/>
        <v>118</v>
      </c>
      <c r="E19">
        <f t="shared" si="1"/>
        <v>18</v>
      </c>
      <c r="G19">
        <v>2</v>
      </c>
      <c r="H19" s="34">
        <v>0.81</v>
      </c>
      <c r="I19" t="str">
        <f t="shared" si="2"/>
        <v>28</v>
      </c>
      <c r="J19">
        <f t="shared" si="3"/>
        <v>8</v>
      </c>
      <c r="L19">
        <v>4</v>
      </c>
      <c r="M19" s="34">
        <v>10</v>
      </c>
      <c r="N19" t="str">
        <f t="shared" si="4"/>
        <v>43</v>
      </c>
      <c r="O19">
        <f t="shared" si="5"/>
        <v>3</v>
      </c>
      <c r="Q19">
        <v>3</v>
      </c>
      <c r="R19" s="34">
        <v>5</v>
      </c>
      <c r="S19" t="str">
        <f t="shared" si="6"/>
        <v>36</v>
      </c>
      <c r="T19">
        <f t="shared" si="7"/>
        <v>6</v>
      </c>
      <c r="V19">
        <v>3</v>
      </c>
      <c r="W19" s="35">
        <v>0.8</v>
      </c>
      <c r="X19" t="str">
        <f t="shared" si="8"/>
        <v>36</v>
      </c>
      <c r="Y19">
        <f t="shared" si="9"/>
        <v>6</v>
      </c>
      <c r="AA19">
        <v>3</v>
      </c>
      <c r="AB19" s="34">
        <v>20</v>
      </c>
      <c r="AC19" t="str">
        <f t="shared" si="10"/>
        <v>36</v>
      </c>
      <c r="AD19">
        <f t="shared" si="11"/>
        <v>6</v>
      </c>
      <c r="AK19">
        <v>4</v>
      </c>
      <c r="AL19" s="37">
        <v>30</v>
      </c>
      <c r="AM19" t="str">
        <f t="shared" si="14"/>
        <v>43</v>
      </c>
      <c r="AN19">
        <f t="shared" si="15"/>
        <v>3</v>
      </c>
    </row>
    <row r="20" spans="1:40" x14ac:dyDescent="0.25">
      <c r="A20" s="17">
        <v>1</v>
      </c>
      <c r="B20" s="34">
        <v>35</v>
      </c>
      <c r="C20" s="34">
        <v>55</v>
      </c>
      <c r="D20" t="str">
        <f t="shared" si="0"/>
        <v>119</v>
      </c>
      <c r="E20">
        <f t="shared" si="1"/>
        <v>19</v>
      </c>
      <c r="G20">
        <v>2</v>
      </c>
      <c r="H20" s="34">
        <v>0.75</v>
      </c>
      <c r="I20" t="str">
        <f t="shared" si="2"/>
        <v>29</v>
      </c>
      <c r="J20">
        <f t="shared" si="3"/>
        <v>9</v>
      </c>
      <c r="L20">
        <v>4</v>
      </c>
      <c r="M20" s="34">
        <v>8</v>
      </c>
      <c r="N20" t="str">
        <f t="shared" si="4"/>
        <v>44</v>
      </c>
      <c r="O20">
        <f t="shared" si="5"/>
        <v>4</v>
      </c>
      <c r="Q20">
        <v>4</v>
      </c>
      <c r="R20" s="34">
        <v>7</v>
      </c>
      <c r="S20" t="str">
        <f t="shared" si="6"/>
        <v>41</v>
      </c>
      <c r="T20">
        <f t="shared" si="7"/>
        <v>1</v>
      </c>
      <c r="V20">
        <v>4</v>
      </c>
      <c r="W20" s="35">
        <v>0.9</v>
      </c>
      <c r="X20" t="str">
        <f t="shared" si="8"/>
        <v>41</v>
      </c>
      <c r="Y20">
        <f t="shared" si="9"/>
        <v>1</v>
      </c>
      <c r="AA20">
        <v>4</v>
      </c>
      <c r="AB20" s="34">
        <v>50</v>
      </c>
      <c r="AC20" t="str">
        <f t="shared" si="10"/>
        <v>41</v>
      </c>
      <c r="AD20">
        <f t="shared" si="11"/>
        <v>1</v>
      </c>
      <c r="AK20">
        <v>4</v>
      </c>
      <c r="AL20" s="37">
        <v>40</v>
      </c>
      <c r="AM20" t="str">
        <f t="shared" si="14"/>
        <v>44</v>
      </c>
      <c r="AN20">
        <f t="shared" si="15"/>
        <v>4</v>
      </c>
    </row>
    <row r="21" spans="1:40" x14ac:dyDescent="0.25">
      <c r="A21" s="17">
        <v>1</v>
      </c>
      <c r="B21" s="34">
        <v>50</v>
      </c>
      <c r="C21" s="34">
        <v>50</v>
      </c>
      <c r="D21" t="str">
        <f t="shared" si="0"/>
        <v>120</v>
      </c>
      <c r="E21">
        <f t="shared" si="1"/>
        <v>20</v>
      </c>
      <c r="G21">
        <v>2</v>
      </c>
      <c r="H21" s="34">
        <v>0.69</v>
      </c>
      <c r="I21" t="str">
        <f t="shared" si="2"/>
        <v>210</v>
      </c>
      <c r="J21">
        <f t="shared" si="3"/>
        <v>10</v>
      </c>
      <c r="L21">
        <v>4</v>
      </c>
      <c r="M21" s="34">
        <v>2</v>
      </c>
      <c r="N21" t="str">
        <f t="shared" si="4"/>
        <v>45</v>
      </c>
      <c r="O21">
        <f t="shared" si="5"/>
        <v>5</v>
      </c>
      <c r="Q21">
        <v>4</v>
      </c>
      <c r="R21" s="34">
        <v>2</v>
      </c>
      <c r="S21" t="str">
        <f t="shared" si="6"/>
        <v>42</v>
      </c>
      <c r="T21">
        <f t="shared" si="7"/>
        <v>2</v>
      </c>
      <c r="V21">
        <v>4</v>
      </c>
      <c r="W21" s="35">
        <v>0.8</v>
      </c>
      <c r="X21" t="str">
        <f t="shared" si="8"/>
        <v>42</v>
      </c>
      <c r="Y21">
        <f t="shared" si="9"/>
        <v>2</v>
      </c>
      <c r="AA21">
        <v>4</v>
      </c>
      <c r="AB21" s="34">
        <v>90</v>
      </c>
      <c r="AC21" t="str">
        <f t="shared" si="10"/>
        <v>42</v>
      </c>
      <c r="AD21">
        <f t="shared" si="11"/>
        <v>2</v>
      </c>
      <c r="AK21">
        <v>4</v>
      </c>
      <c r="AL21" s="37">
        <v>50</v>
      </c>
      <c r="AM21" t="str">
        <f t="shared" si="14"/>
        <v>45</v>
      </c>
      <c r="AN21">
        <f t="shared" si="15"/>
        <v>5</v>
      </c>
    </row>
    <row r="22" spans="1:40" x14ac:dyDescent="0.25">
      <c r="A22" s="17">
        <v>1</v>
      </c>
      <c r="B22" s="34">
        <v>60</v>
      </c>
      <c r="C22" s="34">
        <v>55</v>
      </c>
      <c r="D22" t="str">
        <f t="shared" si="0"/>
        <v>121</v>
      </c>
      <c r="E22">
        <f t="shared" si="1"/>
        <v>21</v>
      </c>
      <c r="G22">
        <v>3</v>
      </c>
      <c r="H22" s="34">
        <v>0.1</v>
      </c>
      <c r="I22" t="str">
        <f t="shared" si="2"/>
        <v>31</v>
      </c>
      <c r="J22">
        <f t="shared" si="3"/>
        <v>1</v>
      </c>
      <c r="Q22">
        <v>4</v>
      </c>
      <c r="R22" s="34">
        <v>9</v>
      </c>
      <c r="S22" t="str">
        <f t="shared" si="6"/>
        <v>43</v>
      </c>
      <c r="T22">
        <f t="shared" si="7"/>
        <v>3</v>
      </c>
      <c r="V22">
        <v>4</v>
      </c>
      <c r="W22" s="35">
        <v>0.7</v>
      </c>
      <c r="X22" t="str">
        <f t="shared" si="8"/>
        <v>43</v>
      </c>
      <c r="Y22">
        <f t="shared" si="9"/>
        <v>3</v>
      </c>
      <c r="AA22">
        <v>4</v>
      </c>
      <c r="AB22" s="34">
        <v>85</v>
      </c>
      <c r="AC22" t="str">
        <f t="shared" si="10"/>
        <v>43</v>
      </c>
      <c r="AD22">
        <f t="shared" si="11"/>
        <v>3</v>
      </c>
    </row>
    <row r="23" spans="1:40" x14ac:dyDescent="0.25">
      <c r="A23" s="17">
        <v>1</v>
      </c>
      <c r="B23" s="34">
        <v>70</v>
      </c>
      <c r="C23" s="34">
        <v>65</v>
      </c>
      <c r="D23" t="str">
        <f t="shared" si="0"/>
        <v>122</v>
      </c>
      <c r="E23">
        <f t="shared" si="1"/>
        <v>22</v>
      </c>
      <c r="G23">
        <v>3</v>
      </c>
      <c r="H23" s="34">
        <v>0.25</v>
      </c>
      <c r="I23" t="str">
        <f t="shared" si="2"/>
        <v>32</v>
      </c>
      <c r="J23">
        <f t="shared" si="3"/>
        <v>2</v>
      </c>
      <c r="Q23">
        <v>4</v>
      </c>
      <c r="R23" s="34">
        <v>3</v>
      </c>
      <c r="S23" t="str">
        <f t="shared" si="6"/>
        <v>44</v>
      </c>
      <c r="T23">
        <f t="shared" si="7"/>
        <v>4</v>
      </c>
      <c r="V23">
        <v>4</v>
      </c>
      <c r="W23" s="35">
        <v>0.6</v>
      </c>
      <c r="X23" t="str">
        <f t="shared" si="8"/>
        <v>44</v>
      </c>
      <c r="Y23">
        <f t="shared" si="9"/>
        <v>4</v>
      </c>
      <c r="AA23">
        <v>4</v>
      </c>
      <c r="AB23" s="34">
        <v>95</v>
      </c>
      <c r="AC23" t="str">
        <f t="shared" si="10"/>
        <v>44</v>
      </c>
      <c r="AD23">
        <f t="shared" si="11"/>
        <v>4</v>
      </c>
    </row>
    <row r="24" spans="1:40" x14ac:dyDescent="0.25">
      <c r="A24" s="17">
        <v>2</v>
      </c>
      <c r="B24" s="34">
        <v>55</v>
      </c>
      <c r="C24" s="34">
        <v>50</v>
      </c>
      <c r="D24" t="str">
        <f t="shared" si="0"/>
        <v>21</v>
      </c>
      <c r="E24">
        <f t="shared" si="1"/>
        <v>1</v>
      </c>
      <c r="G24">
        <v>3</v>
      </c>
      <c r="H24" s="34">
        <v>0.3</v>
      </c>
      <c r="I24" t="str">
        <f t="shared" si="2"/>
        <v>33</v>
      </c>
      <c r="J24">
        <f t="shared" si="3"/>
        <v>3</v>
      </c>
      <c r="Q24">
        <v>4</v>
      </c>
      <c r="R24" s="34">
        <v>8</v>
      </c>
      <c r="S24" t="str">
        <f t="shared" si="6"/>
        <v>45</v>
      </c>
      <c r="T24">
        <f t="shared" si="7"/>
        <v>5</v>
      </c>
      <c r="V24">
        <v>4</v>
      </c>
      <c r="W24" s="35">
        <v>0.5</v>
      </c>
      <c r="X24" t="str">
        <f t="shared" si="8"/>
        <v>45</v>
      </c>
      <c r="Y24">
        <f t="shared" si="9"/>
        <v>5</v>
      </c>
      <c r="AA24">
        <v>4</v>
      </c>
      <c r="AB24" s="34">
        <v>70</v>
      </c>
      <c r="AC24" t="str">
        <f t="shared" si="10"/>
        <v>45</v>
      </c>
      <c r="AD24">
        <f t="shared" si="11"/>
        <v>5</v>
      </c>
    </row>
    <row r="25" spans="1:40" x14ac:dyDescent="0.25">
      <c r="A25" s="17">
        <v>2</v>
      </c>
      <c r="B25" s="34">
        <v>50</v>
      </c>
      <c r="C25" s="34">
        <v>45</v>
      </c>
      <c r="D25" t="str">
        <f t="shared" si="0"/>
        <v>22</v>
      </c>
      <c r="E25">
        <f t="shared" si="1"/>
        <v>2</v>
      </c>
      <c r="G25">
        <v>3</v>
      </c>
      <c r="H25" s="34">
        <v>0.49</v>
      </c>
      <c r="I25" t="str">
        <f t="shared" si="2"/>
        <v>34</v>
      </c>
      <c r="J25">
        <f t="shared" si="3"/>
        <v>4</v>
      </c>
      <c r="Q25">
        <v>4</v>
      </c>
      <c r="R25" s="34">
        <v>4</v>
      </c>
      <c r="S25" t="str">
        <f t="shared" si="6"/>
        <v>46</v>
      </c>
      <c r="T25">
        <f t="shared" si="7"/>
        <v>6</v>
      </c>
      <c r="V25">
        <v>4</v>
      </c>
      <c r="W25" s="35">
        <v>0.4</v>
      </c>
      <c r="X25" t="str">
        <f t="shared" si="8"/>
        <v>46</v>
      </c>
      <c r="Y25">
        <f t="shared" si="9"/>
        <v>6</v>
      </c>
      <c r="AA25">
        <v>4</v>
      </c>
      <c r="AB25" s="34">
        <v>65</v>
      </c>
      <c r="AC25" t="str">
        <f t="shared" si="10"/>
        <v>46</v>
      </c>
      <c r="AD25">
        <f t="shared" si="11"/>
        <v>6</v>
      </c>
    </row>
    <row r="26" spans="1:40" x14ac:dyDescent="0.25">
      <c r="A26" s="17">
        <v>2</v>
      </c>
      <c r="B26" s="34">
        <v>45</v>
      </c>
      <c r="C26" s="34">
        <v>40</v>
      </c>
      <c r="D26" t="str">
        <f t="shared" si="0"/>
        <v>23</v>
      </c>
      <c r="E26">
        <f t="shared" si="1"/>
        <v>3</v>
      </c>
      <c r="G26">
        <v>3</v>
      </c>
      <c r="H26" s="34">
        <v>0.54</v>
      </c>
      <c r="I26" t="str">
        <f t="shared" si="2"/>
        <v>35</v>
      </c>
      <c r="J26">
        <f t="shared" si="3"/>
        <v>5</v>
      </c>
    </row>
    <row r="27" spans="1:40" x14ac:dyDescent="0.25">
      <c r="A27" s="17">
        <v>2</v>
      </c>
      <c r="B27" s="34">
        <v>35</v>
      </c>
      <c r="C27" s="34">
        <v>50</v>
      </c>
      <c r="D27" t="str">
        <f t="shared" si="0"/>
        <v>24</v>
      </c>
      <c r="E27">
        <f t="shared" si="1"/>
        <v>4</v>
      </c>
      <c r="G27">
        <v>3</v>
      </c>
      <c r="H27" s="34">
        <v>0.69</v>
      </c>
      <c r="I27" t="str">
        <f t="shared" si="2"/>
        <v>36</v>
      </c>
      <c r="J27">
        <f t="shared" si="3"/>
        <v>6</v>
      </c>
    </row>
    <row r="28" spans="1:40" x14ac:dyDescent="0.25">
      <c r="A28" s="17">
        <v>2</v>
      </c>
      <c r="B28" s="34">
        <v>30</v>
      </c>
      <c r="C28" s="34">
        <v>55</v>
      </c>
      <c r="D28" t="str">
        <f t="shared" si="0"/>
        <v>25</v>
      </c>
      <c r="E28">
        <f t="shared" si="1"/>
        <v>5</v>
      </c>
      <c r="G28">
        <v>3</v>
      </c>
      <c r="H28" s="34">
        <v>0.75</v>
      </c>
      <c r="I28" t="str">
        <f t="shared" si="2"/>
        <v>37</v>
      </c>
      <c r="J28">
        <f t="shared" si="3"/>
        <v>7</v>
      </c>
    </row>
    <row r="29" spans="1:40" x14ac:dyDescent="0.25">
      <c r="A29" s="17">
        <v>2</v>
      </c>
      <c r="B29" s="34">
        <v>25</v>
      </c>
      <c r="C29" s="34">
        <v>65</v>
      </c>
      <c r="D29" t="str">
        <f t="shared" si="0"/>
        <v>26</v>
      </c>
      <c r="E29">
        <f t="shared" si="1"/>
        <v>6</v>
      </c>
      <c r="G29">
        <v>3</v>
      </c>
      <c r="H29" s="34">
        <v>0.81</v>
      </c>
      <c r="I29" t="str">
        <f t="shared" si="2"/>
        <v>38</v>
      </c>
      <c r="J29">
        <f t="shared" si="3"/>
        <v>8</v>
      </c>
    </row>
    <row r="30" spans="1:40" x14ac:dyDescent="0.25">
      <c r="A30" s="17">
        <v>2</v>
      </c>
      <c r="B30" s="34">
        <v>30</v>
      </c>
      <c r="C30" s="34">
        <v>60</v>
      </c>
      <c r="D30" t="str">
        <f t="shared" si="0"/>
        <v>27</v>
      </c>
      <c r="E30">
        <f t="shared" si="1"/>
        <v>7</v>
      </c>
      <c r="G30">
        <v>3</v>
      </c>
      <c r="H30" s="34">
        <v>0.95</v>
      </c>
      <c r="I30" t="str">
        <f t="shared" si="2"/>
        <v>39</v>
      </c>
      <c r="J30">
        <f t="shared" si="3"/>
        <v>9</v>
      </c>
    </row>
    <row r="31" spans="1:40" x14ac:dyDescent="0.25">
      <c r="A31" s="17">
        <v>2</v>
      </c>
      <c r="B31" s="34">
        <v>35</v>
      </c>
      <c r="C31" s="34">
        <v>55</v>
      </c>
      <c r="D31" t="str">
        <f t="shared" si="0"/>
        <v>28</v>
      </c>
      <c r="E31">
        <f t="shared" si="1"/>
        <v>8</v>
      </c>
      <c r="G31">
        <v>3</v>
      </c>
      <c r="H31" s="34">
        <v>1</v>
      </c>
      <c r="I31" t="str">
        <f t="shared" si="2"/>
        <v>310</v>
      </c>
      <c r="J31">
        <f t="shared" si="3"/>
        <v>10</v>
      </c>
    </row>
    <row r="32" spans="1:40" x14ac:dyDescent="0.25">
      <c r="A32" s="17">
        <v>2</v>
      </c>
      <c r="B32" s="34">
        <v>50</v>
      </c>
      <c r="C32" s="34">
        <v>50</v>
      </c>
      <c r="D32" t="str">
        <f t="shared" si="0"/>
        <v>29</v>
      </c>
      <c r="E32">
        <f t="shared" si="1"/>
        <v>9</v>
      </c>
      <c r="G32">
        <v>4</v>
      </c>
      <c r="H32" s="34">
        <v>0.81</v>
      </c>
      <c r="I32" t="str">
        <f t="shared" si="2"/>
        <v>41</v>
      </c>
      <c r="J32">
        <f t="shared" si="3"/>
        <v>1</v>
      </c>
    </row>
    <row r="33" spans="1:10" x14ac:dyDescent="0.25">
      <c r="A33" s="17">
        <v>2</v>
      </c>
      <c r="B33" s="34">
        <v>60</v>
      </c>
      <c r="C33" s="34">
        <v>55</v>
      </c>
      <c r="D33" t="str">
        <f t="shared" si="0"/>
        <v>210</v>
      </c>
      <c r="E33">
        <f t="shared" si="1"/>
        <v>10</v>
      </c>
      <c r="G33">
        <v>4</v>
      </c>
      <c r="H33" s="34">
        <v>0.3</v>
      </c>
      <c r="I33" t="str">
        <f t="shared" si="2"/>
        <v>42</v>
      </c>
      <c r="J33">
        <f t="shared" si="3"/>
        <v>2</v>
      </c>
    </row>
    <row r="34" spans="1:10" x14ac:dyDescent="0.25">
      <c r="A34" s="17">
        <v>2</v>
      </c>
      <c r="B34" s="34">
        <v>70</v>
      </c>
      <c r="C34" s="34">
        <v>65</v>
      </c>
      <c r="D34" t="str">
        <f t="shared" si="0"/>
        <v>211</v>
      </c>
      <c r="E34">
        <f t="shared" si="1"/>
        <v>11</v>
      </c>
      <c r="G34">
        <v>4</v>
      </c>
      <c r="H34" s="34">
        <v>0.49</v>
      </c>
      <c r="I34" t="str">
        <f t="shared" si="2"/>
        <v>43</v>
      </c>
      <c r="J34">
        <f t="shared" si="3"/>
        <v>3</v>
      </c>
    </row>
    <row r="35" spans="1:10" x14ac:dyDescent="0.25">
      <c r="A35" s="17">
        <v>2</v>
      </c>
      <c r="B35" s="34">
        <v>35</v>
      </c>
      <c r="C35" s="34">
        <v>10</v>
      </c>
      <c r="D35" t="str">
        <f t="shared" si="0"/>
        <v>212</v>
      </c>
      <c r="E35">
        <f t="shared" si="1"/>
        <v>12</v>
      </c>
      <c r="G35">
        <v>4</v>
      </c>
      <c r="H35" s="34">
        <v>0.1</v>
      </c>
      <c r="I35" t="str">
        <f t="shared" si="2"/>
        <v>44</v>
      </c>
      <c r="J35">
        <f t="shared" si="3"/>
        <v>4</v>
      </c>
    </row>
    <row r="36" spans="1:10" x14ac:dyDescent="0.25">
      <c r="A36" s="17">
        <v>2</v>
      </c>
      <c r="B36" s="34">
        <v>50</v>
      </c>
      <c r="C36" s="34">
        <v>20</v>
      </c>
      <c r="D36" t="str">
        <f t="shared" si="0"/>
        <v>213</v>
      </c>
      <c r="E36">
        <f t="shared" si="1"/>
        <v>13</v>
      </c>
      <c r="G36">
        <v>4</v>
      </c>
      <c r="H36" s="34">
        <v>0.69</v>
      </c>
      <c r="I36" t="str">
        <f t="shared" si="2"/>
        <v>45</v>
      </c>
      <c r="J36">
        <f t="shared" si="3"/>
        <v>5</v>
      </c>
    </row>
    <row r="37" spans="1:10" x14ac:dyDescent="0.25">
      <c r="A37" s="17">
        <v>2</v>
      </c>
      <c r="B37" s="34">
        <v>65</v>
      </c>
      <c r="C37" s="34">
        <v>25</v>
      </c>
      <c r="D37" t="str">
        <f t="shared" si="0"/>
        <v>214</v>
      </c>
      <c r="E37">
        <f t="shared" si="1"/>
        <v>14</v>
      </c>
      <c r="G37">
        <v>4</v>
      </c>
      <c r="H37" s="34">
        <v>0.75</v>
      </c>
      <c r="I37" t="str">
        <f t="shared" si="2"/>
        <v>46</v>
      </c>
      <c r="J37">
        <f t="shared" si="3"/>
        <v>6</v>
      </c>
    </row>
    <row r="38" spans="1:10" x14ac:dyDescent="0.25">
      <c r="A38" s="17">
        <v>2</v>
      </c>
      <c r="B38" s="34">
        <v>75</v>
      </c>
      <c r="C38" s="34">
        <v>30</v>
      </c>
      <c r="D38" t="str">
        <f t="shared" si="0"/>
        <v>215</v>
      </c>
      <c r="E38">
        <f t="shared" si="1"/>
        <v>15</v>
      </c>
      <c r="G38">
        <v>4</v>
      </c>
      <c r="H38" s="34">
        <v>0.54</v>
      </c>
      <c r="I38" t="str">
        <f t="shared" si="2"/>
        <v>47</v>
      </c>
      <c r="J38">
        <f t="shared" si="3"/>
        <v>7</v>
      </c>
    </row>
    <row r="39" spans="1:10" x14ac:dyDescent="0.25">
      <c r="A39" s="17">
        <v>2</v>
      </c>
      <c r="B39" s="34">
        <v>60</v>
      </c>
      <c r="C39" s="34">
        <v>45</v>
      </c>
      <c r="D39" t="str">
        <f t="shared" si="0"/>
        <v>216</v>
      </c>
      <c r="E39">
        <f t="shared" si="1"/>
        <v>16</v>
      </c>
      <c r="G39">
        <v>4</v>
      </c>
      <c r="H39" s="34">
        <v>1</v>
      </c>
      <c r="I39" t="str">
        <f t="shared" si="2"/>
        <v>48</v>
      </c>
      <c r="J39">
        <f t="shared" si="3"/>
        <v>8</v>
      </c>
    </row>
    <row r="40" spans="1:10" x14ac:dyDescent="0.25">
      <c r="A40" s="17">
        <v>2</v>
      </c>
      <c r="B40" s="34">
        <v>50</v>
      </c>
      <c r="C40" s="34">
        <v>55</v>
      </c>
      <c r="D40" t="str">
        <f t="shared" si="0"/>
        <v>217</v>
      </c>
      <c r="E40">
        <f t="shared" si="1"/>
        <v>17</v>
      </c>
      <c r="G40">
        <v>4</v>
      </c>
      <c r="H40" s="34">
        <v>0.25</v>
      </c>
      <c r="I40" t="str">
        <f t="shared" si="2"/>
        <v>49</v>
      </c>
      <c r="J40">
        <f t="shared" si="3"/>
        <v>9</v>
      </c>
    </row>
    <row r="41" spans="1:10" x14ac:dyDescent="0.25">
      <c r="A41" s="17">
        <v>2</v>
      </c>
      <c r="B41" s="34">
        <v>40</v>
      </c>
      <c r="C41" s="34">
        <v>65</v>
      </c>
      <c r="D41" t="str">
        <f t="shared" si="0"/>
        <v>218</v>
      </c>
      <c r="E41">
        <f t="shared" si="1"/>
        <v>18</v>
      </c>
      <c r="G41">
        <v>4</v>
      </c>
      <c r="H41" s="34">
        <v>0.95</v>
      </c>
      <c r="I41" t="str">
        <f t="shared" si="2"/>
        <v>410</v>
      </c>
      <c r="J41">
        <f t="shared" si="3"/>
        <v>10</v>
      </c>
    </row>
    <row r="42" spans="1:10" x14ac:dyDescent="0.25">
      <c r="A42" s="17">
        <v>2</v>
      </c>
      <c r="B42" s="34">
        <v>30</v>
      </c>
      <c r="C42" s="34">
        <v>70</v>
      </c>
      <c r="D42" t="str">
        <f t="shared" si="0"/>
        <v>219</v>
      </c>
      <c r="E42">
        <f t="shared" si="1"/>
        <v>19</v>
      </c>
    </row>
    <row r="43" spans="1:10" x14ac:dyDescent="0.25">
      <c r="A43" s="17">
        <v>2</v>
      </c>
      <c r="B43" s="34">
        <v>20</v>
      </c>
      <c r="C43" s="34">
        <v>65</v>
      </c>
      <c r="D43" t="str">
        <f t="shared" si="0"/>
        <v>220</v>
      </c>
      <c r="E43">
        <f t="shared" si="1"/>
        <v>20</v>
      </c>
    </row>
    <row r="44" spans="1:10" x14ac:dyDescent="0.25">
      <c r="A44" s="17">
        <v>2</v>
      </c>
      <c r="B44" s="34">
        <v>30</v>
      </c>
      <c r="C44" s="34">
        <v>60</v>
      </c>
      <c r="D44" t="str">
        <f t="shared" si="0"/>
        <v>221</v>
      </c>
      <c r="E44">
        <f t="shared" si="1"/>
        <v>21</v>
      </c>
    </row>
    <row r="45" spans="1:10" x14ac:dyDescent="0.25">
      <c r="A45" s="17">
        <v>2</v>
      </c>
      <c r="B45" s="34">
        <v>35</v>
      </c>
      <c r="C45" s="34">
        <v>55</v>
      </c>
      <c r="D45" t="str">
        <f t="shared" si="0"/>
        <v>222</v>
      </c>
      <c r="E45">
        <f t="shared" si="1"/>
        <v>22</v>
      </c>
    </row>
    <row r="46" spans="1:10" x14ac:dyDescent="0.25">
      <c r="A46" s="17">
        <v>3</v>
      </c>
      <c r="B46" s="34">
        <v>45</v>
      </c>
      <c r="C46" s="34">
        <v>20</v>
      </c>
      <c r="D46" t="str">
        <f t="shared" si="0"/>
        <v>31</v>
      </c>
      <c r="E46">
        <f t="shared" si="1"/>
        <v>1</v>
      </c>
    </row>
    <row r="47" spans="1:10" x14ac:dyDescent="0.25">
      <c r="A47" s="17">
        <v>3</v>
      </c>
      <c r="B47" s="34">
        <v>50</v>
      </c>
      <c r="C47" s="34">
        <v>25</v>
      </c>
      <c r="D47" t="str">
        <f t="shared" si="0"/>
        <v>32</v>
      </c>
      <c r="E47">
        <f t="shared" si="1"/>
        <v>2</v>
      </c>
    </row>
    <row r="48" spans="1:10" x14ac:dyDescent="0.25">
      <c r="A48" s="17">
        <v>3</v>
      </c>
      <c r="B48" s="34">
        <v>50</v>
      </c>
      <c r="C48" s="34">
        <v>30</v>
      </c>
      <c r="D48" t="str">
        <f t="shared" si="0"/>
        <v>33</v>
      </c>
      <c r="E48">
        <f t="shared" si="1"/>
        <v>3</v>
      </c>
    </row>
    <row r="49" spans="1:5" x14ac:dyDescent="0.25">
      <c r="A49" s="17">
        <v>3</v>
      </c>
      <c r="B49" s="34">
        <v>50</v>
      </c>
      <c r="C49" s="34">
        <v>40</v>
      </c>
      <c r="D49" t="str">
        <f t="shared" si="0"/>
        <v>34</v>
      </c>
      <c r="E49">
        <f t="shared" si="1"/>
        <v>4</v>
      </c>
    </row>
    <row r="50" spans="1:5" x14ac:dyDescent="0.25">
      <c r="A50" s="17">
        <v>3</v>
      </c>
      <c r="B50" s="34">
        <v>50</v>
      </c>
      <c r="C50" s="34">
        <v>45</v>
      </c>
      <c r="D50" t="str">
        <f t="shared" si="0"/>
        <v>35</v>
      </c>
      <c r="E50">
        <f t="shared" si="1"/>
        <v>5</v>
      </c>
    </row>
    <row r="51" spans="1:5" x14ac:dyDescent="0.25">
      <c r="A51" s="17">
        <v>3</v>
      </c>
      <c r="B51" s="34">
        <v>55</v>
      </c>
      <c r="C51" s="34">
        <v>45</v>
      </c>
      <c r="D51" t="str">
        <f t="shared" si="0"/>
        <v>36</v>
      </c>
      <c r="E51">
        <f t="shared" si="1"/>
        <v>6</v>
      </c>
    </row>
    <row r="52" spans="1:5" x14ac:dyDescent="0.25">
      <c r="A52" s="17">
        <v>3</v>
      </c>
      <c r="B52" s="34">
        <v>60</v>
      </c>
      <c r="C52" s="34">
        <v>50</v>
      </c>
      <c r="D52" t="str">
        <f t="shared" si="0"/>
        <v>37</v>
      </c>
      <c r="E52">
        <f t="shared" si="1"/>
        <v>7</v>
      </c>
    </row>
    <row r="53" spans="1:5" x14ac:dyDescent="0.25">
      <c r="A53" s="17">
        <v>3</v>
      </c>
      <c r="B53" s="34">
        <v>60</v>
      </c>
      <c r="C53" s="34">
        <v>50</v>
      </c>
      <c r="D53" t="str">
        <f t="shared" si="0"/>
        <v>38</v>
      </c>
      <c r="E53">
        <f t="shared" si="1"/>
        <v>8</v>
      </c>
    </row>
    <row r="54" spans="1:5" x14ac:dyDescent="0.25">
      <c r="A54" s="17">
        <v>3</v>
      </c>
      <c r="B54" s="34">
        <v>65</v>
      </c>
      <c r="C54" s="34">
        <v>55</v>
      </c>
      <c r="D54" t="str">
        <f t="shared" si="0"/>
        <v>39</v>
      </c>
      <c r="E54">
        <f t="shared" si="1"/>
        <v>9</v>
      </c>
    </row>
    <row r="55" spans="1:5" x14ac:dyDescent="0.25">
      <c r="A55" s="17">
        <v>3</v>
      </c>
      <c r="B55" s="34">
        <v>70</v>
      </c>
      <c r="C55" s="34">
        <v>62</v>
      </c>
      <c r="D55" t="str">
        <f t="shared" si="0"/>
        <v>310</v>
      </c>
      <c r="E55">
        <f t="shared" si="1"/>
        <v>10</v>
      </c>
    </row>
    <row r="56" spans="1:5" x14ac:dyDescent="0.25">
      <c r="A56" s="17">
        <v>3</v>
      </c>
      <c r="B56" s="34">
        <v>75</v>
      </c>
      <c r="C56" s="34">
        <v>64</v>
      </c>
      <c r="D56" t="str">
        <f t="shared" si="0"/>
        <v>311</v>
      </c>
      <c r="E56">
        <f t="shared" si="1"/>
        <v>11</v>
      </c>
    </row>
    <row r="57" spans="1:5" x14ac:dyDescent="0.25">
      <c r="A57" s="17">
        <v>3</v>
      </c>
      <c r="B57" s="34">
        <v>70</v>
      </c>
      <c r="C57" s="34">
        <v>65</v>
      </c>
      <c r="D57" t="str">
        <f t="shared" si="0"/>
        <v>312</v>
      </c>
      <c r="E57">
        <f t="shared" si="1"/>
        <v>12</v>
      </c>
    </row>
    <row r="58" spans="1:5" x14ac:dyDescent="0.25">
      <c r="A58" s="17">
        <v>3</v>
      </c>
      <c r="B58" s="34">
        <v>70</v>
      </c>
      <c r="C58" s="34">
        <v>55</v>
      </c>
      <c r="D58" t="str">
        <f t="shared" si="0"/>
        <v>313</v>
      </c>
      <c r="E58">
        <f t="shared" si="1"/>
        <v>13</v>
      </c>
    </row>
    <row r="59" spans="1:5" x14ac:dyDescent="0.25">
      <c r="A59" s="17">
        <v>3</v>
      </c>
      <c r="B59" s="34">
        <v>70</v>
      </c>
      <c r="C59" s="34">
        <v>55</v>
      </c>
      <c r="D59" t="str">
        <f t="shared" si="0"/>
        <v>314</v>
      </c>
      <c r="E59">
        <f t="shared" si="1"/>
        <v>14</v>
      </c>
    </row>
    <row r="60" spans="1:5" x14ac:dyDescent="0.25">
      <c r="A60" s="17">
        <v>3</v>
      </c>
      <c r="B60" s="34">
        <v>65</v>
      </c>
      <c r="C60" s="34">
        <v>50</v>
      </c>
      <c r="D60" t="str">
        <f t="shared" si="0"/>
        <v>315</v>
      </c>
      <c r="E60">
        <f t="shared" si="1"/>
        <v>15</v>
      </c>
    </row>
    <row r="61" spans="1:5" x14ac:dyDescent="0.25">
      <c r="A61" s="17">
        <v>3</v>
      </c>
      <c r="B61" s="34">
        <v>60</v>
      </c>
      <c r="C61" s="34">
        <v>50</v>
      </c>
      <c r="D61" t="str">
        <f t="shared" si="0"/>
        <v>316</v>
      </c>
      <c r="E61">
        <f t="shared" si="1"/>
        <v>16</v>
      </c>
    </row>
    <row r="62" spans="1:5" x14ac:dyDescent="0.25">
      <c r="A62" s="17">
        <v>3</v>
      </c>
      <c r="B62" s="34">
        <v>55</v>
      </c>
      <c r="C62" s="34">
        <v>45</v>
      </c>
      <c r="D62" t="str">
        <f t="shared" si="0"/>
        <v>317</v>
      </c>
      <c r="E62">
        <f t="shared" si="1"/>
        <v>17</v>
      </c>
    </row>
    <row r="63" spans="1:5" x14ac:dyDescent="0.25">
      <c r="A63" s="17">
        <v>3</v>
      </c>
      <c r="B63" s="34">
        <v>50</v>
      </c>
      <c r="C63" s="34">
        <v>45</v>
      </c>
      <c r="D63" t="str">
        <f t="shared" si="0"/>
        <v>318</v>
      </c>
      <c r="E63">
        <f t="shared" si="1"/>
        <v>18</v>
      </c>
    </row>
    <row r="64" spans="1:5" x14ac:dyDescent="0.25">
      <c r="A64" s="17">
        <v>3</v>
      </c>
      <c r="B64" s="34">
        <v>50</v>
      </c>
      <c r="C64" s="34">
        <v>40</v>
      </c>
      <c r="D64" t="str">
        <f t="shared" si="0"/>
        <v>319</v>
      </c>
      <c r="E64">
        <f t="shared" si="1"/>
        <v>19</v>
      </c>
    </row>
    <row r="65" spans="1:5" x14ac:dyDescent="0.25">
      <c r="A65" s="17">
        <v>3</v>
      </c>
      <c r="B65" s="34">
        <v>50</v>
      </c>
      <c r="C65" s="34">
        <v>29</v>
      </c>
      <c r="D65" t="str">
        <f t="shared" si="0"/>
        <v>320</v>
      </c>
      <c r="E65">
        <f t="shared" si="1"/>
        <v>20</v>
      </c>
    </row>
    <row r="66" spans="1:5" x14ac:dyDescent="0.25">
      <c r="A66" s="17">
        <v>3</v>
      </c>
      <c r="B66" s="34">
        <v>50</v>
      </c>
      <c r="C66" s="34">
        <v>25</v>
      </c>
      <c r="D66" t="str">
        <f t="shared" si="0"/>
        <v>321</v>
      </c>
      <c r="E66">
        <f t="shared" si="1"/>
        <v>21</v>
      </c>
    </row>
    <row r="67" spans="1:5" x14ac:dyDescent="0.25">
      <c r="A67" s="17">
        <v>3</v>
      </c>
      <c r="B67" s="34">
        <v>45</v>
      </c>
      <c r="C67" s="34">
        <v>20</v>
      </c>
      <c r="D67" t="str">
        <f t="shared" ref="D67:D89" si="16">A67&amp;E67</f>
        <v>322</v>
      </c>
      <c r="E67">
        <f t="shared" ref="E67:E89" si="17">IF(ROW(A87)/22=TRUNC(ROW(A87)/22),1,E66+1)</f>
        <v>22</v>
      </c>
    </row>
    <row r="68" spans="1:5" x14ac:dyDescent="0.25">
      <c r="A68" s="17">
        <v>4</v>
      </c>
      <c r="B68" s="34">
        <v>35</v>
      </c>
      <c r="C68" s="34">
        <v>35</v>
      </c>
      <c r="D68" t="str">
        <f t="shared" si="16"/>
        <v>41</v>
      </c>
      <c r="E68">
        <f t="shared" si="17"/>
        <v>1</v>
      </c>
    </row>
    <row r="69" spans="1:5" x14ac:dyDescent="0.25">
      <c r="A69" s="17">
        <v>4</v>
      </c>
      <c r="B69" s="34">
        <v>20</v>
      </c>
      <c r="C69" s="34">
        <v>50</v>
      </c>
      <c r="D69" t="str">
        <f t="shared" si="16"/>
        <v>42</v>
      </c>
      <c r="E69">
        <f t="shared" si="17"/>
        <v>2</v>
      </c>
    </row>
    <row r="70" spans="1:5" x14ac:dyDescent="0.25">
      <c r="A70" s="17">
        <v>4</v>
      </c>
      <c r="B70" s="34">
        <v>25</v>
      </c>
      <c r="C70" s="34">
        <v>65</v>
      </c>
      <c r="D70" t="str">
        <f t="shared" si="16"/>
        <v>43</v>
      </c>
      <c r="E70">
        <f t="shared" si="17"/>
        <v>3</v>
      </c>
    </row>
    <row r="71" spans="1:5" x14ac:dyDescent="0.25">
      <c r="A71" s="17">
        <v>4</v>
      </c>
      <c r="B71" s="34">
        <v>30</v>
      </c>
      <c r="C71" s="34">
        <v>75</v>
      </c>
      <c r="D71" t="str">
        <f t="shared" si="16"/>
        <v>44</v>
      </c>
      <c r="E71">
        <f t="shared" si="17"/>
        <v>4</v>
      </c>
    </row>
    <row r="72" spans="1:5" x14ac:dyDescent="0.25">
      <c r="A72" s="17">
        <v>4</v>
      </c>
      <c r="B72" s="34">
        <v>45</v>
      </c>
      <c r="C72" s="34">
        <v>60</v>
      </c>
      <c r="D72" t="str">
        <f t="shared" si="16"/>
        <v>45</v>
      </c>
      <c r="E72">
        <f t="shared" si="17"/>
        <v>5</v>
      </c>
    </row>
    <row r="73" spans="1:5" x14ac:dyDescent="0.25">
      <c r="A73" s="17">
        <v>4</v>
      </c>
      <c r="B73" s="34">
        <v>55</v>
      </c>
      <c r="C73" s="34">
        <v>50</v>
      </c>
      <c r="D73" t="str">
        <f t="shared" si="16"/>
        <v>46</v>
      </c>
      <c r="E73">
        <f t="shared" si="17"/>
        <v>6</v>
      </c>
    </row>
    <row r="74" spans="1:5" x14ac:dyDescent="0.25">
      <c r="A74" s="17">
        <v>4</v>
      </c>
      <c r="B74" s="34">
        <v>65</v>
      </c>
      <c r="C74" s="34">
        <v>40</v>
      </c>
      <c r="D74" t="str">
        <f t="shared" si="16"/>
        <v>47</v>
      </c>
      <c r="E74">
        <f t="shared" si="17"/>
        <v>7</v>
      </c>
    </row>
    <row r="75" spans="1:5" x14ac:dyDescent="0.25">
      <c r="A75" s="17">
        <v>4</v>
      </c>
      <c r="B75" s="34">
        <v>70</v>
      </c>
      <c r="C75" s="34">
        <v>30</v>
      </c>
      <c r="D75" t="str">
        <f t="shared" si="16"/>
        <v>48</v>
      </c>
      <c r="E75">
        <f t="shared" si="17"/>
        <v>8</v>
      </c>
    </row>
    <row r="76" spans="1:5" x14ac:dyDescent="0.25">
      <c r="A76" s="17">
        <v>4</v>
      </c>
      <c r="B76" s="34">
        <v>65</v>
      </c>
      <c r="C76" s="34">
        <v>20</v>
      </c>
      <c r="D76" t="str">
        <f t="shared" si="16"/>
        <v>49</v>
      </c>
      <c r="E76">
        <f t="shared" si="17"/>
        <v>9</v>
      </c>
    </row>
    <row r="77" spans="1:5" x14ac:dyDescent="0.25">
      <c r="A77" s="17">
        <v>4</v>
      </c>
      <c r="B77" s="34">
        <v>60</v>
      </c>
      <c r="C77" s="34">
        <v>30</v>
      </c>
      <c r="D77" t="str">
        <f t="shared" si="16"/>
        <v>410</v>
      </c>
      <c r="E77">
        <f t="shared" si="17"/>
        <v>10</v>
      </c>
    </row>
    <row r="78" spans="1:5" x14ac:dyDescent="0.25">
      <c r="A78" s="17">
        <v>4</v>
      </c>
      <c r="B78" s="34">
        <v>55</v>
      </c>
      <c r="C78" s="34">
        <v>35</v>
      </c>
      <c r="D78" t="str">
        <f t="shared" si="16"/>
        <v>411</v>
      </c>
      <c r="E78">
        <f t="shared" si="17"/>
        <v>11</v>
      </c>
    </row>
    <row r="79" spans="1:5" x14ac:dyDescent="0.25">
      <c r="A79" s="17">
        <v>4</v>
      </c>
      <c r="B79" s="34">
        <v>50</v>
      </c>
      <c r="C79" s="34">
        <v>55</v>
      </c>
      <c r="D79" t="str">
        <f t="shared" si="16"/>
        <v>412</v>
      </c>
      <c r="E79">
        <f t="shared" si="17"/>
        <v>12</v>
      </c>
    </row>
    <row r="80" spans="1:5" x14ac:dyDescent="0.25">
      <c r="A80" s="17">
        <v>4</v>
      </c>
      <c r="B80" s="34">
        <v>45</v>
      </c>
      <c r="C80" s="34">
        <v>50</v>
      </c>
      <c r="D80" t="str">
        <f t="shared" si="16"/>
        <v>413</v>
      </c>
      <c r="E80">
        <f t="shared" si="17"/>
        <v>13</v>
      </c>
    </row>
    <row r="81" spans="1:5" x14ac:dyDescent="0.25">
      <c r="A81" s="17">
        <v>4</v>
      </c>
      <c r="B81" s="34">
        <v>40</v>
      </c>
      <c r="C81" s="34">
        <v>45</v>
      </c>
      <c r="D81" t="str">
        <f t="shared" si="16"/>
        <v>414</v>
      </c>
      <c r="E81">
        <f t="shared" si="17"/>
        <v>14</v>
      </c>
    </row>
    <row r="82" spans="1:5" x14ac:dyDescent="0.25">
      <c r="A82" s="17">
        <v>4</v>
      </c>
      <c r="B82" s="34">
        <v>50</v>
      </c>
      <c r="C82" s="34">
        <v>35</v>
      </c>
      <c r="D82" t="str">
        <f t="shared" si="16"/>
        <v>415</v>
      </c>
      <c r="E82">
        <f t="shared" si="17"/>
        <v>15</v>
      </c>
    </row>
    <row r="83" spans="1:5" x14ac:dyDescent="0.25">
      <c r="A83" s="17">
        <v>4</v>
      </c>
      <c r="B83" s="34">
        <v>55</v>
      </c>
      <c r="C83" s="34">
        <v>30</v>
      </c>
      <c r="D83" t="str">
        <f t="shared" si="16"/>
        <v>416</v>
      </c>
      <c r="E83">
        <f t="shared" si="17"/>
        <v>16</v>
      </c>
    </row>
    <row r="84" spans="1:5" x14ac:dyDescent="0.25">
      <c r="A84" s="17">
        <v>4</v>
      </c>
      <c r="B84" s="34">
        <v>65</v>
      </c>
      <c r="C84" s="34">
        <v>25</v>
      </c>
      <c r="D84" t="str">
        <f t="shared" si="16"/>
        <v>417</v>
      </c>
      <c r="E84">
        <f t="shared" si="17"/>
        <v>17</v>
      </c>
    </row>
    <row r="85" spans="1:5" x14ac:dyDescent="0.25">
      <c r="A85" s="17">
        <v>4</v>
      </c>
      <c r="B85" s="34">
        <v>60</v>
      </c>
      <c r="C85" s="34">
        <v>30</v>
      </c>
      <c r="D85" t="str">
        <f t="shared" si="16"/>
        <v>418</v>
      </c>
      <c r="E85">
        <f t="shared" si="17"/>
        <v>18</v>
      </c>
    </row>
    <row r="86" spans="1:5" x14ac:dyDescent="0.25">
      <c r="A86" s="17">
        <v>4</v>
      </c>
      <c r="B86" s="34">
        <v>55</v>
      </c>
      <c r="C86" s="34">
        <v>35</v>
      </c>
      <c r="D86" t="str">
        <f t="shared" si="16"/>
        <v>419</v>
      </c>
      <c r="E86">
        <f t="shared" si="17"/>
        <v>19</v>
      </c>
    </row>
    <row r="87" spans="1:5" x14ac:dyDescent="0.25">
      <c r="A87" s="17">
        <v>4</v>
      </c>
      <c r="B87" s="34">
        <v>50</v>
      </c>
      <c r="C87" s="34">
        <v>50</v>
      </c>
      <c r="D87" t="str">
        <f t="shared" si="16"/>
        <v>420</v>
      </c>
      <c r="E87">
        <f t="shared" si="17"/>
        <v>20</v>
      </c>
    </row>
    <row r="88" spans="1:5" x14ac:dyDescent="0.25">
      <c r="A88" s="17">
        <v>4</v>
      </c>
      <c r="B88" s="34">
        <v>55</v>
      </c>
      <c r="C88" s="34">
        <v>60</v>
      </c>
      <c r="D88" t="str">
        <f t="shared" si="16"/>
        <v>421</v>
      </c>
      <c r="E88">
        <f t="shared" si="17"/>
        <v>21</v>
      </c>
    </row>
    <row r="89" spans="1:5" x14ac:dyDescent="0.25">
      <c r="A89" s="17">
        <v>4</v>
      </c>
      <c r="B89" s="34">
        <v>65</v>
      </c>
      <c r="C89" s="34">
        <v>70</v>
      </c>
      <c r="D89" t="str">
        <f t="shared" si="16"/>
        <v>422</v>
      </c>
      <c r="E89">
        <f t="shared" si="17"/>
        <v>22</v>
      </c>
    </row>
  </sheetData>
  <sortState xmlns:xlrd2="http://schemas.microsoft.com/office/spreadsheetml/2017/richdata2" ref="AB14:AB19">
    <sortCondition descending="1" ref="AB14:A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32A3-9BE7-49C7-A580-BBDC7C4ACC70}">
  <dimension ref="O1"/>
  <sheetViews>
    <sheetView topLeftCell="G1" zoomScaleNormal="100" workbookViewId="0">
      <selection activeCell="O1" sqref="O1"/>
    </sheetView>
  </sheetViews>
  <sheetFormatPr defaultRowHeight="15" x14ac:dyDescent="0.25"/>
  <cols>
    <col min="15" max="15" width="109.5703125" style="10" bestFit="1" customWidth="1"/>
  </cols>
  <sheetData>
    <row r="1" spans="15:15" ht="23.25" x14ac:dyDescent="0.35">
      <c r="O1" s="40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Processing</vt:lpstr>
      <vt:lpstr>Data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2021-05-18T18:12:03Z</cp:lastPrinted>
  <dcterms:created xsi:type="dcterms:W3CDTF">2021-05-04T06:36:07Z</dcterms:created>
  <dcterms:modified xsi:type="dcterms:W3CDTF">2022-10-21T10:44:54Z</dcterms:modified>
</cp:coreProperties>
</file>