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3F8772C-0251-4D91-BFAB-97BF68CF48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3" r:id="rId1"/>
    <sheet name="Processing" sheetId="2" r:id="rId2"/>
    <sheet name="Data" sheetId="1" r:id="rId3"/>
  </sheets>
  <definedNames>
    <definedName name="DaysInCurMonth">OFFSET(Processing!$G$21,0,0,Processing!$F$24,1)</definedName>
    <definedName name="ProductA">Processing!$B$10:$B$16</definedName>
    <definedName name="ProductB">Processing!$C$10:$C$16</definedName>
    <definedName name="ProductC">Processing!$D$10:$D$16</definedName>
    <definedName name="ValuesA">OFFSET(Processing!$C$21,0,0,Processing!$F$24,1)</definedName>
    <definedName name="ValuesB">OFFSET(Processing!$D$21,0,0,Processing!$F$24,1)</definedName>
    <definedName name="ValuesC">OFFSET(Processing!$E$21,0,0,Processing!$F$24,1)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A1" i="2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" i="1"/>
  <c r="A24" i="2" l="1"/>
  <c r="B24" i="2" s="1"/>
  <c r="A27" i="2"/>
  <c r="B27" i="2" s="1"/>
  <c r="B16" i="2"/>
  <c r="D14" i="2"/>
  <c r="A71" i="2"/>
  <c r="B71" i="2" s="1"/>
  <c r="A59" i="2"/>
  <c r="B59" i="2" s="1"/>
  <c r="A47" i="2"/>
  <c r="B47" i="2" s="1"/>
  <c r="A39" i="2"/>
  <c r="B39" i="2" s="1"/>
  <c r="A23" i="2"/>
  <c r="B23" i="2" s="1"/>
  <c r="B4" i="2"/>
  <c r="C10" i="2"/>
  <c r="D15" i="2"/>
  <c r="C14" i="2"/>
  <c r="B13" i="2"/>
  <c r="D11" i="2"/>
  <c r="A21" i="2"/>
  <c r="A70" i="2"/>
  <c r="B70" i="2" s="1"/>
  <c r="A66" i="2"/>
  <c r="B66" i="2" s="1"/>
  <c r="A62" i="2"/>
  <c r="B62" i="2" s="1"/>
  <c r="A58" i="2"/>
  <c r="B58" i="2" s="1"/>
  <c r="A54" i="2"/>
  <c r="B54" i="2" s="1"/>
  <c r="A50" i="2"/>
  <c r="B50" i="2" s="1"/>
  <c r="A46" i="2"/>
  <c r="B46" i="2" s="1"/>
  <c r="A42" i="2"/>
  <c r="B42" i="2" s="1"/>
  <c r="A38" i="2"/>
  <c r="B38" i="2" s="1"/>
  <c r="A34" i="2"/>
  <c r="B34" i="2" s="1"/>
  <c r="A30" i="2"/>
  <c r="B30" i="2" s="1"/>
  <c r="A26" i="2"/>
  <c r="B26" i="2" s="1"/>
  <c r="A22" i="2"/>
  <c r="B22" i="2" s="1"/>
  <c r="C13" i="2"/>
  <c r="A67" i="2"/>
  <c r="B67" i="2" s="1"/>
  <c r="A55" i="2"/>
  <c r="B55" i="2" s="1"/>
  <c r="A43" i="2"/>
  <c r="B43" i="2" s="1"/>
  <c r="A31" i="2"/>
  <c r="B31" i="2" s="1"/>
  <c r="B5" i="2"/>
  <c r="D16" i="2"/>
  <c r="C15" i="2"/>
  <c r="B14" i="2"/>
  <c r="D12" i="2"/>
  <c r="C11" i="2"/>
  <c r="A73" i="2"/>
  <c r="B73" i="2" s="1"/>
  <c r="A69" i="2"/>
  <c r="B69" i="2" s="1"/>
  <c r="A65" i="2"/>
  <c r="B65" i="2" s="1"/>
  <c r="A61" i="2"/>
  <c r="B61" i="2" s="1"/>
  <c r="A57" i="2"/>
  <c r="B57" i="2" s="1"/>
  <c r="A53" i="2"/>
  <c r="B53" i="2" s="1"/>
  <c r="A49" i="2"/>
  <c r="B49" i="2" s="1"/>
  <c r="A45" i="2"/>
  <c r="B45" i="2" s="1"/>
  <c r="A41" i="2"/>
  <c r="B41" i="2" s="1"/>
  <c r="A37" i="2"/>
  <c r="B37" i="2" s="1"/>
  <c r="A33" i="2"/>
  <c r="B33" i="2" s="1"/>
  <c r="A29" i="2"/>
  <c r="B29" i="2" s="1"/>
  <c r="A25" i="2"/>
  <c r="B25" i="2" s="1"/>
  <c r="D10" i="2"/>
  <c r="B12" i="2"/>
  <c r="A63" i="2"/>
  <c r="B63" i="2" s="1"/>
  <c r="A51" i="2"/>
  <c r="B51" i="2" s="1"/>
  <c r="A35" i="2"/>
  <c r="B35" i="2" s="1"/>
  <c r="B3" i="2"/>
  <c r="B10" i="2"/>
  <c r="C16" i="2"/>
  <c r="B15" i="2"/>
  <c r="D13" i="2"/>
  <c r="C12" i="2"/>
  <c r="B11" i="2"/>
  <c r="A72" i="2"/>
  <c r="B72" i="2" s="1"/>
  <c r="A68" i="2"/>
  <c r="B68" i="2" s="1"/>
  <c r="A64" i="2"/>
  <c r="B64" i="2" s="1"/>
  <c r="A60" i="2"/>
  <c r="B60" i="2" s="1"/>
  <c r="A56" i="2"/>
  <c r="B56" i="2" s="1"/>
  <c r="A52" i="2"/>
  <c r="B52" i="2" s="1"/>
  <c r="A48" i="2"/>
  <c r="B48" i="2" s="1"/>
  <c r="A44" i="2"/>
  <c r="B44" i="2" s="1"/>
  <c r="A40" i="2"/>
  <c r="B40" i="2" s="1"/>
  <c r="A36" i="2"/>
  <c r="B36" i="2" s="1"/>
  <c r="A32" i="2"/>
  <c r="B32" i="2" s="1"/>
  <c r="A28" i="2"/>
  <c r="B28" i="2" s="1"/>
  <c r="B21" i="2"/>
  <c r="I9" i="2" l="1"/>
  <c r="I17" i="2" s="1"/>
  <c r="G9" i="2"/>
  <c r="G17" i="2" s="1"/>
  <c r="C6" i="2"/>
  <c r="C3" i="2" s="1"/>
  <c r="H9" i="2"/>
  <c r="H17" i="2" s="1"/>
  <c r="A18" i="2"/>
  <c r="N1" i="2" s="1"/>
  <c r="F21" i="2"/>
  <c r="J6" i="2"/>
  <c r="K6" i="2" s="1"/>
  <c r="J10" i="2"/>
  <c r="K10" i="2" s="1"/>
  <c r="J1" i="2"/>
  <c r="K1" i="2" s="1"/>
  <c r="J7" i="2"/>
  <c r="K7" i="2" s="1"/>
  <c r="J11" i="2"/>
  <c r="K11" i="2" s="1"/>
  <c r="J4" i="2"/>
  <c r="K4" i="2" s="1"/>
  <c r="J8" i="2"/>
  <c r="K8" i="2" s="1"/>
  <c r="J12" i="2"/>
  <c r="K12" i="2" s="1"/>
  <c r="J5" i="2"/>
  <c r="K5" i="2" s="1"/>
  <c r="J9" i="2"/>
  <c r="K9" i="2" s="1"/>
  <c r="J2" i="2"/>
  <c r="K2" i="2" s="1"/>
  <c r="J3" i="2"/>
  <c r="K3" i="2" s="1"/>
  <c r="I10" i="2"/>
  <c r="I15" i="2"/>
  <c r="I16" i="2"/>
  <c r="I13" i="2"/>
  <c r="G10" i="2"/>
  <c r="G15" i="2"/>
  <c r="G12" i="2"/>
  <c r="G11" i="2"/>
  <c r="I12" i="2"/>
  <c r="I14" i="2"/>
  <c r="I11" i="2"/>
  <c r="G13" i="2"/>
  <c r="G16" i="2"/>
  <c r="G14" i="2"/>
  <c r="C21" i="2" l="1"/>
  <c r="F25" i="2"/>
  <c r="N3" i="2" s="1"/>
  <c r="C5" i="2"/>
  <c r="C4" i="2"/>
  <c r="M1" i="2"/>
  <c r="C35" i="2"/>
  <c r="E42" i="2"/>
  <c r="E26" i="2"/>
  <c r="C46" i="2"/>
  <c r="C30" i="2"/>
  <c r="D48" i="2"/>
  <c r="D40" i="2"/>
  <c r="D32" i="2"/>
  <c r="D24" i="2"/>
  <c r="C31" i="2"/>
  <c r="E40" i="2"/>
  <c r="E22" i="2"/>
  <c r="C37" i="2"/>
  <c r="E51" i="2"/>
  <c r="E43" i="2"/>
  <c r="E35" i="2"/>
  <c r="E27" i="2"/>
  <c r="C48" i="2"/>
  <c r="C32" i="2"/>
  <c r="D49" i="2"/>
  <c r="D41" i="2"/>
  <c r="D33" i="2"/>
  <c r="D25" i="2"/>
  <c r="C51" i="2"/>
  <c r="E50" i="2"/>
  <c r="E34" i="2"/>
  <c r="C38" i="2"/>
  <c r="C22" i="2"/>
  <c r="D44" i="2"/>
  <c r="D36" i="2"/>
  <c r="D28" i="2"/>
  <c r="C47" i="2"/>
  <c r="E48" i="2"/>
  <c r="E32" i="2"/>
  <c r="C45" i="2"/>
  <c r="C29" i="2"/>
  <c r="E39" i="2"/>
  <c r="E23" i="2"/>
  <c r="C40" i="2"/>
  <c r="D45" i="2"/>
  <c r="D29" i="2"/>
  <c r="E30" i="2"/>
  <c r="C34" i="2"/>
  <c r="D42" i="2"/>
  <c r="D26" i="2"/>
  <c r="E44" i="2"/>
  <c r="C41" i="2"/>
  <c r="E45" i="2"/>
  <c r="E29" i="2"/>
  <c r="C36" i="2"/>
  <c r="D35" i="2"/>
  <c r="D21" i="2"/>
  <c r="C27" i="2"/>
  <c r="E38" i="2"/>
  <c r="E24" i="2"/>
  <c r="C42" i="2"/>
  <c r="C26" i="2"/>
  <c r="D46" i="2"/>
  <c r="D38" i="2"/>
  <c r="D30" i="2"/>
  <c r="D22" i="2"/>
  <c r="C23" i="2"/>
  <c r="E36" i="2"/>
  <c r="C49" i="2"/>
  <c r="C33" i="2"/>
  <c r="E49" i="2"/>
  <c r="E41" i="2"/>
  <c r="E33" i="2"/>
  <c r="E25" i="2"/>
  <c r="C44" i="2"/>
  <c r="C28" i="2"/>
  <c r="D47" i="2"/>
  <c r="D39" i="2"/>
  <c r="D31" i="2"/>
  <c r="D23" i="2"/>
  <c r="F24" i="2"/>
  <c r="E47" i="2"/>
  <c r="E31" i="2"/>
  <c r="C24" i="2"/>
  <c r="D37" i="2"/>
  <c r="C43" i="2"/>
  <c r="E46" i="2"/>
  <c r="C50" i="2"/>
  <c r="D50" i="2"/>
  <c r="D34" i="2"/>
  <c r="C39" i="2"/>
  <c r="E28" i="2"/>
  <c r="C25" i="2"/>
  <c r="E37" i="2"/>
  <c r="E21" i="2"/>
  <c r="D51" i="2"/>
  <c r="D43" i="2"/>
  <c r="D27" i="2"/>
  <c r="H12" i="2"/>
  <c r="H16" i="2"/>
  <c r="H10" i="2"/>
  <c r="H14" i="2"/>
  <c r="H11" i="2"/>
  <c r="H15" i="2"/>
  <c r="H13" i="2"/>
  <c r="N22" i="2" l="1"/>
  <c r="N25" i="2"/>
  <c r="L23" i="2"/>
  <c r="N28" i="2"/>
  <c r="L26" i="2"/>
  <c r="L28" i="2"/>
  <c r="M24" i="2"/>
  <c r="M27" i="2"/>
  <c r="N26" i="2"/>
  <c r="L27" i="2"/>
  <c r="M23" i="2"/>
  <c r="M25" i="2"/>
  <c r="M28" i="2"/>
  <c r="N27" i="2"/>
  <c r="N24" i="2"/>
  <c r="L22" i="2"/>
  <c r="M22" i="2"/>
  <c r="N23" i="2"/>
  <c r="L24" i="2"/>
  <c r="L25" i="2"/>
  <c r="M26" i="2"/>
  <c r="I40" i="2" l="1"/>
  <c r="I39" i="2"/>
  <c r="I21" i="2"/>
  <c r="I22" i="2"/>
  <c r="I26" i="2"/>
  <c r="I36" i="2"/>
  <c r="I35" i="2"/>
  <c r="I41" i="2"/>
  <c r="I32" i="2"/>
  <c r="I31" i="2"/>
  <c r="I46" i="2"/>
  <c r="I45" i="2"/>
  <c r="I49" i="2"/>
  <c r="I28" i="2"/>
  <c r="I27" i="2"/>
  <c r="I25" i="2"/>
  <c r="I24" i="2"/>
  <c r="I23" i="2"/>
  <c r="I38" i="2"/>
  <c r="I37" i="2"/>
  <c r="I33" i="2"/>
  <c r="I51" i="2"/>
  <c r="I50" i="2"/>
  <c r="I48" i="2"/>
  <c r="I47" i="2"/>
  <c r="I42" i="2"/>
  <c r="I30" i="2"/>
  <c r="I29" i="2"/>
  <c r="I44" i="2"/>
  <c r="I43" i="2"/>
  <c r="I34" i="2"/>
  <c r="J41" i="2"/>
  <c r="J34" i="2"/>
  <c r="J39" i="2"/>
  <c r="J32" i="2"/>
  <c r="J27" i="2"/>
  <c r="J37" i="2"/>
  <c r="J30" i="2"/>
  <c r="J28" i="2"/>
  <c r="J33" i="2"/>
  <c r="J26" i="2"/>
  <c r="J31" i="2"/>
  <c r="J24" i="2"/>
  <c r="J36" i="2"/>
  <c r="J29" i="2"/>
  <c r="J51" i="2"/>
  <c r="J50" i="2"/>
  <c r="J25" i="2"/>
  <c r="J46" i="2"/>
  <c r="J23" i="2"/>
  <c r="J22" i="2"/>
  <c r="J38" i="2"/>
  <c r="J21" i="2"/>
  <c r="J35" i="2"/>
  <c r="J49" i="2"/>
  <c r="J44" i="2"/>
  <c r="J47" i="2"/>
  <c r="J42" i="2"/>
  <c r="J43" i="2"/>
  <c r="J45" i="2"/>
  <c r="J40" i="2"/>
  <c r="J48" i="2"/>
  <c r="H49" i="2"/>
  <c r="H48" i="2"/>
  <c r="H45" i="2"/>
  <c r="H40" i="2"/>
  <c r="H30" i="2"/>
  <c r="H28" i="2"/>
  <c r="H50" i="2"/>
  <c r="H36" i="2"/>
  <c r="H33" i="2"/>
  <c r="H32" i="2"/>
  <c r="H29" i="2"/>
  <c r="H21" i="2"/>
  <c r="H25" i="2"/>
  <c r="H43" i="2"/>
  <c r="H34" i="2"/>
  <c r="H51" i="2"/>
  <c r="H42" i="2"/>
  <c r="H47" i="2"/>
  <c r="H38" i="2"/>
  <c r="H23" i="2"/>
  <c r="H24" i="2"/>
  <c r="H27" i="2"/>
  <c r="H39" i="2"/>
  <c r="H35" i="2"/>
  <c r="H46" i="2"/>
  <c r="H26" i="2"/>
  <c r="H44" i="2"/>
  <c r="H31" i="2"/>
  <c r="H22" i="2"/>
  <c r="H41" i="2"/>
  <c r="H37" i="2"/>
</calcChain>
</file>

<file path=xl/sharedStrings.xml><?xml version="1.0" encoding="utf-8"?>
<sst xmlns="http://schemas.openxmlformats.org/spreadsheetml/2006/main" count="61" uniqueCount="54">
  <si>
    <t>A</t>
  </si>
  <si>
    <t>B</t>
  </si>
  <si>
    <t>C</t>
  </si>
  <si>
    <t>ПНД</t>
  </si>
  <si>
    <t>ВТР</t>
  </si>
  <si>
    <t>СРД</t>
  </si>
  <si>
    <t>ЧТВ</t>
  </si>
  <si>
    <t>ПТН</t>
  </si>
  <si>
    <t>СБТ</t>
  </si>
  <si>
    <t>ВСК</t>
  </si>
  <si>
    <t>№</t>
  </si>
  <si>
    <t>y = (c3 * x^3) + (c2 * x^2) + (c1 * x^1) + b</t>
  </si>
  <si>
    <t>b</t>
  </si>
  <si>
    <t>c1</t>
  </si>
  <si>
    <t>c2</t>
  </si>
  <si>
    <t>c3</t>
  </si>
  <si>
    <t>c4</t>
  </si>
  <si>
    <t>c5</t>
  </si>
  <si>
    <r>
      <t>R</t>
    </r>
    <r>
      <rPr>
        <vertAlign val="superscript"/>
        <sz val="10"/>
        <rFont val="Arial"/>
        <family val="2"/>
        <charset val="204"/>
      </rPr>
      <t>2</t>
    </r>
  </si>
  <si>
    <t>Date</t>
  </si>
  <si>
    <t>Sales by Product Category</t>
  </si>
  <si>
    <t>Week number</t>
  </si>
  <si>
    <t>Day of the week</t>
  </si>
  <si>
    <t>Month Number</t>
  </si>
  <si>
    <t>Day of  month</t>
  </si>
  <si>
    <t>ProductA</t>
  </si>
  <si>
    <t>ProductB</t>
  </si>
  <si>
    <t>ProductC</t>
  </si>
  <si>
    <t>Labels</t>
  </si>
  <si>
    <t>←week number</t>
  </si>
  <si>
    <t>Product Sales Ratio</t>
  </si>
  <si>
    <t>Daily Sales Shares</t>
  </si>
  <si>
    <t>Daily Sales Activity</t>
  </si>
  <si>
    <t>Product A</t>
  </si>
  <si>
    <t>Product B</t>
  </si>
  <si>
    <t>Product 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</si>
  <si>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</si>
  <si>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</si>
  <si>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</si>
  <si>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</si>
  <si>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</si>
  <si>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</si>
  <si>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</si>
  <si>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</si>
  <si>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</si>
  <si>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</si>
  <si>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</si>
  <si>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</si>
  <si>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average sales</t>
  </si>
  <si>
    <t>Current month</t>
  </si>
  <si>
    <t>Approximation</t>
  </si>
  <si>
    <t>Days in a month</t>
  </si>
  <si>
    <t>Week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</si>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</sst>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0]&quot;0&quot;0;\О\с\н\о\в\н\о\й;0;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vertAlign val="superscript"/>
      <sz val="10"/>
      <name val="Arial"/>
      <family val="2"/>
      <charset val="204"/>
    </font>
    <font>
      <sz val="24"/>
      <color rgb="FF2691F9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  <font>
      <u/>
      <sz val="18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43D5A"/>
        <bgColor indexed="64"/>
      </patternFill>
    </fill>
    <fill>
      <patternFill patternType="solid">
        <fgColor rgb="FF01020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6" fillId="0" borderId="0" xfId="1" applyFont="1" applyFill="1" applyAlignment="1"/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9DBFD"/>
      <color rgb="FF96C9FC"/>
      <color rgb="FF2691F9"/>
      <color rgb="FF2B2C3E"/>
      <color rgb="FF3A3D4E"/>
      <color rgb="FFFAB647"/>
      <color rgb="FF63E793"/>
      <color rgb="FF343D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Processing!$A$2</c:f>
          <c:strCache>
            <c:ptCount val="1"/>
            <c:pt idx="0">
              <c:v>Product Sales Ratio</c:v>
            </c:pt>
          </c:strCache>
        </c:strRef>
      </c:tx>
      <c:layout>
        <c:manualLayout>
          <c:xMode val="edge"/>
          <c:yMode val="edge"/>
          <c:x val="4.9295098039215689E-2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 w="25400">
              <a:solidFill>
                <a:srgbClr val="2B2C3E"/>
              </a:solidFill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2691F9"/>
              </a:solidFill>
              <a:ln w="25400">
                <a:solidFill>
                  <a:srgbClr val="2B2C3E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7D0B-4741-AF40-06B3B4D9BA16}"/>
              </c:ext>
            </c:extLst>
          </c:dPt>
          <c:dPt>
            <c:idx val="1"/>
            <c:bubble3D val="0"/>
            <c:spPr>
              <a:noFill/>
              <a:ln w="25400">
                <a:solidFill>
                  <a:srgbClr val="2B2C3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0B-4741-AF40-06B3B4D9BA16}"/>
              </c:ext>
            </c:extLst>
          </c:dPt>
          <c:val>
            <c:numRef>
              <c:f>Processing!$B$3:$C$3</c:f>
              <c:numCache>
                <c:formatCode>General</c:formatCode>
                <c:ptCount val="2"/>
                <c:pt idx="0">
                  <c:v>398</c:v>
                </c:pt>
                <c:pt idx="1">
                  <c:v>700.58000000000015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B-4741-AF40-06B3B4D9BA16}"/>
            </c:ext>
          </c:extLst>
        </c:ser>
        <c:ser>
          <c:idx val="1"/>
          <c:order val="1"/>
          <c:spPr>
            <a:ln w="25400">
              <a:solidFill>
                <a:srgbClr val="2B2C3E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63E793"/>
              </a:solidFill>
              <a:ln w="25400">
                <a:solidFill>
                  <a:srgbClr val="2B2C3E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7D0B-4741-AF40-06B3B4D9BA16}"/>
              </c:ext>
            </c:extLst>
          </c:dPt>
          <c:dPt>
            <c:idx val="1"/>
            <c:bubble3D val="0"/>
            <c:spPr>
              <a:noFill/>
              <a:ln w="25400">
                <a:solidFill>
                  <a:srgbClr val="2B2C3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D0B-4741-AF40-06B3B4D9BA16}"/>
              </c:ext>
            </c:extLst>
          </c:dPt>
          <c:val>
            <c:numRef>
              <c:f>Processing!$B$4:$C$4</c:f>
              <c:numCache>
                <c:formatCode>General</c:formatCode>
                <c:ptCount val="2"/>
                <c:pt idx="0">
                  <c:v>601</c:v>
                </c:pt>
                <c:pt idx="1">
                  <c:v>497.58000000000015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0B-4741-AF40-06B3B4D9BA16}"/>
            </c:ext>
          </c:extLst>
        </c:ser>
        <c:ser>
          <c:idx val="2"/>
          <c:order val="2"/>
          <c:spPr>
            <a:ln w="25400">
              <a:solidFill>
                <a:srgbClr val="2B2C3E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FAB647"/>
              </a:solidFill>
              <a:ln w="25400">
                <a:solidFill>
                  <a:srgbClr val="2B2C3E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B-7D0B-4741-AF40-06B3B4D9BA16}"/>
              </c:ext>
            </c:extLst>
          </c:dPt>
          <c:dPt>
            <c:idx val="1"/>
            <c:bubble3D val="0"/>
            <c:spPr>
              <a:noFill/>
              <a:ln w="25400">
                <a:solidFill>
                  <a:srgbClr val="2B2C3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0B-4741-AF40-06B3B4D9BA16}"/>
              </c:ext>
            </c:extLst>
          </c:dPt>
          <c:val>
            <c:numRef>
              <c:f>Processing!$B$5:$C$5</c:f>
              <c:numCache>
                <c:formatCode>General</c:formatCode>
                <c:ptCount val="2"/>
                <c:pt idx="0">
                  <c:v>826</c:v>
                </c:pt>
                <c:pt idx="1">
                  <c:v>272.58000000000015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0B-4741-AF40-06B3B4D9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5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2B2C3E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Processing!$A$8</c:f>
          <c:strCache>
            <c:ptCount val="1"/>
            <c:pt idx="0">
              <c:v>Daily Sales Shares</c:v>
            </c:pt>
          </c:strCache>
        </c:strRef>
      </c:tx>
      <c:layout>
        <c:manualLayout>
          <c:xMode val="edge"/>
          <c:yMode val="edge"/>
          <c:x val="5.6521895424836599E-2"/>
          <c:y val="1.8518650793650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0522875816993"/>
          <c:y val="0.174625"/>
          <c:w val="0.83594117647058819"/>
          <c:h val="0.61333849206349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Processing!$B$9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rgbClr val="2691F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Processing!$E$10:$E$16</c:f>
              <c:strCache>
                <c:ptCount val="7"/>
                <c:pt idx="0">
                  <c:v>ПНД</c:v>
                </c:pt>
                <c:pt idx="1">
                  <c:v>ВТР</c:v>
                </c:pt>
                <c:pt idx="2">
                  <c:v>СРД</c:v>
                </c:pt>
                <c:pt idx="3">
                  <c:v>ЧТВ</c:v>
                </c:pt>
                <c:pt idx="4">
                  <c:v>ПТН</c:v>
                </c:pt>
                <c:pt idx="5">
                  <c:v>СБТ</c:v>
                </c:pt>
                <c:pt idx="6">
                  <c:v>ВСК</c:v>
                </c:pt>
              </c:strCache>
            </c:strRef>
          </c:cat>
          <c:val>
            <c:numRef>
              <c:f>Processing!$B$10:$B$16</c:f>
              <c:numCache>
                <c:formatCode>General</c:formatCode>
                <c:ptCount val="7"/>
                <c:pt idx="0">
                  <c:v>104</c:v>
                </c:pt>
                <c:pt idx="1">
                  <c:v>69</c:v>
                </c:pt>
                <c:pt idx="2">
                  <c:v>34</c:v>
                </c:pt>
                <c:pt idx="3">
                  <c:v>86</c:v>
                </c:pt>
                <c:pt idx="4">
                  <c:v>72</c:v>
                </c:pt>
                <c:pt idx="5">
                  <c:v>24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C-4130-BEE6-F6AC1B38D485}"/>
            </c:ext>
          </c:extLst>
        </c:ser>
        <c:ser>
          <c:idx val="1"/>
          <c:order val="1"/>
          <c:tx>
            <c:strRef>
              <c:f>Processing!$C$9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rgbClr val="63E79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Processing!$E$10:$E$16</c:f>
              <c:strCache>
                <c:ptCount val="7"/>
                <c:pt idx="0">
                  <c:v>ПНД</c:v>
                </c:pt>
                <c:pt idx="1">
                  <c:v>ВТР</c:v>
                </c:pt>
                <c:pt idx="2">
                  <c:v>СРД</c:v>
                </c:pt>
                <c:pt idx="3">
                  <c:v>ЧТВ</c:v>
                </c:pt>
                <c:pt idx="4">
                  <c:v>ПТН</c:v>
                </c:pt>
                <c:pt idx="5">
                  <c:v>СБТ</c:v>
                </c:pt>
                <c:pt idx="6">
                  <c:v>ВСК</c:v>
                </c:pt>
              </c:strCache>
            </c:strRef>
          </c:cat>
          <c:val>
            <c:numRef>
              <c:f>Processing!$C$10:$C$16</c:f>
              <c:numCache>
                <c:formatCode>General</c:formatCode>
                <c:ptCount val="7"/>
                <c:pt idx="0">
                  <c:v>158</c:v>
                </c:pt>
                <c:pt idx="1">
                  <c:v>105</c:v>
                </c:pt>
                <c:pt idx="2">
                  <c:v>52</c:v>
                </c:pt>
                <c:pt idx="3">
                  <c:v>127</c:v>
                </c:pt>
                <c:pt idx="4">
                  <c:v>109</c:v>
                </c:pt>
                <c:pt idx="5">
                  <c:v>36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C-4130-BEE6-F6AC1B38D485}"/>
            </c:ext>
          </c:extLst>
        </c:ser>
        <c:ser>
          <c:idx val="2"/>
          <c:order val="2"/>
          <c:tx>
            <c:strRef>
              <c:f>Processing!$D$9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rgbClr val="FAB647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Processing!$E$10:$E$16</c:f>
              <c:strCache>
                <c:ptCount val="7"/>
                <c:pt idx="0">
                  <c:v>ПНД</c:v>
                </c:pt>
                <c:pt idx="1">
                  <c:v>ВТР</c:v>
                </c:pt>
                <c:pt idx="2">
                  <c:v>СРД</c:v>
                </c:pt>
                <c:pt idx="3">
                  <c:v>ЧТВ</c:v>
                </c:pt>
                <c:pt idx="4">
                  <c:v>ПТН</c:v>
                </c:pt>
                <c:pt idx="5">
                  <c:v>СБТ</c:v>
                </c:pt>
                <c:pt idx="6">
                  <c:v>ВСК</c:v>
                </c:pt>
              </c:strCache>
            </c:strRef>
          </c:cat>
          <c:val>
            <c:numRef>
              <c:f>Processing!$D$10:$D$16</c:f>
              <c:numCache>
                <c:formatCode>General</c:formatCode>
                <c:ptCount val="7"/>
                <c:pt idx="0">
                  <c:v>54</c:v>
                </c:pt>
                <c:pt idx="1">
                  <c:v>89</c:v>
                </c:pt>
                <c:pt idx="2">
                  <c:v>241</c:v>
                </c:pt>
                <c:pt idx="3">
                  <c:v>109</c:v>
                </c:pt>
                <c:pt idx="4">
                  <c:v>92</c:v>
                </c:pt>
                <c:pt idx="5">
                  <c:v>120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C-4130-BEE6-F6AC1B38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-1385240272"/>
        <c:axId val="-1385239184"/>
      </c:barChart>
      <c:catAx>
        <c:axId val="-1385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3A3D4E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39184"/>
        <c:crosses val="autoZero"/>
        <c:auto val="1"/>
        <c:lblAlgn val="ctr"/>
        <c:lblOffset val="100"/>
        <c:noMultiLvlLbl val="0"/>
      </c:catAx>
      <c:valAx>
        <c:axId val="-13852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3A3D4E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B2C3E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Processing!$G$8</c:f>
          <c:strCache>
            <c:ptCount val="1"/>
            <c:pt idx="0">
              <c:v>Daily Sales Activity</c:v>
            </c:pt>
          </c:strCache>
        </c:strRef>
      </c:tx>
      <c:layout>
        <c:manualLayout>
          <c:xMode val="edge"/>
          <c:yMode val="edge"/>
          <c:x val="4.7497869217960655E-2"/>
          <c:y val="2.5198412698412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676309523809527"/>
          <c:w val="0.86994685039370079"/>
          <c:h val="0.6010416666666667"/>
        </c:manualLayout>
      </c:layout>
      <c:areaChart>
        <c:grouping val="standard"/>
        <c:varyColors val="0"/>
        <c:ser>
          <c:idx val="0"/>
          <c:order val="0"/>
          <c:tx>
            <c:strRef>
              <c:f>Processing!$G$17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rgbClr val="FAB647">
                <a:alpha val="30000"/>
              </a:srgbClr>
            </a:solidFill>
            <a:ln w="19050">
              <a:solidFill>
                <a:srgbClr val="FAB647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cat>
            <c:strRef>
              <c:f>Processing!$E$10:$E$16</c:f>
              <c:strCache>
                <c:ptCount val="7"/>
                <c:pt idx="0">
                  <c:v>ПНД</c:v>
                </c:pt>
                <c:pt idx="1">
                  <c:v>ВТР</c:v>
                </c:pt>
                <c:pt idx="2">
                  <c:v>СРД</c:v>
                </c:pt>
                <c:pt idx="3">
                  <c:v>ЧТВ</c:v>
                </c:pt>
                <c:pt idx="4">
                  <c:v>ПТН</c:v>
                </c:pt>
                <c:pt idx="5">
                  <c:v>СБТ</c:v>
                </c:pt>
                <c:pt idx="6">
                  <c:v>ВСК</c:v>
                </c:pt>
              </c:strCache>
            </c:strRef>
          </c:cat>
          <c:val>
            <c:numRef>
              <c:f>Processing!$G$10:$G$16</c:f>
              <c:numCache>
                <c:formatCode>General</c:formatCode>
                <c:ptCount val="7"/>
                <c:pt idx="0">
                  <c:v>54</c:v>
                </c:pt>
                <c:pt idx="1">
                  <c:v>89</c:v>
                </c:pt>
                <c:pt idx="2">
                  <c:v>241</c:v>
                </c:pt>
                <c:pt idx="3">
                  <c:v>109</c:v>
                </c:pt>
                <c:pt idx="4">
                  <c:v>92</c:v>
                </c:pt>
                <c:pt idx="5">
                  <c:v>120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1-4EEF-BC28-3DC854939232}"/>
            </c:ext>
          </c:extLst>
        </c:ser>
        <c:ser>
          <c:idx val="1"/>
          <c:order val="1"/>
          <c:tx>
            <c:strRef>
              <c:f>Processing!$H$17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rgbClr val="63E793">
                <a:alpha val="30000"/>
              </a:srgbClr>
            </a:solidFill>
            <a:ln w="19050">
              <a:solidFill>
                <a:srgbClr val="63E793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cat>
            <c:strRef>
              <c:f>Processing!$E$10:$E$16</c:f>
              <c:strCache>
                <c:ptCount val="7"/>
                <c:pt idx="0">
                  <c:v>ПНД</c:v>
                </c:pt>
                <c:pt idx="1">
                  <c:v>ВТР</c:v>
                </c:pt>
                <c:pt idx="2">
                  <c:v>СРД</c:v>
                </c:pt>
                <c:pt idx="3">
                  <c:v>ЧТВ</c:v>
                </c:pt>
                <c:pt idx="4">
                  <c:v>ПТН</c:v>
                </c:pt>
                <c:pt idx="5">
                  <c:v>СБТ</c:v>
                </c:pt>
                <c:pt idx="6">
                  <c:v>ВСК</c:v>
                </c:pt>
              </c:strCache>
            </c:strRef>
          </c:cat>
          <c:val>
            <c:numRef>
              <c:f>Processing!$H$10:$H$16</c:f>
              <c:numCache>
                <c:formatCode>General</c:formatCode>
                <c:ptCount val="7"/>
                <c:pt idx="0">
                  <c:v>158</c:v>
                </c:pt>
                <c:pt idx="1">
                  <c:v>105</c:v>
                </c:pt>
                <c:pt idx="2">
                  <c:v>52</c:v>
                </c:pt>
                <c:pt idx="3">
                  <c:v>127</c:v>
                </c:pt>
                <c:pt idx="4">
                  <c:v>109</c:v>
                </c:pt>
                <c:pt idx="5">
                  <c:v>36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1-4EEF-BC28-3DC854939232}"/>
            </c:ext>
          </c:extLst>
        </c:ser>
        <c:ser>
          <c:idx val="2"/>
          <c:order val="2"/>
          <c:tx>
            <c:strRef>
              <c:f>Processing!$I$17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rgbClr val="2691F9">
                <a:alpha val="30000"/>
              </a:srgbClr>
            </a:solidFill>
            <a:ln w="19050">
              <a:solidFill>
                <a:srgbClr val="2691F9"/>
              </a:solidFill>
            </a:ln>
            <a:effectLst>
              <a:innerShdw blurRad="63500" dist="50800" dir="13500000">
                <a:prstClr val="black">
                  <a:alpha val="78000"/>
                </a:prstClr>
              </a:innerShdw>
            </a:effectLst>
          </c:spPr>
          <c:cat>
            <c:strRef>
              <c:f>Processing!$E$10:$E$16</c:f>
              <c:strCache>
                <c:ptCount val="7"/>
                <c:pt idx="0">
                  <c:v>ПНД</c:v>
                </c:pt>
                <c:pt idx="1">
                  <c:v>ВТР</c:v>
                </c:pt>
                <c:pt idx="2">
                  <c:v>СРД</c:v>
                </c:pt>
                <c:pt idx="3">
                  <c:v>ЧТВ</c:v>
                </c:pt>
                <c:pt idx="4">
                  <c:v>ПТН</c:v>
                </c:pt>
                <c:pt idx="5">
                  <c:v>СБТ</c:v>
                </c:pt>
                <c:pt idx="6">
                  <c:v>ВСК</c:v>
                </c:pt>
              </c:strCache>
            </c:strRef>
          </c:cat>
          <c:val>
            <c:numRef>
              <c:f>Processing!$I$10:$I$16</c:f>
              <c:numCache>
                <c:formatCode>General</c:formatCode>
                <c:ptCount val="7"/>
                <c:pt idx="0">
                  <c:v>104</c:v>
                </c:pt>
                <c:pt idx="1">
                  <c:v>69</c:v>
                </c:pt>
                <c:pt idx="2">
                  <c:v>34</c:v>
                </c:pt>
                <c:pt idx="3">
                  <c:v>86</c:v>
                </c:pt>
                <c:pt idx="4">
                  <c:v>72</c:v>
                </c:pt>
                <c:pt idx="5">
                  <c:v>24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1-4EEF-BC28-3DC85493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238096"/>
        <c:axId val="-1385243536"/>
      </c:areaChart>
      <c:catAx>
        <c:axId val="-13852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3A3D4E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43536"/>
        <c:crosses val="autoZero"/>
        <c:auto val="1"/>
        <c:lblAlgn val="ctr"/>
        <c:lblOffset val="100"/>
        <c:noMultiLvlLbl val="0"/>
      </c:catAx>
      <c:valAx>
        <c:axId val="-13852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3A3D4E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3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2B2C3E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Processing!$A$19</c:f>
          <c:strCache>
            <c:ptCount val="1"/>
            <c:pt idx="0">
              <c:v>Monthly average sales</c:v>
            </c:pt>
          </c:strCache>
        </c:strRef>
      </c:tx>
      <c:layout>
        <c:manualLayout>
          <c:xMode val="edge"/>
          <c:yMode val="edge"/>
          <c:x val="4.5941960252935864E-2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0" i="0" u="none" strike="noStrike" kern="1200" spc="0" baseline="0">
              <a:solidFill>
                <a:sysClr val="window" lastClr="FFFF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Processing!$H$20</c:f>
              <c:strCache>
                <c:ptCount val="1"/>
                <c:pt idx="0">
                  <c:v>Product A</c:v>
                </c:pt>
              </c:strCache>
            </c:strRef>
          </c:tx>
          <c:spPr>
            <a:ln w="34925" cap="rnd">
              <a:solidFill>
                <a:srgbClr val="2691F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Processing!$H$21:$H$51</c:f>
              <c:numCache>
                <c:formatCode>General</c:formatCode>
                <c:ptCount val="31"/>
                <c:pt idx="0">
                  <c:v>22.288873555284159</c:v>
                </c:pt>
                <c:pt idx="1">
                  <c:v>37.106320748542252</c:v>
                </c:pt>
                <c:pt idx="2">
                  <c:v>46.624393413952788</c:v>
                </c:pt>
                <c:pt idx="3">
                  <c:v>52.132394480696362</c:v>
                </c:pt>
                <c:pt idx="4">
                  <c:v>54.722789837483063</c:v>
                </c:pt>
                <c:pt idx="5">
                  <c:v>55.305749728472534</c:v>
                </c:pt>
                <c:pt idx="6">
                  <c:v>54.623690149194118</c:v>
                </c:pt>
                <c:pt idx="7">
                  <c:v>53.265814242466661</c:v>
                </c:pt>
                <c:pt idx="8">
                  <c:v>51.682653694318844</c:v>
                </c:pt>
                <c:pt idx="9">
                  <c:v>50.200610129909222</c:v>
                </c:pt>
                <c:pt idx="10">
                  <c:v>49.036496509445954</c:v>
                </c:pt>
                <c:pt idx="11">
                  <c:v>48.312078524107108</c:v>
                </c:pt>
                <c:pt idx="12">
                  <c:v>48.068615991960826</c:v>
                </c:pt>
                <c:pt idx="13">
                  <c:v>48.281404253885171</c:v>
                </c:pt>
                <c:pt idx="14">
                  <c:v>48.874315569488033</c:v>
                </c:pt>
                <c:pt idx="15">
                  <c:v>49.73434051302786</c:v>
                </c:pt>
                <c:pt idx="16">
                  <c:v>50.726129369332682</c:v>
                </c:pt>
                <c:pt idx="17">
                  <c:v>51.706533529720787</c:v>
                </c:pt>
                <c:pt idx="18">
                  <c:v>52.539146887921447</c:v>
                </c:pt>
                <c:pt idx="19">
                  <c:v>53.10884723599321</c:v>
                </c:pt>
                <c:pt idx="20">
                  <c:v>53.33633766024559</c:v>
                </c:pt>
                <c:pt idx="21">
                  <c:v>53.192687937157871</c:v>
                </c:pt>
                <c:pt idx="22">
                  <c:v>52.713875929300798</c:v>
                </c:pt>
                <c:pt idx="23">
                  <c:v>52.015328981253901</c:v>
                </c:pt>
                <c:pt idx="24">
                  <c:v>51.306465315530318</c:v>
                </c:pt>
                <c:pt idx="25">
                  <c:v>50.905235428489959</c:v>
                </c:pt>
                <c:pt idx="26">
                  <c:v>51.252663486265646</c:v>
                </c:pt>
                <c:pt idx="27">
                  <c:v>52.927388720682302</c:v>
                </c:pt>
                <c:pt idx="28">
                  <c:v>56.660206825172168</c:v>
                </c:pt>
                <c:pt idx="29">
                  <c:v>63.348611350697752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F4-4C9A-A982-96DF89A3B2FA}"/>
            </c:ext>
          </c:extLst>
        </c:ser>
        <c:ser>
          <c:idx val="1"/>
          <c:order val="1"/>
          <c:tx>
            <c:strRef>
              <c:f>Processing!$I$20</c:f>
              <c:strCache>
                <c:ptCount val="1"/>
                <c:pt idx="0">
                  <c:v>Product B</c:v>
                </c:pt>
              </c:strCache>
            </c:strRef>
          </c:tx>
          <c:spPr>
            <a:ln w="34925" cap="rnd">
              <a:solidFill>
                <a:srgbClr val="63E79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Processing!$I$21:$I$51</c:f>
              <c:numCache>
                <c:formatCode>General</c:formatCode>
                <c:ptCount val="31"/>
                <c:pt idx="0">
                  <c:v>34.220915991025869</c:v>
                </c:pt>
                <c:pt idx="1">
                  <c:v>55.69799390885629</c:v>
                </c:pt>
                <c:pt idx="2">
                  <c:v>69.740640818971485</c:v>
                </c:pt>
                <c:pt idx="3">
                  <c:v>78.099245348862098</c:v>
                </c:pt>
                <c:pt idx="4">
                  <c:v>82.265166027673686</c:v>
                </c:pt>
                <c:pt idx="5">
                  <c:v>83.489304948580241</c:v>
                </c:pt>
                <c:pt idx="6">
                  <c:v>82.800681431157159</c:v>
                </c:pt>
                <c:pt idx="7">
                  <c:v>81.025005683754898</c:v>
                </c:pt>
                <c:pt idx="8">
                  <c:v>78.803252465871992</c:v>
                </c:pt>
                <c:pt idx="9">
                  <c:v>76.610234750528718</c:v>
                </c:pt>
                <c:pt idx="10">
                  <c:v>74.773177386640043</c:v>
                </c:pt>
                <c:pt idx="11">
                  <c:v>73.490290761389303</c:v>
                </c:pt>
                <c:pt idx="12">
                  <c:v>72.849344462600527</c:v>
                </c:pt>
                <c:pt idx="13">
                  <c:v>72.846240941113479</c:v>
                </c:pt>
                <c:pt idx="14">
                  <c:v>73.40358917315541</c:v>
                </c:pt>
                <c:pt idx="15">
                  <c:v>74.389278322715199</c:v>
                </c:pt>
                <c:pt idx="16">
                  <c:v>75.635051403916236</c:v>
                </c:pt>
                <c:pt idx="17">
                  <c:v>76.955078943389594</c:v>
                </c:pt>
                <c:pt idx="18">
                  <c:v>78.164532642649306</c:v>
                </c:pt>
                <c:pt idx="19">
                  <c:v>79.098159040460928</c:v>
                </c:pt>
                <c:pt idx="20">
                  <c:v>79.628853175221366</c:v>
                </c:pt>
                <c:pt idx="21">
                  <c:v>79.686232247325734</c:v>
                </c:pt>
                <c:pt idx="22">
                  <c:v>79.27520928154695</c:v>
                </c:pt>
                <c:pt idx="23">
                  <c:v>78.494566789402597</c:v>
                </c:pt>
                <c:pt idx="24">
                  <c:v>77.555530431530997</c:v>
                </c:pt>
                <c:pt idx="25">
                  <c:v>76.800342680068752</c:v>
                </c:pt>
                <c:pt idx="26">
                  <c:v>76.72083648101875</c:v>
                </c:pt>
                <c:pt idx="27">
                  <c:v>77.977008916622367</c:v>
                </c:pt>
                <c:pt idx="28">
                  <c:v>81.415594867738832</c:v>
                </c:pt>
                <c:pt idx="29">
                  <c:v>88.088640676212549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0F4-4C9A-A982-96DF89A3B2FA}"/>
            </c:ext>
          </c:extLst>
        </c:ser>
        <c:ser>
          <c:idx val="2"/>
          <c:order val="2"/>
          <c:tx>
            <c:strRef>
              <c:f>Processing!$J$20</c:f>
              <c:strCache>
                <c:ptCount val="1"/>
                <c:pt idx="0">
                  <c:v>Product C</c:v>
                </c:pt>
              </c:strCache>
            </c:strRef>
          </c:tx>
          <c:spPr>
            <a:ln w="34925" cap="rnd">
              <a:solidFill>
                <a:srgbClr val="FAB647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Processing!$J$21:$J$51</c:f>
              <c:numCache>
                <c:formatCode>General</c:formatCode>
                <c:ptCount val="31"/>
                <c:pt idx="0">
                  <c:v>30.608685527000326</c:v>
                </c:pt>
                <c:pt idx="1">
                  <c:v>54.585816980246364</c:v>
                </c:pt>
                <c:pt idx="2">
                  <c:v>74.531979680333478</c:v>
                </c:pt>
                <c:pt idx="3">
                  <c:v>90.497225279027305</c:v>
                </c:pt>
                <c:pt idx="4">
                  <c:v>102.64558721720459</c:v>
                </c:pt>
                <c:pt idx="5">
                  <c:v>111.23899494494353</c:v>
                </c:pt>
                <c:pt idx="6">
                  <c:v>116.621188141614</c:v>
                </c:pt>
                <c:pt idx="7">
                  <c:v>119.20163093596818</c:v>
                </c:pt>
                <c:pt idx="8">
                  <c:v>119.43942612623059</c:v>
                </c:pt>
                <c:pt idx="9">
                  <c:v>117.82722940018877</c:v>
                </c:pt>
                <c:pt idx="10">
                  <c:v>114.87516355528339</c:v>
                </c:pt>
                <c:pt idx="11">
                  <c:v>111.09473271869871</c:v>
                </c:pt>
                <c:pt idx="12">
                  <c:v>106.982736567453</c:v>
                </c:pt>
                <c:pt idx="13">
                  <c:v>103.00518454848867</c:v>
                </c:pt>
                <c:pt idx="14">
                  <c:v>99.581210098763165</c:v>
                </c:pt>
                <c:pt idx="15">
                  <c:v>97.066984865338441</c:v>
                </c:pt>
                <c:pt idx="16">
                  <c:v>95.739632925472222</c:v>
                </c:pt>
                <c:pt idx="17">
                  <c:v>95.781145006707789</c:v>
                </c:pt>
                <c:pt idx="18">
                  <c:v>97.262292706964786</c:v>
                </c:pt>
                <c:pt idx="19">
                  <c:v>100.12654271462895</c:v>
                </c:pt>
                <c:pt idx="20">
                  <c:v>104.17397102864322</c:v>
                </c:pt>
                <c:pt idx="21">
                  <c:v>109.04517717859721</c:v>
                </c:pt>
                <c:pt idx="22">
                  <c:v>114.20519844481828</c:v>
                </c:pt>
                <c:pt idx="23">
                  <c:v>118.92742407846231</c:v>
                </c:pt>
                <c:pt idx="24">
                  <c:v>122.2775095216025</c:v>
                </c:pt>
                <c:pt idx="25">
                  <c:v>123.09729062732129</c:v>
                </c:pt>
                <c:pt idx="26">
                  <c:v>119.98869787979993</c:v>
                </c:pt>
                <c:pt idx="27">
                  <c:v>111.29767061440896</c:v>
                </c:pt>
                <c:pt idx="28">
                  <c:v>95.098071237798194</c:v>
                </c:pt>
                <c:pt idx="29">
                  <c:v>69.175599447988702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0F4-4C9A-A982-96DF89A3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5250064"/>
        <c:axId val="-1385248432"/>
      </c:lineChart>
      <c:catAx>
        <c:axId val="-13852500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1385248432"/>
        <c:crosses val="autoZero"/>
        <c:auto val="1"/>
        <c:lblAlgn val="ctr"/>
        <c:lblOffset val="100"/>
        <c:tickMarkSkip val="5"/>
        <c:noMultiLvlLbl val="0"/>
      </c:catAx>
      <c:valAx>
        <c:axId val="-13852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B2C3E"/>
    </a:soli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18260998874073E-3"/>
          <c:y val="6.6181723829438752E-2"/>
          <c:w val="0.80896320608416716"/>
          <c:h val="0.91856245741209064"/>
        </c:manualLayout>
      </c:layout>
      <c:barChart>
        <c:barDir val="col"/>
        <c:grouping val="percentStacked"/>
        <c:varyColors val="0"/>
        <c:ser>
          <c:idx val="0"/>
          <c:order val="0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DA6220F-2286-4AA9-B44E-F0B634A36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Processing!$L$1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Processing!$K$1</c15:f>
                <c15:dlblRangeCache>
                  <c:ptCount val="1"/>
                  <c:pt idx="0">
                    <c:v>Jan 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0CE-4C52-8006-FFE0D941370A}"/>
            </c:ext>
          </c:extLst>
        </c:ser>
        <c:ser>
          <c:idx val="1"/>
          <c:order val="1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2560B38-2C16-40F8-AD7A-D2344BB9F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Processing!$L$2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Processing!$K$2</c15:f>
                <c15:dlblRangeCache>
                  <c:ptCount val="1"/>
                  <c:pt idx="0">
                    <c:v>Feb 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0CE-4C52-8006-FFE0D941370A}"/>
            </c:ext>
          </c:extLst>
        </c:ser>
        <c:ser>
          <c:idx val="2"/>
          <c:order val="2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1363F4-EF60-4942-AAB8-626733777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Processing!$L$3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Processing!$K$3</c15:f>
                <c15:dlblRangeCache>
                  <c:ptCount val="1"/>
                  <c:pt idx="0">
                    <c:v>Mar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D0CE-4C52-8006-FFE0D941370A}"/>
            </c:ext>
          </c:extLst>
        </c:ser>
        <c:ser>
          <c:idx val="3"/>
          <c:order val="3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E59763E-9DFE-41CE-9B3F-8EC29E9E5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Processing!$L$4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Processing!$K$4</c15:f>
                <c15:dlblRangeCache>
                  <c:ptCount val="1"/>
                  <c:pt idx="0">
                    <c:v>Apr 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D0CE-4C52-8006-FFE0D941370A}"/>
            </c:ext>
          </c:extLst>
        </c:ser>
        <c:ser>
          <c:idx val="4"/>
          <c:order val="4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2342D35-BFA5-432A-9879-9D06B4190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Processing!$L$5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Processing!$K$5</c15:f>
                <c15:dlblRangeCache>
                  <c:ptCount val="1"/>
                  <c:pt idx="0">
                    <c:v>May 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0CE-4C52-8006-FFE0D941370A}"/>
            </c:ext>
          </c:extLst>
        </c:ser>
        <c:ser>
          <c:idx val="5"/>
          <c:order val="5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57DDA3-AD54-41B1-89C1-2E4DF91E3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Processing!$L$6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Processing!$K$6</c15:f>
                <c15:dlblRangeCache>
                  <c:ptCount val="1"/>
                  <c:pt idx="0">
                    <c:v>Jun 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0CE-4C52-8006-FFE0D941370A}"/>
            </c:ext>
          </c:extLst>
        </c:ser>
        <c:ser>
          <c:idx val="6"/>
          <c:order val="6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FD8FF8-5ABB-411B-8371-83CA1F046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Processing!$L$7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Processing!$K$7</c15:f>
                <c15:dlblRangeCache>
                  <c:ptCount val="1"/>
                  <c:pt idx="0">
                    <c:v>Jul 27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D0CE-4C52-8006-FFE0D941370A}"/>
            </c:ext>
          </c:extLst>
        </c:ser>
        <c:ser>
          <c:idx val="7"/>
          <c:order val="7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DD4CE66-BD30-4738-A705-CAFBF209F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Processing!$L$8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Processing!$K$8</c15:f>
                <c15:dlblRangeCache>
                  <c:ptCount val="1"/>
                  <c:pt idx="0">
                    <c:v>Aug 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D0CE-4C52-8006-FFE0D941370A}"/>
            </c:ext>
          </c:extLst>
        </c:ser>
        <c:ser>
          <c:idx val="8"/>
          <c:order val="8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647AF0-0647-4912-8024-63CB9A99D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Processing!$L$9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Processing!$K$9</c15:f>
                <c15:dlblRangeCache>
                  <c:ptCount val="1"/>
                  <c:pt idx="0">
                    <c:v>Sep 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D0CE-4C52-8006-FFE0D941370A}"/>
            </c:ext>
          </c:extLst>
        </c:ser>
        <c:ser>
          <c:idx val="9"/>
          <c:order val="9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4F3E967-338C-4AAC-9B1C-D908E8EC2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Processing!$L$10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Processing!$K$10</c15:f>
                <c15:dlblRangeCache>
                  <c:ptCount val="1"/>
                  <c:pt idx="0">
                    <c:v>Oct 41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0CE-4C52-8006-FFE0D941370A}"/>
            </c:ext>
          </c:extLst>
        </c:ser>
        <c:ser>
          <c:idx val="10"/>
          <c:order val="10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B3EE61C-FA67-439A-9743-50F5BB4D7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Processing!$L$11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Processing!$K$11</c15:f>
                <c15:dlblRangeCache>
                  <c:ptCount val="1"/>
                  <c:pt idx="0">
                    <c:v>Nov 45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D0CE-4C52-8006-FFE0D941370A}"/>
            </c:ext>
          </c:extLst>
        </c:ser>
        <c:ser>
          <c:idx val="11"/>
          <c:order val="11"/>
          <c:spPr>
            <a:noFill/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1949F96-706A-4871-9640-0D450DFFC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0CE-4C52-8006-FFE0D9413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l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val>
            <c:numRef>
              <c:f>Processing!$L$12</c:f>
              <c:numCache>
                <c:formatCode>General</c:formatCode>
                <c:ptCount val="1"/>
                <c:pt idx="0">
                  <c:v>4.4116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Processing!$K$12</c15:f>
                <c15:dlblRangeCache>
                  <c:ptCount val="1"/>
                  <c:pt idx="0">
                    <c:v>Dec 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D0CE-4C52-8006-FFE0D94137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385250608"/>
        <c:axId val="-1385248976"/>
      </c:barChart>
      <c:catAx>
        <c:axId val="-138525060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385248976"/>
        <c:crosses val="autoZero"/>
        <c:auto val="1"/>
        <c:lblAlgn val="ctr"/>
        <c:lblOffset val="100"/>
        <c:noMultiLvlLbl val="0"/>
      </c:catAx>
      <c:valAx>
        <c:axId val="-13852489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-13852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70070640955392E-2"/>
          <c:y val="7.2841338958704663E-2"/>
          <c:w val="0.93888888888888888"/>
          <c:h val="0.92652573156149176"/>
        </c:manualLayout>
      </c:layout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Processing!$A$1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9-4F4E-B909-542B6F40EB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narHorz">
                <a:fgClr>
                  <a:schemeClr val="tx1">
                    <a:lumMod val="50000"/>
                    <a:lumOff val="50000"/>
                  </a:schemeClr>
                </a:fgClr>
                <a:bgClr>
                  <a:srgbClr val="343D5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79-4F4E-B909-542B6F40EB53}"/>
              </c:ext>
            </c:extLst>
          </c:dPt>
          <c:val>
            <c:numRef>
              <c:f>Processing!$N$1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9-4F4E-B909-542B6F40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2"/>
        <c:overlap val="100"/>
        <c:axId val="-1385242992"/>
        <c:axId val="-138524788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8849242832226854E-2"/>
                  <c:y val="-1.9244303043248662E-2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0">
                    <a:noAutofit/>
                  </a:bodyPr>
                  <a:lstStyle/>
                  <a:p>
                    <a:pPr algn="r"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363FA9B-75BE-49B1-954D-0BD8E58453C9}" type="CELLRANGE">
                      <a:rPr lang="en-US">
                        <a:solidFill>
                          <a:schemeClr val="bg1"/>
                        </a:solidFill>
                      </a:rPr>
                      <a:pPr algn="r"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rgbClr val="2691F9">
                    <a:alpha val="50000"/>
                  </a:srgb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93406045893841139"/>
                      <c:h val="4.047172038538071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779-4F4E-B909-542B6F40EB53}"/>
                </c:ext>
              </c:extLst>
            </c:dLbl>
            <c:spPr>
              <a:solidFill>
                <a:srgbClr val="2691F9">
                  <a:alpha val="50000"/>
                </a:srgb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non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1"/>
            <c:val val="50"/>
            <c:spPr>
              <a:noFill/>
              <a:ln w="9525" cap="flat" cmpd="sng" algn="ctr">
                <a:solidFill>
                  <a:schemeClr val="bg1"/>
                </a:solidFill>
                <a:round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</c:errBars>
          <c:yVal>
            <c:numRef>
              <c:f>Processing!$M$1</c:f>
              <c:numCache>
                <c:formatCode>General</c:formatCode>
                <c:ptCount val="1"/>
                <c:pt idx="0">
                  <c:v>0.73584905660377353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Processing!$N$3</c15:f>
                <c15:dlblRangeCache>
                  <c:ptCount val="1"/>
                  <c:pt idx="0">
                    <c:v>September week №39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79-4F4E-B909-542B6F40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242992"/>
        <c:axId val="-1385247888"/>
      </c:scatterChart>
      <c:catAx>
        <c:axId val="-1385242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385247888"/>
        <c:crosses val="autoZero"/>
        <c:auto val="1"/>
        <c:lblAlgn val="ctr"/>
        <c:lblOffset val="100"/>
        <c:noMultiLvlLbl val="0"/>
      </c:catAx>
      <c:valAx>
        <c:axId val="-1385247888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-13852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pin" dx="22" fmlaLink="$B$22" max="53" min="1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47625</xdr:rowOff>
    </xdr:from>
    <xdr:to>
      <xdr:col>9</xdr:col>
      <xdr:colOff>12000</xdr:colOff>
      <xdr:row>13</xdr:row>
      <xdr:rowOff>91125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10</xdr:row>
      <xdr:rowOff>47626</xdr:rowOff>
    </xdr:from>
    <xdr:to>
      <xdr:col>8</xdr:col>
      <xdr:colOff>95250</xdr:colOff>
      <xdr:row>13</xdr:row>
      <xdr:rowOff>88126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229100" y="1952626"/>
          <a:ext cx="742950" cy="612000"/>
          <a:chOff x="4152900" y="1990726"/>
          <a:chExt cx="742950" cy="609600"/>
        </a:xfrm>
      </xdr:grpSpPr>
      <xdr:sp macro="" textlink="Processing!B7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4229100" y="1990726"/>
            <a:ext cx="66675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ACC3CBF-FA24-462B-A4FA-9209F3F0A1E9}" type="TxLink">
              <a:rPr lang="ru-RU" sz="9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Product A
Product B
Product C</a:t>
            </a:fld>
            <a:endParaRPr lang="en-US" sz="900">
              <a:solidFill>
                <a:schemeClr val="bg1"/>
              </a:solidFill>
            </a:endParaRPr>
          </a:p>
        </xdr:txBody>
      </xdr:sp>
      <xdr:sp macro="" textlink="">
        <xdr:nvSpPr>
          <xdr:cNvPr id="7" name="Прямоугольник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152900" y="2057400"/>
            <a:ext cx="108000" cy="108000"/>
          </a:xfrm>
          <a:prstGeom prst="rect">
            <a:avLst/>
          </a:prstGeom>
          <a:solidFill>
            <a:srgbClr val="2691F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Прямоугольни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4152900" y="2195513"/>
            <a:ext cx="108000" cy="108000"/>
          </a:xfrm>
          <a:prstGeom prst="rect">
            <a:avLst/>
          </a:prstGeom>
          <a:solidFill>
            <a:srgbClr val="63E79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4152900" y="2333625"/>
            <a:ext cx="108000" cy="108000"/>
          </a:xfrm>
          <a:prstGeom prst="rect">
            <a:avLst/>
          </a:prstGeom>
          <a:solidFill>
            <a:srgbClr val="FAB64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0</xdr:colOff>
      <xdr:row>15</xdr:row>
      <xdr:rowOff>28575</xdr:rowOff>
    </xdr:from>
    <xdr:to>
      <xdr:col>9</xdr:col>
      <xdr:colOff>12000</xdr:colOff>
      <xdr:row>28</xdr:row>
      <xdr:rowOff>72075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15</xdr:row>
      <xdr:rowOff>38100</xdr:rowOff>
    </xdr:from>
    <xdr:to>
      <xdr:col>16</xdr:col>
      <xdr:colOff>352425</xdr:colOff>
      <xdr:row>28</xdr:row>
      <xdr:rowOff>81600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180975</xdr:colOff>
      <xdr:row>0</xdr:row>
      <xdr:rowOff>38100</xdr:rowOff>
    </xdr:from>
    <xdr:to>
      <xdr:col>16</xdr:col>
      <xdr:colOff>341775</xdr:colOff>
      <xdr:row>13</xdr:row>
      <xdr:rowOff>81600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</xdr:colOff>
      <xdr:row>0</xdr:row>
      <xdr:rowOff>57150</xdr:rowOff>
    </xdr:from>
    <xdr:to>
      <xdr:col>16</xdr:col>
      <xdr:colOff>342900</xdr:colOff>
      <xdr:row>1</xdr:row>
      <xdr:rowOff>142875</xdr:rowOff>
    </xdr:to>
    <xdr:sp macro="" textlink="Processing!F25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9172575" y="57150"/>
          <a:ext cx="923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56A2695-20E5-4B60-A9C8-556BE9CC9935}" type="TxLink">
            <a:rPr lang="ru-RU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September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absoluteAnchor>
    <xdr:pos x="152400" y="666750"/>
    <xdr:ext cx="2163146" cy="3333750"/>
    <xdr:grpSp>
      <xdr:nvGrpSpPr>
        <xdr:cNvPr id="17" name="Групп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52400" y="666750"/>
          <a:ext cx="2163146" cy="3333750"/>
          <a:chOff x="38880" y="1013183"/>
          <a:chExt cx="2163146" cy="3333750"/>
        </a:xfrm>
      </xdr:grpSpPr>
      <xdr:graphicFrame macro="">
        <xdr:nvGraphicFramePr>
          <xdr:cNvPr id="18" name="Диаграмма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aphicFramePr/>
        </xdr:nvGraphicFramePr>
        <xdr:xfrm>
          <a:off x="38880" y="1017056"/>
          <a:ext cx="1882920" cy="33298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9" name="Диаграмма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aphicFramePr/>
        </xdr:nvGraphicFramePr>
        <xdr:xfrm>
          <a:off x="489988" y="1013183"/>
          <a:ext cx="1712038" cy="3324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absolute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20</xdr:row>
          <xdr:rowOff>180975</xdr:rowOff>
        </xdr:from>
        <xdr:to>
          <xdr:col>2</xdr:col>
          <xdr:colOff>457200</xdr:colOff>
          <xdr:row>23</xdr:row>
          <xdr:rowOff>9525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9524</xdr:colOff>
      <xdr:row>0</xdr:row>
      <xdr:rowOff>47624</xdr:rowOff>
    </xdr:from>
    <xdr:to>
      <xdr:col>2</xdr:col>
      <xdr:colOff>514349</xdr:colOff>
      <xdr:row>2</xdr:row>
      <xdr:rowOff>28575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524" y="47624"/>
          <a:ext cx="1724025" cy="361951"/>
        </a:xfrm>
        <a:prstGeom prst="rect">
          <a:avLst/>
        </a:prstGeom>
        <a:solidFill>
          <a:srgbClr val="2B2C3E"/>
        </a:solidFill>
        <a:ln w="9525" cmpd="sng">
          <a:noFill/>
        </a:ln>
        <a:effectLst>
          <a:outerShdw blurRad="76200" dist="38100" dir="2700000" sy="-23000" kx="-800400" algn="bl" rotWithShape="0">
            <a:prstClr val="black">
              <a:alpha val="28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rgbClr val="96C9FC"/>
              </a:soli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a:rPr>
            <a:t>DASHBOARD </a:t>
          </a:r>
          <a:r>
            <a:rPr lang="pl-PL" sz="1400">
              <a:solidFill>
                <a:srgbClr val="96C9FC"/>
              </a:soli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</a:rPr>
            <a:t>EASY</a:t>
          </a:r>
          <a:endParaRPr lang="en-US" sz="1400">
            <a:solidFill>
              <a:srgbClr val="96C9FC"/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20:B23"/>
  <sheetViews>
    <sheetView showRowColHeaders="0" tabSelected="1" view="pageBreakPreview" zoomScaleNormal="100" zoomScaleSheetLayoutView="100" workbookViewId="0">
      <selection activeCell="S4" sqref="S4"/>
    </sheetView>
  </sheetViews>
  <sheetFormatPr defaultRowHeight="15" x14ac:dyDescent="0.25"/>
  <cols>
    <col min="1" max="16384" width="9.140625" style="12"/>
  </cols>
  <sheetData>
    <row r="20" spans="2:2" ht="15" customHeight="1" x14ac:dyDescent="0.25"/>
    <row r="21" spans="2:2" ht="15" customHeight="1" x14ac:dyDescent="0.25"/>
    <row r="22" spans="2:2" x14ac:dyDescent="0.25">
      <c r="B22" s="15">
        <v>39</v>
      </c>
    </row>
    <row r="23" spans="2:2" x14ac:dyDescent="0.25">
      <c r="B23" s="16"/>
    </row>
  </sheetData>
  <mergeCells count="1">
    <mergeCell ref="B22:B23"/>
  </mergeCells>
  <dataValidations count="1">
    <dataValidation type="whole" allowBlank="1" showInputMessage="1" showErrorMessage="1" errorTitle="Целое число 1-53" error="Введите целое число от 1 и до 53" sqref="B22:B23" xr:uid="{00000000-0002-0000-0000-000000000000}">
      <formula1>1</formula1>
      <formula2>53</formula2>
    </dataValidation>
  </dataValidations>
  <pageMargins left="0.7" right="0.7" top="0.75" bottom="0.75" header="0.3" footer="0.3"/>
  <pageSetup paperSize="9" scale="8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</xdr:col>
                    <xdr:colOff>38100</xdr:colOff>
                    <xdr:row>20</xdr:row>
                    <xdr:rowOff>180975</xdr:rowOff>
                  </from>
                  <to>
                    <xdr:col>2</xdr:col>
                    <xdr:colOff>457200</xdr:colOff>
                    <xdr:row>23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O73"/>
  <sheetViews>
    <sheetView topLeftCell="A46" workbookViewId="0">
      <selection activeCell="R18" sqref="R18"/>
    </sheetView>
  </sheetViews>
  <sheetFormatPr defaultRowHeight="15" x14ac:dyDescent="0.25"/>
  <cols>
    <col min="6" max="6" width="10.140625" bestFit="1" customWidth="1"/>
    <col min="12" max="12" width="10.5703125" customWidth="1"/>
    <col min="14" max="14" width="10.28515625" bestFit="1" customWidth="1"/>
  </cols>
  <sheetData>
    <row r="1" spans="1:15" x14ac:dyDescent="0.25">
      <c r="A1">
        <f>DASHBOARD!B22</f>
        <v>39</v>
      </c>
      <c r="B1" t="s">
        <v>29</v>
      </c>
      <c r="J1">
        <f>MATCH(ROW(),$B$21:$B$73,0)</f>
        <v>1</v>
      </c>
      <c r="K1" t="str">
        <f>LEFT(O1,3)&amp;" "&amp;J1</f>
        <v>Jan 1</v>
      </c>
      <c r="L1">
        <v>4.4116</v>
      </c>
      <c r="M1">
        <f>A1/A18</f>
        <v>0.73584905660377353</v>
      </c>
      <c r="N1">
        <f>A18-A1</f>
        <v>14</v>
      </c>
      <c r="O1" t="s">
        <v>36</v>
      </c>
    </row>
    <row r="2" spans="1:15" x14ac:dyDescent="0.25">
      <c r="A2" s="5" t="s">
        <v>30</v>
      </c>
      <c r="J2">
        <f>MATCH(ROW(),$B$21:$B$73,0)</f>
        <v>6</v>
      </c>
      <c r="K2" t="str">
        <f t="shared" ref="K2:K12" si="0">LEFT(O2,3)&amp;" "&amp;J2</f>
        <v>Feb 6</v>
      </c>
      <c r="L2">
        <v>4.4116</v>
      </c>
      <c r="O2" t="s">
        <v>37</v>
      </c>
    </row>
    <row r="3" spans="1:15" x14ac:dyDescent="0.25">
      <c r="A3" s="2" t="s">
        <v>25</v>
      </c>
      <c r="B3">
        <f>SUMIFS(Data!B:B,Data!E:E,$A$1)</f>
        <v>398</v>
      </c>
      <c r="C3">
        <f>$C$6-B3</f>
        <v>700.58000000000015</v>
      </c>
      <c r="J3">
        <f t="shared" ref="J3:J12" si="1">MATCH(ROW(),$B$21:$B$73,0)</f>
        <v>10</v>
      </c>
      <c r="K3" t="str">
        <f t="shared" si="0"/>
        <v>Mar 10</v>
      </c>
      <c r="L3">
        <v>4.4116</v>
      </c>
      <c r="N3" s="13" t="str">
        <f>F25&amp;" week №"&amp;A1</f>
        <v>September week №39</v>
      </c>
      <c r="O3" t="s">
        <v>38</v>
      </c>
    </row>
    <row r="4" spans="1:15" x14ac:dyDescent="0.25">
      <c r="A4" s="2" t="s">
        <v>26</v>
      </c>
      <c r="B4">
        <f>SUMIFS(Data!C:C,Data!E:E,$A$1)</f>
        <v>601</v>
      </c>
      <c r="C4">
        <f>$C$6-B4</f>
        <v>497.58000000000015</v>
      </c>
      <c r="J4">
        <f t="shared" si="1"/>
        <v>14</v>
      </c>
      <c r="K4" t="str">
        <f t="shared" si="0"/>
        <v>Apr 14</v>
      </c>
      <c r="L4">
        <v>4.4116</v>
      </c>
      <c r="O4" t="s">
        <v>39</v>
      </c>
    </row>
    <row r="5" spans="1:15" x14ac:dyDescent="0.25">
      <c r="A5" s="2" t="s">
        <v>27</v>
      </c>
      <c r="B5">
        <f>SUMIFS(Data!D:D,Data!E:E,$A$1)</f>
        <v>826</v>
      </c>
      <c r="C5">
        <f>$C$6-B5</f>
        <v>272.58000000000015</v>
      </c>
      <c r="J5">
        <f t="shared" si="1"/>
        <v>19</v>
      </c>
      <c r="K5" t="str">
        <f t="shared" si="0"/>
        <v>May 19</v>
      </c>
      <c r="L5">
        <v>4.4116</v>
      </c>
      <c r="O5" t="s">
        <v>40</v>
      </c>
    </row>
    <row r="6" spans="1:15" x14ac:dyDescent="0.25">
      <c r="C6">
        <f>MAX(B3:B5)*1.33</f>
        <v>1098.5800000000002</v>
      </c>
      <c r="J6">
        <f t="shared" si="1"/>
        <v>23</v>
      </c>
      <c r="K6" t="str">
        <f t="shared" si="0"/>
        <v>Jun 23</v>
      </c>
      <c r="L6">
        <v>4.4116</v>
      </c>
      <c r="O6" t="s">
        <v>41</v>
      </c>
    </row>
    <row r="7" spans="1:15" x14ac:dyDescent="0.25">
      <c r="A7" s="2" t="s">
        <v>28</v>
      </c>
      <c r="B7" t="str">
        <f>"Product A"&amp;CHAR(10)&amp;"Product B"&amp;CHAR(10)&amp;"Product C"</f>
        <v>Product A
Product B
Product C</v>
      </c>
      <c r="J7">
        <f t="shared" si="1"/>
        <v>27</v>
      </c>
      <c r="K7" t="str">
        <f t="shared" si="0"/>
        <v>Jul 27</v>
      </c>
      <c r="L7">
        <v>4.4116</v>
      </c>
      <c r="O7" t="s">
        <v>42</v>
      </c>
    </row>
    <row r="8" spans="1:15" x14ac:dyDescent="0.25">
      <c r="A8" s="6" t="s">
        <v>31</v>
      </c>
      <c r="G8" s="5" t="s">
        <v>32</v>
      </c>
      <c r="J8">
        <f t="shared" si="1"/>
        <v>32</v>
      </c>
      <c r="K8" t="str">
        <f t="shared" si="0"/>
        <v>Aug 32</v>
      </c>
      <c r="L8">
        <v>4.4116</v>
      </c>
      <c r="O8" t="s">
        <v>43</v>
      </c>
    </row>
    <row r="9" spans="1:15" x14ac:dyDescent="0.25">
      <c r="A9" s="2" t="s">
        <v>10</v>
      </c>
      <c r="B9" s="2" t="s">
        <v>33</v>
      </c>
      <c r="C9" s="2" t="s">
        <v>34</v>
      </c>
      <c r="D9" s="2" t="s">
        <v>35</v>
      </c>
      <c r="G9" s="4" t="str">
        <f>INDEX($A$3:$A$5,MATCH(LARGE($B$3:$B$5,1),$B$3:$B$5,0))</f>
        <v>ProductC</v>
      </c>
      <c r="H9" s="4" t="str">
        <f>INDEX($A$3:$A$5,MATCH(LARGE($B$3:$B$5,2),$B$3:$B$5,0))</f>
        <v>ProductB</v>
      </c>
      <c r="I9" s="4" t="str">
        <f>INDEX($A$3:$A$5,MATCH(LARGE($B$3:$B$5,3),$B$3:$B$5,0))</f>
        <v>ProductA</v>
      </c>
      <c r="J9">
        <f t="shared" si="1"/>
        <v>36</v>
      </c>
      <c r="K9" t="str">
        <f t="shared" si="0"/>
        <v>Sep 36</v>
      </c>
      <c r="L9">
        <v>4.4116</v>
      </c>
      <c r="O9" t="s">
        <v>44</v>
      </c>
    </row>
    <row r="10" spans="1:15" x14ac:dyDescent="0.25">
      <c r="A10" s="3">
        <v>1</v>
      </c>
      <c r="B10" s="3">
        <f>SUMIFS(Data!B:B,Data!$E:$E,$A$1,Data!$F:$F,$A10)</f>
        <v>104</v>
      </c>
      <c r="C10" s="3">
        <f>SUMIFS(Data!C:C,Data!$E:$E,$A$1,Data!$F:$F,$A10)</f>
        <v>158</v>
      </c>
      <c r="D10" s="3">
        <f>SUMIFS(Data!D:D,Data!$E:$E,$A$1,Data!$F:$F,$A10)</f>
        <v>54</v>
      </c>
      <c r="E10" t="s">
        <v>3</v>
      </c>
      <c r="G10">
        <f t="shared" ref="G10:I16" ca="1" si="2">INDEX(INDIRECT(G$9),$A10)</f>
        <v>54</v>
      </c>
      <c r="H10">
        <f t="shared" ca="1" si="2"/>
        <v>158</v>
      </c>
      <c r="I10">
        <f t="shared" ca="1" si="2"/>
        <v>104</v>
      </c>
      <c r="J10">
        <f t="shared" si="1"/>
        <v>41</v>
      </c>
      <c r="K10" t="str">
        <f t="shared" si="0"/>
        <v>Oct 41</v>
      </c>
      <c r="L10">
        <v>4.4116</v>
      </c>
      <c r="O10" t="s">
        <v>45</v>
      </c>
    </row>
    <row r="11" spans="1:15" x14ac:dyDescent="0.25">
      <c r="A11" s="3">
        <v>2</v>
      </c>
      <c r="B11" s="3">
        <f>SUMIFS(Data!B:B,Data!$E:$E,$A$1,Data!$F:$F,$A11)</f>
        <v>69</v>
      </c>
      <c r="C11" s="3">
        <f>SUMIFS(Data!C:C,Data!$E:$E,$A$1,Data!$F:$F,$A11)</f>
        <v>105</v>
      </c>
      <c r="D11" s="3">
        <f>SUMIFS(Data!D:D,Data!$E:$E,$A$1,Data!$F:$F,$A11)</f>
        <v>89</v>
      </c>
      <c r="E11" t="s">
        <v>4</v>
      </c>
      <c r="G11">
        <f t="shared" ca="1" si="2"/>
        <v>89</v>
      </c>
      <c r="H11">
        <f t="shared" ca="1" si="2"/>
        <v>105</v>
      </c>
      <c r="I11">
        <f t="shared" ca="1" si="2"/>
        <v>69</v>
      </c>
      <c r="J11">
        <f t="shared" si="1"/>
        <v>45</v>
      </c>
      <c r="K11" t="str">
        <f t="shared" si="0"/>
        <v>Nov 45</v>
      </c>
      <c r="L11">
        <v>4.4116</v>
      </c>
      <c r="O11" t="s">
        <v>46</v>
      </c>
    </row>
    <row r="12" spans="1:15" x14ac:dyDescent="0.25">
      <c r="A12" s="3">
        <v>3</v>
      </c>
      <c r="B12" s="3">
        <f>SUMIFS(Data!B:B,Data!$E:$E,$A$1,Data!$F:$F,$A12)</f>
        <v>34</v>
      </c>
      <c r="C12" s="3">
        <f>SUMIFS(Data!C:C,Data!$E:$E,$A$1,Data!$F:$F,$A12)</f>
        <v>52</v>
      </c>
      <c r="D12" s="3">
        <f>SUMIFS(Data!D:D,Data!$E:$E,$A$1,Data!$F:$F,$A12)</f>
        <v>241</v>
      </c>
      <c r="E12" t="s">
        <v>5</v>
      </c>
      <c r="G12">
        <f t="shared" ca="1" si="2"/>
        <v>241</v>
      </c>
      <c r="H12">
        <f t="shared" ca="1" si="2"/>
        <v>52</v>
      </c>
      <c r="I12">
        <f t="shared" ca="1" si="2"/>
        <v>34</v>
      </c>
      <c r="J12">
        <f t="shared" si="1"/>
        <v>49</v>
      </c>
      <c r="K12" t="str">
        <f t="shared" si="0"/>
        <v>Dec 49</v>
      </c>
      <c r="L12">
        <v>4.4116</v>
      </c>
      <c r="O12" t="s">
        <v>47</v>
      </c>
    </row>
    <row r="13" spans="1:15" x14ac:dyDescent="0.25">
      <c r="A13" s="3">
        <v>4</v>
      </c>
      <c r="B13" s="3">
        <f>SUMIFS(Data!B:B,Data!$E:$E,$A$1,Data!$F:$F,$A13)</f>
        <v>86</v>
      </c>
      <c r="C13" s="3">
        <f>SUMIFS(Data!C:C,Data!$E:$E,$A$1,Data!$F:$F,$A13)</f>
        <v>127</v>
      </c>
      <c r="D13" s="3">
        <f>SUMIFS(Data!D:D,Data!$E:$E,$A$1,Data!$F:$F,$A13)</f>
        <v>109</v>
      </c>
      <c r="E13" t="s">
        <v>6</v>
      </c>
      <c r="G13">
        <f t="shared" ca="1" si="2"/>
        <v>109</v>
      </c>
      <c r="H13">
        <f t="shared" ca="1" si="2"/>
        <v>127</v>
      </c>
      <c r="I13">
        <f t="shared" ca="1" si="2"/>
        <v>86</v>
      </c>
    </row>
    <row r="14" spans="1:15" x14ac:dyDescent="0.25">
      <c r="A14" s="3">
        <v>5</v>
      </c>
      <c r="B14" s="3">
        <f>SUMIFS(Data!B:B,Data!$E:$E,$A$1,Data!$F:$F,$A14)</f>
        <v>72</v>
      </c>
      <c r="C14" s="3">
        <f>SUMIFS(Data!C:C,Data!$E:$E,$A$1,Data!$F:$F,$A14)</f>
        <v>109</v>
      </c>
      <c r="D14" s="3">
        <f>SUMIFS(Data!D:D,Data!$E:$E,$A$1,Data!$F:$F,$A14)</f>
        <v>92</v>
      </c>
      <c r="E14" t="s">
        <v>7</v>
      </c>
      <c r="G14">
        <f t="shared" ca="1" si="2"/>
        <v>92</v>
      </c>
      <c r="H14">
        <f t="shared" ca="1" si="2"/>
        <v>109</v>
      </c>
      <c r="I14">
        <f t="shared" ca="1" si="2"/>
        <v>72</v>
      </c>
    </row>
    <row r="15" spans="1:15" x14ac:dyDescent="0.25">
      <c r="A15" s="3">
        <v>6</v>
      </c>
      <c r="B15" s="3">
        <f>SUMIFS(Data!B:B,Data!$E:$E,$A$1,Data!$F:$F,$A15)</f>
        <v>24</v>
      </c>
      <c r="C15" s="3">
        <f>SUMIFS(Data!C:C,Data!$E:$E,$A$1,Data!$F:$F,$A15)</f>
        <v>36</v>
      </c>
      <c r="D15" s="3">
        <f>SUMIFS(Data!D:D,Data!$E:$E,$A$1,Data!$F:$F,$A15)</f>
        <v>120</v>
      </c>
      <c r="E15" t="s">
        <v>8</v>
      </c>
      <c r="G15">
        <f t="shared" ca="1" si="2"/>
        <v>120</v>
      </c>
      <c r="H15">
        <f t="shared" ca="1" si="2"/>
        <v>36</v>
      </c>
      <c r="I15">
        <f t="shared" ca="1" si="2"/>
        <v>24</v>
      </c>
    </row>
    <row r="16" spans="1:15" x14ac:dyDescent="0.25">
      <c r="A16" s="3">
        <v>7</v>
      </c>
      <c r="B16" s="3">
        <f>SUMIFS(Data!B:B,Data!$E:$E,$A$1,Data!$F:$F,$A16)</f>
        <v>9</v>
      </c>
      <c r="C16" s="3">
        <f>SUMIFS(Data!C:C,Data!$E:$E,$A$1,Data!$F:$F,$A16)</f>
        <v>14</v>
      </c>
      <c r="D16" s="3">
        <f>SUMIFS(Data!D:D,Data!$E:$E,$A$1,Data!$F:$F,$A16)</f>
        <v>121</v>
      </c>
      <c r="E16" t="s">
        <v>9</v>
      </c>
      <c r="G16">
        <f t="shared" ca="1" si="2"/>
        <v>121</v>
      </c>
      <c r="H16">
        <f t="shared" ca="1" si="2"/>
        <v>14</v>
      </c>
      <c r="I16">
        <f t="shared" ca="1" si="2"/>
        <v>9</v>
      </c>
    </row>
    <row r="17" spans="1:14" x14ac:dyDescent="0.25">
      <c r="F17" s="4" t="s">
        <v>28</v>
      </c>
      <c r="G17" t="str">
        <f>"Product "&amp;RIGHT(G9)</f>
        <v>Product C</v>
      </c>
      <c r="H17" t="str">
        <f>"Product "&amp;RIGHT(H9)</f>
        <v>Product B</v>
      </c>
      <c r="I17" t="str">
        <f>"Product "&amp;RIGHT(I9)</f>
        <v>Product A</v>
      </c>
    </row>
    <row r="18" spans="1:14" ht="23.25" x14ac:dyDescent="0.35">
      <c r="A18">
        <f>MAX(A21:A77)</f>
        <v>53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x14ac:dyDescent="0.25">
      <c r="A19" s="5" t="s">
        <v>48</v>
      </c>
      <c r="F19" s="17" t="s">
        <v>49</v>
      </c>
      <c r="H19" s="3" t="s">
        <v>50</v>
      </c>
      <c r="I19" s="3"/>
    </row>
    <row r="20" spans="1:14" x14ac:dyDescent="0.25">
      <c r="A20" s="4" t="s">
        <v>52</v>
      </c>
      <c r="B20" s="4" t="s">
        <v>53</v>
      </c>
      <c r="C20" s="2" t="s">
        <v>33</v>
      </c>
      <c r="D20" s="2" t="s">
        <v>34</v>
      </c>
      <c r="E20" s="2" t="s">
        <v>35</v>
      </c>
      <c r="F20" s="17"/>
      <c r="H20" s="2" t="s">
        <v>33</v>
      </c>
      <c r="I20" s="2" t="s">
        <v>34</v>
      </c>
      <c r="J20" s="2" t="s">
        <v>35</v>
      </c>
    </row>
    <row r="21" spans="1:14" x14ac:dyDescent="0.25">
      <c r="A21">
        <f>IF(ROW()-20&lt;=MAX(Data!E:E),ROW()-20,NA())</f>
        <v>1</v>
      </c>
      <c r="B21">
        <f>INDEX(Data!G:G,MATCH(A21,Data!E:E,0))</f>
        <v>1</v>
      </c>
      <c r="C21">
        <f>SUMIFS(Data!B:B,Data!$G:$G,$F$21,Data!$H:$H,$G21)</f>
        <v>1</v>
      </c>
      <c r="D21">
        <f>SUMIFS(Data!C:C,Data!$G:$G,$F$21,Data!$H:$H,$G21)</f>
        <v>3</v>
      </c>
      <c r="E21">
        <f>SUMIFS(Data!D:D,Data!$G:$G,$F$21,Data!$H:$H,$G21)</f>
        <v>24</v>
      </c>
      <c r="F21">
        <f>INDEX(B21:B73,A1)</f>
        <v>9</v>
      </c>
      <c r="G21">
        <v>1</v>
      </c>
      <c r="H21" s="7">
        <f t="shared" ref="H21:H51" ca="1" si="3">IFERROR(L$27*INDEX(DaysInCurMonth,$G21)^5+L$26*INDEX(DaysInCurMonth,$G21)^4+L$25*INDEX(DaysInCurMonth,$G21)^3+L$24*INDEX(DaysInCurMonth,$G21)^2+L$23*INDEX(DaysInCurMonth,$G21)+L$22,NA())</f>
        <v>22.288873555284159</v>
      </c>
      <c r="I21" s="7">
        <f t="shared" ref="I21:I51" ca="1" si="4">IFERROR(M$27*INDEX(DaysInCurMonth,$G21)^5+M$26*INDEX(DaysInCurMonth,$G21)^4+M$25*INDEX(DaysInCurMonth,$G21)^3+M$24*INDEX(DaysInCurMonth,$G21)^2+M$23*INDEX(DaysInCurMonth,$G21)+M$22,NA())</f>
        <v>34.220915991025869</v>
      </c>
      <c r="J21" s="7">
        <f t="shared" ref="J21:J51" ca="1" si="5">IFERROR(N$27*INDEX(DaysInCurMonth,$G21)^5+N$26*INDEX(DaysInCurMonth,$G21)^4+N$25*INDEX(DaysInCurMonth,$G21)^3+N$24*INDEX(DaysInCurMonth,$G21)^2+N$23*INDEX(DaysInCurMonth,$G21)+N$22,NA())</f>
        <v>30.608685527000326</v>
      </c>
      <c r="K21" s="9" t="s">
        <v>11</v>
      </c>
      <c r="L21" s="10"/>
    </row>
    <row r="22" spans="1:14" x14ac:dyDescent="0.25">
      <c r="A22">
        <f>IF(ROW()-20&lt;=MAX(Data!E:E),ROW()-20,NA())</f>
        <v>2</v>
      </c>
      <c r="B22">
        <f>INDEX(Data!G:G,MATCH(A22,Data!E:E,0))</f>
        <v>1</v>
      </c>
      <c r="C22">
        <f>SUMIFS(Data!B:B,Data!$G:$G,$F$21,Data!$H:$H,$G22)</f>
        <v>73</v>
      </c>
      <c r="D22">
        <f>SUMIFS(Data!C:C,Data!$G:$G,$F$21,Data!$H:$H,$G22)</f>
        <v>106</v>
      </c>
      <c r="E22">
        <f>SUMIFS(Data!D:D,Data!$G:$G,$F$21,Data!$H:$H,$G22)</f>
        <v>37</v>
      </c>
      <c r="F22" s="17" t="s">
        <v>51</v>
      </c>
      <c r="G22">
        <v>2</v>
      </c>
      <c r="H22" s="7">
        <f t="shared" ca="1" si="3"/>
        <v>37.106320748542252</v>
      </c>
      <c r="I22" s="7">
        <f t="shared" ca="1" si="4"/>
        <v>55.69799390885629</v>
      </c>
      <c r="J22" s="7">
        <f t="shared" ca="1" si="5"/>
        <v>54.585816980246364</v>
      </c>
      <c r="K22" s="8" t="s">
        <v>12</v>
      </c>
      <c r="L22" s="8">
        <f ca="1">INDEX(LINEST(ValuesA,DaysInCurMonth^{1,2,3,4,5}),1,6)</f>
        <v>0.67137046860739247</v>
      </c>
      <c r="M22" s="8">
        <f ca="1">INDEX(LINEST(ValuesB,DaysInCurMonth^{1,2,3,4,5}),1,6)</f>
        <v>3.2814146772713002</v>
      </c>
      <c r="N22" s="8">
        <f ca="1">INDEX(LINEST(ValuesC,DaysInCurMonth^{1,2,3,4,5}),1,6)</f>
        <v>2.6806012378503965</v>
      </c>
    </row>
    <row r="23" spans="1:14" x14ac:dyDescent="0.25">
      <c r="A23">
        <f>IF(ROW()-20&lt;=MAX(Data!E:E),ROW()-20,NA())</f>
        <v>3</v>
      </c>
      <c r="B23">
        <f>INDEX(Data!G:G,MATCH(A23,Data!E:E,0))</f>
        <v>1</v>
      </c>
      <c r="C23">
        <f>SUMIFS(Data!B:B,Data!$G:$G,$F$21,Data!$H:$H,$G23)</f>
        <v>48</v>
      </c>
      <c r="D23">
        <f>SUMIFS(Data!C:C,Data!$G:$G,$F$21,Data!$H:$H,$G23)</f>
        <v>74</v>
      </c>
      <c r="E23">
        <f>SUMIFS(Data!D:D,Data!$G:$G,$F$21,Data!$H:$H,$G23)</f>
        <v>63</v>
      </c>
      <c r="F23" s="17"/>
      <c r="G23">
        <v>3</v>
      </c>
      <c r="H23" s="7">
        <f t="shared" ca="1" si="3"/>
        <v>46.624393413952788</v>
      </c>
      <c r="I23" s="7">
        <f t="shared" ca="1" si="4"/>
        <v>69.740640818971485</v>
      </c>
      <c r="J23" s="7">
        <f t="shared" ca="1" si="5"/>
        <v>74.531979680333478</v>
      </c>
      <c r="K23" s="8" t="s">
        <v>13</v>
      </c>
      <c r="L23" s="8">
        <f ca="1">INDEX(LINEST(ValuesA,DaysInCurMonth^{1,2,3,4,5}),1,5)</f>
        <v>25.573511043524789</v>
      </c>
      <c r="M23" s="8">
        <f ca="1">INDEX(LINEST(ValuesB,DaysInCurMonth^{1,2,3,4,5}),1,5)</f>
        <v>36.419826147107202</v>
      </c>
      <c r="N23" s="8">
        <f ca="1">INDEX(LINEST(ValuesC,DaysInCurMonth^{1,2,3,4,5}),1,5)</f>
        <v>29.841154686446419</v>
      </c>
    </row>
    <row r="24" spans="1:14" x14ac:dyDescent="0.25">
      <c r="A24">
        <f>IF(ROW()-20&lt;=MAX(Data!E:E),ROW()-20,NA())</f>
        <v>4</v>
      </c>
      <c r="B24">
        <f>INDEX(Data!G:G,MATCH(A24,Data!E:E,0))</f>
        <v>1</v>
      </c>
      <c r="C24">
        <f>SUMIFS(Data!B:B,Data!$G:$G,$F$21,Data!$H:$H,$G24)</f>
        <v>24</v>
      </c>
      <c r="D24">
        <f>SUMIFS(Data!C:C,Data!$G:$G,$F$21,Data!$H:$H,$G24)</f>
        <v>37</v>
      </c>
      <c r="E24">
        <f>SUMIFS(Data!D:D,Data!$G:$G,$F$21,Data!$H:$H,$G24)</f>
        <v>171</v>
      </c>
      <c r="F24" s="11">
        <f>DAY(DATE(YEAR(Data!A3),F21+1,0))</f>
        <v>30</v>
      </c>
      <c r="G24">
        <v>4</v>
      </c>
      <c r="H24" s="7">
        <f t="shared" ca="1" si="3"/>
        <v>52.132394480696362</v>
      </c>
      <c r="I24" s="7">
        <f t="shared" ca="1" si="4"/>
        <v>78.099245348862098</v>
      </c>
      <c r="J24" s="7">
        <f t="shared" ca="1" si="5"/>
        <v>90.497225279027305</v>
      </c>
      <c r="K24" s="8" t="s">
        <v>14</v>
      </c>
      <c r="L24" s="8">
        <f ca="1">INDEX(LINEST(ValuesA,DaysInCurMonth^{1,2,3,4,5}),1,4)</f>
        <v>-4.2533093278072496</v>
      </c>
      <c r="M24" s="8">
        <f ca="1">INDEX(LINEST(ValuesB,DaysInCurMonth^{1,2,3,4,5}),1,4)</f>
        <v>-5.8801819750513227</v>
      </c>
      <c r="N24" s="8">
        <f ca="1">INDEX(LINEST(ValuesC,DaysInCurMonth^{1,2,3,4,5}),1,4)</f>
        <v>-1.8691517485609128</v>
      </c>
    </row>
    <row r="25" spans="1:14" x14ac:dyDescent="0.25">
      <c r="A25">
        <f>IF(ROW()-20&lt;=MAX(Data!E:E),ROW()-20,NA())</f>
        <v>5</v>
      </c>
      <c r="B25">
        <f>INDEX(Data!G:G,MATCH(A25,Data!E:E,0))</f>
        <v>1</v>
      </c>
      <c r="C25">
        <f>SUMIFS(Data!B:B,Data!$G:$G,$F$21,Data!$H:$H,$G25)</f>
        <v>84</v>
      </c>
      <c r="D25">
        <f>SUMIFS(Data!C:C,Data!$G:$G,$F$21,Data!$H:$H,$G25)</f>
        <v>128</v>
      </c>
      <c r="E25">
        <f>SUMIFS(Data!D:D,Data!$G:$G,$F$21,Data!$H:$H,$G25)</f>
        <v>109</v>
      </c>
      <c r="F25" t="str">
        <f>CHOOSE(F21,"January", "February", "March", "April", "May", "June", "July", "August", "September", "October", "November", "December")</f>
        <v>September</v>
      </c>
      <c r="G25">
        <v>5</v>
      </c>
      <c r="H25" s="7">
        <f t="shared" ca="1" si="3"/>
        <v>54.722789837483063</v>
      </c>
      <c r="I25" s="7">
        <f t="shared" ca="1" si="4"/>
        <v>82.265166027673686</v>
      </c>
      <c r="J25" s="7">
        <f t="shared" ca="1" si="5"/>
        <v>102.64558721720459</v>
      </c>
      <c r="K25" s="8" t="s">
        <v>15</v>
      </c>
      <c r="L25" s="8">
        <f ca="1">INDEX(LINEST(ValuesA,DaysInCurMonth^{1,2,3,4,5}),1,3)</f>
        <v>0.30719941050283667</v>
      </c>
      <c r="M25" s="8">
        <f ca="1">INDEX(LINEST(ValuesB,DaysInCurMonth^{1,2,3,4,5}),1,3)</f>
        <v>0.41281698973995212</v>
      </c>
      <c r="N25" s="8">
        <f ca="1">INDEX(LINEST(ValuesC,DaysInCurMonth^{1,2,3,4,5}),1,3)</f>
        <v>-5.0544564271330014E-2</v>
      </c>
    </row>
    <row r="26" spans="1:14" x14ac:dyDescent="0.25">
      <c r="A26">
        <f>IF(ROW()-20&lt;=MAX(Data!E:E),ROW()-20,NA())</f>
        <v>6</v>
      </c>
      <c r="B26">
        <f>INDEX(Data!G:G,MATCH(A26,Data!E:E,0))</f>
        <v>2</v>
      </c>
      <c r="C26">
        <f>SUMIFS(Data!B:B,Data!$G:$G,$F$21,Data!$H:$H,$G26)</f>
        <v>70</v>
      </c>
      <c r="D26">
        <f>SUMIFS(Data!C:C,Data!$G:$G,$F$21,Data!$H:$H,$G26)</f>
        <v>104</v>
      </c>
      <c r="E26">
        <f>SUMIFS(Data!D:D,Data!$G:$G,$F$21,Data!$H:$H,$G26)</f>
        <v>89</v>
      </c>
      <c r="G26">
        <v>6</v>
      </c>
      <c r="H26" s="7">
        <f t="shared" ca="1" si="3"/>
        <v>55.305749728472534</v>
      </c>
      <c r="I26" s="7">
        <f t="shared" ca="1" si="4"/>
        <v>83.489304948580241</v>
      </c>
      <c r="J26" s="7">
        <f t="shared" ca="1" si="5"/>
        <v>111.23899494494353</v>
      </c>
      <c r="K26" s="8" t="s">
        <v>16</v>
      </c>
      <c r="L26" s="8">
        <f ca="1">INDEX(LINEST(ValuesA,DaysInCurMonth^{1,2,3,4,5}),1,2)</f>
        <v>-1.0019217842943408E-2</v>
      </c>
      <c r="M26" s="8">
        <f ca="1">INDEX(LINEST(ValuesB,DaysInCurMonth^{1,2,3,4,5}),1,2)</f>
        <v>-1.3114628561039111E-2</v>
      </c>
      <c r="N26" s="8">
        <f ca="1">INDEX(LINEST(ValuesC,DaysInCurMonth^{1,2,3,4,5}),1,2)</f>
        <v>6.7599637016662502E-3</v>
      </c>
    </row>
    <row r="27" spans="1:14" x14ac:dyDescent="0.25">
      <c r="A27">
        <f>IF(ROW()-20&lt;=MAX(Data!E:E),ROW()-20,NA())</f>
        <v>7</v>
      </c>
      <c r="B27">
        <f>INDEX(Data!G:G,MATCH(A27,Data!E:E,0))</f>
        <v>2</v>
      </c>
      <c r="C27">
        <f>SUMIFS(Data!B:B,Data!$G:$G,$F$21,Data!$H:$H,$G27)</f>
        <v>23</v>
      </c>
      <c r="D27">
        <f>SUMIFS(Data!C:C,Data!$G:$G,$F$21,Data!$H:$H,$G27)</f>
        <v>36</v>
      </c>
      <c r="E27">
        <f>SUMIFS(Data!D:D,Data!$G:$G,$F$21,Data!$H:$H,$G27)</f>
        <v>119</v>
      </c>
      <c r="G27">
        <v>7</v>
      </c>
      <c r="H27" s="7">
        <f t="shared" ca="1" si="3"/>
        <v>54.623690149194118</v>
      </c>
      <c r="I27" s="7">
        <f t="shared" ca="1" si="4"/>
        <v>82.800681431157159</v>
      </c>
      <c r="J27" s="7">
        <f t="shared" ca="1" si="5"/>
        <v>116.621188141614</v>
      </c>
      <c r="K27" s="8" t="s">
        <v>17</v>
      </c>
      <c r="L27" s="8">
        <f ca="1">INDEX(LINEST(ValuesA,DaysInCurMonth^{1,2,3,4,5}),1)</f>
        <v>1.2117829933376307E-4</v>
      </c>
      <c r="M27" s="8">
        <f ca="1">INDEX(LINEST(ValuesB,DaysInCurMonth^{1,2,3,4,5}),1)</f>
        <v>1.5478051977756743E-4</v>
      </c>
      <c r="N27" s="8">
        <f ca="1">INDEX(LINEST(ValuesC,DaysInCurMonth^{1,2,3,4,5}),1)</f>
        <v>-1.3404816591367017E-4</v>
      </c>
    </row>
    <row r="28" spans="1:14" x14ac:dyDescent="0.25">
      <c r="A28">
        <f>IF(ROW()-20&lt;=MAX(Data!E:E),ROW()-20,NA())</f>
        <v>8</v>
      </c>
      <c r="B28">
        <f>INDEX(Data!G:G,MATCH(A28,Data!E:E,0))</f>
        <v>2</v>
      </c>
      <c r="C28">
        <f>SUMIFS(Data!B:B,Data!$G:$G,$F$21,Data!$H:$H,$G28)</f>
        <v>8</v>
      </c>
      <c r="D28">
        <f>SUMIFS(Data!C:C,Data!$G:$G,$F$21,Data!$H:$H,$G28)</f>
        <v>14</v>
      </c>
      <c r="E28">
        <f>SUMIFS(Data!D:D,Data!$G:$G,$F$21,Data!$H:$H,$G28)</f>
        <v>118</v>
      </c>
      <c r="G28">
        <v>8</v>
      </c>
      <c r="H28" s="7">
        <f t="shared" ca="1" si="3"/>
        <v>53.265814242466661</v>
      </c>
      <c r="I28" s="7">
        <f t="shared" ca="1" si="4"/>
        <v>81.025005683754898</v>
      </c>
      <c r="J28" s="7">
        <f t="shared" ca="1" si="5"/>
        <v>119.20163093596818</v>
      </c>
      <c r="K28" s="8" t="s">
        <v>18</v>
      </c>
      <c r="L28" s="8">
        <f ca="1">INDEX(LINEST(ValuesA,DaysInCurMonth^{1,2,3,4,5},,1),3,1)</f>
        <v>4.5664106526344339E-2</v>
      </c>
      <c r="M28" s="8">
        <f ca="1">INDEX(LINEST(ValuesB,DaysInCurMonth^{1,2,3,4,5},,1),3,1)</f>
        <v>4.041270496752062E-2</v>
      </c>
      <c r="N28" s="8">
        <f ca="1">INDEX(LINEST(ValuesC,DaysInCurMonth^{1,2,3,4,5},,1),3,1)</f>
        <v>0.17574464577243248</v>
      </c>
    </row>
    <row r="29" spans="1:14" x14ac:dyDescent="0.25">
      <c r="A29">
        <f>IF(ROW()-20&lt;=MAX(Data!E:E),ROW()-20,NA())</f>
        <v>9</v>
      </c>
      <c r="B29">
        <f>INDEX(Data!G:G,MATCH(A29,Data!E:E,0))</f>
        <v>2</v>
      </c>
      <c r="C29">
        <f>SUMIFS(Data!B:B,Data!$G:$G,$F$21,Data!$H:$H,$G29)</f>
        <v>81</v>
      </c>
      <c r="D29">
        <f>SUMIFS(Data!C:C,Data!$G:$G,$F$21,Data!$H:$H,$G29)</f>
        <v>124</v>
      </c>
      <c r="E29">
        <f>SUMIFS(Data!D:D,Data!$G:$G,$F$21,Data!$H:$H,$G29)</f>
        <v>42</v>
      </c>
      <c r="G29">
        <v>9</v>
      </c>
      <c r="H29" s="7">
        <f t="shared" ca="1" si="3"/>
        <v>51.682653694318844</v>
      </c>
      <c r="I29" s="7">
        <f t="shared" ca="1" si="4"/>
        <v>78.803252465871992</v>
      </c>
      <c r="J29" s="7">
        <f t="shared" ca="1" si="5"/>
        <v>119.43942612623059</v>
      </c>
    </row>
    <row r="30" spans="1:14" x14ac:dyDescent="0.25">
      <c r="A30">
        <f>IF(ROW()-20&lt;=MAX(Data!E:E),ROW()-20,NA())</f>
        <v>10</v>
      </c>
      <c r="B30">
        <f>INDEX(Data!G:G,MATCH(A30,Data!E:E,0))</f>
        <v>3</v>
      </c>
      <c r="C30">
        <f>SUMIFS(Data!B:B,Data!$G:$G,$F$21,Data!$H:$H,$G30)</f>
        <v>54</v>
      </c>
      <c r="D30">
        <f>SUMIFS(Data!C:C,Data!$G:$G,$F$21,Data!$H:$H,$G30)</f>
        <v>76</v>
      </c>
      <c r="E30">
        <f>SUMIFS(Data!D:D,Data!$G:$G,$F$21,Data!$H:$H,$G30)</f>
        <v>69</v>
      </c>
      <c r="G30">
        <v>10</v>
      </c>
      <c r="H30" s="7">
        <f t="shared" ca="1" si="3"/>
        <v>50.200610129909222</v>
      </c>
      <c r="I30" s="7">
        <f t="shared" ca="1" si="4"/>
        <v>76.610234750528718</v>
      </c>
      <c r="J30" s="7">
        <f t="shared" ca="1" si="5"/>
        <v>117.82722940018877</v>
      </c>
    </row>
    <row r="31" spans="1:14" x14ac:dyDescent="0.25">
      <c r="A31">
        <f>IF(ROW()-20&lt;=MAX(Data!E:E),ROW()-20,NA())</f>
        <v>11</v>
      </c>
      <c r="B31">
        <f>INDEX(Data!G:G,MATCH(A31,Data!E:E,0))</f>
        <v>3</v>
      </c>
      <c r="C31">
        <f>SUMIFS(Data!B:B,Data!$G:$G,$F$21,Data!$H:$H,$G31)</f>
        <v>27</v>
      </c>
      <c r="D31">
        <f>SUMIFS(Data!C:C,Data!$G:$G,$F$21,Data!$H:$H,$G31)</f>
        <v>41</v>
      </c>
      <c r="E31">
        <f>SUMIFS(Data!D:D,Data!$G:$G,$F$21,Data!$H:$H,$G31)</f>
        <v>189</v>
      </c>
      <c r="G31">
        <v>11</v>
      </c>
      <c r="H31" s="7">
        <f t="shared" ca="1" si="3"/>
        <v>49.036496509445954</v>
      </c>
      <c r="I31" s="7">
        <f t="shared" ca="1" si="4"/>
        <v>74.773177386640043</v>
      </c>
      <c r="J31" s="7">
        <f t="shared" ca="1" si="5"/>
        <v>114.87516355528339</v>
      </c>
    </row>
    <row r="32" spans="1:14" x14ac:dyDescent="0.25">
      <c r="A32">
        <f>IF(ROW()-20&lt;=MAX(Data!E:E),ROW()-20,NA())</f>
        <v>12</v>
      </c>
      <c r="B32">
        <f>INDEX(Data!G:G,MATCH(A32,Data!E:E,0))</f>
        <v>3</v>
      </c>
      <c r="C32">
        <f>SUMIFS(Data!B:B,Data!$G:$G,$F$21,Data!$H:$H,$G32)</f>
        <v>93</v>
      </c>
      <c r="D32">
        <f>SUMIFS(Data!C:C,Data!$G:$G,$F$21,Data!$H:$H,$G32)</f>
        <v>142</v>
      </c>
      <c r="E32">
        <f>SUMIFS(Data!D:D,Data!$G:$G,$F$21,Data!$H:$H,$G32)</f>
        <v>120</v>
      </c>
      <c r="G32">
        <v>12</v>
      </c>
      <c r="H32" s="7">
        <f t="shared" ca="1" si="3"/>
        <v>48.312078524107108</v>
      </c>
      <c r="I32" s="7">
        <f t="shared" ca="1" si="4"/>
        <v>73.490290761389303</v>
      </c>
      <c r="J32" s="7">
        <f t="shared" ca="1" si="5"/>
        <v>111.09473271869871</v>
      </c>
    </row>
    <row r="33" spans="1:10" x14ac:dyDescent="0.25">
      <c r="A33">
        <f>IF(ROW()-20&lt;=MAX(Data!E:E),ROW()-20,NA())</f>
        <v>13</v>
      </c>
      <c r="B33">
        <f>INDEX(Data!G:G,MATCH(A33,Data!E:E,0))</f>
        <v>3</v>
      </c>
      <c r="C33">
        <f>SUMIFS(Data!B:B,Data!$G:$G,$F$21,Data!$H:$H,$G33)</f>
        <v>78</v>
      </c>
      <c r="D33">
        <f>SUMIFS(Data!C:C,Data!$G:$G,$F$21,Data!$H:$H,$G33)</f>
        <v>118</v>
      </c>
      <c r="E33">
        <f>SUMIFS(Data!D:D,Data!$G:$G,$F$21,Data!$H:$H,$G33)</f>
        <v>100</v>
      </c>
      <c r="G33">
        <v>13</v>
      </c>
      <c r="H33" s="7">
        <f t="shared" ca="1" si="3"/>
        <v>48.068615991960826</v>
      </c>
      <c r="I33" s="7">
        <f t="shared" ca="1" si="4"/>
        <v>72.849344462600527</v>
      </c>
      <c r="J33" s="7">
        <f t="shared" ca="1" si="5"/>
        <v>106.982736567453</v>
      </c>
    </row>
    <row r="34" spans="1:10" x14ac:dyDescent="0.25">
      <c r="A34">
        <f>IF(ROW()-20&lt;=MAX(Data!E:E),ROW()-20,NA())</f>
        <v>14</v>
      </c>
      <c r="B34">
        <f>INDEX(Data!G:G,MATCH(A34,Data!E:E,0))</f>
        <v>4</v>
      </c>
      <c r="C34">
        <f>SUMIFS(Data!B:B,Data!$G:$G,$F$21,Data!$H:$H,$G34)</f>
        <v>25</v>
      </c>
      <c r="D34">
        <f>SUMIFS(Data!C:C,Data!$G:$G,$F$21,Data!$H:$H,$G34)</f>
        <v>37</v>
      </c>
      <c r="E34">
        <f>SUMIFS(Data!D:D,Data!$G:$G,$F$21,Data!$H:$H,$G34)</f>
        <v>130</v>
      </c>
      <c r="G34">
        <v>14</v>
      </c>
      <c r="H34" s="7">
        <f t="shared" ca="1" si="3"/>
        <v>48.281404253885171</v>
      </c>
      <c r="I34" s="7">
        <f t="shared" ca="1" si="4"/>
        <v>72.846240941113479</v>
      </c>
      <c r="J34" s="7">
        <f t="shared" ca="1" si="5"/>
        <v>103.00518454848867</v>
      </c>
    </row>
    <row r="35" spans="1:10" x14ac:dyDescent="0.25">
      <c r="A35">
        <f>IF(ROW()-20&lt;=MAX(Data!E:E),ROW()-20,NA())</f>
        <v>15</v>
      </c>
      <c r="B35">
        <f>INDEX(Data!G:G,MATCH(A35,Data!E:E,0))</f>
        <v>4</v>
      </c>
      <c r="C35">
        <f>SUMIFS(Data!B:B,Data!$G:$G,$F$21,Data!$H:$H,$G35)</f>
        <v>10</v>
      </c>
      <c r="D35">
        <f>SUMIFS(Data!C:C,Data!$G:$G,$F$21,Data!$H:$H,$G35)</f>
        <v>16</v>
      </c>
      <c r="E35">
        <f>SUMIFS(Data!D:D,Data!$G:$G,$F$21,Data!$H:$H,$G35)</f>
        <v>130</v>
      </c>
      <c r="G35">
        <v>15</v>
      </c>
      <c r="H35" s="7">
        <f t="shared" ca="1" si="3"/>
        <v>48.874315569488033</v>
      </c>
      <c r="I35" s="7">
        <f t="shared" ca="1" si="4"/>
        <v>73.40358917315541</v>
      </c>
      <c r="J35" s="7">
        <f t="shared" ca="1" si="5"/>
        <v>99.581210098763165</v>
      </c>
    </row>
    <row r="36" spans="1:10" x14ac:dyDescent="0.25">
      <c r="A36">
        <f>IF(ROW()-20&lt;=MAX(Data!E:E),ROW()-20,NA())</f>
        <v>16</v>
      </c>
      <c r="B36">
        <f>INDEX(Data!G:G,MATCH(A36,Data!E:E,0))</f>
        <v>4</v>
      </c>
      <c r="C36">
        <f>SUMIFS(Data!B:B,Data!$G:$G,$F$21,Data!$H:$H,$G36)</f>
        <v>87</v>
      </c>
      <c r="D36">
        <f>SUMIFS(Data!C:C,Data!$G:$G,$F$21,Data!$H:$H,$G36)</f>
        <v>132</v>
      </c>
      <c r="E36">
        <f>SUMIFS(Data!D:D,Data!$G:$G,$F$21,Data!$H:$H,$G36)</f>
        <v>45</v>
      </c>
      <c r="G36">
        <v>16</v>
      </c>
      <c r="H36" s="7">
        <f t="shared" ca="1" si="3"/>
        <v>49.73434051302786</v>
      </c>
      <c r="I36" s="7">
        <f t="shared" ca="1" si="4"/>
        <v>74.389278322715199</v>
      </c>
      <c r="J36" s="7">
        <f t="shared" ca="1" si="5"/>
        <v>97.066984865338441</v>
      </c>
    </row>
    <row r="37" spans="1:10" x14ac:dyDescent="0.25">
      <c r="A37">
        <f>IF(ROW()-20&lt;=MAX(Data!E:E),ROW()-20,NA())</f>
        <v>17</v>
      </c>
      <c r="B37">
        <f>INDEX(Data!G:G,MATCH(A37,Data!E:E,0))</f>
        <v>4</v>
      </c>
      <c r="C37">
        <f>SUMIFS(Data!B:B,Data!$G:$G,$F$21,Data!$H:$H,$G37)</f>
        <v>58</v>
      </c>
      <c r="D37">
        <f>SUMIFS(Data!C:C,Data!$G:$G,$F$21,Data!$H:$H,$G37)</f>
        <v>88</v>
      </c>
      <c r="E37">
        <f>SUMIFS(Data!D:D,Data!$G:$G,$F$21,Data!$H:$H,$G37)</f>
        <v>75</v>
      </c>
      <c r="G37">
        <v>17</v>
      </c>
      <c r="H37" s="7">
        <f t="shared" ca="1" si="3"/>
        <v>50.726129369332682</v>
      </c>
      <c r="I37" s="7">
        <f t="shared" ca="1" si="4"/>
        <v>75.635051403916236</v>
      </c>
      <c r="J37" s="7">
        <f t="shared" ca="1" si="5"/>
        <v>95.739632925472222</v>
      </c>
    </row>
    <row r="38" spans="1:10" x14ac:dyDescent="0.25">
      <c r="A38">
        <f>IF(ROW()-20&lt;=MAX(Data!E:E),ROW()-20,NA())</f>
        <v>18</v>
      </c>
      <c r="B38">
        <f>INDEX(Data!G:G,MATCH(A38,Data!E:E,0))</f>
        <v>4</v>
      </c>
      <c r="C38">
        <f>SUMIFS(Data!B:B,Data!$G:$G,$F$21,Data!$H:$H,$G38)</f>
        <v>28</v>
      </c>
      <c r="D38">
        <f>SUMIFS(Data!C:C,Data!$G:$G,$F$21,Data!$H:$H,$G38)</f>
        <v>41</v>
      </c>
      <c r="E38">
        <f>SUMIFS(Data!D:D,Data!$G:$G,$F$21,Data!$H:$H,$G38)</f>
        <v>200</v>
      </c>
      <c r="G38">
        <v>18</v>
      </c>
      <c r="H38" s="7">
        <f t="shared" ca="1" si="3"/>
        <v>51.706533529720787</v>
      </c>
      <c r="I38" s="7">
        <f t="shared" ca="1" si="4"/>
        <v>76.955078943389594</v>
      </c>
      <c r="J38" s="7">
        <f t="shared" ca="1" si="5"/>
        <v>95.781145006707789</v>
      </c>
    </row>
    <row r="39" spans="1:10" x14ac:dyDescent="0.25">
      <c r="A39">
        <f>IF(ROW()-20&lt;=MAX(Data!E:E),ROW()-20,NA())</f>
        <v>19</v>
      </c>
      <c r="B39">
        <f>INDEX(Data!G:G,MATCH(A39,Data!E:E,0))</f>
        <v>5</v>
      </c>
      <c r="C39">
        <f>SUMIFS(Data!B:B,Data!$G:$G,$F$21,Data!$H:$H,$G39)</f>
        <v>68</v>
      </c>
      <c r="D39">
        <f>SUMIFS(Data!C:C,Data!$G:$G,$F$21,Data!$H:$H,$G39)</f>
        <v>103</v>
      </c>
      <c r="E39">
        <f>SUMIFS(Data!D:D,Data!$G:$G,$F$21,Data!$H:$H,$G39)</f>
        <v>87</v>
      </c>
      <c r="G39">
        <v>19</v>
      </c>
      <c r="H39" s="7">
        <f t="shared" ca="1" si="3"/>
        <v>52.539146887921447</v>
      </c>
      <c r="I39" s="7">
        <f t="shared" ca="1" si="4"/>
        <v>78.164532642649306</v>
      </c>
      <c r="J39" s="7">
        <f t="shared" ca="1" si="5"/>
        <v>97.262292706964786</v>
      </c>
    </row>
    <row r="40" spans="1:10" x14ac:dyDescent="0.25">
      <c r="A40">
        <f>IF(ROW()-20&lt;=MAX(Data!E:E),ROW()-20,NA())</f>
        <v>20</v>
      </c>
      <c r="B40">
        <f>INDEX(Data!G:G,MATCH(A40,Data!E:E,0))</f>
        <v>5</v>
      </c>
      <c r="C40">
        <f>SUMIFS(Data!B:B,Data!$G:$G,$F$21,Data!$H:$H,$G40)</f>
        <v>56</v>
      </c>
      <c r="D40">
        <f>SUMIFS(Data!C:C,Data!$G:$G,$F$21,Data!$H:$H,$G40)</f>
        <v>86</v>
      </c>
      <c r="E40">
        <f>SUMIFS(Data!D:D,Data!$G:$G,$F$21,Data!$H:$H,$G40)</f>
        <v>73</v>
      </c>
      <c r="G40">
        <v>20</v>
      </c>
      <c r="H40" s="7">
        <f t="shared" ca="1" si="3"/>
        <v>53.10884723599321</v>
      </c>
      <c r="I40" s="7">
        <f t="shared" ca="1" si="4"/>
        <v>79.098159040460928</v>
      </c>
      <c r="J40" s="7">
        <f t="shared" ca="1" si="5"/>
        <v>100.12654271462895</v>
      </c>
    </row>
    <row r="41" spans="1:10" x14ac:dyDescent="0.25">
      <c r="A41">
        <f>IF(ROW()-20&lt;=MAX(Data!E:E),ROW()-20,NA())</f>
        <v>21</v>
      </c>
      <c r="B41">
        <f>INDEX(Data!G:G,MATCH(A41,Data!E:E,0))</f>
        <v>5</v>
      </c>
      <c r="C41">
        <f>SUMIFS(Data!B:B,Data!$G:$G,$F$21,Data!$H:$H,$G41)</f>
        <v>18</v>
      </c>
      <c r="D41">
        <f>SUMIFS(Data!C:C,Data!$G:$G,$F$21,Data!$H:$H,$G41)</f>
        <v>28</v>
      </c>
      <c r="E41">
        <f>SUMIFS(Data!D:D,Data!$G:$G,$F$21,Data!$H:$H,$G41)</f>
        <v>96</v>
      </c>
      <c r="G41">
        <v>21</v>
      </c>
      <c r="H41" s="7">
        <f t="shared" ca="1" si="3"/>
        <v>53.33633766024559</v>
      </c>
      <c r="I41" s="7">
        <f t="shared" ca="1" si="4"/>
        <v>79.628853175221366</v>
      </c>
      <c r="J41" s="7">
        <f t="shared" ca="1" si="5"/>
        <v>104.17397102864322</v>
      </c>
    </row>
    <row r="42" spans="1:10" x14ac:dyDescent="0.25">
      <c r="A42">
        <f>IF(ROW()-20&lt;=MAX(Data!E:E),ROW()-20,NA())</f>
        <v>22</v>
      </c>
      <c r="B42">
        <f>INDEX(Data!G:G,MATCH(A42,Data!E:E,0))</f>
        <v>5</v>
      </c>
      <c r="C42">
        <f>SUMIFS(Data!B:B,Data!$G:$G,$F$21,Data!$H:$H,$G42)</f>
        <v>7</v>
      </c>
      <c r="D42">
        <f>SUMIFS(Data!C:C,Data!$G:$G,$F$21,Data!$H:$H,$G42)</f>
        <v>0</v>
      </c>
      <c r="E42">
        <f>SUMIFS(Data!D:D,Data!$G:$G,$F$21,Data!$H:$H,$G42)</f>
        <v>87</v>
      </c>
      <c r="G42">
        <v>22</v>
      </c>
      <c r="H42" s="7">
        <f t="shared" ca="1" si="3"/>
        <v>53.192687937157871</v>
      </c>
      <c r="I42" s="7">
        <f t="shared" ca="1" si="4"/>
        <v>79.686232247325734</v>
      </c>
      <c r="J42" s="7">
        <f t="shared" ca="1" si="5"/>
        <v>109.04517717859721</v>
      </c>
    </row>
    <row r="43" spans="1:10" x14ac:dyDescent="0.25">
      <c r="A43">
        <f>IF(ROW()-20&lt;=MAX(Data!E:E),ROW()-20,NA())</f>
        <v>23</v>
      </c>
      <c r="B43">
        <f>INDEX(Data!G:G,MATCH(A43,Data!E:E,0))</f>
        <v>6</v>
      </c>
      <c r="C43">
        <f>SUMIFS(Data!B:B,Data!$G:$G,$F$21,Data!$H:$H,$G43)</f>
        <v>104</v>
      </c>
      <c r="D43">
        <f>SUMIFS(Data!C:C,Data!$G:$G,$F$21,Data!$H:$H,$G43)</f>
        <v>158</v>
      </c>
      <c r="E43">
        <f>SUMIFS(Data!D:D,Data!$G:$G,$F$21,Data!$H:$H,$G43)</f>
        <v>54</v>
      </c>
      <c r="G43">
        <v>23</v>
      </c>
      <c r="H43" s="7">
        <f t="shared" ca="1" si="3"/>
        <v>52.713875929300798</v>
      </c>
      <c r="I43" s="7">
        <f t="shared" ca="1" si="4"/>
        <v>79.27520928154695</v>
      </c>
      <c r="J43" s="7">
        <f t="shared" ca="1" si="5"/>
        <v>114.20519844481828</v>
      </c>
    </row>
    <row r="44" spans="1:10" x14ac:dyDescent="0.25">
      <c r="A44">
        <f>IF(ROW()-20&lt;=MAX(Data!E:E),ROW()-20,NA())</f>
        <v>24</v>
      </c>
      <c r="B44">
        <f>INDEX(Data!G:G,MATCH(A44,Data!E:E,0))</f>
        <v>6</v>
      </c>
      <c r="C44">
        <f>SUMIFS(Data!B:B,Data!$G:$G,$F$21,Data!$H:$H,$G44)</f>
        <v>69</v>
      </c>
      <c r="D44">
        <f>SUMIFS(Data!C:C,Data!$G:$G,$F$21,Data!$H:$H,$G44)</f>
        <v>105</v>
      </c>
      <c r="E44">
        <f>SUMIFS(Data!D:D,Data!$G:$G,$F$21,Data!$H:$H,$G44)</f>
        <v>89</v>
      </c>
      <c r="G44">
        <v>24</v>
      </c>
      <c r="H44" s="7">
        <f t="shared" ca="1" si="3"/>
        <v>52.015328981253901</v>
      </c>
      <c r="I44" s="7">
        <f t="shared" ca="1" si="4"/>
        <v>78.494566789402597</v>
      </c>
      <c r="J44" s="7">
        <f t="shared" ca="1" si="5"/>
        <v>118.92742407846231</v>
      </c>
    </row>
    <row r="45" spans="1:10" x14ac:dyDescent="0.25">
      <c r="A45">
        <f>IF(ROW()-20&lt;=MAX(Data!E:E),ROW()-20,NA())</f>
        <v>25</v>
      </c>
      <c r="B45">
        <f>INDEX(Data!G:G,MATCH(A45,Data!E:E,0))</f>
        <v>6</v>
      </c>
      <c r="C45">
        <f>SUMIFS(Data!B:B,Data!$G:$G,$F$21,Data!$H:$H,$G45)</f>
        <v>34</v>
      </c>
      <c r="D45">
        <f>SUMIFS(Data!C:C,Data!$G:$G,$F$21,Data!$H:$H,$G45)</f>
        <v>52</v>
      </c>
      <c r="E45">
        <f>SUMIFS(Data!D:D,Data!$G:$G,$F$21,Data!$H:$H,$G45)</f>
        <v>241</v>
      </c>
      <c r="G45">
        <v>25</v>
      </c>
      <c r="H45" s="7">
        <f t="shared" ca="1" si="3"/>
        <v>51.306465315530318</v>
      </c>
      <c r="I45" s="7">
        <f t="shared" ca="1" si="4"/>
        <v>77.555530431530997</v>
      </c>
      <c r="J45" s="7">
        <f t="shared" ca="1" si="5"/>
        <v>122.2775095216025</v>
      </c>
    </row>
    <row r="46" spans="1:10" x14ac:dyDescent="0.25">
      <c r="A46">
        <f>IF(ROW()-20&lt;=MAX(Data!E:E),ROW()-20,NA())</f>
        <v>26</v>
      </c>
      <c r="B46">
        <f>INDEX(Data!G:G,MATCH(A46,Data!E:E,0))</f>
        <v>6</v>
      </c>
      <c r="C46">
        <f>SUMIFS(Data!B:B,Data!$G:$G,$F$21,Data!$H:$H,$G46)</f>
        <v>86</v>
      </c>
      <c r="D46">
        <f>SUMIFS(Data!C:C,Data!$G:$G,$F$21,Data!$H:$H,$G46)</f>
        <v>127</v>
      </c>
      <c r="E46">
        <f>SUMIFS(Data!D:D,Data!$G:$G,$F$21,Data!$H:$H,$G46)</f>
        <v>109</v>
      </c>
      <c r="G46">
        <v>26</v>
      </c>
      <c r="H46" s="7">
        <f t="shared" ca="1" si="3"/>
        <v>50.905235428489959</v>
      </c>
      <c r="I46" s="7">
        <f t="shared" ca="1" si="4"/>
        <v>76.800342680068752</v>
      </c>
      <c r="J46" s="7">
        <f t="shared" ca="1" si="5"/>
        <v>123.09729062732129</v>
      </c>
    </row>
    <row r="47" spans="1:10" x14ac:dyDescent="0.25">
      <c r="A47">
        <f>IF(ROW()-20&lt;=MAX(Data!E:E),ROW()-20,NA())</f>
        <v>27</v>
      </c>
      <c r="B47">
        <f>INDEX(Data!G:G,MATCH(A47,Data!E:E,0))</f>
        <v>7</v>
      </c>
      <c r="C47">
        <f>SUMIFS(Data!B:B,Data!$G:$G,$F$21,Data!$H:$H,$G47)</f>
        <v>72</v>
      </c>
      <c r="D47">
        <f>SUMIFS(Data!C:C,Data!$G:$G,$F$21,Data!$H:$H,$G47)</f>
        <v>109</v>
      </c>
      <c r="E47">
        <f>SUMIFS(Data!D:D,Data!$G:$G,$F$21,Data!$H:$H,$G47)</f>
        <v>92</v>
      </c>
      <c r="G47">
        <v>27</v>
      </c>
      <c r="H47" s="7">
        <f t="shared" ca="1" si="3"/>
        <v>51.252663486265646</v>
      </c>
      <c r="I47" s="7">
        <f t="shared" ca="1" si="4"/>
        <v>76.72083648101875</v>
      </c>
      <c r="J47" s="7">
        <f t="shared" ca="1" si="5"/>
        <v>119.98869787979993</v>
      </c>
    </row>
    <row r="48" spans="1:10" x14ac:dyDescent="0.25">
      <c r="A48">
        <f>IF(ROW()-20&lt;=MAX(Data!E:E),ROW()-20,NA())</f>
        <v>28</v>
      </c>
      <c r="B48">
        <f>INDEX(Data!G:G,MATCH(A48,Data!E:E,0))</f>
        <v>7</v>
      </c>
      <c r="C48">
        <f>SUMIFS(Data!B:B,Data!$G:$G,$F$21,Data!$H:$H,$G48)</f>
        <v>24</v>
      </c>
      <c r="D48">
        <f>SUMIFS(Data!C:C,Data!$G:$G,$F$21,Data!$H:$H,$G48)</f>
        <v>36</v>
      </c>
      <c r="E48">
        <f>SUMIFS(Data!D:D,Data!$G:$G,$F$21,Data!$H:$H,$G48)</f>
        <v>120</v>
      </c>
      <c r="G48">
        <v>28</v>
      </c>
      <c r="H48" s="7">
        <f t="shared" ca="1" si="3"/>
        <v>52.927388720682302</v>
      </c>
      <c r="I48" s="7">
        <f t="shared" ca="1" si="4"/>
        <v>77.977008916622367</v>
      </c>
      <c r="J48" s="7">
        <f t="shared" ca="1" si="5"/>
        <v>111.29767061440896</v>
      </c>
    </row>
    <row r="49" spans="1:10" x14ac:dyDescent="0.25">
      <c r="A49">
        <f>IF(ROW()-20&lt;=MAX(Data!E:E),ROW()-20,NA())</f>
        <v>29</v>
      </c>
      <c r="B49">
        <f>INDEX(Data!G:G,MATCH(A49,Data!E:E,0))</f>
        <v>7</v>
      </c>
      <c r="C49">
        <f>SUMIFS(Data!B:B,Data!$G:$G,$F$21,Data!$H:$H,$G49)</f>
        <v>9</v>
      </c>
      <c r="D49">
        <f>SUMIFS(Data!C:C,Data!$G:$G,$F$21,Data!$H:$H,$G49)</f>
        <v>14</v>
      </c>
      <c r="E49">
        <f>SUMIFS(Data!D:D,Data!$G:$G,$F$21,Data!$H:$H,$G49)</f>
        <v>121</v>
      </c>
      <c r="G49">
        <v>29</v>
      </c>
      <c r="H49" s="7">
        <f t="shared" ca="1" si="3"/>
        <v>56.660206825172168</v>
      </c>
      <c r="I49" s="7">
        <f t="shared" ca="1" si="4"/>
        <v>81.415594867738832</v>
      </c>
      <c r="J49" s="7">
        <f t="shared" ca="1" si="5"/>
        <v>95.098071237798194</v>
      </c>
    </row>
    <row r="50" spans="1:10" x14ac:dyDescent="0.25">
      <c r="A50">
        <f>IF(ROW()-20&lt;=MAX(Data!E:E),ROW()-20,NA())</f>
        <v>30</v>
      </c>
      <c r="B50">
        <f>INDEX(Data!G:G,MATCH(A50,Data!E:E,0))</f>
        <v>7</v>
      </c>
      <c r="C50">
        <f>SUMIFS(Data!B:B,Data!$G:$G,$F$21,Data!$H:$H,$G50)</f>
        <v>97</v>
      </c>
      <c r="D50">
        <f>SUMIFS(Data!C:C,Data!$G:$G,$F$21,Data!$H:$H,$G50)</f>
        <v>135</v>
      </c>
      <c r="E50">
        <f>SUMIFS(Data!D:D,Data!$G:$G,$F$21,Data!$H:$H,$G50)</f>
        <v>47</v>
      </c>
      <c r="G50">
        <v>30</v>
      </c>
      <c r="H50" s="7">
        <f t="shared" ca="1" si="3"/>
        <v>63.348611350697752</v>
      </c>
      <c r="I50" s="7">
        <f t="shared" ca="1" si="4"/>
        <v>88.088640676212549</v>
      </c>
      <c r="J50" s="7">
        <f t="shared" ca="1" si="5"/>
        <v>69.175599447988702</v>
      </c>
    </row>
    <row r="51" spans="1:10" x14ac:dyDescent="0.25">
      <c r="A51">
        <f>IF(ROW()-20&lt;=MAX(Data!E:E),ROW()-20,NA())</f>
        <v>31</v>
      </c>
      <c r="B51">
        <f>INDEX(Data!G:G,MATCH(A51,Data!E:E,0))</f>
        <v>7</v>
      </c>
      <c r="C51">
        <f>SUMIFS(Data!B:B,Data!$G:$G,$F$21,Data!$H:$H,$G51)</f>
        <v>0</v>
      </c>
      <c r="D51">
        <f>SUMIFS(Data!C:C,Data!$G:$G,$F$21,Data!$H:$H,$G51)</f>
        <v>0</v>
      </c>
      <c r="E51">
        <f>SUMIFS(Data!D:D,Data!$G:$G,$F$21,Data!$H:$H,$G51)</f>
        <v>0</v>
      </c>
      <c r="G51">
        <v>31</v>
      </c>
      <c r="H51" s="7" t="e">
        <f t="shared" ca="1" si="3"/>
        <v>#N/A</v>
      </c>
      <c r="I51" s="7" t="e">
        <f t="shared" ca="1" si="4"/>
        <v>#N/A</v>
      </c>
      <c r="J51" s="7" t="e">
        <f t="shared" ca="1" si="5"/>
        <v>#N/A</v>
      </c>
    </row>
    <row r="52" spans="1:10" x14ac:dyDescent="0.25">
      <c r="A52">
        <f>IF(ROW()-20&lt;=MAX(Data!E:E),ROW()-20,NA())</f>
        <v>32</v>
      </c>
      <c r="B52">
        <f>INDEX(Data!G:G,MATCH(A52,Data!E:E,0))</f>
        <v>8</v>
      </c>
    </row>
    <row r="53" spans="1:10" x14ac:dyDescent="0.25">
      <c r="A53">
        <f>IF(ROW()-20&lt;=MAX(Data!E:E),ROW()-20,NA())</f>
        <v>33</v>
      </c>
      <c r="B53">
        <f>INDEX(Data!G:G,MATCH(A53,Data!E:E,0))</f>
        <v>8</v>
      </c>
    </row>
    <row r="54" spans="1:10" x14ac:dyDescent="0.25">
      <c r="A54">
        <f>IF(ROW()-20&lt;=MAX(Data!E:E),ROW()-20,NA())</f>
        <v>34</v>
      </c>
      <c r="B54">
        <f>INDEX(Data!G:G,MATCH(A54,Data!E:E,0))</f>
        <v>8</v>
      </c>
    </row>
    <row r="55" spans="1:10" x14ac:dyDescent="0.25">
      <c r="A55">
        <f>IF(ROW()-20&lt;=MAX(Data!E:E),ROW()-20,NA())</f>
        <v>35</v>
      </c>
      <c r="B55">
        <f>INDEX(Data!G:G,MATCH(A55,Data!E:E,0))</f>
        <v>8</v>
      </c>
    </row>
    <row r="56" spans="1:10" x14ac:dyDescent="0.25">
      <c r="A56">
        <f>IF(ROW()-20&lt;=MAX(Data!E:E),ROW()-20,NA())</f>
        <v>36</v>
      </c>
      <c r="B56">
        <f>INDEX(Data!G:G,MATCH(A56,Data!E:E,0))</f>
        <v>9</v>
      </c>
    </row>
    <row r="57" spans="1:10" x14ac:dyDescent="0.25">
      <c r="A57">
        <f>IF(ROW()-20&lt;=MAX(Data!E:E),ROW()-20,NA())</f>
        <v>37</v>
      </c>
      <c r="B57">
        <f>INDEX(Data!G:G,MATCH(A57,Data!E:E,0))</f>
        <v>9</v>
      </c>
    </row>
    <row r="58" spans="1:10" x14ac:dyDescent="0.25">
      <c r="A58">
        <f>IF(ROW()-20&lt;=MAX(Data!E:E),ROW()-20,NA())</f>
        <v>38</v>
      </c>
      <c r="B58">
        <f>INDEX(Data!G:G,MATCH(A58,Data!E:E,0))</f>
        <v>9</v>
      </c>
    </row>
    <row r="59" spans="1:10" x14ac:dyDescent="0.25">
      <c r="A59">
        <f>IF(ROW()-20&lt;=MAX(Data!E:E),ROW()-20,NA())</f>
        <v>39</v>
      </c>
      <c r="B59">
        <f>INDEX(Data!G:G,MATCH(A59,Data!E:E,0))</f>
        <v>9</v>
      </c>
    </row>
    <row r="60" spans="1:10" x14ac:dyDescent="0.25">
      <c r="A60">
        <f>IF(ROW()-20&lt;=MAX(Data!E:E),ROW()-20,NA())</f>
        <v>40</v>
      </c>
      <c r="B60">
        <f>INDEX(Data!G:G,MATCH(A60,Data!E:E,0))</f>
        <v>9</v>
      </c>
    </row>
    <row r="61" spans="1:10" x14ac:dyDescent="0.25">
      <c r="A61">
        <f>IF(ROW()-20&lt;=MAX(Data!E:E),ROW()-20,NA())</f>
        <v>41</v>
      </c>
      <c r="B61">
        <f>INDEX(Data!G:G,MATCH(A61,Data!E:E,0))</f>
        <v>10</v>
      </c>
    </row>
    <row r="62" spans="1:10" x14ac:dyDescent="0.25">
      <c r="A62">
        <f>IF(ROW()-20&lt;=MAX(Data!E:E),ROW()-20,NA())</f>
        <v>42</v>
      </c>
      <c r="B62">
        <f>INDEX(Data!G:G,MATCH(A62,Data!E:E,0))</f>
        <v>10</v>
      </c>
    </row>
    <row r="63" spans="1:10" x14ac:dyDescent="0.25">
      <c r="A63">
        <f>IF(ROW()-20&lt;=MAX(Data!E:E),ROW()-20,NA())</f>
        <v>43</v>
      </c>
      <c r="B63">
        <f>INDEX(Data!G:G,MATCH(A63,Data!E:E,0))</f>
        <v>10</v>
      </c>
    </row>
    <row r="64" spans="1:10" x14ac:dyDescent="0.25">
      <c r="A64">
        <f>IF(ROW()-20&lt;=MAX(Data!E:E),ROW()-20,NA())</f>
        <v>44</v>
      </c>
      <c r="B64">
        <f>INDEX(Data!G:G,MATCH(A64,Data!E:E,0))</f>
        <v>10</v>
      </c>
    </row>
    <row r="65" spans="1:2" x14ac:dyDescent="0.25">
      <c r="A65">
        <f>IF(ROW()-20&lt;=MAX(Data!E:E),ROW()-20,NA())</f>
        <v>45</v>
      </c>
      <c r="B65">
        <f>INDEX(Data!G:G,MATCH(A65,Data!E:E,0))</f>
        <v>11</v>
      </c>
    </row>
    <row r="66" spans="1:2" x14ac:dyDescent="0.25">
      <c r="A66">
        <f>IF(ROW()-20&lt;=MAX(Data!E:E),ROW()-20,NA())</f>
        <v>46</v>
      </c>
      <c r="B66">
        <f>INDEX(Data!G:G,MATCH(A66,Data!E:E,0))</f>
        <v>11</v>
      </c>
    </row>
    <row r="67" spans="1:2" x14ac:dyDescent="0.25">
      <c r="A67">
        <f>IF(ROW()-20&lt;=MAX(Data!E:E),ROW()-20,NA())</f>
        <v>47</v>
      </c>
      <c r="B67">
        <f>INDEX(Data!G:G,MATCH(A67,Data!E:E,0))</f>
        <v>11</v>
      </c>
    </row>
    <row r="68" spans="1:2" x14ac:dyDescent="0.25">
      <c r="A68">
        <f>IF(ROW()-20&lt;=MAX(Data!E:E),ROW()-20,NA())</f>
        <v>48</v>
      </c>
      <c r="B68">
        <f>INDEX(Data!G:G,MATCH(A68,Data!E:E,0))</f>
        <v>11</v>
      </c>
    </row>
    <row r="69" spans="1:2" x14ac:dyDescent="0.25">
      <c r="A69">
        <f>IF(ROW()-20&lt;=MAX(Data!E:E),ROW()-20,NA())</f>
        <v>49</v>
      </c>
      <c r="B69">
        <f>INDEX(Data!G:G,MATCH(A69,Data!E:E,0))</f>
        <v>12</v>
      </c>
    </row>
    <row r="70" spans="1:2" x14ac:dyDescent="0.25">
      <c r="A70">
        <f>IF(ROW()-20&lt;=MAX(Data!E:E),ROW()-20,NA())</f>
        <v>50</v>
      </c>
      <c r="B70">
        <f>INDEX(Data!G:G,MATCH(A70,Data!E:E,0))</f>
        <v>12</v>
      </c>
    </row>
    <row r="71" spans="1:2" x14ac:dyDescent="0.25">
      <c r="A71">
        <f>IF(ROW()-20&lt;=MAX(Data!E:E),ROW()-20,NA())</f>
        <v>51</v>
      </c>
      <c r="B71">
        <f>INDEX(Data!G:G,MATCH(A71,Data!E:E,0))</f>
        <v>12</v>
      </c>
    </row>
    <row r="72" spans="1:2" x14ac:dyDescent="0.25">
      <c r="A72">
        <f>IF(ROW()-20&lt;=MAX(Data!E:E),ROW()-20,NA())</f>
        <v>52</v>
      </c>
      <c r="B72">
        <f>INDEX(Data!G:G,MATCH(A72,Data!E:E,0))</f>
        <v>12</v>
      </c>
    </row>
    <row r="73" spans="1:2" x14ac:dyDescent="0.25">
      <c r="A73">
        <f>IF(ROW()-20&lt;=MAX(Data!E:E),ROW()-20,NA())</f>
        <v>53</v>
      </c>
      <c r="B73">
        <f>INDEX(Data!G:G,MATCH(A73,Data!E:E,0))</f>
        <v>12</v>
      </c>
    </row>
  </sheetData>
  <mergeCells count="2">
    <mergeCell ref="F19:F20"/>
    <mergeCell ref="F22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U368"/>
  <sheetViews>
    <sheetView topLeftCell="B1" workbookViewId="0">
      <selection activeCell="M13" sqref="M13"/>
    </sheetView>
  </sheetViews>
  <sheetFormatPr defaultRowHeight="15" x14ac:dyDescent="0.25"/>
  <cols>
    <col min="1" max="1" width="10.140625" bestFit="1" customWidth="1"/>
    <col min="2" max="4" width="10.28515625" customWidth="1"/>
  </cols>
  <sheetData>
    <row r="1" spans="1:21" ht="23.25" x14ac:dyDescent="0.35">
      <c r="A1" s="18" t="s">
        <v>19</v>
      </c>
      <c r="B1" s="19" t="s">
        <v>20</v>
      </c>
      <c r="C1" s="19"/>
      <c r="D1" s="19"/>
      <c r="E1" s="18" t="s">
        <v>21</v>
      </c>
      <c r="F1" s="18" t="s">
        <v>22</v>
      </c>
      <c r="G1" s="18" t="s">
        <v>23</v>
      </c>
      <c r="H1" s="18" t="s">
        <v>24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x14ac:dyDescent="0.25">
      <c r="A2" s="18"/>
      <c r="B2" s="2" t="s">
        <v>0</v>
      </c>
      <c r="C2" s="2" t="s">
        <v>1</v>
      </c>
      <c r="D2" s="2" t="s">
        <v>2</v>
      </c>
      <c r="E2" s="18"/>
      <c r="F2" s="18"/>
      <c r="G2" s="18"/>
      <c r="H2" s="18"/>
    </row>
    <row r="3" spans="1:21" x14ac:dyDescent="0.25">
      <c r="A3" s="1">
        <v>45292</v>
      </c>
      <c r="B3" s="3">
        <v>74</v>
      </c>
      <c r="C3" s="3">
        <v>112</v>
      </c>
      <c r="D3" s="3">
        <v>38</v>
      </c>
      <c r="E3">
        <f>WEEKNUM(A3,2)</f>
        <v>1</v>
      </c>
      <c r="F3">
        <f>WEEKDAY(A3,2)</f>
        <v>1</v>
      </c>
      <c r="G3">
        <f>MONTH(A3)</f>
        <v>1</v>
      </c>
      <c r="H3">
        <f>DAY(A3)</f>
        <v>1</v>
      </c>
    </row>
    <row r="4" spans="1:21" x14ac:dyDescent="0.25">
      <c r="A4" s="1">
        <v>45293</v>
      </c>
      <c r="B4" s="3">
        <v>49</v>
      </c>
      <c r="C4" s="3">
        <v>64</v>
      </c>
      <c r="D4" s="3">
        <v>60</v>
      </c>
      <c r="E4">
        <f t="shared" ref="E4:E67" si="0">WEEKNUM(A4,2)</f>
        <v>1</v>
      </c>
      <c r="F4">
        <f t="shared" ref="F4:F67" si="1">WEEKDAY(A4,2)</f>
        <v>2</v>
      </c>
      <c r="G4">
        <f t="shared" ref="G4:G67" si="2">MONTH(A4)</f>
        <v>1</v>
      </c>
      <c r="H4">
        <f t="shared" ref="H4:H67" si="3">DAY(A4)</f>
        <v>2</v>
      </c>
    </row>
    <row r="5" spans="1:21" x14ac:dyDescent="0.25">
      <c r="A5" s="1">
        <v>45294</v>
      </c>
      <c r="B5" s="3">
        <v>24</v>
      </c>
      <c r="C5" s="3">
        <v>37</v>
      </c>
      <c r="D5" s="3">
        <v>171</v>
      </c>
      <c r="E5">
        <f t="shared" si="0"/>
        <v>1</v>
      </c>
      <c r="F5">
        <f t="shared" si="1"/>
        <v>3</v>
      </c>
      <c r="G5">
        <f t="shared" si="2"/>
        <v>1</v>
      </c>
      <c r="H5">
        <f t="shared" si="3"/>
        <v>3</v>
      </c>
    </row>
    <row r="6" spans="1:21" x14ac:dyDescent="0.25">
      <c r="A6" s="1">
        <v>45295</v>
      </c>
      <c r="B6" s="3">
        <v>59</v>
      </c>
      <c r="C6" s="3">
        <v>90</v>
      </c>
      <c r="D6" s="3">
        <v>76</v>
      </c>
      <c r="E6">
        <f t="shared" si="0"/>
        <v>1</v>
      </c>
      <c r="F6">
        <f t="shared" si="1"/>
        <v>4</v>
      </c>
      <c r="G6">
        <f t="shared" si="2"/>
        <v>1</v>
      </c>
      <c r="H6">
        <f t="shared" si="3"/>
        <v>4</v>
      </c>
    </row>
    <row r="7" spans="1:21" x14ac:dyDescent="0.25">
      <c r="A7" s="1">
        <v>45296</v>
      </c>
      <c r="B7" s="3">
        <v>49</v>
      </c>
      <c r="C7" s="3">
        <v>75</v>
      </c>
      <c r="D7" s="3">
        <v>64</v>
      </c>
      <c r="E7">
        <f t="shared" si="0"/>
        <v>1</v>
      </c>
      <c r="F7">
        <f t="shared" si="1"/>
        <v>5</v>
      </c>
      <c r="G7">
        <f t="shared" si="2"/>
        <v>1</v>
      </c>
      <c r="H7">
        <f t="shared" si="3"/>
        <v>5</v>
      </c>
    </row>
    <row r="8" spans="1:21" x14ac:dyDescent="0.25">
      <c r="A8" s="1">
        <v>45297</v>
      </c>
      <c r="B8" s="3">
        <v>16</v>
      </c>
      <c r="C8" s="3">
        <v>13</v>
      </c>
      <c r="D8" s="3">
        <v>79</v>
      </c>
      <c r="E8">
        <f t="shared" si="0"/>
        <v>1</v>
      </c>
      <c r="F8">
        <f t="shared" si="1"/>
        <v>6</v>
      </c>
      <c r="G8">
        <f t="shared" si="2"/>
        <v>1</v>
      </c>
      <c r="H8">
        <f t="shared" si="3"/>
        <v>6</v>
      </c>
    </row>
    <row r="9" spans="1:21" x14ac:dyDescent="0.25">
      <c r="A9" s="1">
        <v>45298</v>
      </c>
      <c r="B9" s="3">
        <v>6</v>
      </c>
      <c r="C9" s="3">
        <v>9</v>
      </c>
      <c r="D9" s="3">
        <v>81</v>
      </c>
      <c r="E9">
        <f t="shared" si="0"/>
        <v>1</v>
      </c>
      <c r="F9">
        <f t="shared" si="1"/>
        <v>7</v>
      </c>
      <c r="G9">
        <f t="shared" si="2"/>
        <v>1</v>
      </c>
      <c r="H9">
        <f t="shared" si="3"/>
        <v>7</v>
      </c>
    </row>
    <row r="10" spans="1:21" x14ac:dyDescent="0.25">
      <c r="A10" s="1">
        <v>45299</v>
      </c>
      <c r="B10" s="3">
        <v>77</v>
      </c>
      <c r="C10" s="3">
        <v>117</v>
      </c>
      <c r="D10" s="3">
        <v>40</v>
      </c>
      <c r="E10">
        <f t="shared" si="0"/>
        <v>2</v>
      </c>
      <c r="F10">
        <f t="shared" si="1"/>
        <v>1</v>
      </c>
      <c r="G10">
        <f t="shared" si="2"/>
        <v>1</v>
      </c>
      <c r="H10">
        <f t="shared" si="3"/>
        <v>8</v>
      </c>
    </row>
    <row r="11" spans="1:21" x14ac:dyDescent="0.25">
      <c r="A11" s="1">
        <v>45300</v>
      </c>
      <c r="B11" s="3">
        <v>51</v>
      </c>
      <c r="C11" s="3">
        <v>78</v>
      </c>
      <c r="D11" s="3">
        <v>66</v>
      </c>
      <c r="E11">
        <f t="shared" si="0"/>
        <v>2</v>
      </c>
      <c r="F11">
        <f t="shared" si="1"/>
        <v>2</v>
      </c>
      <c r="G11">
        <f t="shared" si="2"/>
        <v>1</v>
      </c>
      <c r="H11">
        <f t="shared" si="3"/>
        <v>9</v>
      </c>
    </row>
    <row r="12" spans="1:21" x14ac:dyDescent="0.25">
      <c r="A12" s="1">
        <v>45301</v>
      </c>
      <c r="B12" s="3">
        <v>25</v>
      </c>
      <c r="C12" s="3">
        <v>26</v>
      </c>
      <c r="D12" s="3">
        <v>175</v>
      </c>
      <c r="E12">
        <f t="shared" si="0"/>
        <v>2</v>
      </c>
      <c r="F12">
        <f t="shared" si="1"/>
        <v>3</v>
      </c>
      <c r="G12">
        <f t="shared" si="2"/>
        <v>1</v>
      </c>
      <c r="H12">
        <f t="shared" si="3"/>
        <v>10</v>
      </c>
    </row>
    <row r="13" spans="1:21" x14ac:dyDescent="0.25">
      <c r="A13" s="1">
        <v>45302</v>
      </c>
      <c r="B13" s="3">
        <v>85</v>
      </c>
      <c r="C13" s="3">
        <v>129</v>
      </c>
      <c r="D13" s="3">
        <v>110</v>
      </c>
      <c r="E13">
        <f t="shared" si="0"/>
        <v>2</v>
      </c>
      <c r="F13">
        <f t="shared" si="1"/>
        <v>4</v>
      </c>
      <c r="G13">
        <f t="shared" si="2"/>
        <v>1</v>
      </c>
      <c r="H13">
        <f t="shared" si="3"/>
        <v>11</v>
      </c>
    </row>
    <row r="14" spans="1:21" x14ac:dyDescent="0.25">
      <c r="A14" s="1">
        <v>45303</v>
      </c>
      <c r="B14" s="3">
        <v>71</v>
      </c>
      <c r="C14" s="3">
        <v>108</v>
      </c>
      <c r="D14" s="3">
        <v>91</v>
      </c>
      <c r="E14">
        <f t="shared" si="0"/>
        <v>2</v>
      </c>
      <c r="F14">
        <f t="shared" si="1"/>
        <v>5</v>
      </c>
      <c r="G14">
        <f t="shared" si="2"/>
        <v>1</v>
      </c>
      <c r="H14">
        <f t="shared" si="3"/>
        <v>12</v>
      </c>
    </row>
    <row r="15" spans="1:21" x14ac:dyDescent="0.25">
      <c r="A15" s="1">
        <v>45304</v>
      </c>
      <c r="B15" s="3">
        <v>23</v>
      </c>
      <c r="C15" s="3">
        <v>36</v>
      </c>
      <c r="D15" s="3">
        <v>119</v>
      </c>
      <c r="E15">
        <f t="shared" si="0"/>
        <v>2</v>
      </c>
      <c r="F15">
        <f t="shared" si="1"/>
        <v>6</v>
      </c>
      <c r="G15">
        <f t="shared" si="2"/>
        <v>1</v>
      </c>
      <c r="H15">
        <f t="shared" si="3"/>
        <v>13</v>
      </c>
    </row>
    <row r="16" spans="1:21" x14ac:dyDescent="0.25">
      <c r="A16" s="1">
        <v>45305</v>
      </c>
      <c r="B16" s="3">
        <v>8</v>
      </c>
      <c r="C16" s="3">
        <v>7</v>
      </c>
      <c r="D16" s="3">
        <v>116</v>
      </c>
      <c r="E16">
        <f t="shared" si="0"/>
        <v>2</v>
      </c>
      <c r="F16">
        <f t="shared" si="1"/>
        <v>7</v>
      </c>
      <c r="G16">
        <f t="shared" si="2"/>
        <v>1</v>
      </c>
      <c r="H16">
        <f t="shared" si="3"/>
        <v>14</v>
      </c>
    </row>
    <row r="17" spans="1:8" x14ac:dyDescent="0.25">
      <c r="A17" s="1">
        <v>45306</v>
      </c>
      <c r="B17" s="3">
        <v>67</v>
      </c>
      <c r="C17" s="3">
        <v>102</v>
      </c>
      <c r="D17" s="3">
        <v>35</v>
      </c>
      <c r="E17">
        <f t="shared" si="0"/>
        <v>3</v>
      </c>
      <c r="F17">
        <f t="shared" si="1"/>
        <v>1</v>
      </c>
      <c r="G17">
        <f t="shared" si="2"/>
        <v>1</v>
      </c>
      <c r="H17">
        <f t="shared" si="3"/>
        <v>15</v>
      </c>
    </row>
    <row r="18" spans="1:8" x14ac:dyDescent="0.25">
      <c r="A18" s="1">
        <v>45307</v>
      </c>
      <c r="B18" s="3">
        <v>44</v>
      </c>
      <c r="C18" s="3">
        <v>68</v>
      </c>
      <c r="D18" s="3">
        <v>58</v>
      </c>
      <c r="E18">
        <f t="shared" si="0"/>
        <v>3</v>
      </c>
      <c r="F18">
        <f t="shared" si="1"/>
        <v>2</v>
      </c>
      <c r="G18">
        <f t="shared" si="2"/>
        <v>1</v>
      </c>
      <c r="H18">
        <f t="shared" si="3"/>
        <v>16</v>
      </c>
    </row>
    <row r="19" spans="1:8" x14ac:dyDescent="0.25">
      <c r="A19" s="1">
        <v>45308</v>
      </c>
      <c r="B19" s="3">
        <v>22</v>
      </c>
      <c r="C19" s="3">
        <v>34</v>
      </c>
      <c r="D19" s="3">
        <v>156</v>
      </c>
      <c r="E19">
        <f t="shared" si="0"/>
        <v>3</v>
      </c>
      <c r="F19">
        <f t="shared" si="1"/>
        <v>3</v>
      </c>
      <c r="G19">
        <f t="shared" si="2"/>
        <v>1</v>
      </c>
      <c r="H19">
        <f t="shared" si="3"/>
        <v>17</v>
      </c>
    </row>
    <row r="20" spans="1:8" x14ac:dyDescent="0.25">
      <c r="A20" s="1">
        <v>45309</v>
      </c>
      <c r="B20" s="3">
        <v>74</v>
      </c>
      <c r="C20" s="3">
        <v>98</v>
      </c>
      <c r="D20" s="3">
        <v>92</v>
      </c>
      <c r="E20">
        <f t="shared" si="0"/>
        <v>3</v>
      </c>
      <c r="F20">
        <f t="shared" si="1"/>
        <v>4</v>
      </c>
      <c r="G20">
        <f t="shared" si="2"/>
        <v>1</v>
      </c>
      <c r="H20">
        <f t="shared" si="3"/>
        <v>18</v>
      </c>
    </row>
    <row r="21" spans="1:8" x14ac:dyDescent="0.25">
      <c r="A21" s="1">
        <v>45310</v>
      </c>
      <c r="B21" s="3">
        <v>61</v>
      </c>
      <c r="C21" s="3">
        <v>94</v>
      </c>
      <c r="D21" s="3">
        <v>80</v>
      </c>
      <c r="E21">
        <f t="shared" si="0"/>
        <v>3</v>
      </c>
      <c r="F21">
        <f t="shared" si="1"/>
        <v>5</v>
      </c>
      <c r="G21">
        <f t="shared" si="2"/>
        <v>1</v>
      </c>
      <c r="H21">
        <f t="shared" si="3"/>
        <v>19</v>
      </c>
    </row>
    <row r="22" spans="1:8" x14ac:dyDescent="0.25">
      <c r="A22" s="1">
        <v>45311</v>
      </c>
      <c r="B22" s="3">
        <v>20</v>
      </c>
      <c r="C22" s="3">
        <v>31</v>
      </c>
      <c r="D22" s="3">
        <v>105</v>
      </c>
      <c r="E22">
        <f t="shared" si="0"/>
        <v>3</v>
      </c>
      <c r="F22">
        <f t="shared" si="1"/>
        <v>6</v>
      </c>
      <c r="G22">
        <f t="shared" si="2"/>
        <v>1</v>
      </c>
      <c r="H22">
        <f t="shared" si="3"/>
        <v>20</v>
      </c>
    </row>
    <row r="23" spans="1:8" x14ac:dyDescent="0.25">
      <c r="A23" s="1">
        <v>45312</v>
      </c>
      <c r="B23" s="3">
        <v>8</v>
      </c>
      <c r="C23" s="3">
        <v>12</v>
      </c>
      <c r="D23" s="3">
        <v>104</v>
      </c>
      <c r="E23">
        <f t="shared" si="0"/>
        <v>3</v>
      </c>
      <c r="F23">
        <f t="shared" si="1"/>
        <v>7</v>
      </c>
      <c r="G23">
        <f t="shared" si="2"/>
        <v>1</v>
      </c>
      <c r="H23">
        <f t="shared" si="3"/>
        <v>21</v>
      </c>
    </row>
    <row r="24" spans="1:8" x14ac:dyDescent="0.25">
      <c r="A24" s="1">
        <v>45313</v>
      </c>
      <c r="B24" s="3">
        <v>77</v>
      </c>
      <c r="C24" s="3">
        <v>104</v>
      </c>
      <c r="D24" s="3">
        <v>37</v>
      </c>
      <c r="E24">
        <f t="shared" si="0"/>
        <v>4</v>
      </c>
      <c r="F24">
        <f t="shared" si="1"/>
        <v>1</v>
      </c>
      <c r="G24">
        <f t="shared" si="2"/>
        <v>1</v>
      </c>
      <c r="H24">
        <f t="shared" si="3"/>
        <v>22</v>
      </c>
    </row>
    <row r="25" spans="1:8" x14ac:dyDescent="0.25">
      <c r="A25" s="1">
        <v>45314</v>
      </c>
      <c r="B25" s="3">
        <v>51</v>
      </c>
      <c r="C25" s="3">
        <v>78</v>
      </c>
      <c r="D25" s="3">
        <v>66</v>
      </c>
      <c r="E25">
        <f t="shared" si="0"/>
        <v>4</v>
      </c>
      <c r="F25">
        <f t="shared" si="1"/>
        <v>2</v>
      </c>
      <c r="G25">
        <f t="shared" si="2"/>
        <v>1</v>
      </c>
      <c r="H25">
        <f t="shared" si="3"/>
        <v>23</v>
      </c>
    </row>
    <row r="26" spans="1:8" x14ac:dyDescent="0.25">
      <c r="A26" s="1">
        <v>45315</v>
      </c>
      <c r="B26" s="3">
        <v>25</v>
      </c>
      <c r="C26" s="3">
        <v>39</v>
      </c>
      <c r="D26" s="3">
        <v>178</v>
      </c>
      <c r="E26">
        <f t="shared" si="0"/>
        <v>4</v>
      </c>
      <c r="F26">
        <f t="shared" si="1"/>
        <v>3</v>
      </c>
      <c r="G26">
        <f t="shared" si="2"/>
        <v>1</v>
      </c>
      <c r="H26">
        <f t="shared" si="3"/>
        <v>24</v>
      </c>
    </row>
    <row r="27" spans="1:8" x14ac:dyDescent="0.25">
      <c r="A27" s="1">
        <v>45316</v>
      </c>
      <c r="B27" s="3">
        <v>76</v>
      </c>
      <c r="C27" s="3">
        <v>115</v>
      </c>
      <c r="D27" s="3">
        <v>96</v>
      </c>
      <c r="E27">
        <f t="shared" si="0"/>
        <v>4</v>
      </c>
      <c r="F27">
        <f t="shared" si="1"/>
        <v>4</v>
      </c>
      <c r="G27">
        <f t="shared" si="2"/>
        <v>1</v>
      </c>
      <c r="H27">
        <f t="shared" si="3"/>
        <v>25</v>
      </c>
    </row>
    <row r="28" spans="1:8" x14ac:dyDescent="0.25">
      <c r="A28" s="1">
        <v>45317</v>
      </c>
      <c r="B28" s="3">
        <v>63</v>
      </c>
      <c r="C28" s="3">
        <v>80</v>
      </c>
      <c r="D28" s="3">
        <v>77</v>
      </c>
      <c r="E28">
        <f t="shared" si="0"/>
        <v>4</v>
      </c>
      <c r="F28">
        <f t="shared" si="1"/>
        <v>5</v>
      </c>
      <c r="G28">
        <f t="shared" si="2"/>
        <v>1</v>
      </c>
      <c r="H28">
        <f t="shared" si="3"/>
        <v>26</v>
      </c>
    </row>
    <row r="29" spans="1:8" x14ac:dyDescent="0.25">
      <c r="A29" s="1">
        <v>45318</v>
      </c>
      <c r="B29" s="3">
        <v>20</v>
      </c>
      <c r="C29" s="3">
        <v>32</v>
      </c>
      <c r="D29" s="3">
        <v>106</v>
      </c>
      <c r="E29">
        <f t="shared" si="0"/>
        <v>4</v>
      </c>
      <c r="F29">
        <f t="shared" si="1"/>
        <v>6</v>
      </c>
      <c r="G29">
        <f t="shared" si="2"/>
        <v>1</v>
      </c>
      <c r="H29">
        <f t="shared" si="3"/>
        <v>27</v>
      </c>
    </row>
    <row r="30" spans="1:8" x14ac:dyDescent="0.25">
      <c r="A30" s="1">
        <v>45319</v>
      </c>
      <c r="B30" s="3">
        <v>8</v>
      </c>
      <c r="C30" s="3">
        <v>12</v>
      </c>
      <c r="D30" s="3">
        <v>104</v>
      </c>
      <c r="E30">
        <f t="shared" si="0"/>
        <v>4</v>
      </c>
      <c r="F30">
        <f t="shared" si="1"/>
        <v>7</v>
      </c>
      <c r="G30">
        <f t="shared" si="2"/>
        <v>1</v>
      </c>
      <c r="H30">
        <f t="shared" si="3"/>
        <v>28</v>
      </c>
    </row>
    <row r="31" spans="1:8" x14ac:dyDescent="0.25">
      <c r="A31" s="1">
        <v>45320</v>
      </c>
      <c r="B31" s="3">
        <v>79</v>
      </c>
      <c r="C31" s="3">
        <v>120</v>
      </c>
      <c r="D31" s="3">
        <v>41</v>
      </c>
      <c r="E31">
        <f t="shared" si="0"/>
        <v>5</v>
      </c>
      <c r="F31">
        <f t="shared" si="1"/>
        <v>1</v>
      </c>
      <c r="G31">
        <f t="shared" si="2"/>
        <v>1</v>
      </c>
      <c r="H31">
        <f t="shared" si="3"/>
        <v>29</v>
      </c>
    </row>
    <row r="32" spans="1:8" x14ac:dyDescent="0.25">
      <c r="A32" s="1">
        <v>45321</v>
      </c>
      <c r="B32" s="3">
        <v>52</v>
      </c>
      <c r="C32" s="3">
        <v>67</v>
      </c>
      <c r="D32" s="3">
        <v>65</v>
      </c>
      <c r="E32">
        <f t="shared" si="0"/>
        <v>5</v>
      </c>
      <c r="F32">
        <f t="shared" si="1"/>
        <v>2</v>
      </c>
      <c r="G32">
        <f t="shared" si="2"/>
        <v>1</v>
      </c>
      <c r="H32">
        <f t="shared" si="3"/>
        <v>30</v>
      </c>
    </row>
    <row r="33" spans="1:8" x14ac:dyDescent="0.25">
      <c r="A33" s="1">
        <v>45322</v>
      </c>
      <c r="B33" s="3">
        <v>26</v>
      </c>
      <c r="C33" s="3">
        <v>40</v>
      </c>
      <c r="D33" s="3">
        <v>184</v>
      </c>
      <c r="E33">
        <f t="shared" si="0"/>
        <v>5</v>
      </c>
      <c r="F33">
        <f t="shared" si="1"/>
        <v>3</v>
      </c>
      <c r="G33">
        <f t="shared" si="2"/>
        <v>1</v>
      </c>
      <c r="H33">
        <f t="shared" si="3"/>
        <v>31</v>
      </c>
    </row>
    <row r="34" spans="1:8" x14ac:dyDescent="0.25">
      <c r="A34" s="1">
        <v>45323</v>
      </c>
      <c r="B34" s="3">
        <v>60</v>
      </c>
      <c r="C34" s="3">
        <v>92</v>
      </c>
      <c r="D34" s="3">
        <v>77</v>
      </c>
      <c r="E34">
        <f t="shared" si="0"/>
        <v>5</v>
      </c>
      <c r="F34">
        <f t="shared" si="1"/>
        <v>4</v>
      </c>
      <c r="G34">
        <f t="shared" si="2"/>
        <v>2</v>
      </c>
      <c r="H34">
        <f t="shared" si="3"/>
        <v>1</v>
      </c>
    </row>
    <row r="35" spans="1:8" x14ac:dyDescent="0.25">
      <c r="A35" s="1">
        <v>45324</v>
      </c>
      <c r="B35" s="3">
        <v>50</v>
      </c>
      <c r="C35" s="3">
        <v>76</v>
      </c>
      <c r="D35" s="3">
        <v>64</v>
      </c>
      <c r="E35">
        <f t="shared" si="0"/>
        <v>5</v>
      </c>
      <c r="F35">
        <f t="shared" si="1"/>
        <v>5</v>
      </c>
      <c r="G35">
        <f t="shared" si="2"/>
        <v>2</v>
      </c>
      <c r="H35">
        <f t="shared" si="3"/>
        <v>2</v>
      </c>
    </row>
    <row r="36" spans="1:8" x14ac:dyDescent="0.25">
      <c r="A36" s="1">
        <v>45325</v>
      </c>
      <c r="B36" s="3">
        <v>16</v>
      </c>
      <c r="C36" s="3">
        <v>24</v>
      </c>
      <c r="D36" s="3">
        <v>85</v>
      </c>
      <c r="E36">
        <f t="shared" si="0"/>
        <v>5</v>
      </c>
      <c r="F36">
        <f t="shared" si="1"/>
        <v>6</v>
      </c>
      <c r="G36">
        <f t="shared" si="2"/>
        <v>2</v>
      </c>
      <c r="H36">
        <f t="shared" si="3"/>
        <v>3</v>
      </c>
    </row>
    <row r="37" spans="1:8" x14ac:dyDescent="0.25">
      <c r="A37" s="1">
        <v>45326</v>
      </c>
      <c r="B37" s="3">
        <v>6</v>
      </c>
      <c r="C37" s="3">
        <v>10</v>
      </c>
      <c r="D37" s="3">
        <v>84</v>
      </c>
      <c r="E37">
        <f t="shared" si="0"/>
        <v>5</v>
      </c>
      <c r="F37">
        <f t="shared" si="1"/>
        <v>7</v>
      </c>
      <c r="G37">
        <f t="shared" si="2"/>
        <v>2</v>
      </c>
      <c r="H37">
        <f t="shared" si="3"/>
        <v>4</v>
      </c>
    </row>
    <row r="38" spans="1:8" x14ac:dyDescent="0.25">
      <c r="A38" s="1">
        <v>45327</v>
      </c>
      <c r="B38" s="3">
        <v>86</v>
      </c>
      <c r="C38" s="3">
        <v>131</v>
      </c>
      <c r="D38" s="3">
        <v>44</v>
      </c>
      <c r="E38">
        <f t="shared" si="0"/>
        <v>6</v>
      </c>
      <c r="F38">
        <f t="shared" si="1"/>
        <v>1</v>
      </c>
      <c r="G38">
        <f t="shared" si="2"/>
        <v>2</v>
      </c>
      <c r="H38">
        <f t="shared" si="3"/>
        <v>5</v>
      </c>
    </row>
    <row r="39" spans="1:8" x14ac:dyDescent="0.25">
      <c r="A39" s="1">
        <v>45328</v>
      </c>
      <c r="B39" s="3">
        <v>57</v>
      </c>
      <c r="C39" s="3">
        <v>87</v>
      </c>
      <c r="D39" s="3">
        <v>74</v>
      </c>
      <c r="E39">
        <f t="shared" si="0"/>
        <v>6</v>
      </c>
      <c r="F39">
        <f t="shared" si="1"/>
        <v>2</v>
      </c>
      <c r="G39">
        <f t="shared" si="2"/>
        <v>2</v>
      </c>
      <c r="H39">
        <f t="shared" si="3"/>
        <v>6</v>
      </c>
    </row>
    <row r="40" spans="1:8" x14ac:dyDescent="0.25">
      <c r="A40" s="1">
        <v>45329</v>
      </c>
      <c r="B40" s="3">
        <v>28</v>
      </c>
      <c r="C40" s="3">
        <v>36</v>
      </c>
      <c r="D40" s="3">
        <v>195</v>
      </c>
      <c r="E40">
        <f t="shared" si="0"/>
        <v>6</v>
      </c>
      <c r="F40">
        <f t="shared" si="1"/>
        <v>3</v>
      </c>
      <c r="G40">
        <f t="shared" si="2"/>
        <v>2</v>
      </c>
      <c r="H40">
        <f t="shared" si="3"/>
        <v>7</v>
      </c>
    </row>
    <row r="41" spans="1:8" x14ac:dyDescent="0.25">
      <c r="A41" s="1">
        <v>45330</v>
      </c>
      <c r="B41" s="3">
        <v>88</v>
      </c>
      <c r="C41" s="3">
        <v>133</v>
      </c>
      <c r="D41" s="3">
        <v>112</v>
      </c>
      <c r="E41">
        <f t="shared" si="0"/>
        <v>6</v>
      </c>
      <c r="F41">
        <f t="shared" si="1"/>
        <v>4</v>
      </c>
      <c r="G41">
        <f t="shared" si="2"/>
        <v>2</v>
      </c>
      <c r="H41">
        <f t="shared" si="3"/>
        <v>8</v>
      </c>
    </row>
    <row r="42" spans="1:8" x14ac:dyDescent="0.25">
      <c r="A42" s="1">
        <v>45331</v>
      </c>
      <c r="B42" s="3">
        <v>72</v>
      </c>
      <c r="C42" s="3">
        <v>111</v>
      </c>
      <c r="D42" s="3">
        <v>94</v>
      </c>
      <c r="E42">
        <f t="shared" si="0"/>
        <v>6</v>
      </c>
      <c r="F42">
        <f t="shared" si="1"/>
        <v>5</v>
      </c>
      <c r="G42">
        <f t="shared" si="2"/>
        <v>2</v>
      </c>
      <c r="H42">
        <f t="shared" si="3"/>
        <v>9</v>
      </c>
    </row>
    <row r="43" spans="1:8" x14ac:dyDescent="0.25">
      <c r="A43" s="1">
        <v>45332</v>
      </c>
      <c r="B43" s="3">
        <v>24</v>
      </c>
      <c r="C43" s="3">
        <v>36</v>
      </c>
      <c r="D43" s="3">
        <v>122</v>
      </c>
      <c r="E43">
        <f t="shared" si="0"/>
        <v>6</v>
      </c>
      <c r="F43">
        <f t="shared" si="1"/>
        <v>6</v>
      </c>
      <c r="G43">
        <f t="shared" si="2"/>
        <v>2</v>
      </c>
      <c r="H43">
        <f t="shared" si="3"/>
        <v>10</v>
      </c>
    </row>
    <row r="44" spans="1:8" x14ac:dyDescent="0.25">
      <c r="A44" s="1">
        <v>45333</v>
      </c>
      <c r="B44" s="3">
        <v>9</v>
      </c>
      <c r="C44" s="3">
        <v>10</v>
      </c>
      <c r="D44" s="3">
        <v>120</v>
      </c>
      <c r="E44">
        <f t="shared" si="0"/>
        <v>6</v>
      </c>
      <c r="F44">
        <f t="shared" si="1"/>
        <v>7</v>
      </c>
      <c r="G44">
        <f t="shared" si="2"/>
        <v>2</v>
      </c>
      <c r="H44">
        <f t="shared" si="3"/>
        <v>11</v>
      </c>
    </row>
    <row r="45" spans="1:8" x14ac:dyDescent="0.25">
      <c r="A45" s="1">
        <v>45334</v>
      </c>
      <c r="B45" s="3">
        <v>94</v>
      </c>
      <c r="C45" s="3">
        <v>143</v>
      </c>
      <c r="D45" s="3">
        <v>48</v>
      </c>
      <c r="E45">
        <f t="shared" si="0"/>
        <v>7</v>
      </c>
      <c r="F45">
        <f t="shared" si="1"/>
        <v>1</v>
      </c>
      <c r="G45">
        <f t="shared" si="2"/>
        <v>2</v>
      </c>
      <c r="H45">
        <f t="shared" si="3"/>
        <v>12</v>
      </c>
    </row>
    <row r="46" spans="1:8" x14ac:dyDescent="0.25">
      <c r="A46" s="1">
        <v>45335</v>
      </c>
      <c r="B46" s="3">
        <v>62</v>
      </c>
      <c r="C46" s="3">
        <v>95</v>
      </c>
      <c r="D46" s="3">
        <v>80</v>
      </c>
      <c r="E46">
        <f t="shared" si="0"/>
        <v>7</v>
      </c>
      <c r="F46">
        <f t="shared" si="1"/>
        <v>2</v>
      </c>
      <c r="G46">
        <f t="shared" si="2"/>
        <v>2</v>
      </c>
      <c r="H46">
        <f t="shared" si="3"/>
        <v>13</v>
      </c>
    </row>
    <row r="47" spans="1:8" x14ac:dyDescent="0.25">
      <c r="A47" s="1">
        <v>45336</v>
      </c>
      <c r="B47" s="3">
        <v>31</v>
      </c>
      <c r="C47" s="3">
        <v>47</v>
      </c>
      <c r="D47" s="3">
        <v>217</v>
      </c>
      <c r="E47">
        <f t="shared" si="0"/>
        <v>7</v>
      </c>
      <c r="F47">
        <f t="shared" si="1"/>
        <v>3</v>
      </c>
      <c r="G47">
        <f t="shared" si="2"/>
        <v>2</v>
      </c>
      <c r="H47">
        <f t="shared" si="3"/>
        <v>14</v>
      </c>
    </row>
    <row r="48" spans="1:8" x14ac:dyDescent="0.25">
      <c r="A48" s="1">
        <v>45337</v>
      </c>
      <c r="B48" s="3">
        <v>65</v>
      </c>
      <c r="C48" s="3">
        <v>91</v>
      </c>
      <c r="D48" s="3">
        <v>82</v>
      </c>
      <c r="E48">
        <f t="shared" si="0"/>
        <v>7</v>
      </c>
      <c r="F48">
        <f t="shared" si="1"/>
        <v>4</v>
      </c>
      <c r="G48">
        <f t="shared" si="2"/>
        <v>2</v>
      </c>
      <c r="H48">
        <f t="shared" si="3"/>
        <v>15</v>
      </c>
    </row>
    <row r="49" spans="1:8" x14ac:dyDescent="0.25">
      <c r="A49" s="1">
        <v>45338</v>
      </c>
      <c r="B49" s="3">
        <v>54</v>
      </c>
      <c r="C49" s="3">
        <v>83</v>
      </c>
      <c r="D49" s="3">
        <v>70</v>
      </c>
      <c r="E49">
        <f t="shared" si="0"/>
        <v>7</v>
      </c>
      <c r="F49">
        <f t="shared" si="1"/>
        <v>5</v>
      </c>
      <c r="G49">
        <f t="shared" si="2"/>
        <v>2</v>
      </c>
      <c r="H49">
        <f t="shared" si="3"/>
        <v>16</v>
      </c>
    </row>
    <row r="50" spans="1:8" x14ac:dyDescent="0.25">
      <c r="A50" s="1">
        <v>45339</v>
      </c>
      <c r="B50" s="3">
        <v>18</v>
      </c>
      <c r="C50" s="3">
        <v>28</v>
      </c>
      <c r="D50" s="3">
        <v>92</v>
      </c>
      <c r="E50">
        <f t="shared" si="0"/>
        <v>7</v>
      </c>
      <c r="F50">
        <f t="shared" si="1"/>
        <v>6</v>
      </c>
      <c r="G50">
        <f t="shared" si="2"/>
        <v>2</v>
      </c>
      <c r="H50">
        <f t="shared" si="3"/>
        <v>17</v>
      </c>
    </row>
    <row r="51" spans="1:8" x14ac:dyDescent="0.25">
      <c r="A51" s="1">
        <v>45340</v>
      </c>
      <c r="B51" s="3">
        <v>7</v>
      </c>
      <c r="C51" s="3">
        <v>11</v>
      </c>
      <c r="D51" s="3">
        <v>90</v>
      </c>
      <c r="E51">
        <f t="shared" si="0"/>
        <v>7</v>
      </c>
      <c r="F51">
        <f t="shared" si="1"/>
        <v>7</v>
      </c>
      <c r="G51">
        <f t="shared" si="2"/>
        <v>2</v>
      </c>
      <c r="H51">
        <f t="shared" si="3"/>
        <v>18</v>
      </c>
    </row>
    <row r="52" spans="1:8" x14ac:dyDescent="0.25">
      <c r="A52" s="1">
        <v>45341</v>
      </c>
      <c r="B52" s="3">
        <v>86</v>
      </c>
      <c r="C52" s="3">
        <v>116</v>
      </c>
      <c r="D52" s="3">
        <v>41</v>
      </c>
      <c r="E52">
        <f t="shared" si="0"/>
        <v>8</v>
      </c>
      <c r="F52">
        <f t="shared" si="1"/>
        <v>1</v>
      </c>
      <c r="G52">
        <f t="shared" si="2"/>
        <v>2</v>
      </c>
      <c r="H52">
        <f t="shared" si="3"/>
        <v>19</v>
      </c>
    </row>
    <row r="53" spans="1:8" x14ac:dyDescent="0.25">
      <c r="A53" s="1">
        <v>45342</v>
      </c>
      <c r="B53" s="3">
        <v>57</v>
      </c>
      <c r="C53" s="3">
        <v>87</v>
      </c>
      <c r="D53" s="3">
        <v>74</v>
      </c>
      <c r="E53">
        <f t="shared" si="0"/>
        <v>8</v>
      </c>
      <c r="F53">
        <f t="shared" si="1"/>
        <v>2</v>
      </c>
      <c r="G53">
        <f t="shared" si="2"/>
        <v>2</v>
      </c>
      <c r="H53">
        <f t="shared" si="3"/>
        <v>20</v>
      </c>
    </row>
    <row r="54" spans="1:8" x14ac:dyDescent="0.25">
      <c r="A54" s="1">
        <v>45343</v>
      </c>
      <c r="B54" s="3">
        <v>28</v>
      </c>
      <c r="C54" s="3">
        <v>44</v>
      </c>
      <c r="D54" s="3">
        <v>200</v>
      </c>
      <c r="E54">
        <f t="shared" si="0"/>
        <v>8</v>
      </c>
      <c r="F54">
        <f t="shared" si="1"/>
        <v>3</v>
      </c>
      <c r="G54">
        <f t="shared" si="2"/>
        <v>2</v>
      </c>
      <c r="H54">
        <f t="shared" si="3"/>
        <v>21</v>
      </c>
    </row>
    <row r="55" spans="1:8" x14ac:dyDescent="0.25">
      <c r="A55" s="1">
        <v>45344</v>
      </c>
      <c r="B55" s="3">
        <v>85</v>
      </c>
      <c r="C55" s="3">
        <v>130</v>
      </c>
      <c r="D55" s="3">
        <v>110</v>
      </c>
      <c r="E55">
        <f t="shared" si="0"/>
        <v>8</v>
      </c>
      <c r="F55">
        <f t="shared" si="1"/>
        <v>4</v>
      </c>
      <c r="G55">
        <f t="shared" si="2"/>
        <v>2</v>
      </c>
      <c r="H55">
        <f t="shared" si="3"/>
        <v>22</v>
      </c>
    </row>
    <row r="56" spans="1:8" x14ac:dyDescent="0.25">
      <c r="A56" s="1">
        <v>45345</v>
      </c>
      <c r="B56" s="3">
        <v>71</v>
      </c>
      <c r="C56" s="3">
        <v>93</v>
      </c>
      <c r="D56" s="3">
        <v>88</v>
      </c>
      <c r="E56">
        <f t="shared" si="0"/>
        <v>8</v>
      </c>
      <c r="F56">
        <f t="shared" si="1"/>
        <v>5</v>
      </c>
      <c r="G56">
        <f t="shared" si="2"/>
        <v>2</v>
      </c>
      <c r="H56">
        <f t="shared" si="3"/>
        <v>23</v>
      </c>
    </row>
    <row r="57" spans="1:8" x14ac:dyDescent="0.25">
      <c r="A57" s="1">
        <v>45346</v>
      </c>
      <c r="B57" s="3">
        <v>24</v>
      </c>
      <c r="C57" s="3">
        <v>36</v>
      </c>
      <c r="D57" s="3">
        <v>120</v>
      </c>
      <c r="E57">
        <f t="shared" si="0"/>
        <v>8</v>
      </c>
      <c r="F57">
        <f t="shared" si="1"/>
        <v>6</v>
      </c>
      <c r="G57">
        <f t="shared" si="2"/>
        <v>2</v>
      </c>
      <c r="H57">
        <f t="shared" si="3"/>
        <v>24</v>
      </c>
    </row>
    <row r="58" spans="1:8" x14ac:dyDescent="0.25">
      <c r="A58" s="1">
        <v>45347</v>
      </c>
      <c r="B58" s="3">
        <v>8</v>
      </c>
      <c r="C58" s="3">
        <v>14</v>
      </c>
      <c r="D58" s="3">
        <v>118</v>
      </c>
      <c r="E58">
        <f t="shared" si="0"/>
        <v>8</v>
      </c>
      <c r="F58">
        <f t="shared" si="1"/>
        <v>7</v>
      </c>
      <c r="G58">
        <f t="shared" si="2"/>
        <v>2</v>
      </c>
      <c r="H58">
        <f t="shared" si="3"/>
        <v>25</v>
      </c>
    </row>
    <row r="59" spans="1:8" x14ac:dyDescent="0.25">
      <c r="A59" s="1">
        <v>45348</v>
      </c>
      <c r="B59" s="3">
        <v>77</v>
      </c>
      <c r="C59" s="3">
        <v>118</v>
      </c>
      <c r="D59" s="3">
        <v>41</v>
      </c>
      <c r="E59">
        <f t="shared" si="0"/>
        <v>9</v>
      </c>
      <c r="F59">
        <f t="shared" si="1"/>
        <v>1</v>
      </c>
      <c r="G59">
        <f t="shared" si="2"/>
        <v>2</v>
      </c>
      <c r="H59">
        <f t="shared" si="3"/>
        <v>26</v>
      </c>
    </row>
    <row r="60" spans="1:8" x14ac:dyDescent="0.25">
      <c r="A60" s="1">
        <v>45349</v>
      </c>
      <c r="B60" s="3">
        <v>52</v>
      </c>
      <c r="C60" s="3">
        <v>72</v>
      </c>
      <c r="D60" s="3">
        <v>65</v>
      </c>
      <c r="E60">
        <f t="shared" si="0"/>
        <v>9</v>
      </c>
      <c r="F60">
        <f t="shared" si="1"/>
        <v>2</v>
      </c>
      <c r="G60">
        <f t="shared" si="2"/>
        <v>2</v>
      </c>
      <c r="H60">
        <f t="shared" si="3"/>
        <v>27</v>
      </c>
    </row>
    <row r="61" spans="1:8" x14ac:dyDescent="0.25">
      <c r="A61" s="1">
        <v>45350</v>
      </c>
      <c r="B61" s="3">
        <v>25</v>
      </c>
      <c r="C61" s="3">
        <v>39</v>
      </c>
      <c r="D61" s="3">
        <v>178</v>
      </c>
      <c r="E61">
        <f t="shared" si="0"/>
        <v>9</v>
      </c>
      <c r="F61">
        <f t="shared" si="1"/>
        <v>3</v>
      </c>
      <c r="G61">
        <f t="shared" si="2"/>
        <v>2</v>
      </c>
      <c r="H61">
        <f t="shared" si="3"/>
        <v>28</v>
      </c>
    </row>
    <row r="62" spans="1:8" x14ac:dyDescent="0.25">
      <c r="A62" s="1">
        <v>45351</v>
      </c>
      <c r="B62" s="3">
        <v>88</v>
      </c>
      <c r="C62" s="3">
        <v>134</v>
      </c>
      <c r="D62" s="3">
        <v>113</v>
      </c>
      <c r="E62">
        <f t="shared" si="0"/>
        <v>9</v>
      </c>
      <c r="F62">
        <f t="shared" si="1"/>
        <v>4</v>
      </c>
      <c r="G62">
        <f t="shared" si="2"/>
        <v>2</v>
      </c>
      <c r="H62">
        <f t="shared" si="3"/>
        <v>29</v>
      </c>
    </row>
    <row r="63" spans="1:8" x14ac:dyDescent="0.25">
      <c r="A63" s="1">
        <v>45352</v>
      </c>
      <c r="B63" s="3">
        <v>73</v>
      </c>
      <c r="C63" s="3">
        <v>112</v>
      </c>
      <c r="D63" s="3">
        <v>94</v>
      </c>
      <c r="E63">
        <f t="shared" si="0"/>
        <v>9</v>
      </c>
      <c r="F63">
        <f t="shared" si="1"/>
        <v>5</v>
      </c>
      <c r="G63">
        <f t="shared" si="2"/>
        <v>3</v>
      </c>
      <c r="H63">
        <f t="shared" si="3"/>
        <v>1</v>
      </c>
    </row>
    <row r="64" spans="1:8" x14ac:dyDescent="0.25">
      <c r="A64" s="1">
        <v>45353</v>
      </c>
      <c r="B64" s="3">
        <v>24</v>
      </c>
      <c r="C64" s="3">
        <v>31</v>
      </c>
      <c r="D64" s="3">
        <v>120</v>
      </c>
      <c r="E64">
        <f t="shared" si="0"/>
        <v>9</v>
      </c>
      <c r="F64">
        <f t="shared" si="1"/>
        <v>6</v>
      </c>
      <c r="G64">
        <f t="shared" si="2"/>
        <v>3</v>
      </c>
      <c r="H64">
        <f t="shared" si="3"/>
        <v>2</v>
      </c>
    </row>
    <row r="65" spans="1:8" x14ac:dyDescent="0.25">
      <c r="A65" s="1">
        <v>45354</v>
      </c>
      <c r="B65" s="3">
        <v>9</v>
      </c>
      <c r="C65" s="3">
        <v>14</v>
      </c>
      <c r="D65" s="3">
        <v>121</v>
      </c>
      <c r="E65">
        <f t="shared" si="0"/>
        <v>9</v>
      </c>
      <c r="F65">
        <f t="shared" si="1"/>
        <v>7</v>
      </c>
      <c r="G65">
        <f t="shared" si="2"/>
        <v>3</v>
      </c>
      <c r="H65">
        <f t="shared" si="3"/>
        <v>3</v>
      </c>
    </row>
    <row r="66" spans="1:8" x14ac:dyDescent="0.25">
      <c r="A66" s="1">
        <v>45355</v>
      </c>
      <c r="B66" s="3">
        <v>22</v>
      </c>
      <c r="C66" s="3">
        <v>34</v>
      </c>
      <c r="D66" s="3">
        <v>12</v>
      </c>
      <c r="E66">
        <f t="shared" si="0"/>
        <v>10</v>
      </c>
      <c r="F66">
        <f t="shared" si="1"/>
        <v>1</v>
      </c>
      <c r="G66">
        <f t="shared" si="2"/>
        <v>3</v>
      </c>
      <c r="H66">
        <f t="shared" si="3"/>
        <v>4</v>
      </c>
    </row>
    <row r="67" spans="1:8" x14ac:dyDescent="0.25">
      <c r="A67" s="1">
        <v>45356</v>
      </c>
      <c r="B67" s="3">
        <v>14</v>
      </c>
      <c r="C67" s="3">
        <v>22</v>
      </c>
      <c r="D67" s="3">
        <v>19</v>
      </c>
      <c r="E67">
        <f t="shared" si="0"/>
        <v>10</v>
      </c>
      <c r="F67">
        <f t="shared" si="1"/>
        <v>2</v>
      </c>
      <c r="G67">
        <f t="shared" si="2"/>
        <v>3</v>
      </c>
      <c r="H67">
        <f t="shared" si="3"/>
        <v>5</v>
      </c>
    </row>
    <row r="68" spans="1:8" x14ac:dyDescent="0.25">
      <c r="A68" s="1">
        <v>45357</v>
      </c>
      <c r="B68" s="3">
        <v>7</v>
      </c>
      <c r="C68" s="3">
        <v>1</v>
      </c>
      <c r="D68" s="3">
        <v>47</v>
      </c>
      <c r="E68">
        <f t="shared" ref="E68:E131" si="4">WEEKNUM(A68,2)</f>
        <v>10</v>
      </c>
      <c r="F68">
        <f t="shared" ref="F68:F131" si="5">WEEKDAY(A68,2)</f>
        <v>3</v>
      </c>
      <c r="G68">
        <f t="shared" ref="G68:G131" si="6">MONTH(A68)</f>
        <v>3</v>
      </c>
      <c r="H68">
        <f t="shared" ref="H68:H131" si="7">DAY(A68)</f>
        <v>6</v>
      </c>
    </row>
    <row r="69" spans="1:8" x14ac:dyDescent="0.25">
      <c r="A69" s="1">
        <v>45358</v>
      </c>
      <c r="B69" s="3">
        <v>18</v>
      </c>
      <c r="C69" s="3">
        <v>28</v>
      </c>
      <c r="D69" s="3">
        <v>24</v>
      </c>
      <c r="E69">
        <f t="shared" si="4"/>
        <v>10</v>
      </c>
      <c r="F69">
        <f t="shared" si="5"/>
        <v>4</v>
      </c>
      <c r="G69">
        <f t="shared" si="6"/>
        <v>3</v>
      </c>
      <c r="H69">
        <f t="shared" si="7"/>
        <v>7</v>
      </c>
    </row>
    <row r="70" spans="1:8" x14ac:dyDescent="0.25">
      <c r="A70" s="1">
        <v>45359</v>
      </c>
      <c r="B70" s="3">
        <v>15</v>
      </c>
      <c r="C70" s="3">
        <v>23</v>
      </c>
      <c r="D70" s="3">
        <v>20</v>
      </c>
      <c r="E70">
        <f t="shared" si="4"/>
        <v>10</v>
      </c>
      <c r="F70">
        <f t="shared" si="5"/>
        <v>5</v>
      </c>
      <c r="G70">
        <f t="shared" si="6"/>
        <v>3</v>
      </c>
      <c r="H70">
        <f t="shared" si="7"/>
        <v>8</v>
      </c>
    </row>
    <row r="71" spans="1:8" x14ac:dyDescent="0.25">
      <c r="A71" s="1">
        <v>45360</v>
      </c>
      <c r="B71" s="3">
        <v>4</v>
      </c>
      <c r="C71" s="3">
        <v>8</v>
      </c>
      <c r="D71" s="3">
        <v>26</v>
      </c>
      <c r="E71">
        <f t="shared" si="4"/>
        <v>10</v>
      </c>
      <c r="F71">
        <f t="shared" si="5"/>
        <v>6</v>
      </c>
      <c r="G71">
        <f t="shared" si="6"/>
        <v>3</v>
      </c>
      <c r="H71">
        <f t="shared" si="7"/>
        <v>9</v>
      </c>
    </row>
    <row r="72" spans="1:8" x14ac:dyDescent="0.25">
      <c r="A72" s="1">
        <v>45361</v>
      </c>
      <c r="B72" s="3">
        <v>1</v>
      </c>
      <c r="C72" s="3">
        <v>57</v>
      </c>
      <c r="D72" s="3">
        <v>20</v>
      </c>
      <c r="E72">
        <f t="shared" si="4"/>
        <v>10</v>
      </c>
      <c r="F72">
        <f t="shared" si="5"/>
        <v>7</v>
      </c>
      <c r="G72">
        <f t="shared" si="6"/>
        <v>3</v>
      </c>
      <c r="H72">
        <f t="shared" si="7"/>
        <v>10</v>
      </c>
    </row>
    <row r="73" spans="1:8" x14ac:dyDescent="0.25">
      <c r="A73" s="1">
        <v>45362</v>
      </c>
      <c r="B73" s="3">
        <v>18</v>
      </c>
      <c r="C73" s="3">
        <v>28</v>
      </c>
      <c r="D73" s="3">
        <v>9</v>
      </c>
      <c r="E73">
        <f t="shared" si="4"/>
        <v>11</v>
      </c>
      <c r="F73">
        <f t="shared" si="5"/>
        <v>1</v>
      </c>
      <c r="G73">
        <f t="shared" si="6"/>
        <v>3</v>
      </c>
      <c r="H73">
        <f t="shared" si="7"/>
        <v>11</v>
      </c>
    </row>
    <row r="74" spans="1:8" x14ac:dyDescent="0.25">
      <c r="A74" s="1">
        <v>45363</v>
      </c>
      <c r="B74" s="3">
        <v>12</v>
      </c>
      <c r="C74" s="3">
        <v>18</v>
      </c>
      <c r="D74" s="3">
        <v>15</v>
      </c>
      <c r="E74">
        <f t="shared" si="4"/>
        <v>11</v>
      </c>
      <c r="F74">
        <f t="shared" si="5"/>
        <v>2</v>
      </c>
      <c r="G74">
        <f t="shared" si="6"/>
        <v>3</v>
      </c>
      <c r="H74">
        <f t="shared" si="7"/>
        <v>12</v>
      </c>
    </row>
    <row r="75" spans="1:8" x14ac:dyDescent="0.25">
      <c r="A75" s="1">
        <v>45364</v>
      </c>
      <c r="B75" s="3">
        <v>5</v>
      </c>
      <c r="C75" s="3">
        <v>8</v>
      </c>
      <c r="D75" s="3">
        <v>39</v>
      </c>
      <c r="E75">
        <f t="shared" si="4"/>
        <v>11</v>
      </c>
      <c r="F75">
        <f t="shared" si="5"/>
        <v>3</v>
      </c>
      <c r="G75">
        <f t="shared" si="6"/>
        <v>3</v>
      </c>
      <c r="H75">
        <f t="shared" si="7"/>
        <v>13</v>
      </c>
    </row>
    <row r="76" spans="1:8" x14ac:dyDescent="0.25">
      <c r="A76" s="1">
        <v>45365</v>
      </c>
      <c r="B76" s="3">
        <v>24</v>
      </c>
      <c r="C76" s="3">
        <v>31</v>
      </c>
      <c r="D76" s="3">
        <v>31</v>
      </c>
      <c r="E76">
        <f t="shared" si="4"/>
        <v>11</v>
      </c>
      <c r="F76">
        <f t="shared" si="5"/>
        <v>4</v>
      </c>
      <c r="G76">
        <f t="shared" si="6"/>
        <v>3</v>
      </c>
      <c r="H76">
        <f t="shared" si="7"/>
        <v>14</v>
      </c>
    </row>
    <row r="77" spans="1:8" x14ac:dyDescent="0.25">
      <c r="A77" s="1">
        <v>45366</v>
      </c>
      <c r="B77" s="3">
        <v>20</v>
      </c>
      <c r="C77" s="3">
        <v>31</v>
      </c>
      <c r="D77" s="3">
        <v>27</v>
      </c>
      <c r="E77">
        <f t="shared" si="4"/>
        <v>11</v>
      </c>
      <c r="F77">
        <f t="shared" si="5"/>
        <v>5</v>
      </c>
      <c r="G77">
        <f t="shared" si="6"/>
        <v>3</v>
      </c>
      <c r="H77">
        <f t="shared" si="7"/>
        <v>15</v>
      </c>
    </row>
    <row r="78" spans="1:8" x14ac:dyDescent="0.25">
      <c r="A78" s="1">
        <v>45367</v>
      </c>
      <c r="B78" s="3">
        <v>6</v>
      </c>
      <c r="C78" s="3">
        <v>10</v>
      </c>
      <c r="D78" s="3">
        <v>34</v>
      </c>
      <c r="E78">
        <f t="shared" si="4"/>
        <v>11</v>
      </c>
      <c r="F78">
        <f t="shared" si="5"/>
        <v>6</v>
      </c>
      <c r="G78">
        <f t="shared" si="6"/>
        <v>3</v>
      </c>
      <c r="H78">
        <f t="shared" si="7"/>
        <v>16</v>
      </c>
    </row>
    <row r="79" spans="1:8" x14ac:dyDescent="0.25">
      <c r="A79" s="1">
        <v>45368</v>
      </c>
      <c r="B79" s="3">
        <v>2</v>
      </c>
      <c r="C79" s="3">
        <v>4</v>
      </c>
      <c r="D79" s="3">
        <v>30</v>
      </c>
      <c r="E79">
        <f t="shared" si="4"/>
        <v>11</v>
      </c>
      <c r="F79">
        <f t="shared" si="5"/>
        <v>7</v>
      </c>
      <c r="G79">
        <f t="shared" si="6"/>
        <v>3</v>
      </c>
      <c r="H79">
        <f t="shared" si="7"/>
        <v>17</v>
      </c>
    </row>
    <row r="80" spans="1:8" x14ac:dyDescent="0.25">
      <c r="A80" s="1">
        <v>45369</v>
      </c>
      <c r="B80" s="3">
        <v>16</v>
      </c>
      <c r="C80" s="3">
        <v>20</v>
      </c>
      <c r="D80" s="3">
        <v>8</v>
      </c>
      <c r="E80">
        <f t="shared" si="4"/>
        <v>12</v>
      </c>
      <c r="F80">
        <f t="shared" si="5"/>
        <v>1</v>
      </c>
      <c r="G80">
        <f t="shared" si="6"/>
        <v>3</v>
      </c>
      <c r="H80">
        <f t="shared" si="7"/>
        <v>18</v>
      </c>
    </row>
    <row r="81" spans="1:8" x14ac:dyDescent="0.25">
      <c r="A81" s="1">
        <v>45370</v>
      </c>
      <c r="B81" s="3">
        <v>10</v>
      </c>
      <c r="C81" s="3">
        <v>16</v>
      </c>
      <c r="D81" s="3">
        <v>13</v>
      </c>
      <c r="E81">
        <f t="shared" si="4"/>
        <v>12</v>
      </c>
      <c r="F81">
        <f t="shared" si="5"/>
        <v>2</v>
      </c>
      <c r="G81">
        <f t="shared" si="6"/>
        <v>3</v>
      </c>
      <c r="H81">
        <f t="shared" si="7"/>
        <v>19</v>
      </c>
    </row>
    <row r="82" spans="1:8" x14ac:dyDescent="0.25">
      <c r="A82" s="1">
        <v>45371</v>
      </c>
      <c r="B82" s="3">
        <v>4</v>
      </c>
      <c r="C82" s="3">
        <v>8</v>
      </c>
      <c r="D82" s="3">
        <v>35</v>
      </c>
      <c r="E82">
        <f t="shared" si="4"/>
        <v>12</v>
      </c>
      <c r="F82">
        <f t="shared" si="5"/>
        <v>3</v>
      </c>
      <c r="G82">
        <f t="shared" si="6"/>
        <v>3</v>
      </c>
      <c r="H82">
        <f t="shared" si="7"/>
        <v>20</v>
      </c>
    </row>
    <row r="83" spans="1:8" x14ac:dyDescent="0.25">
      <c r="A83" s="1">
        <v>45372</v>
      </c>
      <c r="B83" s="3">
        <v>30</v>
      </c>
      <c r="C83" s="3">
        <v>46</v>
      </c>
      <c r="D83" s="3">
        <v>39</v>
      </c>
      <c r="E83">
        <f t="shared" si="4"/>
        <v>12</v>
      </c>
      <c r="F83">
        <f t="shared" si="5"/>
        <v>4</v>
      </c>
      <c r="G83">
        <f t="shared" si="6"/>
        <v>3</v>
      </c>
      <c r="H83">
        <f t="shared" si="7"/>
        <v>21</v>
      </c>
    </row>
    <row r="84" spans="1:8" x14ac:dyDescent="0.25">
      <c r="A84" s="1">
        <v>45373</v>
      </c>
      <c r="B84" s="3">
        <v>25</v>
      </c>
      <c r="C84" s="3">
        <v>25</v>
      </c>
      <c r="D84" s="3">
        <v>30</v>
      </c>
      <c r="E84">
        <f t="shared" si="4"/>
        <v>12</v>
      </c>
      <c r="F84">
        <f t="shared" si="5"/>
        <v>5</v>
      </c>
      <c r="G84">
        <f t="shared" si="6"/>
        <v>3</v>
      </c>
      <c r="H84">
        <f t="shared" si="7"/>
        <v>22</v>
      </c>
    </row>
    <row r="85" spans="1:8" x14ac:dyDescent="0.25">
      <c r="A85" s="1">
        <v>45374</v>
      </c>
      <c r="B85" s="3">
        <v>8</v>
      </c>
      <c r="C85" s="3">
        <v>12</v>
      </c>
      <c r="D85" s="3">
        <v>42</v>
      </c>
      <c r="E85">
        <f t="shared" si="4"/>
        <v>12</v>
      </c>
      <c r="F85">
        <f t="shared" si="5"/>
        <v>6</v>
      </c>
      <c r="G85">
        <f t="shared" si="6"/>
        <v>3</v>
      </c>
      <c r="H85">
        <f t="shared" si="7"/>
        <v>23</v>
      </c>
    </row>
    <row r="86" spans="1:8" x14ac:dyDescent="0.25">
      <c r="A86" s="1">
        <v>45375</v>
      </c>
      <c r="B86" s="3">
        <v>3</v>
      </c>
      <c r="C86" s="3">
        <v>4</v>
      </c>
      <c r="D86" s="3">
        <v>41</v>
      </c>
      <c r="E86">
        <f t="shared" si="4"/>
        <v>12</v>
      </c>
      <c r="F86">
        <f t="shared" si="5"/>
        <v>7</v>
      </c>
      <c r="G86">
        <f t="shared" si="6"/>
        <v>3</v>
      </c>
      <c r="H86">
        <f t="shared" si="7"/>
        <v>24</v>
      </c>
    </row>
    <row r="87" spans="1:8" x14ac:dyDescent="0.25">
      <c r="A87" s="1">
        <v>45376</v>
      </c>
      <c r="B87" s="3">
        <v>29</v>
      </c>
      <c r="C87" s="3">
        <v>45</v>
      </c>
      <c r="D87" s="3">
        <v>16</v>
      </c>
      <c r="E87">
        <f t="shared" si="4"/>
        <v>13</v>
      </c>
      <c r="F87">
        <f t="shared" si="5"/>
        <v>1</v>
      </c>
      <c r="G87">
        <f t="shared" si="6"/>
        <v>3</v>
      </c>
      <c r="H87">
        <f t="shared" si="7"/>
        <v>25</v>
      </c>
    </row>
    <row r="88" spans="1:8" x14ac:dyDescent="0.25">
      <c r="A88" s="1">
        <v>45377</v>
      </c>
      <c r="B88" s="3">
        <v>20</v>
      </c>
      <c r="C88" s="3">
        <v>22</v>
      </c>
      <c r="D88" s="3">
        <v>24</v>
      </c>
      <c r="E88">
        <f t="shared" si="4"/>
        <v>13</v>
      </c>
      <c r="F88">
        <f t="shared" si="5"/>
        <v>2</v>
      </c>
      <c r="G88">
        <f t="shared" si="6"/>
        <v>3</v>
      </c>
      <c r="H88">
        <f t="shared" si="7"/>
        <v>26</v>
      </c>
    </row>
    <row r="89" spans="1:8" x14ac:dyDescent="0.25">
      <c r="A89" s="1">
        <v>45378</v>
      </c>
      <c r="B89" s="3">
        <v>9</v>
      </c>
      <c r="C89" s="3">
        <v>15</v>
      </c>
      <c r="D89" s="3">
        <v>68</v>
      </c>
      <c r="E89">
        <f t="shared" si="4"/>
        <v>13</v>
      </c>
      <c r="F89">
        <f t="shared" si="5"/>
        <v>3</v>
      </c>
      <c r="G89">
        <f t="shared" si="6"/>
        <v>3</v>
      </c>
      <c r="H89">
        <f t="shared" si="7"/>
        <v>27</v>
      </c>
    </row>
    <row r="90" spans="1:8" x14ac:dyDescent="0.25">
      <c r="A90" s="1">
        <v>45379</v>
      </c>
      <c r="B90" s="3">
        <v>34</v>
      </c>
      <c r="C90" s="3">
        <v>52</v>
      </c>
      <c r="D90" s="3">
        <v>44</v>
      </c>
      <c r="E90">
        <f t="shared" si="4"/>
        <v>13</v>
      </c>
      <c r="F90">
        <f t="shared" si="5"/>
        <v>4</v>
      </c>
      <c r="G90">
        <f t="shared" si="6"/>
        <v>3</v>
      </c>
      <c r="H90">
        <f t="shared" si="7"/>
        <v>28</v>
      </c>
    </row>
    <row r="91" spans="1:8" x14ac:dyDescent="0.25">
      <c r="A91" s="1">
        <v>45380</v>
      </c>
      <c r="B91" s="3">
        <v>28</v>
      </c>
      <c r="C91" s="3">
        <v>43</v>
      </c>
      <c r="D91" s="3">
        <v>36</v>
      </c>
      <c r="E91">
        <f t="shared" si="4"/>
        <v>13</v>
      </c>
      <c r="F91">
        <f t="shared" si="5"/>
        <v>5</v>
      </c>
      <c r="G91">
        <f t="shared" si="6"/>
        <v>3</v>
      </c>
      <c r="H91">
        <f t="shared" si="7"/>
        <v>29</v>
      </c>
    </row>
    <row r="92" spans="1:8" x14ac:dyDescent="0.25">
      <c r="A92" s="1">
        <v>45381</v>
      </c>
      <c r="B92" s="3">
        <v>8</v>
      </c>
      <c r="C92" s="3">
        <v>11</v>
      </c>
      <c r="D92" s="3">
        <v>47</v>
      </c>
      <c r="E92">
        <f t="shared" si="4"/>
        <v>13</v>
      </c>
      <c r="F92">
        <f t="shared" si="5"/>
        <v>6</v>
      </c>
      <c r="G92">
        <f t="shared" si="6"/>
        <v>3</v>
      </c>
      <c r="H92">
        <f t="shared" si="7"/>
        <v>30</v>
      </c>
    </row>
    <row r="93" spans="1:8" x14ac:dyDescent="0.25">
      <c r="A93" s="1">
        <v>45382</v>
      </c>
      <c r="B93" s="3">
        <v>3</v>
      </c>
      <c r="C93" s="3">
        <v>5</v>
      </c>
      <c r="D93" s="3">
        <v>44</v>
      </c>
      <c r="E93">
        <f t="shared" si="4"/>
        <v>13</v>
      </c>
      <c r="F93">
        <f t="shared" si="5"/>
        <v>7</v>
      </c>
      <c r="G93">
        <f t="shared" si="6"/>
        <v>3</v>
      </c>
      <c r="H93">
        <f t="shared" si="7"/>
        <v>31</v>
      </c>
    </row>
    <row r="94" spans="1:8" x14ac:dyDescent="0.25">
      <c r="A94" s="1">
        <v>45383</v>
      </c>
      <c r="B94" s="3">
        <v>30</v>
      </c>
      <c r="C94" s="3">
        <v>46</v>
      </c>
      <c r="D94" s="3">
        <v>16</v>
      </c>
      <c r="E94">
        <f t="shared" si="4"/>
        <v>14</v>
      </c>
      <c r="F94">
        <f t="shared" si="5"/>
        <v>1</v>
      </c>
      <c r="G94">
        <f t="shared" si="6"/>
        <v>4</v>
      </c>
      <c r="H94">
        <f t="shared" si="7"/>
        <v>1</v>
      </c>
    </row>
    <row r="95" spans="1:8" x14ac:dyDescent="0.25">
      <c r="A95" s="1">
        <v>45384</v>
      </c>
      <c r="B95" s="3">
        <v>20</v>
      </c>
      <c r="C95" s="3">
        <v>30</v>
      </c>
      <c r="D95" s="3">
        <v>26</v>
      </c>
      <c r="E95">
        <f t="shared" si="4"/>
        <v>14</v>
      </c>
      <c r="F95">
        <f t="shared" si="5"/>
        <v>2</v>
      </c>
      <c r="G95">
        <f t="shared" si="6"/>
        <v>4</v>
      </c>
      <c r="H95">
        <f t="shared" si="7"/>
        <v>2</v>
      </c>
    </row>
    <row r="96" spans="1:8" x14ac:dyDescent="0.25">
      <c r="A96" s="1">
        <v>45385</v>
      </c>
      <c r="B96" s="3">
        <v>9</v>
      </c>
      <c r="C96" s="3">
        <v>57</v>
      </c>
      <c r="D96" s="3">
        <v>64</v>
      </c>
      <c r="E96">
        <f t="shared" si="4"/>
        <v>14</v>
      </c>
      <c r="F96">
        <f t="shared" si="5"/>
        <v>3</v>
      </c>
      <c r="G96">
        <f t="shared" si="6"/>
        <v>4</v>
      </c>
      <c r="H96">
        <f t="shared" si="7"/>
        <v>3</v>
      </c>
    </row>
    <row r="97" spans="1:8" x14ac:dyDescent="0.25">
      <c r="A97" s="1">
        <v>45386</v>
      </c>
      <c r="B97" s="3">
        <v>20</v>
      </c>
      <c r="C97" s="3">
        <v>30</v>
      </c>
      <c r="D97" s="3">
        <v>25</v>
      </c>
      <c r="E97">
        <f t="shared" si="4"/>
        <v>14</v>
      </c>
      <c r="F97">
        <f t="shared" si="5"/>
        <v>4</v>
      </c>
      <c r="G97">
        <f t="shared" si="6"/>
        <v>4</v>
      </c>
      <c r="H97">
        <f t="shared" si="7"/>
        <v>4</v>
      </c>
    </row>
    <row r="98" spans="1:8" x14ac:dyDescent="0.25">
      <c r="A98" s="1">
        <v>45387</v>
      </c>
      <c r="B98" s="3">
        <v>16</v>
      </c>
      <c r="C98" s="3">
        <v>24</v>
      </c>
      <c r="D98" s="3">
        <v>21</v>
      </c>
      <c r="E98">
        <f t="shared" si="4"/>
        <v>14</v>
      </c>
      <c r="F98">
        <f t="shared" si="5"/>
        <v>5</v>
      </c>
      <c r="G98">
        <f t="shared" si="6"/>
        <v>4</v>
      </c>
      <c r="H98">
        <f t="shared" si="7"/>
        <v>5</v>
      </c>
    </row>
    <row r="99" spans="1:8" x14ac:dyDescent="0.25">
      <c r="A99" s="1">
        <v>45388</v>
      </c>
      <c r="B99" s="3">
        <v>4</v>
      </c>
      <c r="C99" s="3">
        <v>8</v>
      </c>
      <c r="D99" s="3">
        <v>26</v>
      </c>
      <c r="E99">
        <f t="shared" si="4"/>
        <v>14</v>
      </c>
      <c r="F99">
        <f t="shared" si="5"/>
        <v>6</v>
      </c>
      <c r="G99">
        <f t="shared" si="6"/>
        <v>4</v>
      </c>
      <c r="H99">
        <f t="shared" si="7"/>
        <v>6</v>
      </c>
    </row>
    <row r="100" spans="1:8" x14ac:dyDescent="0.25">
      <c r="A100" s="1">
        <v>45389</v>
      </c>
      <c r="B100" s="3">
        <v>1</v>
      </c>
      <c r="C100" s="3">
        <v>57</v>
      </c>
      <c r="D100" s="3">
        <v>20</v>
      </c>
      <c r="E100">
        <f t="shared" si="4"/>
        <v>14</v>
      </c>
      <c r="F100">
        <f t="shared" si="5"/>
        <v>7</v>
      </c>
      <c r="G100">
        <f t="shared" si="6"/>
        <v>4</v>
      </c>
      <c r="H100">
        <f t="shared" si="7"/>
        <v>7</v>
      </c>
    </row>
    <row r="101" spans="1:8" x14ac:dyDescent="0.25">
      <c r="A101" s="1">
        <v>45390</v>
      </c>
      <c r="B101" s="3">
        <v>35</v>
      </c>
      <c r="C101" s="3">
        <v>53</v>
      </c>
      <c r="D101" s="3">
        <v>18</v>
      </c>
      <c r="E101">
        <f t="shared" si="4"/>
        <v>15</v>
      </c>
      <c r="F101">
        <f t="shared" si="5"/>
        <v>1</v>
      </c>
      <c r="G101">
        <f t="shared" si="6"/>
        <v>4</v>
      </c>
      <c r="H101">
        <f t="shared" si="7"/>
        <v>8</v>
      </c>
    </row>
    <row r="102" spans="1:8" x14ac:dyDescent="0.25">
      <c r="A102" s="1">
        <v>45391</v>
      </c>
      <c r="B102" s="3">
        <v>23</v>
      </c>
      <c r="C102" s="3">
        <v>35</v>
      </c>
      <c r="D102" s="3">
        <v>30</v>
      </c>
      <c r="E102">
        <f t="shared" si="4"/>
        <v>15</v>
      </c>
      <c r="F102">
        <f t="shared" si="5"/>
        <v>2</v>
      </c>
      <c r="G102">
        <f t="shared" si="6"/>
        <v>4</v>
      </c>
      <c r="H102">
        <f t="shared" si="7"/>
        <v>9</v>
      </c>
    </row>
    <row r="103" spans="1:8" x14ac:dyDescent="0.25">
      <c r="A103" s="1">
        <v>45392</v>
      </c>
      <c r="B103" s="3">
        <v>11</v>
      </c>
      <c r="C103" s="3">
        <v>17</v>
      </c>
      <c r="D103" s="3">
        <v>79</v>
      </c>
      <c r="E103">
        <f t="shared" si="4"/>
        <v>15</v>
      </c>
      <c r="F103">
        <f t="shared" si="5"/>
        <v>3</v>
      </c>
      <c r="G103">
        <f t="shared" si="6"/>
        <v>4</v>
      </c>
      <c r="H103">
        <f t="shared" si="7"/>
        <v>10</v>
      </c>
    </row>
    <row r="104" spans="1:8" x14ac:dyDescent="0.25">
      <c r="A104" s="1">
        <v>45393</v>
      </c>
      <c r="B104" s="3">
        <v>32</v>
      </c>
      <c r="C104" s="3">
        <v>40</v>
      </c>
      <c r="D104" s="3">
        <v>40</v>
      </c>
      <c r="E104">
        <f t="shared" si="4"/>
        <v>15</v>
      </c>
      <c r="F104">
        <f t="shared" si="5"/>
        <v>4</v>
      </c>
      <c r="G104">
        <f t="shared" si="6"/>
        <v>4</v>
      </c>
      <c r="H104">
        <f t="shared" si="7"/>
        <v>11</v>
      </c>
    </row>
    <row r="105" spans="1:8" x14ac:dyDescent="0.25">
      <c r="A105" s="1">
        <v>45394</v>
      </c>
      <c r="B105" s="3">
        <v>27</v>
      </c>
      <c r="C105" s="3">
        <v>41</v>
      </c>
      <c r="D105" s="3">
        <v>35</v>
      </c>
      <c r="E105">
        <f t="shared" si="4"/>
        <v>15</v>
      </c>
      <c r="F105">
        <f t="shared" si="5"/>
        <v>5</v>
      </c>
      <c r="G105">
        <f t="shared" si="6"/>
        <v>4</v>
      </c>
      <c r="H105">
        <f t="shared" si="7"/>
        <v>12</v>
      </c>
    </row>
    <row r="106" spans="1:8" x14ac:dyDescent="0.25">
      <c r="A106" s="1">
        <v>45395</v>
      </c>
      <c r="B106" s="3">
        <v>8</v>
      </c>
      <c r="C106" s="3">
        <v>13</v>
      </c>
      <c r="D106" s="3">
        <v>45</v>
      </c>
      <c r="E106">
        <f t="shared" si="4"/>
        <v>15</v>
      </c>
      <c r="F106">
        <f t="shared" si="5"/>
        <v>6</v>
      </c>
      <c r="G106">
        <f t="shared" si="6"/>
        <v>4</v>
      </c>
      <c r="H106">
        <f t="shared" si="7"/>
        <v>13</v>
      </c>
    </row>
    <row r="107" spans="1:8" x14ac:dyDescent="0.25">
      <c r="A107" s="1">
        <v>45396</v>
      </c>
      <c r="B107" s="3">
        <v>3</v>
      </c>
      <c r="C107" s="3">
        <v>5</v>
      </c>
      <c r="D107" s="3">
        <v>44</v>
      </c>
      <c r="E107">
        <f t="shared" si="4"/>
        <v>15</v>
      </c>
      <c r="F107">
        <f t="shared" si="5"/>
        <v>7</v>
      </c>
      <c r="G107">
        <f t="shared" si="6"/>
        <v>4</v>
      </c>
      <c r="H107">
        <f t="shared" si="7"/>
        <v>14</v>
      </c>
    </row>
    <row r="108" spans="1:8" x14ac:dyDescent="0.25">
      <c r="A108" s="1">
        <v>45397</v>
      </c>
      <c r="B108" s="3">
        <v>31</v>
      </c>
      <c r="C108" s="3">
        <v>40</v>
      </c>
      <c r="D108" s="3">
        <v>15</v>
      </c>
      <c r="E108">
        <f t="shared" si="4"/>
        <v>16</v>
      </c>
      <c r="F108">
        <f t="shared" si="5"/>
        <v>1</v>
      </c>
      <c r="G108">
        <f t="shared" si="6"/>
        <v>4</v>
      </c>
      <c r="H108">
        <f t="shared" si="7"/>
        <v>15</v>
      </c>
    </row>
    <row r="109" spans="1:8" x14ac:dyDescent="0.25">
      <c r="A109" s="1">
        <v>45398</v>
      </c>
      <c r="B109" s="3">
        <v>20</v>
      </c>
      <c r="C109" s="3">
        <v>31</v>
      </c>
      <c r="D109" s="3">
        <v>27</v>
      </c>
      <c r="E109">
        <f t="shared" si="4"/>
        <v>16</v>
      </c>
      <c r="F109">
        <f t="shared" si="5"/>
        <v>2</v>
      </c>
      <c r="G109">
        <f t="shared" si="6"/>
        <v>4</v>
      </c>
      <c r="H109">
        <f t="shared" si="7"/>
        <v>16</v>
      </c>
    </row>
    <row r="110" spans="1:8" x14ac:dyDescent="0.25">
      <c r="A110" s="1">
        <v>45399</v>
      </c>
      <c r="B110" s="3">
        <v>10</v>
      </c>
      <c r="C110" s="3">
        <v>16</v>
      </c>
      <c r="D110" s="3">
        <v>71</v>
      </c>
      <c r="E110">
        <f t="shared" si="4"/>
        <v>16</v>
      </c>
      <c r="F110">
        <f t="shared" si="5"/>
        <v>3</v>
      </c>
      <c r="G110">
        <f t="shared" si="6"/>
        <v>4</v>
      </c>
      <c r="H110">
        <f t="shared" si="7"/>
        <v>17</v>
      </c>
    </row>
    <row r="111" spans="1:8" x14ac:dyDescent="0.25">
      <c r="A111" s="1">
        <v>45400</v>
      </c>
      <c r="B111" s="3">
        <v>20</v>
      </c>
      <c r="C111" s="3">
        <v>31</v>
      </c>
      <c r="D111" s="3">
        <v>27</v>
      </c>
      <c r="E111">
        <f t="shared" si="4"/>
        <v>16</v>
      </c>
      <c r="F111">
        <f t="shared" si="5"/>
        <v>4</v>
      </c>
      <c r="G111">
        <f t="shared" si="6"/>
        <v>4</v>
      </c>
      <c r="H111">
        <f t="shared" si="7"/>
        <v>18</v>
      </c>
    </row>
    <row r="112" spans="1:8" x14ac:dyDescent="0.25">
      <c r="A112" s="1">
        <v>45401</v>
      </c>
      <c r="B112" s="3">
        <v>16</v>
      </c>
      <c r="C112" s="3">
        <v>24</v>
      </c>
      <c r="D112" s="3">
        <v>22</v>
      </c>
      <c r="E112">
        <f t="shared" si="4"/>
        <v>16</v>
      </c>
      <c r="F112">
        <f t="shared" si="5"/>
        <v>5</v>
      </c>
      <c r="G112">
        <f t="shared" si="6"/>
        <v>4</v>
      </c>
      <c r="H112">
        <f t="shared" si="7"/>
        <v>19</v>
      </c>
    </row>
    <row r="113" spans="1:8" x14ac:dyDescent="0.25">
      <c r="A113" s="1">
        <v>45402</v>
      </c>
      <c r="B113" s="3">
        <v>5</v>
      </c>
      <c r="C113" s="3">
        <v>8</v>
      </c>
      <c r="D113" s="3">
        <v>29</v>
      </c>
      <c r="E113">
        <f t="shared" si="4"/>
        <v>16</v>
      </c>
      <c r="F113">
        <f t="shared" si="5"/>
        <v>6</v>
      </c>
      <c r="G113">
        <f t="shared" si="6"/>
        <v>4</v>
      </c>
      <c r="H113">
        <f t="shared" si="7"/>
        <v>20</v>
      </c>
    </row>
    <row r="114" spans="1:8" x14ac:dyDescent="0.25">
      <c r="A114" s="1">
        <v>45403</v>
      </c>
      <c r="B114" s="3">
        <v>1</v>
      </c>
      <c r="C114" s="3">
        <v>3</v>
      </c>
      <c r="D114" s="3">
        <v>24</v>
      </c>
      <c r="E114">
        <f t="shared" si="4"/>
        <v>16</v>
      </c>
      <c r="F114">
        <f t="shared" si="5"/>
        <v>7</v>
      </c>
      <c r="G114">
        <f t="shared" si="6"/>
        <v>4</v>
      </c>
      <c r="H114">
        <f t="shared" si="7"/>
        <v>21</v>
      </c>
    </row>
    <row r="115" spans="1:8" x14ac:dyDescent="0.25">
      <c r="A115" s="1">
        <v>45404</v>
      </c>
      <c r="B115" s="3">
        <v>30</v>
      </c>
      <c r="C115" s="3">
        <v>46</v>
      </c>
      <c r="D115" s="3">
        <v>16</v>
      </c>
      <c r="E115">
        <f t="shared" si="4"/>
        <v>17</v>
      </c>
      <c r="F115">
        <f t="shared" si="5"/>
        <v>1</v>
      </c>
      <c r="G115">
        <f t="shared" si="6"/>
        <v>4</v>
      </c>
      <c r="H115">
        <f t="shared" si="7"/>
        <v>22</v>
      </c>
    </row>
    <row r="116" spans="1:8" x14ac:dyDescent="0.25">
      <c r="A116" s="1">
        <v>45405</v>
      </c>
      <c r="B116" s="3">
        <v>20</v>
      </c>
      <c r="C116" s="3">
        <v>24</v>
      </c>
      <c r="D116" s="3">
        <v>25</v>
      </c>
      <c r="E116">
        <f t="shared" si="4"/>
        <v>17</v>
      </c>
      <c r="F116">
        <f t="shared" si="5"/>
        <v>2</v>
      </c>
      <c r="G116">
        <f t="shared" si="6"/>
        <v>4</v>
      </c>
      <c r="H116">
        <f t="shared" si="7"/>
        <v>23</v>
      </c>
    </row>
    <row r="117" spans="1:8" x14ac:dyDescent="0.25">
      <c r="A117" s="1">
        <v>45406</v>
      </c>
      <c r="B117" s="3">
        <v>9</v>
      </c>
      <c r="C117" s="3">
        <v>15</v>
      </c>
      <c r="D117" s="3">
        <v>68</v>
      </c>
      <c r="E117">
        <f t="shared" si="4"/>
        <v>17</v>
      </c>
      <c r="F117">
        <f t="shared" si="5"/>
        <v>3</v>
      </c>
      <c r="G117">
        <f t="shared" si="6"/>
        <v>4</v>
      </c>
      <c r="H117">
        <f t="shared" si="7"/>
        <v>24</v>
      </c>
    </row>
    <row r="118" spans="1:8" x14ac:dyDescent="0.25">
      <c r="A118" s="1">
        <v>45407</v>
      </c>
      <c r="B118" s="3">
        <v>30</v>
      </c>
      <c r="C118" s="3">
        <v>46</v>
      </c>
      <c r="D118" s="3">
        <v>39</v>
      </c>
      <c r="E118">
        <f t="shared" si="4"/>
        <v>17</v>
      </c>
      <c r="F118">
        <f t="shared" si="5"/>
        <v>4</v>
      </c>
      <c r="G118">
        <f t="shared" si="6"/>
        <v>4</v>
      </c>
      <c r="H118">
        <f t="shared" si="7"/>
        <v>25</v>
      </c>
    </row>
    <row r="119" spans="1:8" x14ac:dyDescent="0.25">
      <c r="A119" s="1">
        <v>45408</v>
      </c>
      <c r="B119" s="3">
        <v>25</v>
      </c>
      <c r="C119" s="3">
        <v>38</v>
      </c>
      <c r="D119" s="3">
        <v>33</v>
      </c>
      <c r="E119">
        <f t="shared" si="4"/>
        <v>17</v>
      </c>
      <c r="F119">
        <f t="shared" si="5"/>
        <v>5</v>
      </c>
      <c r="G119">
        <f t="shared" si="6"/>
        <v>4</v>
      </c>
      <c r="H119">
        <f t="shared" si="7"/>
        <v>26</v>
      </c>
    </row>
    <row r="120" spans="1:8" x14ac:dyDescent="0.25">
      <c r="A120" s="1">
        <v>45409</v>
      </c>
      <c r="B120" s="3">
        <v>8</v>
      </c>
      <c r="C120" s="3">
        <v>0</v>
      </c>
      <c r="D120" s="3">
        <v>38</v>
      </c>
      <c r="E120">
        <f t="shared" si="4"/>
        <v>17</v>
      </c>
      <c r="F120">
        <f t="shared" si="5"/>
        <v>6</v>
      </c>
      <c r="G120">
        <f t="shared" si="6"/>
        <v>4</v>
      </c>
      <c r="H120">
        <f t="shared" si="7"/>
        <v>27</v>
      </c>
    </row>
    <row r="121" spans="1:8" x14ac:dyDescent="0.25">
      <c r="A121" s="1">
        <v>45410</v>
      </c>
      <c r="B121" s="3">
        <v>3</v>
      </c>
      <c r="C121" s="3">
        <v>4</v>
      </c>
      <c r="D121" s="3">
        <v>41</v>
      </c>
      <c r="E121">
        <f t="shared" si="4"/>
        <v>17</v>
      </c>
      <c r="F121">
        <f t="shared" si="5"/>
        <v>7</v>
      </c>
      <c r="G121">
        <f t="shared" si="6"/>
        <v>4</v>
      </c>
      <c r="H121">
        <f t="shared" si="7"/>
        <v>28</v>
      </c>
    </row>
    <row r="122" spans="1:8" x14ac:dyDescent="0.25">
      <c r="A122" s="1">
        <v>45411</v>
      </c>
      <c r="B122" s="3">
        <v>38</v>
      </c>
      <c r="C122" s="3">
        <v>58</v>
      </c>
      <c r="D122" s="3">
        <v>20</v>
      </c>
      <c r="E122">
        <f t="shared" si="4"/>
        <v>18</v>
      </c>
      <c r="F122">
        <f t="shared" si="5"/>
        <v>1</v>
      </c>
      <c r="G122">
        <f t="shared" si="6"/>
        <v>4</v>
      </c>
      <c r="H122">
        <f t="shared" si="7"/>
        <v>29</v>
      </c>
    </row>
    <row r="123" spans="1:8" x14ac:dyDescent="0.25">
      <c r="A123" s="1">
        <v>45412</v>
      </c>
      <c r="B123" s="3">
        <v>25</v>
      </c>
      <c r="C123" s="3">
        <v>39</v>
      </c>
      <c r="D123" s="3">
        <v>33</v>
      </c>
      <c r="E123">
        <f t="shared" si="4"/>
        <v>18</v>
      </c>
      <c r="F123">
        <f t="shared" si="5"/>
        <v>2</v>
      </c>
      <c r="G123">
        <f t="shared" si="6"/>
        <v>4</v>
      </c>
      <c r="H123">
        <f t="shared" si="7"/>
        <v>30</v>
      </c>
    </row>
    <row r="124" spans="1:8" x14ac:dyDescent="0.25">
      <c r="A124" s="1">
        <v>45413</v>
      </c>
      <c r="B124" s="3">
        <v>12</v>
      </c>
      <c r="C124" s="3">
        <v>12</v>
      </c>
      <c r="D124" s="3">
        <v>88</v>
      </c>
      <c r="E124">
        <f t="shared" si="4"/>
        <v>18</v>
      </c>
      <c r="F124">
        <f t="shared" si="5"/>
        <v>3</v>
      </c>
      <c r="G124">
        <f t="shared" si="6"/>
        <v>5</v>
      </c>
      <c r="H124">
        <f t="shared" si="7"/>
        <v>1</v>
      </c>
    </row>
    <row r="125" spans="1:8" x14ac:dyDescent="0.25">
      <c r="A125" s="1">
        <v>45414</v>
      </c>
      <c r="B125" s="3">
        <v>23</v>
      </c>
      <c r="C125" s="3">
        <v>35</v>
      </c>
      <c r="D125" s="3">
        <v>30</v>
      </c>
      <c r="E125">
        <f t="shared" si="4"/>
        <v>18</v>
      </c>
      <c r="F125">
        <f t="shared" si="5"/>
        <v>4</v>
      </c>
      <c r="G125">
        <f t="shared" si="6"/>
        <v>5</v>
      </c>
      <c r="H125">
        <f t="shared" si="7"/>
        <v>2</v>
      </c>
    </row>
    <row r="126" spans="1:8" x14ac:dyDescent="0.25">
      <c r="A126" s="1">
        <v>45415</v>
      </c>
      <c r="B126" s="3">
        <v>19</v>
      </c>
      <c r="C126" s="3">
        <v>29</v>
      </c>
      <c r="D126" s="3">
        <v>25</v>
      </c>
      <c r="E126">
        <f t="shared" si="4"/>
        <v>18</v>
      </c>
      <c r="F126">
        <f t="shared" si="5"/>
        <v>5</v>
      </c>
      <c r="G126">
        <f t="shared" si="6"/>
        <v>5</v>
      </c>
      <c r="H126">
        <f t="shared" si="7"/>
        <v>3</v>
      </c>
    </row>
    <row r="127" spans="1:8" x14ac:dyDescent="0.25">
      <c r="A127" s="1">
        <v>45416</v>
      </c>
      <c r="B127" s="3">
        <v>6</v>
      </c>
      <c r="C127" s="3">
        <v>9</v>
      </c>
      <c r="D127" s="3">
        <v>33</v>
      </c>
      <c r="E127">
        <f t="shared" si="4"/>
        <v>18</v>
      </c>
      <c r="F127">
        <f t="shared" si="5"/>
        <v>6</v>
      </c>
      <c r="G127">
        <f t="shared" si="6"/>
        <v>5</v>
      </c>
      <c r="H127">
        <f t="shared" si="7"/>
        <v>4</v>
      </c>
    </row>
    <row r="128" spans="1:8" x14ac:dyDescent="0.25">
      <c r="A128" s="1">
        <v>45417</v>
      </c>
      <c r="B128" s="3">
        <v>2</v>
      </c>
      <c r="C128" s="3">
        <v>57</v>
      </c>
      <c r="D128" s="3">
        <v>27</v>
      </c>
      <c r="E128">
        <f t="shared" si="4"/>
        <v>18</v>
      </c>
      <c r="F128">
        <f t="shared" si="5"/>
        <v>7</v>
      </c>
      <c r="G128">
        <f t="shared" si="6"/>
        <v>5</v>
      </c>
      <c r="H128">
        <f t="shared" si="7"/>
        <v>5</v>
      </c>
    </row>
    <row r="129" spans="1:8" x14ac:dyDescent="0.25">
      <c r="A129" s="1">
        <v>45418</v>
      </c>
      <c r="B129" s="3">
        <v>21</v>
      </c>
      <c r="C129" s="3">
        <v>33</v>
      </c>
      <c r="D129" s="3">
        <v>12</v>
      </c>
      <c r="E129">
        <f t="shared" si="4"/>
        <v>19</v>
      </c>
      <c r="F129">
        <f t="shared" si="5"/>
        <v>1</v>
      </c>
      <c r="G129">
        <f t="shared" si="6"/>
        <v>5</v>
      </c>
      <c r="H129">
        <f t="shared" si="7"/>
        <v>6</v>
      </c>
    </row>
    <row r="130" spans="1:8" x14ac:dyDescent="0.25">
      <c r="A130" s="1">
        <v>45419</v>
      </c>
      <c r="B130" s="3">
        <v>14</v>
      </c>
      <c r="C130" s="3">
        <v>22</v>
      </c>
      <c r="D130" s="3">
        <v>19</v>
      </c>
      <c r="E130">
        <f t="shared" si="4"/>
        <v>19</v>
      </c>
      <c r="F130">
        <f t="shared" si="5"/>
        <v>2</v>
      </c>
      <c r="G130">
        <f t="shared" si="6"/>
        <v>5</v>
      </c>
      <c r="H130">
        <f t="shared" si="7"/>
        <v>7</v>
      </c>
    </row>
    <row r="131" spans="1:8" x14ac:dyDescent="0.25">
      <c r="A131" s="1">
        <v>45420</v>
      </c>
      <c r="B131" s="3">
        <v>7</v>
      </c>
      <c r="C131" s="3">
        <v>11</v>
      </c>
      <c r="D131" s="3">
        <v>49</v>
      </c>
      <c r="E131">
        <f t="shared" si="4"/>
        <v>19</v>
      </c>
      <c r="F131">
        <f t="shared" si="5"/>
        <v>3</v>
      </c>
      <c r="G131">
        <f t="shared" si="6"/>
        <v>5</v>
      </c>
      <c r="H131">
        <f t="shared" si="7"/>
        <v>8</v>
      </c>
    </row>
    <row r="132" spans="1:8" x14ac:dyDescent="0.25">
      <c r="A132" s="1">
        <v>45421</v>
      </c>
      <c r="B132" s="3">
        <v>23</v>
      </c>
      <c r="C132" s="3">
        <v>20</v>
      </c>
      <c r="D132" s="3">
        <v>27</v>
      </c>
      <c r="E132">
        <f t="shared" ref="E132:E195" si="8">WEEKNUM(A132,2)</f>
        <v>19</v>
      </c>
      <c r="F132">
        <f t="shared" ref="F132:F195" si="9">WEEKDAY(A132,2)</f>
        <v>4</v>
      </c>
      <c r="G132">
        <f t="shared" ref="G132:G195" si="10">MONTH(A132)</f>
        <v>5</v>
      </c>
      <c r="H132">
        <f t="shared" ref="H132:H195" si="11">DAY(A132)</f>
        <v>9</v>
      </c>
    </row>
    <row r="133" spans="1:8" x14ac:dyDescent="0.25">
      <c r="A133" s="1">
        <v>45422</v>
      </c>
      <c r="B133" s="3">
        <v>19</v>
      </c>
      <c r="C133" s="3">
        <v>29</v>
      </c>
      <c r="D133" s="3">
        <v>25</v>
      </c>
      <c r="E133">
        <f t="shared" si="8"/>
        <v>19</v>
      </c>
      <c r="F133">
        <f t="shared" si="9"/>
        <v>5</v>
      </c>
      <c r="G133">
        <f t="shared" si="10"/>
        <v>5</v>
      </c>
      <c r="H133">
        <f t="shared" si="11"/>
        <v>10</v>
      </c>
    </row>
    <row r="134" spans="1:8" x14ac:dyDescent="0.25">
      <c r="A134" s="1">
        <v>45423</v>
      </c>
      <c r="B134" s="3">
        <v>6</v>
      </c>
      <c r="C134" s="3">
        <v>9</v>
      </c>
      <c r="D134" s="3">
        <v>33</v>
      </c>
      <c r="E134">
        <f t="shared" si="8"/>
        <v>19</v>
      </c>
      <c r="F134">
        <f t="shared" si="9"/>
        <v>6</v>
      </c>
      <c r="G134">
        <f t="shared" si="10"/>
        <v>5</v>
      </c>
      <c r="H134">
        <f t="shared" si="11"/>
        <v>11</v>
      </c>
    </row>
    <row r="135" spans="1:8" x14ac:dyDescent="0.25">
      <c r="A135" s="1">
        <v>45424</v>
      </c>
      <c r="B135" s="3">
        <v>2</v>
      </c>
      <c r="C135" s="3">
        <v>4</v>
      </c>
      <c r="D135" s="3">
        <v>30</v>
      </c>
      <c r="E135">
        <f t="shared" si="8"/>
        <v>19</v>
      </c>
      <c r="F135">
        <f t="shared" si="9"/>
        <v>7</v>
      </c>
      <c r="G135">
        <f t="shared" si="10"/>
        <v>5</v>
      </c>
      <c r="H135">
        <f t="shared" si="11"/>
        <v>12</v>
      </c>
    </row>
    <row r="136" spans="1:8" x14ac:dyDescent="0.25">
      <c r="A136" s="1">
        <v>45425</v>
      </c>
      <c r="B136" s="3">
        <v>26</v>
      </c>
      <c r="C136" s="3">
        <v>36</v>
      </c>
      <c r="D136" s="3">
        <v>13</v>
      </c>
      <c r="E136">
        <f t="shared" si="8"/>
        <v>20</v>
      </c>
      <c r="F136">
        <f t="shared" si="9"/>
        <v>1</v>
      </c>
      <c r="G136">
        <f t="shared" si="10"/>
        <v>5</v>
      </c>
      <c r="H136">
        <f t="shared" si="11"/>
        <v>13</v>
      </c>
    </row>
    <row r="137" spans="1:8" x14ac:dyDescent="0.25">
      <c r="A137" s="1">
        <v>45426</v>
      </c>
      <c r="B137" s="3">
        <v>17</v>
      </c>
      <c r="C137" s="3">
        <v>27</v>
      </c>
      <c r="D137" s="3">
        <v>23</v>
      </c>
      <c r="E137">
        <f t="shared" si="8"/>
        <v>20</v>
      </c>
      <c r="F137">
        <f t="shared" si="9"/>
        <v>2</v>
      </c>
      <c r="G137">
        <f t="shared" si="10"/>
        <v>5</v>
      </c>
      <c r="H137">
        <f t="shared" si="11"/>
        <v>14</v>
      </c>
    </row>
    <row r="138" spans="1:8" x14ac:dyDescent="0.25">
      <c r="A138" s="1">
        <v>45427</v>
      </c>
      <c r="B138" s="3">
        <v>8</v>
      </c>
      <c r="C138" s="3">
        <v>13</v>
      </c>
      <c r="D138" s="3">
        <v>61</v>
      </c>
      <c r="E138">
        <f t="shared" si="8"/>
        <v>20</v>
      </c>
      <c r="F138">
        <f t="shared" si="9"/>
        <v>3</v>
      </c>
      <c r="G138">
        <f t="shared" si="10"/>
        <v>5</v>
      </c>
      <c r="H138">
        <f t="shared" si="11"/>
        <v>15</v>
      </c>
    </row>
    <row r="139" spans="1:8" x14ac:dyDescent="0.25">
      <c r="A139" s="1">
        <v>45428</v>
      </c>
      <c r="B139" s="3">
        <v>17</v>
      </c>
      <c r="C139" s="3">
        <v>27</v>
      </c>
      <c r="D139" s="3">
        <v>23</v>
      </c>
      <c r="E139">
        <f t="shared" si="8"/>
        <v>20</v>
      </c>
      <c r="F139">
        <f t="shared" si="9"/>
        <v>4</v>
      </c>
      <c r="G139">
        <f t="shared" si="10"/>
        <v>5</v>
      </c>
      <c r="H139">
        <f t="shared" si="11"/>
        <v>16</v>
      </c>
    </row>
    <row r="140" spans="1:8" x14ac:dyDescent="0.25">
      <c r="A140" s="1">
        <v>45429</v>
      </c>
      <c r="B140" s="3">
        <v>14</v>
      </c>
      <c r="C140" s="3">
        <v>14</v>
      </c>
      <c r="D140" s="3">
        <v>17</v>
      </c>
      <c r="E140">
        <f t="shared" si="8"/>
        <v>20</v>
      </c>
      <c r="F140">
        <f t="shared" si="9"/>
        <v>5</v>
      </c>
      <c r="G140">
        <f t="shared" si="10"/>
        <v>5</v>
      </c>
      <c r="H140">
        <f t="shared" si="11"/>
        <v>17</v>
      </c>
    </row>
    <row r="141" spans="1:8" x14ac:dyDescent="0.25">
      <c r="A141" s="1">
        <v>45430</v>
      </c>
      <c r="B141" s="3">
        <v>4</v>
      </c>
      <c r="C141" s="3">
        <v>7</v>
      </c>
      <c r="D141" s="3">
        <v>25</v>
      </c>
      <c r="E141">
        <f t="shared" si="8"/>
        <v>20</v>
      </c>
      <c r="F141">
        <f t="shared" si="9"/>
        <v>6</v>
      </c>
      <c r="G141">
        <f t="shared" si="10"/>
        <v>5</v>
      </c>
      <c r="H141">
        <f t="shared" si="11"/>
        <v>18</v>
      </c>
    </row>
    <row r="142" spans="1:8" x14ac:dyDescent="0.25">
      <c r="A142" s="1">
        <v>45431</v>
      </c>
      <c r="B142" s="3">
        <v>1</v>
      </c>
      <c r="C142" s="3">
        <v>3</v>
      </c>
      <c r="D142" s="3">
        <v>24</v>
      </c>
      <c r="E142">
        <f t="shared" si="8"/>
        <v>20</v>
      </c>
      <c r="F142">
        <f t="shared" si="9"/>
        <v>7</v>
      </c>
      <c r="G142">
        <f t="shared" si="10"/>
        <v>5</v>
      </c>
      <c r="H142">
        <f t="shared" si="11"/>
        <v>19</v>
      </c>
    </row>
    <row r="143" spans="1:8" x14ac:dyDescent="0.25">
      <c r="A143" s="1">
        <v>45432</v>
      </c>
      <c r="B143" s="3">
        <v>14</v>
      </c>
      <c r="C143" s="3">
        <v>22</v>
      </c>
      <c r="D143" s="3">
        <v>8</v>
      </c>
      <c r="E143">
        <f t="shared" si="8"/>
        <v>21</v>
      </c>
      <c r="F143">
        <f t="shared" si="9"/>
        <v>1</v>
      </c>
      <c r="G143">
        <f t="shared" si="10"/>
        <v>5</v>
      </c>
      <c r="H143">
        <f t="shared" si="11"/>
        <v>20</v>
      </c>
    </row>
    <row r="144" spans="1:8" x14ac:dyDescent="0.25">
      <c r="A144" s="1">
        <v>45433</v>
      </c>
      <c r="B144" s="3">
        <v>9</v>
      </c>
      <c r="C144" s="3">
        <v>12</v>
      </c>
      <c r="D144" s="3">
        <v>12</v>
      </c>
      <c r="E144">
        <f t="shared" si="8"/>
        <v>21</v>
      </c>
      <c r="F144">
        <f t="shared" si="9"/>
        <v>2</v>
      </c>
      <c r="G144">
        <f t="shared" si="10"/>
        <v>5</v>
      </c>
      <c r="H144">
        <f t="shared" si="11"/>
        <v>21</v>
      </c>
    </row>
    <row r="145" spans="1:8" x14ac:dyDescent="0.25">
      <c r="A145" s="1">
        <v>45434</v>
      </c>
      <c r="B145" s="3">
        <v>4</v>
      </c>
      <c r="C145" s="3">
        <v>7</v>
      </c>
      <c r="D145" s="3">
        <v>34</v>
      </c>
      <c r="E145">
        <f t="shared" si="8"/>
        <v>21</v>
      </c>
      <c r="F145">
        <f t="shared" si="9"/>
        <v>3</v>
      </c>
      <c r="G145">
        <f t="shared" si="10"/>
        <v>5</v>
      </c>
      <c r="H145">
        <f t="shared" si="11"/>
        <v>22</v>
      </c>
    </row>
    <row r="146" spans="1:8" x14ac:dyDescent="0.25">
      <c r="A146" s="1">
        <v>45435</v>
      </c>
      <c r="B146" s="3">
        <v>18</v>
      </c>
      <c r="C146" s="3">
        <v>28</v>
      </c>
      <c r="D146" s="3">
        <v>24</v>
      </c>
      <c r="E146">
        <f t="shared" si="8"/>
        <v>21</v>
      </c>
      <c r="F146">
        <f t="shared" si="9"/>
        <v>4</v>
      </c>
      <c r="G146">
        <f t="shared" si="10"/>
        <v>5</v>
      </c>
      <c r="H146">
        <f t="shared" si="11"/>
        <v>23</v>
      </c>
    </row>
    <row r="147" spans="1:8" x14ac:dyDescent="0.25">
      <c r="A147" s="1">
        <v>45436</v>
      </c>
      <c r="B147" s="3">
        <v>15</v>
      </c>
      <c r="C147" s="3">
        <v>23</v>
      </c>
      <c r="D147" s="3">
        <v>20</v>
      </c>
      <c r="E147">
        <f t="shared" si="8"/>
        <v>21</v>
      </c>
      <c r="F147">
        <f t="shared" si="9"/>
        <v>5</v>
      </c>
      <c r="G147">
        <f t="shared" si="10"/>
        <v>5</v>
      </c>
      <c r="H147">
        <f t="shared" si="11"/>
        <v>24</v>
      </c>
    </row>
    <row r="148" spans="1:8" x14ac:dyDescent="0.25">
      <c r="A148" s="1">
        <v>45437</v>
      </c>
      <c r="B148" s="3">
        <v>4</v>
      </c>
      <c r="C148" s="3">
        <v>57</v>
      </c>
      <c r="D148" s="3">
        <v>24</v>
      </c>
      <c r="E148">
        <f t="shared" si="8"/>
        <v>21</v>
      </c>
      <c r="F148">
        <f t="shared" si="9"/>
        <v>6</v>
      </c>
      <c r="G148">
        <f t="shared" si="10"/>
        <v>5</v>
      </c>
      <c r="H148">
        <f t="shared" si="11"/>
        <v>25</v>
      </c>
    </row>
    <row r="149" spans="1:8" x14ac:dyDescent="0.25">
      <c r="A149" s="1">
        <v>45438</v>
      </c>
      <c r="B149" s="3">
        <v>1</v>
      </c>
      <c r="C149" s="3">
        <v>3</v>
      </c>
      <c r="D149" s="3">
        <v>24</v>
      </c>
      <c r="E149">
        <f t="shared" si="8"/>
        <v>21</v>
      </c>
      <c r="F149">
        <f t="shared" si="9"/>
        <v>7</v>
      </c>
      <c r="G149">
        <f t="shared" si="10"/>
        <v>5</v>
      </c>
      <c r="H149">
        <f t="shared" si="11"/>
        <v>26</v>
      </c>
    </row>
    <row r="150" spans="1:8" x14ac:dyDescent="0.25">
      <c r="A150" s="1">
        <v>45439</v>
      </c>
      <c r="B150" s="3">
        <v>20</v>
      </c>
      <c r="C150" s="3">
        <v>30</v>
      </c>
      <c r="D150" s="3">
        <v>10</v>
      </c>
      <c r="E150">
        <f t="shared" si="8"/>
        <v>22</v>
      </c>
      <c r="F150">
        <f t="shared" si="9"/>
        <v>1</v>
      </c>
      <c r="G150">
        <f t="shared" si="10"/>
        <v>5</v>
      </c>
      <c r="H150">
        <f t="shared" si="11"/>
        <v>27</v>
      </c>
    </row>
    <row r="151" spans="1:8" x14ac:dyDescent="0.25">
      <c r="A151" s="1">
        <v>45440</v>
      </c>
      <c r="B151" s="3">
        <v>12</v>
      </c>
      <c r="C151" s="3">
        <v>20</v>
      </c>
      <c r="D151" s="3">
        <v>17</v>
      </c>
      <c r="E151">
        <f t="shared" si="8"/>
        <v>22</v>
      </c>
      <c r="F151">
        <f t="shared" si="9"/>
        <v>2</v>
      </c>
      <c r="G151">
        <f t="shared" si="10"/>
        <v>5</v>
      </c>
      <c r="H151">
        <f t="shared" si="11"/>
        <v>28</v>
      </c>
    </row>
    <row r="152" spans="1:8" x14ac:dyDescent="0.25">
      <c r="A152" s="1">
        <v>45441</v>
      </c>
      <c r="B152" s="3">
        <v>6</v>
      </c>
      <c r="C152" s="3">
        <v>57</v>
      </c>
      <c r="D152" s="3">
        <v>43</v>
      </c>
      <c r="E152">
        <f t="shared" si="8"/>
        <v>22</v>
      </c>
      <c r="F152">
        <f t="shared" si="9"/>
        <v>3</v>
      </c>
      <c r="G152">
        <f t="shared" si="10"/>
        <v>5</v>
      </c>
      <c r="H152">
        <f t="shared" si="11"/>
        <v>29</v>
      </c>
    </row>
    <row r="153" spans="1:8" x14ac:dyDescent="0.25">
      <c r="A153" s="1">
        <v>45442</v>
      </c>
      <c r="B153" s="3">
        <v>20</v>
      </c>
      <c r="C153" s="3">
        <v>31</v>
      </c>
      <c r="D153" s="3">
        <v>26</v>
      </c>
      <c r="E153">
        <f t="shared" si="8"/>
        <v>22</v>
      </c>
      <c r="F153">
        <f t="shared" si="9"/>
        <v>4</v>
      </c>
      <c r="G153">
        <f t="shared" si="10"/>
        <v>5</v>
      </c>
      <c r="H153">
        <f t="shared" si="11"/>
        <v>30</v>
      </c>
    </row>
    <row r="154" spans="1:8" x14ac:dyDescent="0.25">
      <c r="A154" s="1">
        <v>45443</v>
      </c>
      <c r="B154" s="3">
        <v>16</v>
      </c>
      <c r="C154" s="3">
        <v>25</v>
      </c>
      <c r="D154" s="3">
        <v>23</v>
      </c>
      <c r="E154">
        <f t="shared" si="8"/>
        <v>22</v>
      </c>
      <c r="F154">
        <f t="shared" si="9"/>
        <v>5</v>
      </c>
      <c r="G154">
        <f t="shared" si="10"/>
        <v>5</v>
      </c>
      <c r="H154">
        <f t="shared" si="11"/>
        <v>31</v>
      </c>
    </row>
    <row r="155" spans="1:8" x14ac:dyDescent="0.25">
      <c r="A155" s="1">
        <v>45444</v>
      </c>
      <c r="B155" s="3">
        <v>5</v>
      </c>
      <c r="C155" s="3">
        <v>8</v>
      </c>
      <c r="D155" s="3">
        <v>29</v>
      </c>
      <c r="E155">
        <f t="shared" si="8"/>
        <v>22</v>
      </c>
      <c r="F155">
        <f t="shared" si="9"/>
        <v>6</v>
      </c>
      <c r="G155">
        <f t="shared" si="10"/>
        <v>6</v>
      </c>
      <c r="H155">
        <f t="shared" si="11"/>
        <v>1</v>
      </c>
    </row>
    <row r="156" spans="1:8" x14ac:dyDescent="0.25">
      <c r="A156" s="1">
        <v>45445</v>
      </c>
      <c r="B156" s="3">
        <v>1</v>
      </c>
      <c r="C156" s="3">
        <v>57</v>
      </c>
      <c r="D156" s="3">
        <v>23</v>
      </c>
      <c r="E156">
        <f t="shared" si="8"/>
        <v>22</v>
      </c>
      <c r="F156">
        <f t="shared" si="9"/>
        <v>7</v>
      </c>
      <c r="G156">
        <f t="shared" si="10"/>
        <v>6</v>
      </c>
      <c r="H156">
        <f t="shared" si="11"/>
        <v>2</v>
      </c>
    </row>
    <row r="157" spans="1:8" x14ac:dyDescent="0.25">
      <c r="A157" s="1">
        <v>45446</v>
      </c>
      <c r="B157" s="3">
        <v>32</v>
      </c>
      <c r="C157" s="3">
        <v>50</v>
      </c>
      <c r="D157" s="3">
        <v>18</v>
      </c>
      <c r="E157">
        <f t="shared" si="8"/>
        <v>23</v>
      </c>
      <c r="F157">
        <f t="shared" si="9"/>
        <v>1</v>
      </c>
      <c r="G157">
        <f t="shared" si="10"/>
        <v>6</v>
      </c>
      <c r="H157">
        <f t="shared" si="11"/>
        <v>3</v>
      </c>
    </row>
    <row r="158" spans="1:8" x14ac:dyDescent="0.25">
      <c r="A158" s="1">
        <v>45447</v>
      </c>
      <c r="B158" s="3">
        <v>21</v>
      </c>
      <c r="C158" s="3">
        <v>33</v>
      </c>
      <c r="D158" s="3">
        <v>29</v>
      </c>
      <c r="E158">
        <f t="shared" si="8"/>
        <v>23</v>
      </c>
      <c r="F158">
        <f t="shared" si="9"/>
        <v>2</v>
      </c>
      <c r="G158">
        <f t="shared" si="10"/>
        <v>6</v>
      </c>
      <c r="H158">
        <f t="shared" si="11"/>
        <v>4</v>
      </c>
    </row>
    <row r="159" spans="1:8" x14ac:dyDescent="0.25">
      <c r="A159" s="1">
        <v>45448</v>
      </c>
      <c r="B159" s="3">
        <v>10</v>
      </c>
      <c r="C159" s="3">
        <v>16</v>
      </c>
      <c r="D159" s="3">
        <v>76</v>
      </c>
      <c r="E159">
        <f t="shared" si="8"/>
        <v>23</v>
      </c>
      <c r="F159">
        <f t="shared" si="9"/>
        <v>3</v>
      </c>
      <c r="G159">
        <f t="shared" si="10"/>
        <v>6</v>
      </c>
      <c r="H159">
        <f t="shared" si="11"/>
        <v>5</v>
      </c>
    </row>
    <row r="160" spans="1:8" x14ac:dyDescent="0.25">
      <c r="A160" s="1">
        <v>45449</v>
      </c>
      <c r="B160" s="3">
        <v>13</v>
      </c>
      <c r="C160" s="3">
        <v>17</v>
      </c>
      <c r="D160" s="3">
        <v>18</v>
      </c>
      <c r="E160">
        <f t="shared" si="8"/>
        <v>23</v>
      </c>
      <c r="F160">
        <f t="shared" si="9"/>
        <v>4</v>
      </c>
      <c r="G160">
        <f t="shared" si="10"/>
        <v>6</v>
      </c>
      <c r="H160">
        <f t="shared" si="11"/>
        <v>6</v>
      </c>
    </row>
    <row r="161" spans="1:8" x14ac:dyDescent="0.25">
      <c r="A161" s="1">
        <v>45450</v>
      </c>
      <c r="B161" s="3">
        <v>11</v>
      </c>
      <c r="C161" s="3">
        <v>17</v>
      </c>
      <c r="D161" s="3">
        <v>15</v>
      </c>
      <c r="E161">
        <f t="shared" si="8"/>
        <v>23</v>
      </c>
      <c r="F161">
        <f t="shared" si="9"/>
        <v>5</v>
      </c>
      <c r="G161">
        <f t="shared" si="10"/>
        <v>6</v>
      </c>
      <c r="H161">
        <f t="shared" si="11"/>
        <v>7</v>
      </c>
    </row>
    <row r="162" spans="1:8" x14ac:dyDescent="0.25">
      <c r="A162" s="1">
        <v>45451</v>
      </c>
      <c r="B162" s="3">
        <v>3</v>
      </c>
      <c r="C162" s="3">
        <v>5</v>
      </c>
      <c r="D162" s="3">
        <v>18</v>
      </c>
      <c r="E162">
        <f t="shared" si="8"/>
        <v>23</v>
      </c>
      <c r="F162">
        <f t="shared" si="9"/>
        <v>6</v>
      </c>
      <c r="G162">
        <f t="shared" si="10"/>
        <v>6</v>
      </c>
      <c r="H162">
        <f t="shared" si="11"/>
        <v>8</v>
      </c>
    </row>
    <row r="163" spans="1:8" x14ac:dyDescent="0.25">
      <c r="A163" s="1">
        <v>45452</v>
      </c>
      <c r="B163" s="3">
        <v>0</v>
      </c>
      <c r="C163" s="3">
        <v>2</v>
      </c>
      <c r="D163" s="3">
        <v>18</v>
      </c>
      <c r="E163">
        <f t="shared" si="8"/>
        <v>23</v>
      </c>
      <c r="F163">
        <f t="shared" si="9"/>
        <v>7</v>
      </c>
      <c r="G163">
        <f t="shared" si="10"/>
        <v>6</v>
      </c>
      <c r="H163">
        <f t="shared" si="11"/>
        <v>9</v>
      </c>
    </row>
    <row r="164" spans="1:8" x14ac:dyDescent="0.25">
      <c r="A164" s="1">
        <v>45453</v>
      </c>
      <c r="B164" s="3">
        <v>19</v>
      </c>
      <c r="C164" s="3">
        <v>14</v>
      </c>
      <c r="D164" s="3">
        <v>6</v>
      </c>
      <c r="E164">
        <f t="shared" si="8"/>
        <v>24</v>
      </c>
      <c r="F164">
        <f t="shared" si="9"/>
        <v>1</v>
      </c>
      <c r="G164">
        <f t="shared" si="10"/>
        <v>6</v>
      </c>
      <c r="H164">
        <f t="shared" si="11"/>
        <v>10</v>
      </c>
    </row>
    <row r="165" spans="1:8" x14ac:dyDescent="0.25">
      <c r="A165" s="1">
        <v>45454</v>
      </c>
      <c r="B165" s="3">
        <v>12</v>
      </c>
      <c r="C165" s="3">
        <v>19</v>
      </c>
      <c r="D165" s="3">
        <v>16</v>
      </c>
      <c r="E165">
        <f t="shared" si="8"/>
        <v>24</v>
      </c>
      <c r="F165">
        <f t="shared" si="9"/>
        <v>2</v>
      </c>
      <c r="G165">
        <f t="shared" si="10"/>
        <v>6</v>
      </c>
      <c r="H165">
        <f t="shared" si="11"/>
        <v>11</v>
      </c>
    </row>
    <row r="166" spans="1:8" x14ac:dyDescent="0.25">
      <c r="A166" s="1">
        <v>45455</v>
      </c>
      <c r="B166" s="3">
        <v>5</v>
      </c>
      <c r="C166" s="3">
        <v>9</v>
      </c>
      <c r="D166" s="3">
        <v>43</v>
      </c>
      <c r="E166">
        <f t="shared" si="8"/>
        <v>24</v>
      </c>
      <c r="F166">
        <f t="shared" si="9"/>
        <v>3</v>
      </c>
      <c r="G166">
        <f t="shared" si="10"/>
        <v>6</v>
      </c>
      <c r="H166">
        <f t="shared" si="11"/>
        <v>12</v>
      </c>
    </row>
    <row r="167" spans="1:8" x14ac:dyDescent="0.25">
      <c r="A167" s="1">
        <v>45456</v>
      </c>
      <c r="B167" s="3">
        <v>20</v>
      </c>
      <c r="C167" s="3">
        <v>30</v>
      </c>
      <c r="D167" s="3">
        <v>25</v>
      </c>
      <c r="E167">
        <f t="shared" si="8"/>
        <v>24</v>
      </c>
      <c r="F167">
        <f t="shared" si="9"/>
        <v>4</v>
      </c>
      <c r="G167">
        <f t="shared" si="10"/>
        <v>6</v>
      </c>
      <c r="H167">
        <f t="shared" si="11"/>
        <v>13</v>
      </c>
    </row>
    <row r="168" spans="1:8" x14ac:dyDescent="0.25">
      <c r="A168" s="1">
        <v>45457</v>
      </c>
      <c r="B168" s="3">
        <v>16</v>
      </c>
      <c r="C168" s="3">
        <v>15</v>
      </c>
      <c r="D168" s="3">
        <v>18</v>
      </c>
      <c r="E168">
        <f t="shared" si="8"/>
        <v>24</v>
      </c>
      <c r="F168">
        <f t="shared" si="9"/>
        <v>5</v>
      </c>
      <c r="G168">
        <f t="shared" si="10"/>
        <v>6</v>
      </c>
      <c r="H168">
        <f t="shared" si="11"/>
        <v>14</v>
      </c>
    </row>
    <row r="169" spans="1:8" x14ac:dyDescent="0.25">
      <c r="A169" s="1">
        <v>45458</v>
      </c>
      <c r="B169" s="3">
        <v>4</v>
      </c>
      <c r="C169" s="3">
        <v>8</v>
      </c>
      <c r="D169" s="3">
        <v>26</v>
      </c>
      <c r="E169">
        <f t="shared" si="8"/>
        <v>24</v>
      </c>
      <c r="F169">
        <f t="shared" si="9"/>
        <v>6</v>
      </c>
      <c r="G169">
        <f t="shared" si="10"/>
        <v>6</v>
      </c>
      <c r="H169">
        <f t="shared" si="11"/>
        <v>15</v>
      </c>
    </row>
    <row r="170" spans="1:8" x14ac:dyDescent="0.25">
      <c r="A170" s="1">
        <v>45459</v>
      </c>
      <c r="B170" s="3">
        <v>1</v>
      </c>
      <c r="C170" s="3">
        <v>3</v>
      </c>
      <c r="D170" s="3">
        <v>24</v>
      </c>
      <c r="E170">
        <f t="shared" si="8"/>
        <v>24</v>
      </c>
      <c r="F170">
        <f t="shared" si="9"/>
        <v>7</v>
      </c>
      <c r="G170">
        <f t="shared" si="10"/>
        <v>6</v>
      </c>
      <c r="H170">
        <f t="shared" si="11"/>
        <v>16</v>
      </c>
    </row>
    <row r="171" spans="1:8" x14ac:dyDescent="0.25">
      <c r="A171" s="1">
        <v>45460</v>
      </c>
      <c r="B171" s="3">
        <v>20</v>
      </c>
      <c r="C171" s="3">
        <v>32</v>
      </c>
      <c r="D171" s="3">
        <v>11</v>
      </c>
      <c r="E171">
        <f t="shared" si="8"/>
        <v>25</v>
      </c>
      <c r="F171">
        <f t="shared" si="9"/>
        <v>1</v>
      </c>
      <c r="G171">
        <f t="shared" si="10"/>
        <v>6</v>
      </c>
      <c r="H171">
        <f t="shared" si="11"/>
        <v>17</v>
      </c>
    </row>
    <row r="172" spans="1:8" x14ac:dyDescent="0.25">
      <c r="A172" s="1">
        <v>45461</v>
      </c>
      <c r="B172" s="3">
        <v>13</v>
      </c>
      <c r="C172" s="3">
        <v>5</v>
      </c>
      <c r="D172" s="3">
        <v>15</v>
      </c>
      <c r="E172">
        <f t="shared" si="8"/>
        <v>25</v>
      </c>
      <c r="F172">
        <f t="shared" si="9"/>
        <v>2</v>
      </c>
      <c r="G172">
        <f t="shared" si="10"/>
        <v>6</v>
      </c>
      <c r="H172">
        <f t="shared" si="11"/>
        <v>18</v>
      </c>
    </row>
    <row r="173" spans="1:8" x14ac:dyDescent="0.25">
      <c r="A173" s="1">
        <v>45462</v>
      </c>
      <c r="B173" s="3">
        <v>6</v>
      </c>
      <c r="C173" s="3">
        <v>10</v>
      </c>
      <c r="D173" s="3">
        <v>46</v>
      </c>
      <c r="E173">
        <f t="shared" si="8"/>
        <v>25</v>
      </c>
      <c r="F173">
        <f t="shared" si="9"/>
        <v>3</v>
      </c>
      <c r="G173">
        <f t="shared" si="10"/>
        <v>6</v>
      </c>
      <c r="H173">
        <f t="shared" si="11"/>
        <v>19</v>
      </c>
    </row>
    <row r="174" spans="1:8" x14ac:dyDescent="0.25">
      <c r="A174" s="1">
        <v>45463</v>
      </c>
      <c r="B174" s="3">
        <v>24</v>
      </c>
      <c r="C174" s="3">
        <v>37</v>
      </c>
      <c r="D174" s="3">
        <v>33</v>
      </c>
      <c r="E174">
        <f t="shared" si="8"/>
        <v>25</v>
      </c>
      <c r="F174">
        <f t="shared" si="9"/>
        <v>4</v>
      </c>
      <c r="G174">
        <f t="shared" si="10"/>
        <v>6</v>
      </c>
      <c r="H174">
        <f t="shared" si="11"/>
        <v>20</v>
      </c>
    </row>
    <row r="175" spans="1:8" x14ac:dyDescent="0.25">
      <c r="A175" s="1">
        <v>45464</v>
      </c>
      <c r="B175" s="3">
        <v>20</v>
      </c>
      <c r="C175" s="3">
        <v>32</v>
      </c>
      <c r="D175" s="3">
        <v>27</v>
      </c>
      <c r="E175">
        <f t="shared" si="8"/>
        <v>25</v>
      </c>
      <c r="F175">
        <f t="shared" si="9"/>
        <v>5</v>
      </c>
      <c r="G175">
        <f t="shared" si="10"/>
        <v>6</v>
      </c>
      <c r="H175">
        <f t="shared" si="11"/>
        <v>21</v>
      </c>
    </row>
    <row r="176" spans="1:8" x14ac:dyDescent="0.25">
      <c r="A176" s="1">
        <v>45465</v>
      </c>
      <c r="B176" s="3">
        <v>6</v>
      </c>
      <c r="C176" s="3">
        <v>57</v>
      </c>
      <c r="D176" s="3">
        <v>31</v>
      </c>
      <c r="E176">
        <f t="shared" si="8"/>
        <v>25</v>
      </c>
      <c r="F176">
        <f t="shared" si="9"/>
        <v>6</v>
      </c>
      <c r="G176">
        <f t="shared" si="10"/>
        <v>6</v>
      </c>
      <c r="H176">
        <f t="shared" si="11"/>
        <v>22</v>
      </c>
    </row>
    <row r="177" spans="1:8" x14ac:dyDescent="0.25">
      <c r="A177" s="1">
        <v>45466</v>
      </c>
      <c r="B177" s="3">
        <v>2</v>
      </c>
      <c r="C177" s="3">
        <v>4</v>
      </c>
      <c r="D177" s="3">
        <v>30</v>
      </c>
      <c r="E177">
        <f t="shared" si="8"/>
        <v>25</v>
      </c>
      <c r="F177">
        <f t="shared" si="9"/>
        <v>7</v>
      </c>
      <c r="G177">
        <f t="shared" si="10"/>
        <v>6</v>
      </c>
      <c r="H177">
        <f t="shared" si="11"/>
        <v>23</v>
      </c>
    </row>
    <row r="178" spans="1:8" x14ac:dyDescent="0.25">
      <c r="A178" s="1">
        <v>45467</v>
      </c>
      <c r="B178" s="3">
        <v>20</v>
      </c>
      <c r="C178" s="3">
        <v>30</v>
      </c>
      <c r="D178" s="3">
        <v>10</v>
      </c>
      <c r="E178">
        <f t="shared" si="8"/>
        <v>26</v>
      </c>
      <c r="F178">
        <f t="shared" si="9"/>
        <v>1</v>
      </c>
      <c r="G178">
        <f t="shared" si="10"/>
        <v>6</v>
      </c>
      <c r="H178">
        <f t="shared" si="11"/>
        <v>24</v>
      </c>
    </row>
    <row r="179" spans="1:8" x14ac:dyDescent="0.25">
      <c r="A179" s="1">
        <v>45468</v>
      </c>
      <c r="B179" s="3">
        <v>12</v>
      </c>
      <c r="C179" s="3">
        <v>20</v>
      </c>
      <c r="D179" s="3">
        <v>17</v>
      </c>
      <c r="E179">
        <f t="shared" si="8"/>
        <v>26</v>
      </c>
      <c r="F179">
        <f t="shared" si="9"/>
        <v>2</v>
      </c>
      <c r="G179">
        <f t="shared" si="10"/>
        <v>6</v>
      </c>
      <c r="H179">
        <f t="shared" si="11"/>
        <v>25</v>
      </c>
    </row>
    <row r="180" spans="1:8" x14ac:dyDescent="0.25">
      <c r="A180" s="1">
        <v>45469</v>
      </c>
      <c r="B180" s="3">
        <v>6</v>
      </c>
      <c r="C180" s="3">
        <v>57</v>
      </c>
      <c r="D180" s="3">
        <v>42</v>
      </c>
      <c r="E180">
        <f t="shared" si="8"/>
        <v>26</v>
      </c>
      <c r="F180">
        <f t="shared" si="9"/>
        <v>3</v>
      </c>
      <c r="G180">
        <f t="shared" si="10"/>
        <v>6</v>
      </c>
      <c r="H180">
        <f t="shared" si="11"/>
        <v>26</v>
      </c>
    </row>
    <row r="181" spans="1:8" x14ac:dyDescent="0.25">
      <c r="A181" s="1">
        <v>45470</v>
      </c>
      <c r="B181" s="3">
        <v>32</v>
      </c>
      <c r="C181" s="3">
        <v>50</v>
      </c>
      <c r="D181" s="3">
        <v>43</v>
      </c>
      <c r="E181">
        <f t="shared" si="8"/>
        <v>26</v>
      </c>
      <c r="F181">
        <f t="shared" si="9"/>
        <v>4</v>
      </c>
      <c r="G181">
        <f t="shared" si="10"/>
        <v>6</v>
      </c>
      <c r="H181">
        <f t="shared" si="11"/>
        <v>27</v>
      </c>
    </row>
    <row r="182" spans="1:8" x14ac:dyDescent="0.25">
      <c r="A182" s="1">
        <v>45471</v>
      </c>
      <c r="B182" s="3">
        <v>27</v>
      </c>
      <c r="C182" s="3">
        <v>41</v>
      </c>
      <c r="D182" s="3">
        <v>35</v>
      </c>
      <c r="E182">
        <f t="shared" si="8"/>
        <v>26</v>
      </c>
      <c r="F182">
        <f t="shared" si="9"/>
        <v>5</v>
      </c>
      <c r="G182">
        <f t="shared" si="10"/>
        <v>6</v>
      </c>
      <c r="H182">
        <f t="shared" si="11"/>
        <v>28</v>
      </c>
    </row>
    <row r="183" spans="1:8" x14ac:dyDescent="0.25">
      <c r="A183" s="1">
        <v>45472</v>
      </c>
      <c r="B183" s="3">
        <v>8</v>
      </c>
      <c r="C183" s="3">
        <v>13</v>
      </c>
      <c r="D183" s="3">
        <v>45</v>
      </c>
      <c r="E183">
        <f t="shared" si="8"/>
        <v>26</v>
      </c>
      <c r="F183">
        <f t="shared" si="9"/>
        <v>6</v>
      </c>
      <c r="G183">
        <f t="shared" si="10"/>
        <v>6</v>
      </c>
      <c r="H183">
        <f t="shared" si="11"/>
        <v>29</v>
      </c>
    </row>
    <row r="184" spans="1:8" x14ac:dyDescent="0.25">
      <c r="A184" s="1">
        <v>45473</v>
      </c>
      <c r="B184" s="3">
        <v>3</v>
      </c>
      <c r="C184" s="3">
        <v>57</v>
      </c>
      <c r="D184" s="3">
        <v>40</v>
      </c>
      <c r="E184">
        <f t="shared" si="8"/>
        <v>26</v>
      </c>
      <c r="F184">
        <f t="shared" si="9"/>
        <v>7</v>
      </c>
      <c r="G184">
        <f t="shared" si="10"/>
        <v>6</v>
      </c>
      <c r="H184">
        <f t="shared" si="11"/>
        <v>30</v>
      </c>
    </row>
    <row r="185" spans="1:8" x14ac:dyDescent="0.25">
      <c r="A185" s="1">
        <v>45474</v>
      </c>
      <c r="B185" s="3">
        <v>18</v>
      </c>
      <c r="C185" s="3">
        <v>28</v>
      </c>
      <c r="D185" s="3">
        <v>9</v>
      </c>
      <c r="E185">
        <f t="shared" si="8"/>
        <v>27</v>
      </c>
      <c r="F185">
        <f t="shared" si="9"/>
        <v>1</v>
      </c>
      <c r="G185">
        <f t="shared" si="10"/>
        <v>7</v>
      </c>
      <c r="H185">
        <f t="shared" si="11"/>
        <v>1</v>
      </c>
    </row>
    <row r="186" spans="1:8" x14ac:dyDescent="0.25">
      <c r="A186" s="1">
        <v>45475</v>
      </c>
      <c r="B186" s="3">
        <v>12</v>
      </c>
      <c r="C186" s="3">
        <v>18</v>
      </c>
      <c r="D186" s="3">
        <v>15</v>
      </c>
      <c r="E186">
        <f t="shared" si="8"/>
        <v>27</v>
      </c>
      <c r="F186">
        <f t="shared" si="9"/>
        <v>2</v>
      </c>
      <c r="G186">
        <f t="shared" si="10"/>
        <v>7</v>
      </c>
      <c r="H186">
        <f t="shared" si="11"/>
        <v>2</v>
      </c>
    </row>
    <row r="187" spans="1:8" x14ac:dyDescent="0.25">
      <c r="A187" s="1">
        <v>45476</v>
      </c>
      <c r="B187" s="3">
        <v>5</v>
      </c>
      <c r="C187" s="3">
        <v>8</v>
      </c>
      <c r="D187" s="3">
        <v>39</v>
      </c>
      <c r="E187">
        <f t="shared" si="8"/>
        <v>27</v>
      </c>
      <c r="F187">
        <f t="shared" si="9"/>
        <v>3</v>
      </c>
      <c r="G187">
        <f t="shared" si="10"/>
        <v>7</v>
      </c>
      <c r="H187">
        <f t="shared" si="11"/>
        <v>3</v>
      </c>
    </row>
    <row r="188" spans="1:8" x14ac:dyDescent="0.25">
      <c r="A188" s="1">
        <v>45477</v>
      </c>
      <c r="B188" s="3">
        <v>30</v>
      </c>
      <c r="C188" s="3">
        <v>30</v>
      </c>
      <c r="D188" s="3">
        <v>35</v>
      </c>
      <c r="E188">
        <f t="shared" si="8"/>
        <v>27</v>
      </c>
      <c r="F188">
        <f t="shared" si="9"/>
        <v>4</v>
      </c>
      <c r="G188">
        <f t="shared" si="10"/>
        <v>7</v>
      </c>
      <c r="H188">
        <f t="shared" si="11"/>
        <v>4</v>
      </c>
    </row>
    <row r="189" spans="1:8" x14ac:dyDescent="0.25">
      <c r="A189" s="1">
        <v>45478</v>
      </c>
      <c r="B189" s="3">
        <v>25</v>
      </c>
      <c r="C189" s="3">
        <v>39</v>
      </c>
      <c r="D189" s="3">
        <v>33</v>
      </c>
      <c r="E189">
        <f t="shared" si="8"/>
        <v>27</v>
      </c>
      <c r="F189">
        <f t="shared" si="9"/>
        <v>5</v>
      </c>
      <c r="G189">
        <f t="shared" si="10"/>
        <v>7</v>
      </c>
      <c r="H189">
        <f t="shared" si="11"/>
        <v>5</v>
      </c>
    </row>
    <row r="190" spans="1:8" x14ac:dyDescent="0.25">
      <c r="A190" s="1">
        <v>45479</v>
      </c>
      <c r="B190" s="3">
        <v>8</v>
      </c>
      <c r="C190" s="3">
        <v>12</v>
      </c>
      <c r="D190" s="3">
        <v>42</v>
      </c>
      <c r="E190">
        <f t="shared" si="8"/>
        <v>27</v>
      </c>
      <c r="F190">
        <f t="shared" si="9"/>
        <v>6</v>
      </c>
      <c r="G190">
        <f t="shared" si="10"/>
        <v>7</v>
      </c>
      <c r="H190">
        <f t="shared" si="11"/>
        <v>6</v>
      </c>
    </row>
    <row r="191" spans="1:8" x14ac:dyDescent="0.25">
      <c r="A191" s="1">
        <v>45480</v>
      </c>
      <c r="B191" s="3">
        <v>3</v>
      </c>
      <c r="C191" s="3">
        <v>4</v>
      </c>
      <c r="D191" s="3">
        <v>41</v>
      </c>
      <c r="E191">
        <f t="shared" si="8"/>
        <v>27</v>
      </c>
      <c r="F191">
        <f t="shared" si="9"/>
        <v>7</v>
      </c>
      <c r="G191">
        <f t="shared" si="10"/>
        <v>7</v>
      </c>
      <c r="H191">
        <f t="shared" si="11"/>
        <v>7</v>
      </c>
    </row>
    <row r="192" spans="1:8" x14ac:dyDescent="0.25">
      <c r="A192" s="1">
        <v>45481</v>
      </c>
      <c r="B192" s="3">
        <v>16</v>
      </c>
      <c r="C192" s="3">
        <v>12</v>
      </c>
      <c r="D192" s="3">
        <v>5</v>
      </c>
      <c r="E192">
        <f t="shared" si="8"/>
        <v>28</v>
      </c>
      <c r="F192">
        <f t="shared" si="9"/>
        <v>1</v>
      </c>
      <c r="G192">
        <f t="shared" si="10"/>
        <v>7</v>
      </c>
      <c r="H192">
        <f t="shared" si="11"/>
        <v>8</v>
      </c>
    </row>
    <row r="193" spans="1:8" x14ac:dyDescent="0.25">
      <c r="A193" s="1">
        <v>45482</v>
      </c>
      <c r="B193" s="3">
        <v>10</v>
      </c>
      <c r="C193" s="3">
        <v>16</v>
      </c>
      <c r="D193" s="3">
        <v>13</v>
      </c>
      <c r="E193">
        <f t="shared" si="8"/>
        <v>28</v>
      </c>
      <c r="F193">
        <f t="shared" si="9"/>
        <v>2</v>
      </c>
      <c r="G193">
        <f t="shared" si="10"/>
        <v>7</v>
      </c>
      <c r="H193">
        <f t="shared" si="11"/>
        <v>9</v>
      </c>
    </row>
    <row r="194" spans="1:8" x14ac:dyDescent="0.25">
      <c r="A194" s="1">
        <v>45483</v>
      </c>
      <c r="B194" s="3">
        <v>4</v>
      </c>
      <c r="C194" s="3">
        <v>8</v>
      </c>
      <c r="D194" s="3">
        <v>35</v>
      </c>
      <c r="E194">
        <f t="shared" si="8"/>
        <v>28</v>
      </c>
      <c r="F194">
        <f t="shared" si="9"/>
        <v>3</v>
      </c>
      <c r="G194">
        <f t="shared" si="10"/>
        <v>7</v>
      </c>
      <c r="H194">
        <f t="shared" si="11"/>
        <v>10</v>
      </c>
    </row>
    <row r="195" spans="1:8" x14ac:dyDescent="0.25">
      <c r="A195" s="1">
        <v>45484</v>
      </c>
      <c r="B195" s="3">
        <v>34</v>
      </c>
      <c r="C195" s="3">
        <v>52</v>
      </c>
      <c r="D195" s="3">
        <v>44</v>
      </c>
      <c r="E195">
        <f t="shared" si="8"/>
        <v>28</v>
      </c>
      <c r="F195">
        <f t="shared" si="9"/>
        <v>4</v>
      </c>
      <c r="G195">
        <f t="shared" si="10"/>
        <v>7</v>
      </c>
      <c r="H195">
        <f t="shared" si="11"/>
        <v>11</v>
      </c>
    </row>
    <row r="196" spans="1:8" x14ac:dyDescent="0.25">
      <c r="A196" s="1">
        <v>45485</v>
      </c>
      <c r="B196" s="3">
        <v>28</v>
      </c>
      <c r="C196" s="3">
        <v>27</v>
      </c>
      <c r="D196" s="3">
        <v>32</v>
      </c>
      <c r="E196">
        <f t="shared" ref="E196:E259" si="12">WEEKNUM(A196,2)</f>
        <v>28</v>
      </c>
      <c r="F196">
        <f t="shared" ref="F196:F259" si="13">WEEKDAY(A196,2)</f>
        <v>5</v>
      </c>
      <c r="G196">
        <f t="shared" ref="G196:G259" si="14">MONTH(A196)</f>
        <v>7</v>
      </c>
      <c r="H196">
        <f t="shared" ref="H196:H259" si="15">DAY(A196)</f>
        <v>12</v>
      </c>
    </row>
    <row r="197" spans="1:8" x14ac:dyDescent="0.25">
      <c r="A197" s="1">
        <v>45486</v>
      </c>
      <c r="B197" s="3">
        <v>8</v>
      </c>
      <c r="C197" s="3">
        <v>14</v>
      </c>
      <c r="D197" s="3">
        <v>48</v>
      </c>
      <c r="E197">
        <f t="shared" si="12"/>
        <v>28</v>
      </c>
      <c r="F197">
        <f t="shared" si="13"/>
        <v>6</v>
      </c>
      <c r="G197">
        <f t="shared" si="14"/>
        <v>7</v>
      </c>
      <c r="H197">
        <f t="shared" si="15"/>
        <v>13</v>
      </c>
    </row>
    <row r="198" spans="1:8" x14ac:dyDescent="0.25">
      <c r="A198" s="1">
        <v>45487</v>
      </c>
      <c r="B198" s="3">
        <v>3</v>
      </c>
      <c r="C198" s="3">
        <v>5</v>
      </c>
      <c r="D198" s="3">
        <v>44</v>
      </c>
      <c r="E198">
        <f t="shared" si="12"/>
        <v>28</v>
      </c>
      <c r="F198">
        <f t="shared" si="13"/>
        <v>7</v>
      </c>
      <c r="G198">
        <f t="shared" si="14"/>
        <v>7</v>
      </c>
      <c r="H198">
        <f t="shared" si="15"/>
        <v>14</v>
      </c>
    </row>
    <row r="199" spans="1:8" x14ac:dyDescent="0.25">
      <c r="A199" s="1">
        <v>45488</v>
      </c>
      <c r="B199" s="3">
        <v>28</v>
      </c>
      <c r="C199" s="3">
        <v>44</v>
      </c>
      <c r="D199" s="3">
        <v>15</v>
      </c>
      <c r="E199">
        <f t="shared" si="12"/>
        <v>29</v>
      </c>
      <c r="F199">
        <f t="shared" si="13"/>
        <v>1</v>
      </c>
      <c r="G199">
        <f t="shared" si="14"/>
        <v>7</v>
      </c>
      <c r="H199">
        <f t="shared" si="15"/>
        <v>15</v>
      </c>
    </row>
    <row r="200" spans="1:8" x14ac:dyDescent="0.25">
      <c r="A200" s="1">
        <v>45489</v>
      </c>
      <c r="B200" s="3">
        <v>19</v>
      </c>
      <c r="C200" s="3">
        <v>15</v>
      </c>
      <c r="D200" s="3">
        <v>21</v>
      </c>
      <c r="E200">
        <f t="shared" si="12"/>
        <v>29</v>
      </c>
      <c r="F200">
        <f t="shared" si="13"/>
        <v>2</v>
      </c>
      <c r="G200">
        <f t="shared" si="14"/>
        <v>7</v>
      </c>
      <c r="H200">
        <f t="shared" si="15"/>
        <v>16</v>
      </c>
    </row>
    <row r="201" spans="1:8" x14ac:dyDescent="0.25">
      <c r="A201" s="1">
        <v>45490</v>
      </c>
      <c r="B201" s="3">
        <v>9</v>
      </c>
      <c r="C201" s="3">
        <v>14</v>
      </c>
      <c r="D201" s="3">
        <v>67</v>
      </c>
      <c r="E201">
        <f t="shared" si="12"/>
        <v>29</v>
      </c>
      <c r="F201">
        <f t="shared" si="13"/>
        <v>3</v>
      </c>
      <c r="G201">
        <f t="shared" si="14"/>
        <v>7</v>
      </c>
      <c r="H201">
        <f t="shared" si="15"/>
        <v>17</v>
      </c>
    </row>
    <row r="202" spans="1:8" x14ac:dyDescent="0.25">
      <c r="A202" s="1">
        <v>45491</v>
      </c>
      <c r="B202" s="3">
        <v>28</v>
      </c>
      <c r="C202" s="3">
        <v>42</v>
      </c>
      <c r="D202" s="3">
        <v>36</v>
      </c>
      <c r="E202">
        <f t="shared" si="12"/>
        <v>29</v>
      </c>
      <c r="F202">
        <f t="shared" si="13"/>
        <v>4</v>
      </c>
      <c r="G202">
        <f t="shared" si="14"/>
        <v>7</v>
      </c>
      <c r="H202">
        <f t="shared" si="15"/>
        <v>18</v>
      </c>
    </row>
    <row r="203" spans="1:8" x14ac:dyDescent="0.25">
      <c r="A203" s="1">
        <v>45492</v>
      </c>
      <c r="B203" s="3">
        <v>23</v>
      </c>
      <c r="C203" s="3">
        <v>35</v>
      </c>
      <c r="D203" s="3">
        <v>30</v>
      </c>
      <c r="E203">
        <f t="shared" si="12"/>
        <v>29</v>
      </c>
      <c r="F203">
        <f t="shared" si="13"/>
        <v>5</v>
      </c>
      <c r="G203">
        <f t="shared" si="14"/>
        <v>7</v>
      </c>
      <c r="H203">
        <f t="shared" si="15"/>
        <v>19</v>
      </c>
    </row>
    <row r="204" spans="1:8" x14ac:dyDescent="0.25">
      <c r="A204" s="1">
        <v>45493</v>
      </c>
      <c r="B204" s="3">
        <v>7</v>
      </c>
      <c r="C204" s="3">
        <v>57</v>
      </c>
      <c r="D204" s="3">
        <v>36</v>
      </c>
      <c r="E204">
        <f t="shared" si="12"/>
        <v>29</v>
      </c>
      <c r="F204">
        <f t="shared" si="13"/>
        <v>6</v>
      </c>
      <c r="G204">
        <f t="shared" si="14"/>
        <v>7</v>
      </c>
      <c r="H204">
        <f t="shared" si="15"/>
        <v>20</v>
      </c>
    </row>
    <row r="205" spans="1:8" x14ac:dyDescent="0.25">
      <c r="A205" s="1">
        <v>45494</v>
      </c>
      <c r="B205" s="3">
        <v>2</v>
      </c>
      <c r="C205" s="3">
        <v>4</v>
      </c>
      <c r="D205" s="3">
        <v>38</v>
      </c>
      <c r="E205">
        <f t="shared" si="12"/>
        <v>29</v>
      </c>
      <c r="F205">
        <f t="shared" si="13"/>
        <v>7</v>
      </c>
      <c r="G205">
        <f t="shared" si="14"/>
        <v>7</v>
      </c>
      <c r="H205">
        <f t="shared" si="15"/>
        <v>21</v>
      </c>
    </row>
    <row r="206" spans="1:8" x14ac:dyDescent="0.25">
      <c r="A206" s="1">
        <v>45495</v>
      </c>
      <c r="B206" s="3">
        <v>28</v>
      </c>
      <c r="C206" s="3">
        <v>43</v>
      </c>
      <c r="D206" s="3">
        <v>14</v>
      </c>
      <c r="E206">
        <f t="shared" si="12"/>
        <v>30</v>
      </c>
      <c r="F206">
        <f t="shared" si="13"/>
        <v>1</v>
      </c>
      <c r="G206">
        <f t="shared" si="14"/>
        <v>7</v>
      </c>
      <c r="H206">
        <f t="shared" si="15"/>
        <v>22</v>
      </c>
    </row>
    <row r="207" spans="1:8" x14ac:dyDescent="0.25">
      <c r="A207" s="1">
        <v>45496</v>
      </c>
      <c r="B207" s="3">
        <v>19</v>
      </c>
      <c r="C207" s="3">
        <v>28</v>
      </c>
      <c r="D207" s="3">
        <v>25</v>
      </c>
      <c r="E207">
        <f t="shared" si="12"/>
        <v>30</v>
      </c>
      <c r="F207">
        <f t="shared" si="13"/>
        <v>2</v>
      </c>
      <c r="G207">
        <f t="shared" si="14"/>
        <v>7</v>
      </c>
      <c r="H207">
        <f t="shared" si="15"/>
        <v>23</v>
      </c>
    </row>
    <row r="208" spans="1:8" x14ac:dyDescent="0.25">
      <c r="A208" s="1">
        <v>45497</v>
      </c>
      <c r="B208" s="3">
        <v>8</v>
      </c>
      <c r="C208" s="3">
        <v>1</v>
      </c>
      <c r="D208" s="3">
        <v>62</v>
      </c>
      <c r="E208">
        <f t="shared" si="12"/>
        <v>30</v>
      </c>
      <c r="F208">
        <f t="shared" si="13"/>
        <v>3</v>
      </c>
      <c r="G208">
        <f t="shared" si="14"/>
        <v>7</v>
      </c>
      <c r="H208">
        <f t="shared" si="15"/>
        <v>24</v>
      </c>
    </row>
    <row r="209" spans="1:8" x14ac:dyDescent="0.25">
      <c r="A209" s="1">
        <v>45498</v>
      </c>
      <c r="B209" s="3">
        <v>24</v>
      </c>
      <c r="C209" s="3">
        <v>37</v>
      </c>
      <c r="D209" s="3">
        <v>32</v>
      </c>
      <c r="E209">
        <f t="shared" si="12"/>
        <v>30</v>
      </c>
      <c r="F209">
        <f t="shared" si="13"/>
        <v>4</v>
      </c>
      <c r="G209">
        <f t="shared" si="14"/>
        <v>7</v>
      </c>
      <c r="H209">
        <f t="shared" si="15"/>
        <v>25</v>
      </c>
    </row>
    <row r="210" spans="1:8" x14ac:dyDescent="0.25">
      <c r="A210" s="1">
        <v>45499</v>
      </c>
      <c r="B210" s="3">
        <v>20</v>
      </c>
      <c r="C210" s="3">
        <v>31</v>
      </c>
      <c r="D210" s="3">
        <v>26</v>
      </c>
      <c r="E210">
        <f t="shared" si="12"/>
        <v>30</v>
      </c>
      <c r="F210">
        <f t="shared" si="13"/>
        <v>5</v>
      </c>
      <c r="G210">
        <f t="shared" si="14"/>
        <v>7</v>
      </c>
      <c r="H210">
        <f t="shared" si="15"/>
        <v>26</v>
      </c>
    </row>
    <row r="211" spans="1:8" x14ac:dyDescent="0.25">
      <c r="A211" s="1">
        <v>45500</v>
      </c>
      <c r="B211" s="3">
        <v>6</v>
      </c>
      <c r="C211" s="3">
        <v>10</v>
      </c>
      <c r="D211" s="3">
        <v>34</v>
      </c>
      <c r="E211">
        <f t="shared" si="12"/>
        <v>30</v>
      </c>
      <c r="F211">
        <f t="shared" si="13"/>
        <v>6</v>
      </c>
      <c r="G211">
        <f t="shared" si="14"/>
        <v>7</v>
      </c>
      <c r="H211">
        <f t="shared" si="15"/>
        <v>27</v>
      </c>
    </row>
    <row r="212" spans="1:8" x14ac:dyDescent="0.25">
      <c r="A212" s="1">
        <v>45501</v>
      </c>
      <c r="B212" s="3">
        <v>2</v>
      </c>
      <c r="C212" s="3">
        <v>1</v>
      </c>
      <c r="D212" s="3">
        <v>30</v>
      </c>
      <c r="E212">
        <f t="shared" si="12"/>
        <v>30</v>
      </c>
      <c r="F212">
        <f t="shared" si="13"/>
        <v>7</v>
      </c>
      <c r="G212">
        <f t="shared" si="14"/>
        <v>7</v>
      </c>
      <c r="H212">
        <f t="shared" si="15"/>
        <v>28</v>
      </c>
    </row>
    <row r="213" spans="1:8" x14ac:dyDescent="0.25">
      <c r="A213" s="1">
        <v>45502</v>
      </c>
      <c r="B213" s="3">
        <v>36</v>
      </c>
      <c r="C213" s="3">
        <v>56</v>
      </c>
      <c r="D213" s="3">
        <v>19</v>
      </c>
      <c r="E213">
        <f t="shared" si="12"/>
        <v>31</v>
      </c>
      <c r="F213">
        <f t="shared" si="13"/>
        <v>1</v>
      </c>
      <c r="G213">
        <f t="shared" si="14"/>
        <v>7</v>
      </c>
      <c r="H213">
        <f t="shared" si="15"/>
        <v>29</v>
      </c>
    </row>
    <row r="214" spans="1:8" x14ac:dyDescent="0.25">
      <c r="A214" s="1">
        <v>45503</v>
      </c>
      <c r="B214" s="3">
        <v>24</v>
      </c>
      <c r="C214" s="3">
        <v>37</v>
      </c>
      <c r="D214" s="3">
        <v>32</v>
      </c>
      <c r="E214">
        <f t="shared" si="12"/>
        <v>31</v>
      </c>
      <c r="F214">
        <f t="shared" si="13"/>
        <v>2</v>
      </c>
      <c r="G214">
        <f t="shared" si="14"/>
        <v>7</v>
      </c>
      <c r="H214">
        <f t="shared" si="15"/>
        <v>30</v>
      </c>
    </row>
    <row r="215" spans="1:8" x14ac:dyDescent="0.25">
      <c r="A215" s="1">
        <v>45504</v>
      </c>
      <c r="B215" s="3">
        <v>12</v>
      </c>
      <c r="C215" s="3">
        <v>18</v>
      </c>
      <c r="D215" s="3">
        <v>82</v>
      </c>
      <c r="E215">
        <f t="shared" si="12"/>
        <v>31</v>
      </c>
      <c r="F215">
        <f t="shared" si="13"/>
        <v>3</v>
      </c>
      <c r="G215">
        <f t="shared" si="14"/>
        <v>7</v>
      </c>
      <c r="H215">
        <f t="shared" si="15"/>
        <v>31</v>
      </c>
    </row>
    <row r="216" spans="1:8" x14ac:dyDescent="0.25">
      <c r="A216" s="1">
        <v>45505</v>
      </c>
      <c r="B216" s="3">
        <v>23</v>
      </c>
      <c r="C216" s="3">
        <v>24</v>
      </c>
      <c r="D216" s="3">
        <v>28</v>
      </c>
      <c r="E216">
        <f t="shared" si="12"/>
        <v>31</v>
      </c>
      <c r="F216">
        <f t="shared" si="13"/>
        <v>4</v>
      </c>
      <c r="G216">
        <f t="shared" si="14"/>
        <v>8</v>
      </c>
      <c r="H216">
        <f t="shared" si="15"/>
        <v>1</v>
      </c>
    </row>
    <row r="217" spans="1:8" x14ac:dyDescent="0.25">
      <c r="A217" s="1">
        <v>45506</v>
      </c>
      <c r="B217" s="3">
        <v>19</v>
      </c>
      <c r="C217" s="3">
        <v>29</v>
      </c>
      <c r="D217" s="3">
        <v>25</v>
      </c>
      <c r="E217">
        <f t="shared" si="12"/>
        <v>31</v>
      </c>
      <c r="F217">
        <f t="shared" si="13"/>
        <v>5</v>
      </c>
      <c r="G217">
        <f t="shared" si="14"/>
        <v>8</v>
      </c>
      <c r="H217">
        <f t="shared" si="15"/>
        <v>2</v>
      </c>
    </row>
    <row r="218" spans="1:8" x14ac:dyDescent="0.25">
      <c r="A218" s="1">
        <v>45507</v>
      </c>
      <c r="B218" s="3">
        <v>6</v>
      </c>
      <c r="C218" s="3">
        <v>9</v>
      </c>
      <c r="D218" s="3">
        <v>33</v>
      </c>
      <c r="E218">
        <f t="shared" si="12"/>
        <v>31</v>
      </c>
      <c r="F218">
        <f t="shared" si="13"/>
        <v>6</v>
      </c>
      <c r="G218">
        <f t="shared" si="14"/>
        <v>8</v>
      </c>
      <c r="H218">
        <f t="shared" si="15"/>
        <v>3</v>
      </c>
    </row>
    <row r="219" spans="1:8" x14ac:dyDescent="0.25">
      <c r="A219" s="1">
        <v>45508</v>
      </c>
      <c r="B219" s="3">
        <v>2</v>
      </c>
      <c r="C219" s="3">
        <v>4</v>
      </c>
      <c r="D219" s="3">
        <v>30</v>
      </c>
      <c r="E219">
        <f t="shared" si="12"/>
        <v>31</v>
      </c>
      <c r="F219">
        <f t="shared" si="13"/>
        <v>7</v>
      </c>
      <c r="G219">
        <f t="shared" si="14"/>
        <v>8</v>
      </c>
      <c r="H219">
        <f t="shared" si="15"/>
        <v>4</v>
      </c>
    </row>
    <row r="220" spans="1:8" x14ac:dyDescent="0.25">
      <c r="A220" s="1">
        <v>45509</v>
      </c>
      <c r="B220" s="3">
        <v>33</v>
      </c>
      <c r="C220" s="3">
        <v>36</v>
      </c>
      <c r="D220" s="3">
        <v>14</v>
      </c>
      <c r="E220">
        <f t="shared" si="12"/>
        <v>32</v>
      </c>
      <c r="F220">
        <f t="shared" si="13"/>
        <v>1</v>
      </c>
      <c r="G220">
        <f t="shared" si="14"/>
        <v>8</v>
      </c>
      <c r="H220">
        <f t="shared" si="15"/>
        <v>5</v>
      </c>
    </row>
    <row r="221" spans="1:8" x14ac:dyDescent="0.25">
      <c r="A221" s="1">
        <v>45510</v>
      </c>
      <c r="B221" s="3">
        <v>22</v>
      </c>
      <c r="C221" s="3">
        <v>33</v>
      </c>
      <c r="D221" s="3">
        <v>29</v>
      </c>
      <c r="E221">
        <f t="shared" si="12"/>
        <v>32</v>
      </c>
      <c r="F221">
        <f t="shared" si="13"/>
        <v>2</v>
      </c>
      <c r="G221">
        <f t="shared" si="14"/>
        <v>8</v>
      </c>
      <c r="H221">
        <f t="shared" si="15"/>
        <v>6</v>
      </c>
    </row>
    <row r="222" spans="1:8" x14ac:dyDescent="0.25">
      <c r="A222" s="1">
        <v>45511</v>
      </c>
      <c r="B222" s="3">
        <v>11</v>
      </c>
      <c r="C222" s="3">
        <v>16</v>
      </c>
      <c r="D222" s="3">
        <v>78</v>
      </c>
      <c r="E222">
        <f t="shared" si="12"/>
        <v>32</v>
      </c>
      <c r="F222">
        <f t="shared" si="13"/>
        <v>3</v>
      </c>
      <c r="G222">
        <f t="shared" si="14"/>
        <v>8</v>
      </c>
      <c r="H222">
        <f t="shared" si="15"/>
        <v>7</v>
      </c>
    </row>
    <row r="223" spans="1:8" x14ac:dyDescent="0.25">
      <c r="A223" s="1">
        <v>45512</v>
      </c>
      <c r="B223" s="3">
        <v>19</v>
      </c>
      <c r="C223" s="3">
        <v>29</v>
      </c>
      <c r="D223" s="3">
        <v>25</v>
      </c>
      <c r="E223">
        <f t="shared" si="12"/>
        <v>32</v>
      </c>
      <c r="F223">
        <f t="shared" si="13"/>
        <v>4</v>
      </c>
      <c r="G223">
        <f t="shared" si="14"/>
        <v>8</v>
      </c>
      <c r="H223">
        <f t="shared" si="15"/>
        <v>8</v>
      </c>
    </row>
    <row r="224" spans="1:8" x14ac:dyDescent="0.25">
      <c r="A224" s="1">
        <v>45513</v>
      </c>
      <c r="B224" s="3">
        <v>16</v>
      </c>
      <c r="C224" s="3">
        <v>9</v>
      </c>
      <c r="D224" s="3">
        <v>17</v>
      </c>
      <c r="E224">
        <f t="shared" si="12"/>
        <v>32</v>
      </c>
      <c r="F224">
        <f t="shared" si="13"/>
        <v>5</v>
      </c>
      <c r="G224">
        <f t="shared" si="14"/>
        <v>8</v>
      </c>
      <c r="H224">
        <f t="shared" si="15"/>
        <v>9</v>
      </c>
    </row>
    <row r="225" spans="1:8" x14ac:dyDescent="0.25">
      <c r="A225" s="1">
        <v>45514</v>
      </c>
      <c r="B225" s="3">
        <v>4</v>
      </c>
      <c r="C225" s="3">
        <v>8</v>
      </c>
      <c r="D225" s="3">
        <v>26</v>
      </c>
      <c r="E225">
        <f t="shared" si="12"/>
        <v>32</v>
      </c>
      <c r="F225">
        <f t="shared" si="13"/>
        <v>6</v>
      </c>
      <c r="G225">
        <f t="shared" si="14"/>
        <v>8</v>
      </c>
      <c r="H225">
        <f t="shared" si="15"/>
        <v>10</v>
      </c>
    </row>
    <row r="226" spans="1:8" x14ac:dyDescent="0.25">
      <c r="A226" s="1">
        <v>45515</v>
      </c>
      <c r="B226" s="3">
        <v>1</v>
      </c>
      <c r="C226" s="3">
        <v>3</v>
      </c>
      <c r="D226" s="3">
        <v>24</v>
      </c>
      <c r="E226">
        <f t="shared" si="12"/>
        <v>32</v>
      </c>
      <c r="F226">
        <f t="shared" si="13"/>
        <v>7</v>
      </c>
      <c r="G226">
        <f t="shared" si="14"/>
        <v>8</v>
      </c>
      <c r="H226">
        <f t="shared" si="15"/>
        <v>11</v>
      </c>
    </row>
    <row r="227" spans="1:8" x14ac:dyDescent="0.25">
      <c r="A227" s="1">
        <v>45516</v>
      </c>
      <c r="B227" s="3">
        <v>26</v>
      </c>
      <c r="C227" s="3">
        <v>40</v>
      </c>
      <c r="D227" s="3">
        <v>14</v>
      </c>
      <c r="E227">
        <f t="shared" si="12"/>
        <v>33</v>
      </c>
      <c r="F227">
        <f t="shared" si="13"/>
        <v>1</v>
      </c>
      <c r="G227">
        <f t="shared" si="14"/>
        <v>8</v>
      </c>
      <c r="H227">
        <f t="shared" si="15"/>
        <v>12</v>
      </c>
    </row>
    <row r="228" spans="1:8" x14ac:dyDescent="0.25">
      <c r="A228" s="1">
        <v>45517</v>
      </c>
      <c r="B228" s="3">
        <v>17</v>
      </c>
      <c r="C228" s="3">
        <v>22</v>
      </c>
      <c r="D228" s="3">
        <v>22</v>
      </c>
      <c r="E228">
        <f t="shared" si="12"/>
        <v>33</v>
      </c>
      <c r="F228">
        <f t="shared" si="13"/>
        <v>2</v>
      </c>
      <c r="G228">
        <f t="shared" si="14"/>
        <v>8</v>
      </c>
      <c r="H228">
        <f t="shared" si="15"/>
        <v>13</v>
      </c>
    </row>
    <row r="229" spans="1:8" x14ac:dyDescent="0.25">
      <c r="A229" s="1">
        <v>45518</v>
      </c>
      <c r="B229" s="3">
        <v>8</v>
      </c>
      <c r="C229" s="3">
        <v>12</v>
      </c>
      <c r="D229" s="3">
        <v>57</v>
      </c>
      <c r="E229">
        <f t="shared" si="12"/>
        <v>33</v>
      </c>
      <c r="F229">
        <f t="shared" si="13"/>
        <v>3</v>
      </c>
      <c r="G229">
        <f t="shared" si="14"/>
        <v>8</v>
      </c>
      <c r="H229">
        <f t="shared" si="15"/>
        <v>14</v>
      </c>
    </row>
    <row r="230" spans="1:8" x14ac:dyDescent="0.25">
      <c r="A230" s="1">
        <v>45519</v>
      </c>
      <c r="B230" s="3">
        <v>28</v>
      </c>
      <c r="C230" s="3">
        <v>44</v>
      </c>
      <c r="D230" s="3">
        <v>37</v>
      </c>
      <c r="E230">
        <f t="shared" si="12"/>
        <v>33</v>
      </c>
      <c r="F230">
        <f t="shared" si="13"/>
        <v>4</v>
      </c>
      <c r="G230">
        <f t="shared" si="14"/>
        <v>8</v>
      </c>
      <c r="H230">
        <f t="shared" si="15"/>
        <v>15</v>
      </c>
    </row>
    <row r="231" spans="1:8" x14ac:dyDescent="0.25">
      <c r="A231" s="1">
        <v>45520</v>
      </c>
      <c r="B231" s="3">
        <v>24</v>
      </c>
      <c r="C231" s="3">
        <v>36</v>
      </c>
      <c r="D231" s="3">
        <v>31</v>
      </c>
      <c r="E231">
        <f t="shared" si="12"/>
        <v>33</v>
      </c>
      <c r="F231">
        <f t="shared" si="13"/>
        <v>5</v>
      </c>
      <c r="G231">
        <f t="shared" si="14"/>
        <v>8</v>
      </c>
      <c r="H231">
        <f t="shared" si="15"/>
        <v>16</v>
      </c>
    </row>
    <row r="232" spans="1:8" x14ac:dyDescent="0.25">
      <c r="A232" s="1">
        <v>45521</v>
      </c>
      <c r="B232" s="3">
        <v>8</v>
      </c>
      <c r="C232" s="3">
        <v>8</v>
      </c>
      <c r="D232" s="3">
        <v>39</v>
      </c>
      <c r="E232">
        <f t="shared" si="12"/>
        <v>33</v>
      </c>
      <c r="F232">
        <f t="shared" si="13"/>
        <v>6</v>
      </c>
      <c r="G232">
        <f t="shared" si="14"/>
        <v>8</v>
      </c>
      <c r="H232">
        <f t="shared" si="15"/>
        <v>17</v>
      </c>
    </row>
    <row r="233" spans="1:8" x14ac:dyDescent="0.25">
      <c r="A233" s="1">
        <v>45522</v>
      </c>
      <c r="B233" s="3">
        <v>2</v>
      </c>
      <c r="C233" s="3">
        <v>4</v>
      </c>
      <c r="D233" s="3">
        <v>38</v>
      </c>
      <c r="E233">
        <f t="shared" si="12"/>
        <v>33</v>
      </c>
      <c r="F233">
        <f t="shared" si="13"/>
        <v>7</v>
      </c>
      <c r="G233">
        <f t="shared" si="14"/>
        <v>8</v>
      </c>
      <c r="H233">
        <f t="shared" si="15"/>
        <v>18</v>
      </c>
    </row>
    <row r="234" spans="1:8" x14ac:dyDescent="0.25">
      <c r="A234" s="1">
        <v>45523</v>
      </c>
      <c r="B234" s="3">
        <v>27</v>
      </c>
      <c r="C234" s="3">
        <v>41</v>
      </c>
      <c r="D234" s="3">
        <v>14</v>
      </c>
      <c r="E234">
        <f t="shared" si="12"/>
        <v>34</v>
      </c>
      <c r="F234">
        <f t="shared" si="13"/>
        <v>1</v>
      </c>
      <c r="G234">
        <f t="shared" si="14"/>
        <v>8</v>
      </c>
      <c r="H234">
        <f t="shared" si="15"/>
        <v>19</v>
      </c>
    </row>
    <row r="235" spans="1:8" x14ac:dyDescent="0.25">
      <c r="A235" s="1">
        <v>45524</v>
      </c>
      <c r="B235" s="3">
        <v>17</v>
      </c>
      <c r="C235" s="3">
        <v>27</v>
      </c>
      <c r="D235" s="3">
        <v>23</v>
      </c>
      <c r="E235">
        <f t="shared" si="12"/>
        <v>34</v>
      </c>
      <c r="F235">
        <f t="shared" si="13"/>
        <v>2</v>
      </c>
      <c r="G235">
        <f t="shared" si="14"/>
        <v>8</v>
      </c>
      <c r="H235">
        <f t="shared" si="15"/>
        <v>20</v>
      </c>
    </row>
    <row r="236" spans="1:8" x14ac:dyDescent="0.25">
      <c r="A236" s="1">
        <v>45525</v>
      </c>
      <c r="B236" s="3">
        <v>8</v>
      </c>
      <c r="C236" s="3">
        <v>57</v>
      </c>
      <c r="D236" s="3">
        <v>57</v>
      </c>
      <c r="E236">
        <f t="shared" si="12"/>
        <v>34</v>
      </c>
      <c r="F236">
        <f t="shared" si="13"/>
        <v>3</v>
      </c>
      <c r="G236">
        <f t="shared" si="14"/>
        <v>8</v>
      </c>
      <c r="H236">
        <f t="shared" si="15"/>
        <v>21</v>
      </c>
    </row>
    <row r="237" spans="1:8" x14ac:dyDescent="0.25">
      <c r="A237" s="1">
        <v>45526</v>
      </c>
      <c r="B237" s="3">
        <v>24</v>
      </c>
      <c r="C237" s="3">
        <v>36</v>
      </c>
      <c r="D237" s="3">
        <v>31</v>
      </c>
      <c r="E237">
        <f t="shared" si="12"/>
        <v>34</v>
      </c>
      <c r="F237">
        <f t="shared" si="13"/>
        <v>4</v>
      </c>
      <c r="G237">
        <f t="shared" si="14"/>
        <v>8</v>
      </c>
      <c r="H237">
        <f t="shared" si="15"/>
        <v>22</v>
      </c>
    </row>
    <row r="238" spans="1:8" x14ac:dyDescent="0.25">
      <c r="A238" s="1">
        <v>45527</v>
      </c>
      <c r="B238" s="3">
        <v>20</v>
      </c>
      <c r="C238" s="3">
        <v>30</v>
      </c>
      <c r="D238" s="3">
        <v>26</v>
      </c>
      <c r="E238">
        <f t="shared" si="12"/>
        <v>34</v>
      </c>
      <c r="F238">
        <f t="shared" si="13"/>
        <v>5</v>
      </c>
      <c r="G238">
        <f t="shared" si="14"/>
        <v>8</v>
      </c>
      <c r="H238">
        <f t="shared" si="15"/>
        <v>23</v>
      </c>
    </row>
    <row r="239" spans="1:8" x14ac:dyDescent="0.25">
      <c r="A239" s="1">
        <v>45528</v>
      </c>
      <c r="B239" s="3">
        <v>6</v>
      </c>
      <c r="C239" s="3">
        <v>10</v>
      </c>
      <c r="D239" s="3">
        <v>34</v>
      </c>
      <c r="E239">
        <f t="shared" si="12"/>
        <v>34</v>
      </c>
      <c r="F239">
        <f t="shared" si="13"/>
        <v>6</v>
      </c>
      <c r="G239">
        <f t="shared" si="14"/>
        <v>8</v>
      </c>
      <c r="H239">
        <f t="shared" si="15"/>
        <v>24</v>
      </c>
    </row>
    <row r="240" spans="1:8" x14ac:dyDescent="0.25">
      <c r="A240" s="1">
        <v>45529</v>
      </c>
      <c r="B240" s="3">
        <v>2</v>
      </c>
      <c r="C240" s="3">
        <v>57</v>
      </c>
      <c r="D240" s="3">
        <v>27</v>
      </c>
      <c r="E240">
        <f t="shared" si="12"/>
        <v>34</v>
      </c>
      <c r="F240">
        <f t="shared" si="13"/>
        <v>7</v>
      </c>
      <c r="G240">
        <f t="shared" si="14"/>
        <v>8</v>
      </c>
      <c r="H240">
        <f t="shared" si="15"/>
        <v>25</v>
      </c>
    </row>
    <row r="241" spans="1:8" x14ac:dyDescent="0.25">
      <c r="A241" s="1">
        <v>45530</v>
      </c>
      <c r="B241" s="3">
        <v>15</v>
      </c>
      <c r="C241" s="3">
        <v>24</v>
      </c>
      <c r="D241" s="3">
        <v>8</v>
      </c>
      <c r="E241">
        <f t="shared" si="12"/>
        <v>35</v>
      </c>
      <c r="F241">
        <f t="shared" si="13"/>
        <v>1</v>
      </c>
      <c r="G241">
        <f t="shared" si="14"/>
        <v>8</v>
      </c>
      <c r="H241">
        <f t="shared" si="15"/>
        <v>26</v>
      </c>
    </row>
    <row r="242" spans="1:8" x14ac:dyDescent="0.25">
      <c r="A242" s="1">
        <v>45531</v>
      </c>
      <c r="B242" s="3">
        <v>10</v>
      </c>
      <c r="C242" s="3">
        <v>16</v>
      </c>
      <c r="D242" s="3">
        <v>13</v>
      </c>
      <c r="E242">
        <f t="shared" si="12"/>
        <v>35</v>
      </c>
      <c r="F242">
        <f t="shared" si="13"/>
        <v>2</v>
      </c>
      <c r="G242">
        <f t="shared" si="14"/>
        <v>8</v>
      </c>
      <c r="H242">
        <f t="shared" si="15"/>
        <v>27</v>
      </c>
    </row>
    <row r="243" spans="1:8" x14ac:dyDescent="0.25">
      <c r="A243" s="1">
        <v>45532</v>
      </c>
      <c r="B243" s="3">
        <v>4</v>
      </c>
      <c r="C243" s="3">
        <v>8</v>
      </c>
      <c r="D243" s="3">
        <v>35</v>
      </c>
      <c r="E243">
        <f t="shared" si="12"/>
        <v>35</v>
      </c>
      <c r="F243">
        <f t="shared" si="13"/>
        <v>3</v>
      </c>
      <c r="G243">
        <f t="shared" si="14"/>
        <v>8</v>
      </c>
      <c r="H243">
        <f t="shared" si="15"/>
        <v>28</v>
      </c>
    </row>
    <row r="244" spans="1:8" x14ac:dyDescent="0.25">
      <c r="A244" s="1">
        <v>45533</v>
      </c>
      <c r="B244" s="3">
        <v>20</v>
      </c>
      <c r="C244" s="3">
        <v>16</v>
      </c>
      <c r="D244" s="3">
        <v>23</v>
      </c>
      <c r="E244">
        <f t="shared" si="12"/>
        <v>35</v>
      </c>
      <c r="F244">
        <f t="shared" si="13"/>
        <v>4</v>
      </c>
      <c r="G244">
        <f t="shared" si="14"/>
        <v>8</v>
      </c>
      <c r="H244">
        <f t="shared" si="15"/>
        <v>29</v>
      </c>
    </row>
    <row r="245" spans="1:8" x14ac:dyDescent="0.25">
      <c r="A245" s="1">
        <v>45534</v>
      </c>
      <c r="B245" s="3">
        <v>16</v>
      </c>
      <c r="C245" s="3">
        <v>25</v>
      </c>
      <c r="D245" s="3">
        <v>22</v>
      </c>
      <c r="E245">
        <f t="shared" si="12"/>
        <v>35</v>
      </c>
      <c r="F245">
        <f t="shared" si="13"/>
        <v>5</v>
      </c>
      <c r="G245">
        <f t="shared" si="14"/>
        <v>8</v>
      </c>
      <c r="H245">
        <f t="shared" si="15"/>
        <v>30</v>
      </c>
    </row>
    <row r="246" spans="1:8" x14ac:dyDescent="0.25">
      <c r="A246" s="1">
        <v>45535</v>
      </c>
      <c r="B246" s="3">
        <v>4</v>
      </c>
      <c r="C246" s="3">
        <v>8</v>
      </c>
      <c r="D246" s="3">
        <v>26</v>
      </c>
      <c r="E246">
        <f t="shared" si="12"/>
        <v>35</v>
      </c>
      <c r="F246">
        <f t="shared" si="13"/>
        <v>6</v>
      </c>
      <c r="G246">
        <f t="shared" si="14"/>
        <v>8</v>
      </c>
      <c r="H246">
        <f t="shared" si="15"/>
        <v>31</v>
      </c>
    </row>
    <row r="247" spans="1:8" x14ac:dyDescent="0.25">
      <c r="A247" s="1">
        <v>45536</v>
      </c>
      <c r="B247" s="3">
        <v>1</v>
      </c>
      <c r="C247" s="3">
        <v>3</v>
      </c>
      <c r="D247" s="3">
        <v>24</v>
      </c>
      <c r="E247">
        <f t="shared" si="12"/>
        <v>35</v>
      </c>
      <c r="F247">
        <f t="shared" si="13"/>
        <v>7</v>
      </c>
      <c r="G247">
        <f t="shared" si="14"/>
        <v>9</v>
      </c>
      <c r="H247">
        <f t="shared" si="15"/>
        <v>1</v>
      </c>
    </row>
    <row r="248" spans="1:8" x14ac:dyDescent="0.25">
      <c r="A248" s="1">
        <v>45537</v>
      </c>
      <c r="B248" s="3">
        <v>73</v>
      </c>
      <c r="C248" s="3">
        <v>106</v>
      </c>
      <c r="D248" s="3">
        <v>37</v>
      </c>
      <c r="E248">
        <f t="shared" si="12"/>
        <v>36</v>
      </c>
      <c r="F248">
        <f t="shared" si="13"/>
        <v>1</v>
      </c>
      <c r="G248">
        <f t="shared" si="14"/>
        <v>9</v>
      </c>
      <c r="H248">
        <f t="shared" si="15"/>
        <v>2</v>
      </c>
    </row>
    <row r="249" spans="1:8" x14ac:dyDescent="0.25">
      <c r="A249" s="1">
        <v>45538</v>
      </c>
      <c r="B249" s="3">
        <v>48</v>
      </c>
      <c r="C249" s="3">
        <v>74</v>
      </c>
      <c r="D249" s="3">
        <v>63</v>
      </c>
      <c r="E249">
        <f t="shared" si="12"/>
        <v>36</v>
      </c>
      <c r="F249">
        <f t="shared" si="13"/>
        <v>2</v>
      </c>
      <c r="G249">
        <f t="shared" si="14"/>
        <v>9</v>
      </c>
      <c r="H249">
        <f t="shared" si="15"/>
        <v>3</v>
      </c>
    </row>
    <row r="250" spans="1:8" x14ac:dyDescent="0.25">
      <c r="A250" s="1">
        <v>45539</v>
      </c>
      <c r="B250" s="3">
        <v>24</v>
      </c>
      <c r="C250" s="3">
        <v>37</v>
      </c>
      <c r="D250" s="3">
        <v>171</v>
      </c>
      <c r="E250">
        <f t="shared" si="12"/>
        <v>36</v>
      </c>
      <c r="F250">
        <f t="shared" si="13"/>
        <v>3</v>
      </c>
      <c r="G250">
        <f t="shared" si="14"/>
        <v>9</v>
      </c>
      <c r="H250">
        <f t="shared" si="15"/>
        <v>4</v>
      </c>
    </row>
    <row r="251" spans="1:8" x14ac:dyDescent="0.25">
      <c r="A251" s="1">
        <v>45540</v>
      </c>
      <c r="B251" s="3">
        <v>84</v>
      </c>
      <c r="C251" s="3">
        <v>128</v>
      </c>
      <c r="D251" s="3">
        <v>109</v>
      </c>
      <c r="E251">
        <f t="shared" si="12"/>
        <v>36</v>
      </c>
      <c r="F251">
        <f t="shared" si="13"/>
        <v>4</v>
      </c>
      <c r="G251">
        <f t="shared" si="14"/>
        <v>9</v>
      </c>
      <c r="H251">
        <f t="shared" si="15"/>
        <v>5</v>
      </c>
    </row>
    <row r="252" spans="1:8" x14ac:dyDescent="0.25">
      <c r="A252" s="1">
        <v>45541</v>
      </c>
      <c r="B252" s="3">
        <v>70</v>
      </c>
      <c r="C252" s="3">
        <v>104</v>
      </c>
      <c r="D252" s="3">
        <v>89</v>
      </c>
      <c r="E252">
        <f t="shared" si="12"/>
        <v>36</v>
      </c>
      <c r="F252">
        <f t="shared" si="13"/>
        <v>5</v>
      </c>
      <c r="G252">
        <f t="shared" si="14"/>
        <v>9</v>
      </c>
      <c r="H252">
        <f t="shared" si="15"/>
        <v>6</v>
      </c>
    </row>
    <row r="253" spans="1:8" x14ac:dyDescent="0.25">
      <c r="A253" s="1">
        <v>45542</v>
      </c>
      <c r="B253" s="3">
        <v>23</v>
      </c>
      <c r="C253" s="3">
        <v>36</v>
      </c>
      <c r="D253" s="3">
        <v>119</v>
      </c>
      <c r="E253">
        <f t="shared" si="12"/>
        <v>36</v>
      </c>
      <c r="F253">
        <f t="shared" si="13"/>
        <v>6</v>
      </c>
      <c r="G253">
        <f t="shared" si="14"/>
        <v>9</v>
      </c>
      <c r="H253">
        <f t="shared" si="15"/>
        <v>7</v>
      </c>
    </row>
    <row r="254" spans="1:8" x14ac:dyDescent="0.25">
      <c r="A254" s="1">
        <v>45543</v>
      </c>
      <c r="B254" s="3">
        <v>8</v>
      </c>
      <c r="C254" s="3">
        <v>14</v>
      </c>
      <c r="D254" s="3">
        <v>118</v>
      </c>
      <c r="E254">
        <f t="shared" si="12"/>
        <v>36</v>
      </c>
      <c r="F254">
        <f t="shared" si="13"/>
        <v>7</v>
      </c>
      <c r="G254">
        <f t="shared" si="14"/>
        <v>9</v>
      </c>
      <c r="H254">
        <f t="shared" si="15"/>
        <v>8</v>
      </c>
    </row>
    <row r="255" spans="1:8" x14ac:dyDescent="0.25">
      <c r="A255" s="1">
        <v>45544</v>
      </c>
      <c r="B255" s="3">
        <v>81</v>
      </c>
      <c r="C255" s="3">
        <v>124</v>
      </c>
      <c r="D255" s="3">
        <v>42</v>
      </c>
      <c r="E255">
        <f t="shared" si="12"/>
        <v>37</v>
      </c>
      <c r="F255">
        <f t="shared" si="13"/>
        <v>1</v>
      </c>
      <c r="G255">
        <f t="shared" si="14"/>
        <v>9</v>
      </c>
      <c r="H255">
        <f t="shared" si="15"/>
        <v>9</v>
      </c>
    </row>
    <row r="256" spans="1:8" x14ac:dyDescent="0.25">
      <c r="A256" s="1">
        <v>45545</v>
      </c>
      <c r="B256" s="3">
        <v>54</v>
      </c>
      <c r="C256" s="3">
        <v>76</v>
      </c>
      <c r="D256" s="3">
        <v>69</v>
      </c>
      <c r="E256">
        <f t="shared" si="12"/>
        <v>37</v>
      </c>
      <c r="F256">
        <f t="shared" si="13"/>
        <v>2</v>
      </c>
      <c r="G256">
        <f t="shared" si="14"/>
        <v>9</v>
      </c>
      <c r="H256">
        <f t="shared" si="15"/>
        <v>10</v>
      </c>
    </row>
    <row r="257" spans="1:8" x14ac:dyDescent="0.25">
      <c r="A257" s="1">
        <v>45546</v>
      </c>
      <c r="B257" s="3">
        <v>27</v>
      </c>
      <c r="C257" s="3">
        <v>41</v>
      </c>
      <c r="D257" s="3">
        <v>189</v>
      </c>
      <c r="E257">
        <f t="shared" si="12"/>
        <v>37</v>
      </c>
      <c r="F257">
        <f t="shared" si="13"/>
        <v>3</v>
      </c>
      <c r="G257">
        <f t="shared" si="14"/>
        <v>9</v>
      </c>
      <c r="H257">
        <f t="shared" si="15"/>
        <v>11</v>
      </c>
    </row>
    <row r="258" spans="1:8" x14ac:dyDescent="0.25">
      <c r="A258" s="1">
        <v>45547</v>
      </c>
      <c r="B258" s="3">
        <v>93</v>
      </c>
      <c r="C258" s="3">
        <v>142</v>
      </c>
      <c r="D258" s="3">
        <v>120</v>
      </c>
      <c r="E258">
        <f t="shared" si="12"/>
        <v>37</v>
      </c>
      <c r="F258">
        <f t="shared" si="13"/>
        <v>4</v>
      </c>
      <c r="G258">
        <f t="shared" si="14"/>
        <v>9</v>
      </c>
      <c r="H258">
        <f t="shared" si="15"/>
        <v>12</v>
      </c>
    </row>
    <row r="259" spans="1:8" x14ac:dyDescent="0.25">
      <c r="A259" s="1">
        <v>45548</v>
      </c>
      <c r="B259" s="3">
        <v>78</v>
      </c>
      <c r="C259" s="3">
        <v>118</v>
      </c>
      <c r="D259" s="3">
        <v>100</v>
      </c>
      <c r="E259">
        <f t="shared" si="12"/>
        <v>37</v>
      </c>
      <c r="F259">
        <f t="shared" si="13"/>
        <v>5</v>
      </c>
      <c r="G259">
        <f t="shared" si="14"/>
        <v>9</v>
      </c>
      <c r="H259">
        <f t="shared" si="15"/>
        <v>13</v>
      </c>
    </row>
    <row r="260" spans="1:8" x14ac:dyDescent="0.25">
      <c r="A260" s="1">
        <v>45549</v>
      </c>
      <c r="B260" s="3">
        <v>25</v>
      </c>
      <c r="C260" s="3">
        <v>37</v>
      </c>
      <c r="D260" s="3">
        <v>130</v>
      </c>
      <c r="E260">
        <f t="shared" ref="E260:E323" si="16">WEEKNUM(A260,2)</f>
        <v>37</v>
      </c>
      <c r="F260">
        <f t="shared" ref="F260:F323" si="17">WEEKDAY(A260,2)</f>
        <v>6</v>
      </c>
      <c r="G260">
        <f t="shared" ref="G260:G323" si="18">MONTH(A260)</f>
        <v>9</v>
      </c>
      <c r="H260">
        <f t="shared" ref="H260:H323" si="19">DAY(A260)</f>
        <v>14</v>
      </c>
    </row>
    <row r="261" spans="1:8" x14ac:dyDescent="0.25">
      <c r="A261" s="1">
        <v>45550</v>
      </c>
      <c r="B261" s="3">
        <v>10</v>
      </c>
      <c r="C261" s="3">
        <v>16</v>
      </c>
      <c r="D261" s="3">
        <v>130</v>
      </c>
      <c r="E261">
        <f t="shared" si="16"/>
        <v>37</v>
      </c>
      <c r="F261">
        <f t="shared" si="17"/>
        <v>7</v>
      </c>
      <c r="G261">
        <f t="shared" si="18"/>
        <v>9</v>
      </c>
      <c r="H261">
        <f t="shared" si="19"/>
        <v>15</v>
      </c>
    </row>
    <row r="262" spans="1:8" x14ac:dyDescent="0.25">
      <c r="A262" s="1">
        <v>45551</v>
      </c>
      <c r="B262" s="3">
        <v>87</v>
      </c>
      <c r="C262" s="3">
        <v>132</v>
      </c>
      <c r="D262" s="3">
        <v>45</v>
      </c>
      <c r="E262">
        <f t="shared" si="16"/>
        <v>38</v>
      </c>
      <c r="F262">
        <f t="shared" si="17"/>
        <v>1</v>
      </c>
      <c r="G262">
        <f t="shared" si="18"/>
        <v>9</v>
      </c>
      <c r="H262">
        <f t="shared" si="19"/>
        <v>16</v>
      </c>
    </row>
    <row r="263" spans="1:8" x14ac:dyDescent="0.25">
      <c r="A263" s="1">
        <v>45552</v>
      </c>
      <c r="B263" s="3">
        <v>58</v>
      </c>
      <c r="C263" s="3">
        <v>88</v>
      </c>
      <c r="D263" s="3">
        <v>75</v>
      </c>
      <c r="E263">
        <f t="shared" si="16"/>
        <v>38</v>
      </c>
      <c r="F263">
        <f t="shared" si="17"/>
        <v>2</v>
      </c>
      <c r="G263">
        <f t="shared" si="18"/>
        <v>9</v>
      </c>
      <c r="H263">
        <f t="shared" si="19"/>
        <v>17</v>
      </c>
    </row>
    <row r="264" spans="1:8" x14ac:dyDescent="0.25">
      <c r="A264" s="1">
        <v>45553</v>
      </c>
      <c r="B264" s="3">
        <v>28</v>
      </c>
      <c r="C264" s="3">
        <v>41</v>
      </c>
      <c r="D264" s="3">
        <v>200</v>
      </c>
      <c r="E264">
        <f t="shared" si="16"/>
        <v>38</v>
      </c>
      <c r="F264">
        <f t="shared" si="17"/>
        <v>3</v>
      </c>
      <c r="G264">
        <f t="shared" si="18"/>
        <v>9</v>
      </c>
      <c r="H264">
        <f t="shared" si="19"/>
        <v>18</v>
      </c>
    </row>
    <row r="265" spans="1:8" x14ac:dyDescent="0.25">
      <c r="A265" s="1">
        <v>45554</v>
      </c>
      <c r="B265" s="3">
        <v>68</v>
      </c>
      <c r="C265" s="3">
        <v>103</v>
      </c>
      <c r="D265" s="3">
        <v>87</v>
      </c>
      <c r="E265">
        <f t="shared" si="16"/>
        <v>38</v>
      </c>
      <c r="F265">
        <f t="shared" si="17"/>
        <v>4</v>
      </c>
      <c r="G265">
        <f t="shared" si="18"/>
        <v>9</v>
      </c>
      <c r="H265">
        <f t="shared" si="19"/>
        <v>19</v>
      </c>
    </row>
    <row r="266" spans="1:8" x14ac:dyDescent="0.25">
      <c r="A266" s="1">
        <v>45555</v>
      </c>
      <c r="B266" s="3">
        <v>56</v>
      </c>
      <c r="C266" s="3">
        <v>86</v>
      </c>
      <c r="D266" s="3">
        <v>73</v>
      </c>
      <c r="E266">
        <f t="shared" si="16"/>
        <v>38</v>
      </c>
      <c r="F266">
        <f t="shared" si="17"/>
        <v>5</v>
      </c>
      <c r="G266">
        <f t="shared" si="18"/>
        <v>9</v>
      </c>
      <c r="H266">
        <f t="shared" si="19"/>
        <v>20</v>
      </c>
    </row>
    <row r="267" spans="1:8" x14ac:dyDescent="0.25">
      <c r="A267" s="1">
        <v>45556</v>
      </c>
      <c r="B267" s="3">
        <v>18</v>
      </c>
      <c r="C267" s="3">
        <v>28</v>
      </c>
      <c r="D267" s="3">
        <v>96</v>
      </c>
      <c r="E267">
        <f t="shared" si="16"/>
        <v>38</v>
      </c>
      <c r="F267">
        <f t="shared" si="17"/>
        <v>6</v>
      </c>
      <c r="G267">
        <f t="shared" si="18"/>
        <v>9</v>
      </c>
      <c r="H267">
        <f t="shared" si="19"/>
        <v>21</v>
      </c>
    </row>
    <row r="268" spans="1:8" x14ac:dyDescent="0.25">
      <c r="A268" s="1">
        <v>45557</v>
      </c>
      <c r="B268" s="3">
        <v>7</v>
      </c>
      <c r="C268" s="3">
        <v>0</v>
      </c>
      <c r="D268" s="3">
        <v>87</v>
      </c>
      <c r="E268">
        <f t="shared" si="16"/>
        <v>38</v>
      </c>
      <c r="F268">
        <f t="shared" si="17"/>
        <v>7</v>
      </c>
      <c r="G268">
        <f t="shared" si="18"/>
        <v>9</v>
      </c>
      <c r="H268">
        <f t="shared" si="19"/>
        <v>22</v>
      </c>
    </row>
    <row r="269" spans="1:8" x14ac:dyDescent="0.25">
      <c r="A269" s="1">
        <v>45558</v>
      </c>
      <c r="B269" s="3">
        <v>104</v>
      </c>
      <c r="C269" s="3">
        <v>158</v>
      </c>
      <c r="D269" s="3">
        <v>54</v>
      </c>
      <c r="E269">
        <f t="shared" si="16"/>
        <v>39</v>
      </c>
      <c r="F269">
        <f t="shared" si="17"/>
        <v>1</v>
      </c>
      <c r="G269">
        <f t="shared" si="18"/>
        <v>9</v>
      </c>
      <c r="H269">
        <f t="shared" si="19"/>
        <v>23</v>
      </c>
    </row>
    <row r="270" spans="1:8" x14ac:dyDescent="0.25">
      <c r="A270" s="1">
        <v>45559</v>
      </c>
      <c r="B270" s="3">
        <v>69</v>
      </c>
      <c r="C270" s="3">
        <v>105</v>
      </c>
      <c r="D270" s="3">
        <v>89</v>
      </c>
      <c r="E270">
        <f t="shared" si="16"/>
        <v>39</v>
      </c>
      <c r="F270">
        <f t="shared" si="17"/>
        <v>2</v>
      </c>
      <c r="G270">
        <f t="shared" si="18"/>
        <v>9</v>
      </c>
      <c r="H270">
        <f t="shared" si="19"/>
        <v>24</v>
      </c>
    </row>
    <row r="271" spans="1:8" x14ac:dyDescent="0.25">
      <c r="A271" s="1">
        <v>45560</v>
      </c>
      <c r="B271" s="3">
        <v>34</v>
      </c>
      <c r="C271" s="3">
        <v>52</v>
      </c>
      <c r="D271" s="3">
        <v>241</v>
      </c>
      <c r="E271">
        <f t="shared" si="16"/>
        <v>39</v>
      </c>
      <c r="F271">
        <f t="shared" si="17"/>
        <v>3</v>
      </c>
      <c r="G271">
        <f t="shared" si="18"/>
        <v>9</v>
      </c>
      <c r="H271">
        <f t="shared" si="19"/>
        <v>25</v>
      </c>
    </row>
    <row r="272" spans="1:8" x14ac:dyDescent="0.25">
      <c r="A272" s="1">
        <v>45561</v>
      </c>
      <c r="B272" s="3">
        <v>86</v>
      </c>
      <c r="C272" s="3">
        <v>127</v>
      </c>
      <c r="D272" s="3">
        <v>109</v>
      </c>
      <c r="E272">
        <f t="shared" si="16"/>
        <v>39</v>
      </c>
      <c r="F272">
        <f t="shared" si="17"/>
        <v>4</v>
      </c>
      <c r="G272">
        <f t="shared" si="18"/>
        <v>9</v>
      </c>
      <c r="H272">
        <f t="shared" si="19"/>
        <v>26</v>
      </c>
    </row>
    <row r="273" spans="1:8" x14ac:dyDescent="0.25">
      <c r="A273" s="1">
        <v>45562</v>
      </c>
      <c r="B273" s="3">
        <v>72</v>
      </c>
      <c r="C273" s="3">
        <v>109</v>
      </c>
      <c r="D273" s="3">
        <v>92</v>
      </c>
      <c r="E273">
        <f t="shared" si="16"/>
        <v>39</v>
      </c>
      <c r="F273">
        <f t="shared" si="17"/>
        <v>5</v>
      </c>
      <c r="G273">
        <f t="shared" si="18"/>
        <v>9</v>
      </c>
      <c r="H273">
        <f t="shared" si="19"/>
        <v>27</v>
      </c>
    </row>
    <row r="274" spans="1:8" x14ac:dyDescent="0.25">
      <c r="A274" s="1">
        <v>45563</v>
      </c>
      <c r="B274" s="3">
        <v>24</v>
      </c>
      <c r="C274" s="3">
        <v>36</v>
      </c>
      <c r="D274" s="3">
        <v>120</v>
      </c>
      <c r="E274">
        <f t="shared" si="16"/>
        <v>39</v>
      </c>
      <c r="F274">
        <f t="shared" si="17"/>
        <v>6</v>
      </c>
      <c r="G274">
        <f t="shared" si="18"/>
        <v>9</v>
      </c>
      <c r="H274">
        <f t="shared" si="19"/>
        <v>28</v>
      </c>
    </row>
    <row r="275" spans="1:8" x14ac:dyDescent="0.25">
      <c r="A275" s="1">
        <v>45564</v>
      </c>
      <c r="B275" s="3">
        <v>9</v>
      </c>
      <c r="C275" s="3">
        <v>14</v>
      </c>
      <c r="D275" s="3">
        <v>121</v>
      </c>
      <c r="E275">
        <f t="shared" si="16"/>
        <v>39</v>
      </c>
      <c r="F275">
        <f t="shared" si="17"/>
        <v>7</v>
      </c>
      <c r="G275">
        <f t="shared" si="18"/>
        <v>9</v>
      </c>
      <c r="H275">
        <f t="shared" si="19"/>
        <v>29</v>
      </c>
    </row>
    <row r="276" spans="1:8" x14ac:dyDescent="0.25">
      <c r="A276" s="1">
        <v>45565</v>
      </c>
      <c r="B276" s="3">
        <v>97</v>
      </c>
      <c r="C276" s="3">
        <v>135</v>
      </c>
      <c r="D276" s="3">
        <v>47</v>
      </c>
      <c r="E276">
        <f t="shared" si="16"/>
        <v>40</v>
      </c>
      <c r="F276">
        <f t="shared" si="17"/>
        <v>1</v>
      </c>
      <c r="G276">
        <f t="shared" si="18"/>
        <v>9</v>
      </c>
      <c r="H276">
        <f t="shared" si="19"/>
        <v>30</v>
      </c>
    </row>
    <row r="277" spans="1:8" x14ac:dyDescent="0.25">
      <c r="A277" s="1">
        <v>45566</v>
      </c>
      <c r="B277" s="3">
        <v>64</v>
      </c>
      <c r="C277" s="3">
        <v>98</v>
      </c>
      <c r="D277" s="3">
        <v>83</v>
      </c>
      <c r="E277">
        <f t="shared" si="16"/>
        <v>40</v>
      </c>
      <c r="F277">
        <f t="shared" si="17"/>
        <v>2</v>
      </c>
      <c r="G277">
        <f t="shared" si="18"/>
        <v>10</v>
      </c>
      <c r="H277">
        <f t="shared" si="19"/>
        <v>1</v>
      </c>
    </row>
    <row r="278" spans="1:8" x14ac:dyDescent="0.25">
      <c r="A278" s="1">
        <v>45567</v>
      </c>
      <c r="B278" s="3">
        <v>32</v>
      </c>
      <c r="C278" s="3">
        <v>48</v>
      </c>
      <c r="D278" s="3">
        <v>222</v>
      </c>
      <c r="E278">
        <f t="shared" si="16"/>
        <v>40</v>
      </c>
      <c r="F278">
        <f t="shared" si="17"/>
        <v>3</v>
      </c>
      <c r="G278">
        <f t="shared" si="18"/>
        <v>10</v>
      </c>
      <c r="H278">
        <f t="shared" si="19"/>
        <v>2</v>
      </c>
    </row>
    <row r="279" spans="1:8" x14ac:dyDescent="0.25">
      <c r="A279" s="1">
        <v>45568</v>
      </c>
      <c r="B279" s="3">
        <v>91</v>
      </c>
      <c r="C279" s="3">
        <v>138</v>
      </c>
      <c r="D279" s="3">
        <v>116</v>
      </c>
      <c r="E279">
        <f t="shared" si="16"/>
        <v>40</v>
      </c>
      <c r="F279">
        <f t="shared" si="17"/>
        <v>4</v>
      </c>
      <c r="G279">
        <f t="shared" si="18"/>
        <v>10</v>
      </c>
      <c r="H279">
        <f t="shared" si="19"/>
        <v>3</v>
      </c>
    </row>
    <row r="280" spans="1:8" x14ac:dyDescent="0.25">
      <c r="A280" s="1">
        <v>45569</v>
      </c>
      <c r="B280" s="3">
        <v>76</v>
      </c>
      <c r="C280" s="3">
        <v>104</v>
      </c>
      <c r="D280" s="3">
        <v>95</v>
      </c>
      <c r="E280">
        <f t="shared" si="16"/>
        <v>40</v>
      </c>
      <c r="F280">
        <f t="shared" si="17"/>
        <v>5</v>
      </c>
      <c r="G280">
        <f t="shared" si="18"/>
        <v>10</v>
      </c>
      <c r="H280">
        <f t="shared" si="19"/>
        <v>4</v>
      </c>
    </row>
    <row r="281" spans="1:8" x14ac:dyDescent="0.25">
      <c r="A281" s="1">
        <v>45570</v>
      </c>
      <c r="B281" s="3">
        <v>24</v>
      </c>
      <c r="C281" s="3">
        <v>38</v>
      </c>
      <c r="D281" s="3">
        <v>128</v>
      </c>
      <c r="E281">
        <f t="shared" si="16"/>
        <v>40</v>
      </c>
      <c r="F281">
        <f t="shared" si="17"/>
        <v>6</v>
      </c>
      <c r="G281">
        <f t="shared" si="18"/>
        <v>10</v>
      </c>
      <c r="H281">
        <f t="shared" si="19"/>
        <v>5</v>
      </c>
    </row>
    <row r="282" spans="1:8" x14ac:dyDescent="0.25">
      <c r="A282" s="1">
        <v>45571</v>
      </c>
      <c r="B282" s="3">
        <v>9</v>
      </c>
      <c r="C282" s="3">
        <v>15</v>
      </c>
      <c r="D282" s="3">
        <v>124</v>
      </c>
      <c r="E282">
        <f t="shared" si="16"/>
        <v>40</v>
      </c>
      <c r="F282">
        <f t="shared" si="17"/>
        <v>7</v>
      </c>
      <c r="G282">
        <f t="shared" si="18"/>
        <v>10</v>
      </c>
      <c r="H282">
        <f t="shared" si="19"/>
        <v>6</v>
      </c>
    </row>
    <row r="283" spans="1:8" x14ac:dyDescent="0.25">
      <c r="A283" s="1">
        <v>45572</v>
      </c>
      <c r="B283" s="3">
        <v>96</v>
      </c>
      <c r="C283" s="3">
        <v>147</v>
      </c>
      <c r="D283" s="3">
        <v>50</v>
      </c>
      <c r="E283">
        <f t="shared" si="16"/>
        <v>41</v>
      </c>
      <c r="F283">
        <f t="shared" si="17"/>
        <v>1</v>
      </c>
      <c r="G283">
        <f t="shared" si="18"/>
        <v>10</v>
      </c>
      <c r="H283">
        <f t="shared" si="19"/>
        <v>7</v>
      </c>
    </row>
    <row r="284" spans="1:8" x14ac:dyDescent="0.25">
      <c r="A284" s="1">
        <v>45573</v>
      </c>
      <c r="B284" s="3">
        <v>64</v>
      </c>
      <c r="C284" s="3">
        <v>90</v>
      </c>
      <c r="D284" s="3">
        <v>80</v>
      </c>
      <c r="E284">
        <f t="shared" si="16"/>
        <v>41</v>
      </c>
      <c r="F284">
        <f t="shared" si="17"/>
        <v>2</v>
      </c>
      <c r="G284">
        <f t="shared" si="18"/>
        <v>10</v>
      </c>
      <c r="H284">
        <f t="shared" si="19"/>
        <v>8</v>
      </c>
    </row>
    <row r="285" spans="1:8" x14ac:dyDescent="0.25">
      <c r="A285" s="1">
        <v>45574</v>
      </c>
      <c r="B285" s="3">
        <v>32</v>
      </c>
      <c r="C285" s="3">
        <v>48</v>
      </c>
      <c r="D285" s="3">
        <v>222</v>
      </c>
      <c r="E285">
        <f t="shared" si="16"/>
        <v>41</v>
      </c>
      <c r="F285">
        <f t="shared" si="17"/>
        <v>3</v>
      </c>
      <c r="G285">
        <f t="shared" si="18"/>
        <v>10</v>
      </c>
      <c r="H285">
        <f t="shared" si="19"/>
        <v>9</v>
      </c>
    </row>
    <row r="286" spans="1:8" x14ac:dyDescent="0.25">
      <c r="A286" s="1">
        <v>45575</v>
      </c>
      <c r="B286" s="3">
        <v>87</v>
      </c>
      <c r="C286" s="3">
        <v>132</v>
      </c>
      <c r="D286" s="3">
        <v>112</v>
      </c>
      <c r="E286">
        <f t="shared" si="16"/>
        <v>41</v>
      </c>
      <c r="F286">
        <f t="shared" si="17"/>
        <v>4</v>
      </c>
      <c r="G286">
        <f t="shared" si="18"/>
        <v>10</v>
      </c>
      <c r="H286">
        <f t="shared" si="19"/>
        <v>10</v>
      </c>
    </row>
    <row r="287" spans="1:8" x14ac:dyDescent="0.25">
      <c r="A287" s="1">
        <v>45576</v>
      </c>
      <c r="B287" s="3">
        <v>72</v>
      </c>
      <c r="C287" s="3">
        <v>111</v>
      </c>
      <c r="D287" s="3">
        <v>94</v>
      </c>
      <c r="E287">
        <f t="shared" si="16"/>
        <v>41</v>
      </c>
      <c r="F287">
        <f t="shared" si="17"/>
        <v>5</v>
      </c>
      <c r="G287">
        <f t="shared" si="18"/>
        <v>10</v>
      </c>
      <c r="H287">
        <f t="shared" si="19"/>
        <v>11</v>
      </c>
    </row>
    <row r="288" spans="1:8" x14ac:dyDescent="0.25">
      <c r="A288" s="1">
        <v>45577</v>
      </c>
      <c r="B288" s="3">
        <v>24</v>
      </c>
      <c r="C288" s="3">
        <v>28</v>
      </c>
      <c r="D288" s="3">
        <v>119</v>
      </c>
      <c r="E288">
        <f t="shared" si="16"/>
        <v>41</v>
      </c>
      <c r="F288">
        <f t="shared" si="17"/>
        <v>6</v>
      </c>
      <c r="G288">
        <f t="shared" si="18"/>
        <v>10</v>
      </c>
      <c r="H288">
        <f t="shared" si="19"/>
        <v>12</v>
      </c>
    </row>
    <row r="289" spans="1:8" x14ac:dyDescent="0.25">
      <c r="A289" s="1">
        <v>45578</v>
      </c>
      <c r="B289" s="3">
        <v>9</v>
      </c>
      <c r="C289" s="3">
        <v>14</v>
      </c>
      <c r="D289" s="3">
        <v>121</v>
      </c>
      <c r="E289">
        <f t="shared" si="16"/>
        <v>41</v>
      </c>
      <c r="F289">
        <f t="shared" si="17"/>
        <v>7</v>
      </c>
      <c r="G289">
        <f t="shared" si="18"/>
        <v>10</v>
      </c>
      <c r="H289">
        <f t="shared" si="19"/>
        <v>13</v>
      </c>
    </row>
    <row r="290" spans="1:8" x14ac:dyDescent="0.25">
      <c r="A290" s="1">
        <v>45579</v>
      </c>
      <c r="B290" s="3">
        <v>87</v>
      </c>
      <c r="C290" s="3">
        <v>132</v>
      </c>
      <c r="D290" s="3">
        <v>45</v>
      </c>
      <c r="E290">
        <f t="shared" si="16"/>
        <v>42</v>
      </c>
      <c r="F290">
        <f t="shared" si="17"/>
        <v>1</v>
      </c>
      <c r="G290">
        <f t="shared" si="18"/>
        <v>10</v>
      </c>
      <c r="H290">
        <f t="shared" si="19"/>
        <v>14</v>
      </c>
    </row>
    <row r="291" spans="1:8" x14ac:dyDescent="0.25">
      <c r="A291" s="1">
        <v>45580</v>
      </c>
      <c r="B291" s="3">
        <v>57</v>
      </c>
      <c r="C291" s="3">
        <v>88</v>
      </c>
      <c r="D291" s="3">
        <v>74</v>
      </c>
      <c r="E291">
        <f t="shared" si="16"/>
        <v>42</v>
      </c>
      <c r="F291">
        <f t="shared" si="17"/>
        <v>2</v>
      </c>
      <c r="G291">
        <f t="shared" si="18"/>
        <v>10</v>
      </c>
      <c r="H291">
        <f t="shared" si="19"/>
        <v>15</v>
      </c>
    </row>
    <row r="292" spans="1:8" x14ac:dyDescent="0.25">
      <c r="A292" s="1">
        <v>45581</v>
      </c>
      <c r="B292" s="3">
        <v>28</v>
      </c>
      <c r="C292" s="3">
        <v>42</v>
      </c>
      <c r="D292" s="3">
        <v>200</v>
      </c>
      <c r="E292">
        <f t="shared" si="16"/>
        <v>42</v>
      </c>
      <c r="F292">
        <f t="shared" si="17"/>
        <v>3</v>
      </c>
      <c r="G292">
        <f t="shared" si="18"/>
        <v>10</v>
      </c>
      <c r="H292">
        <f t="shared" si="19"/>
        <v>16</v>
      </c>
    </row>
    <row r="293" spans="1:8" x14ac:dyDescent="0.25">
      <c r="A293" s="1">
        <v>45582</v>
      </c>
      <c r="B293" s="3">
        <v>62</v>
      </c>
      <c r="C293" s="3">
        <v>95</v>
      </c>
      <c r="D293" s="3">
        <v>80</v>
      </c>
      <c r="E293">
        <f t="shared" si="16"/>
        <v>42</v>
      </c>
      <c r="F293">
        <f t="shared" si="17"/>
        <v>4</v>
      </c>
      <c r="G293">
        <f t="shared" si="18"/>
        <v>10</v>
      </c>
      <c r="H293">
        <f t="shared" si="19"/>
        <v>17</v>
      </c>
    </row>
    <row r="294" spans="1:8" x14ac:dyDescent="0.25">
      <c r="A294" s="1">
        <v>45583</v>
      </c>
      <c r="B294" s="3">
        <v>52</v>
      </c>
      <c r="C294" s="3">
        <v>79</v>
      </c>
      <c r="D294" s="3">
        <v>66</v>
      </c>
      <c r="E294">
        <f t="shared" si="16"/>
        <v>42</v>
      </c>
      <c r="F294">
        <f t="shared" si="17"/>
        <v>5</v>
      </c>
      <c r="G294">
        <f t="shared" si="18"/>
        <v>10</v>
      </c>
      <c r="H294">
        <f t="shared" si="19"/>
        <v>18</v>
      </c>
    </row>
    <row r="295" spans="1:8" x14ac:dyDescent="0.25">
      <c r="A295" s="1">
        <v>45584</v>
      </c>
      <c r="B295" s="3">
        <v>16</v>
      </c>
      <c r="C295" s="3">
        <v>26</v>
      </c>
      <c r="D295" s="3">
        <v>88</v>
      </c>
      <c r="E295">
        <f t="shared" si="16"/>
        <v>42</v>
      </c>
      <c r="F295">
        <f t="shared" si="17"/>
        <v>6</v>
      </c>
      <c r="G295">
        <f t="shared" si="18"/>
        <v>10</v>
      </c>
      <c r="H295">
        <f t="shared" si="19"/>
        <v>19</v>
      </c>
    </row>
    <row r="296" spans="1:8" x14ac:dyDescent="0.25">
      <c r="A296" s="1">
        <v>45585</v>
      </c>
      <c r="B296" s="3">
        <v>6</v>
      </c>
      <c r="C296" s="3">
        <v>1</v>
      </c>
      <c r="D296" s="3">
        <v>82</v>
      </c>
      <c r="E296">
        <f t="shared" si="16"/>
        <v>42</v>
      </c>
      <c r="F296">
        <f t="shared" si="17"/>
        <v>7</v>
      </c>
      <c r="G296">
        <f t="shared" si="18"/>
        <v>10</v>
      </c>
      <c r="H296">
        <f t="shared" si="19"/>
        <v>20</v>
      </c>
    </row>
    <row r="297" spans="1:8" x14ac:dyDescent="0.25">
      <c r="A297" s="1">
        <v>45586</v>
      </c>
      <c r="B297" s="3">
        <v>93</v>
      </c>
      <c r="C297" s="3">
        <v>142</v>
      </c>
      <c r="D297" s="3">
        <v>49</v>
      </c>
      <c r="E297">
        <f t="shared" si="16"/>
        <v>43</v>
      </c>
      <c r="F297">
        <f t="shared" si="17"/>
        <v>1</v>
      </c>
      <c r="G297">
        <f t="shared" si="18"/>
        <v>10</v>
      </c>
      <c r="H297">
        <f t="shared" si="19"/>
        <v>21</v>
      </c>
    </row>
    <row r="298" spans="1:8" x14ac:dyDescent="0.25">
      <c r="A298" s="1">
        <v>45587</v>
      </c>
      <c r="B298" s="3">
        <v>62</v>
      </c>
      <c r="C298" s="3">
        <v>95</v>
      </c>
      <c r="D298" s="3">
        <v>80</v>
      </c>
      <c r="E298">
        <f t="shared" si="16"/>
        <v>43</v>
      </c>
      <c r="F298">
        <f t="shared" si="17"/>
        <v>2</v>
      </c>
      <c r="G298">
        <f t="shared" si="18"/>
        <v>10</v>
      </c>
      <c r="H298">
        <f t="shared" si="19"/>
        <v>22</v>
      </c>
    </row>
    <row r="299" spans="1:8" x14ac:dyDescent="0.25">
      <c r="A299" s="1">
        <v>45588</v>
      </c>
      <c r="B299" s="3">
        <v>31</v>
      </c>
      <c r="C299" s="3">
        <v>47</v>
      </c>
      <c r="D299" s="3">
        <v>217</v>
      </c>
      <c r="E299">
        <f t="shared" si="16"/>
        <v>43</v>
      </c>
      <c r="F299">
        <f t="shared" si="17"/>
        <v>3</v>
      </c>
      <c r="G299">
        <f t="shared" si="18"/>
        <v>10</v>
      </c>
      <c r="H299">
        <f t="shared" si="19"/>
        <v>23</v>
      </c>
    </row>
    <row r="300" spans="1:8" x14ac:dyDescent="0.25">
      <c r="A300" s="1">
        <v>45589</v>
      </c>
      <c r="B300" s="3">
        <v>80</v>
      </c>
      <c r="C300" s="3">
        <v>112</v>
      </c>
      <c r="D300" s="3">
        <v>100</v>
      </c>
      <c r="E300">
        <f t="shared" si="16"/>
        <v>43</v>
      </c>
      <c r="F300">
        <f t="shared" si="17"/>
        <v>4</v>
      </c>
      <c r="G300">
        <f t="shared" si="18"/>
        <v>10</v>
      </c>
      <c r="H300">
        <f t="shared" si="19"/>
        <v>24</v>
      </c>
    </row>
    <row r="301" spans="1:8" x14ac:dyDescent="0.25">
      <c r="A301" s="1">
        <v>45590</v>
      </c>
      <c r="B301" s="3">
        <v>66</v>
      </c>
      <c r="C301" s="3">
        <v>101</v>
      </c>
      <c r="D301" s="3">
        <v>86</v>
      </c>
      <c r="E301">
        <f t="shared" si="16"/>
        <v>43</v>
      </c>
      <c r="F301">
        <f t="shared" si="17"/>
        <v>5</v>
      </c>
      <c r="G301">
        <f t="shared" si="18"/>
        <v>10</v>
      </c>
      <c r="H301">
        <f t="shared" si="19"/>
        <v>25</v>
      </c>
    </row>
    <row r="302" spans="1:8" x14ac:dyDescent="0.25">
      <c r="A302" s="1">
        <v>45591</v>
      </c>
      <c r="B302" s="3">
        <v>22</v>
      </c>
      <c r="C302" s="3">
        <v>33</v>
      </c>
      <c r="D302" s="3">
        <v>113</v>
      </c>
      <c r="E302">
        <f t="shared" si="16"/>
        <v>43</v>
      </c>
      <c r="F302">
        <f t="shared" si="17"/>
        <v>6</v>
      </c>
      <c r="G302">
        <f t="shared" si="18"/>
        <v>10</v>
      </c>
      <c r="H302">
        <f t="shared" si="19"/>
        <v>26</v>
      </c>
    </row>
    <row r="303" spans="1:8" x14ac:dyDescent="0.25">
      <c r="A303" s="1">
        <v>45592</v>
      </c>
      <c r="B303" s="3">
        <v>8</v>
      </c>
      <c r="C303" s="3">
        <v>13</v>
      </c>
      <c r="D303" s="3">
        <v>111</v>
      </c>
      <c r="E303">
        <f t="shared" si="16"/>
        <v>43</v>
      </c>
      <c r="F303">
        <f t="shared" si="17"/>
        <v>7</v>
      </c>
      <c r="G303">
        <f t="shared" si="18"/>
        <v>10</v>
      </c>
      <c r="H303">
        <f t="shared" si="19"/>
        <v>27</v>
      </c>
    </row>
    <row r="304" spans="1:8" x14ac:dyDescent="0.25">
      <c r="A304" s="1">
        <v>45593</v>
      </c>
      <c r="B304" s="3">
        <v>91</v>
      </c>
      <c r="C304" s="3">
        <v>135</v>
      </c>
      <c r="D304" s="3">
        <v>46</v>
      </c>
      <c r="E304">
        <f t="shared" si="16"/>
        <v>44</v>
      </c>
      <c r="F304">
        <f t="shared" si="17"/>
        <v>1</v>
      </c>
      <c r="G304">
        <f t="shared" si="18"/>
        <v>10</v>
      </c>
      <c r="H304">
        <f t="shared" si="19"/>
        <v>28</v>
      </c>
    </row>
    <row r="305" spans="1:8" x14ac:dyDescent="0.25">
      <c r="A305" s="1">
        <v>45594</v>
      </c>
      <c r="B305" s="3">
        <v>60</v>
      </c>
      <c r="C305" s="3">
        <v>92</v>
      </c>
      <c r="D305" s="3">
        <v>79</v>
      </c>
      <c r="E305">
        <f t="shared" si="16"/>
        <v>44</v>
      </c>
      <c r="F305">
        <f t="shared" si="17"/>
        <v>2</v>
      </c>
      <c r="G305">
        <f t="shared" si="18"/>
        <v>10</v>
      </c>
      <c r="H305">
        <f t="shared" si="19"/>
        <v>29</v>
      </c>
    </row>
    <row r="306" spans="1:8" x14ac:dyDescent="0.25">
      <c r="A306" s="1">
        <v>45595</v>
      </c>
      <c r="B306" s="3">
        <v>30</v>
      </c>
      <c r="C306" s="3">
        <v>46</v>
      </c>
      <c r="D306" s="3">
        <v>211</v>
      </c>
      <c r="E306">
        <f t="shared" si="16"/>
        <v>44</v>
      </c>
      <c r="F306">
        <f t="shared" si="17"/>
        <v>3</v>
      </c>
      <c r="G306">
        <f t="shared" si="18"/>
        <v>10</v>
      </c>
      <c r="H306">
        <f t="shared" si="19"/>
        <v>30</v>
      </c>
    </row>
    <row r="307" spans="1:8" x14ac:dyDescent="0.25">
      <c r="A307" s="1">
        <v>45596</v>
      </c>
      <c r="B307" s="3">
        <v>80</v>
      </c>
      <c r="C307" s="3">
        <v>122</v>
      </c>
      <c r="D307" s="3">
        <v>104</v>
      </c>
      <c r="E307">
        <f t="shared" si="16"/>
        <v>44</v>
      </c>
      <c r="F307">
        <f t="shared" si="17"/>
        <v>4</v>
      </c>
      <c r="G307">
        <f t="shared" si="18"/>
        <v>10</v>
      </c>
      <c r="H307">
        <f t="shared" si="19"/>
        <v>31</v>
      </c>
    </row>
    <row r="308" spans="1:8" x14ac:dyDescent="0.25">
      <c r="A308" s="1">
        <v>45597</v>
      </c>
      <c r="B308" s="3">
        <v>67</v>
      </c>
      <c r="C308" s="3">
        <v>100</v>
      </c>
      <c r="D308" s="3">
        <v>85</v>
      </c>
      <c r="E308">
        <f t="shared" si="16"/>
        <v>44</v>
      </c>
      <c r="F308">
        <f t="shared" si="17"/>
        <v>5</v>
      </c>
      <c r="G308">
        <f t="shared" si="18"/>
        <v>11</v>
      </c>
      <c r="H308">
        <f t="shared" si="19"/>
        <v>1</v>
      </c>
    </row>
    <row r="309" spans="1:8" x14ac:dyDescent="0.25">
      <c r="A309" s="1">
        <v>45598</v>
      </c>
      <c r="B309" s="3">
        <v>22</v>
      </c>
      <c r="C309" s="3">
        <v>33</v>
      </c>
      <c r="D309" s="3">
        <v>113</v>
      </c>
      <c r="E309">
        <f t="shared" si="16"/>
        <v>44</v>
      </c>
      <c r="F309">
        <f t="shared" si="17"/>
        <v>6</v>
      </c>
      <c r="G309">
        <f t="shared" si="18"/>
        <v>11</v>
      </c>
      <c r="H309">
        <f t="shared" si="19"/>
        <v>2</v>
      </c>
    </row>
    <row r="310" spans="1:8" x14ac:dyDescent="0.25">
      <c r="A310" s="1">
        <v>45599</v>
      </c>
      <c r="B310" s="3">
        <v>8</v>
      </c>
      <c r="C310" s="3">
        <v>13</v>
      </c>
      <c r="D310" s="3">
        <v>111</v>
      </c>
      <c r="E310">
        <f t="shared" si="16"/>
        <v>44</v>
      </c>
      <c r="F310">
        <f t="shared" si="17"/>
        <v>7</v>
      </c>
      <c r="G310">
        <f t="shared" si="18"/>
        <v>11</v>
      </c>
      <c r="H310">
        <f t="shared" si="19"/>
        <v>3</v>
      </c>
    </row>
    <row r="311" spans="1:8" x14ac:dyDescent="0.25">
      <c r="A311" s="1">
        <v>45600</v>
      </c>
      <c r="B311" s="3">
        <v>94</v>
      </c>
      <c r="C311" s="3">
        <v>143</v>
      </c>
      <c r="D311" s="3">
        <v>48</v>
      </c>
      <c r="E311">
        <f t="shared" si="16"/>
        <v>45</v>
      </c>
      <c r="F311">
        <f t="shared" si="17"/>
        <v>1</v>
      </c>
      <c r="G311">
        <f t="shared" si="18"/>
        <v>11</v>
      </c>
      <c r="H311">
        <f t="shared" si="19"/>
        <v>4</v>
      </c>
    </row>
    <row r="312" spans="1:8" x14ac:dyDescent="0.25">
      <c r="A312" s="1">
        <v>45601</v>
      </c>
      <c r="B312" s="3">
        <v>62</v>
      </c>
      <c r="C312" s="3">
        <v>89</v>
      </c>
      <c r="D312" s="3">
        <v>79</v>
      </c>
      <c r="E312">
        <f t="shared" si="16"/>
        <v>45</v>
      </c>
      <c r="F312">
        <f t="shared" si="17"/>
        <v>2</v>
      </c>
      <c r="G312">
        <f t="shared" si="18"/>
        <v>11</v>
      </c>
      <c r="H312">
        <f t="shared" si="19"/>
        <v>5</v>
      </c>
    </row>
    <row r="313" spans="1:8" x14ac:dyDescent="0.25">
      <c r="A313" s="1">
        <v>45602</v>
      </c>
      <c r="B313" s="3">
        <v>31</v>
      </c>
      <c r="C313" s="3">
        <v>47</v>
      </c>
      <c r="D313" s="3">
        <v>217</v>
      </c>
      <c r="E313">
        <f t="shared" si="16"/>
        <v>45</v>
      </c>
      <c r="F313">
        <f t="shared" si="17"/>
        <v>3</v>
      </c>
      <c r="G313">
        <f t="shared" si="18"/>
        <v>11</v>
      </c>
      <c r="H313">
        <f t="shared" si="19"/>
        <v>6</v>
      </c>
    </row>
    <row r="314" spans="1:8" x14ac:dyDescent="0.25">
      <c r="A314" s="1">
        <v>45603</v>
      </c>
      <c r="B314" s="3">
        <v>64</v>
      </c>
      <c r="C314" s="3">
        <v>99</v>
      </c>
      <c r="D314" s="3">
        <v>84</v>
      </c>
      <c r="E314">
        <f t="shared" si="16"/>
        <v>45</v>
      </c>
      <c r="F314">
        <f t="shared" si="17"/>
        <v>4</v>
      </c>
      <c r="G314">
        <f t="shared" si="18"/>
        <v>11</v>
      </c>
      <c r="H314">
        <f t="shared" si="19"/>
        <v>7</v>
      </c>
    </row>
    <row r="315" spans="1:8" x14ac:dyDescent="0.25">
      <c r="A315" s="1">
        <v>45604</v>
      </c>
      <c r="B315" s="3">
        <v>54</v>
      </c>
      <c r="C315" s="3">
        <v>82</v>
      </c>
      <c r="D315" s="3">
        <v>70</v>
      </c>
      <c r="E315">
        <f t="shared" si="16"/>
        <v>45</v>
      </c>
      <c r="F315">
        <f t="shared" si="17"/>
        <v>5</v>
      </c>
      <c r="G315">
        <f t="shared" si="18"/>
        <v>11</v>
      </c>
      <c r="H315">
        <f t="shared" si="19"/>
        <v>8</v>
      </c>
    </row>
    <row r="316" spans="1:8" x14ac:dyDescent="0.25">
      <c r="A316" s="1">
        <v>45605</v>
      </c>
      <c r="B316" s="3">
        <v>17</v>
      </c>
      <c r="C316" s="3">
        <v>16</v>
      </c>
      <c r="D316" s="3">
        <v>87</v>
      </c>
      <c r="E316">
        <f t="shared" si="16"/>
        <v>45</v>
      </c>
      <c r="F316">
        <f t="shared" si="17"/>
        <v>6</v>
      </c>
      <c r="G316">
        <f t="shared" si="18"/>
        <v>11</v>
      </c>
      <c r="H316">
        <f t="shared" si="19"/>
        <v>9</v>
      </c>
    </row>
    <row r="317" spans="1:8" x14ac:dyDescent="0.25">
      <c r="A317" s="1">
        <v>45606</v>
      </c>
      <c r="B317" s="3">
        <v>7</v>
      </c>
      <c r="C317" s="3">
        <v>11</v>
      </c>
      <c r="D317" s="3">
        <v>90</v>
      </c>
      <c r="E317">
        <f t="shared" si="16"/>
        <v>45</v>
      </c>
      <c r="F317">
        <f t="shared" si="17"/>
        <v>7</v>
      </c>
      <c r="G317">
        <f t="shared" si="18"/>
        <v>11</v>
      </c>
      <c r="H317">
        <f t="shared" si="19"/>
        <v>10</v>
      </c>
    </row>
    <row r="318" spans="1:8" x14ac:dyDescent="0.25">
      <c r="A318" s="1">
        <v>45607</v>
      </c>
      <c r="B318" s="3">
        <v>95</v>
      </c>
      <c r="C318" s="3">
        <v>144</v>
      </c>
      <c r="D318" s="3">
        <v>49</v>
      </c>
      <c r="E318">
        <f t="shared" si="16"/>
        <v>46</v>
      </c>
      <c r="F318">
        <f t="shared" si="17"/>
        <v>1</v>
      </c>
      <c r="G318">
        <f t="shared" si="18"/>
        <v>11</v>
      </c>
      <c r="H318">
        <f t="shared" si="19"/>
        <v>11</v>
      </c>
    </row>
    <row r="319" spans="1:8" x14ac:dyDescent="0.25">
      <c r="A319" s="1">
        <v>45608</v>
      </c>
      <c r="B319" s="3">
        <v>63</v>
      </c>
      <c r="C319" s="3">
        <v>96</v>
      </c>
      <c r="D319" s="3">
        <v>80</v>
      </c>
      <c r="E319">
        <f t="shared" si="16"/>
        <v>46</v>
      </c>
      <c r="F319">
        <f t="shared" si="17"/>
        <v>2</v>
      </c>
      <c r="G319">
        <f t="shared" si="18"/>
        <v>11</v>
      </c>
      <c r="H319">
        <f t="shared" si="19"/>
        <v>12</v>
      </c>
    </row>
    <row r="320" spans="1:8" x14ac:dyDescent="0.25">
      <c r="A320" s="1">
        <v>45609</v>
      </c>
      <c r="B320" s="3">
        <v>31</v>
      </c>
      <c r="C320" s="3">
        <v>45</v>
      </c>
      <c r="D320" s="3">
        <v>218</v>
      </c>
      <c r="E320">
        <f t="shared" si="16"/>
        <v>46</v>
      </c>
      <c r="F320">
        <f t="shared" si="17"/>
        <v>3</v>
      </c>
      <c r="G320">
        <f t="shared" si="18"/>
        <v>11</v>
      </c>
      <c r="H320">
        <f t="shared" si="19"/>
        <v>13</v>
      </c>
    </row>
    <row r="321" spans="1:8" x14ac:dyDescent="0.25">
      <c r="A321" s="1">
        <v>45610</v>
      </c>
      <c r="B321" s="3">
        <v>80</v>
      </c>
      <c r="C321" s="3">
        <v>122</v>
      </c>
      <c r="D321" s="3">
        <v>103</v>
      </c>
      <c r="E321">
        <f t="shared" si="16"/>
        <v>46</v>
      </c>
      <c r="F321">
        <f t="shared" si="17"/>
        <v>4</v>
      </c>
      <c r="G321">
        <f t="shared" si="18"/>
        <v>11</v>
      </c>
      <c r="H321">
        <f t="shared" si="19"/>
        <v>14</v>
      </c>
    </row>
    <row r="322" spans="1:8" x14ac:dyDescent="0.25">
      <c r="A322" s="1">
        <v>45611</v>
      </c>
      <c r="B322" s="3">
        <v>67</v>
      </c>
      <c r="C322" s="3">
        <v>101</v>
      </c>
      <c r="D322" s="3">
        <v>86</v>
      </c>
      <c r="E322">
        <f t="shared" si="16"/>
        <v>46</v>
      </c>
      <c r="F322">
        <f t="shared" si="17"/>
        <v>5</v>
      </c>
      <c r="G322">
        <f t="shared" si="18"/>
        <v>11</v>
      </c>
      <c r="H322">
        <f t="shared" si="19"/>
        <v>15</v>
      </c>
    </row>
    <row r="323" spans="1:8" x14ac:dyDescent="0.25">
      <c r="A323" s="1">
        <v>45612</v>
      </c>
      <c r="B323" s="3">
        <v>22</v>
      </c>
      <c r="C323" s="3">
        <v>33</v>
      </c>
      <c r="D323" s="3">
        <v>113</v>
      </c>
      <c r="E323">
        <f t="shared" si="16"/>
        <v>46</v>
      </c>
      <c r="F323">
        <f t="shared" si="17"/>
        <v>6</v>
      </c>
      <c r="G323">
        <f t="shared" si="18"/>
        <v>11</v>
      </c>
      <c r="H323">
        <f t="shared" si="19"/>
        <v>16</v>
      </c>
    </row>
    <row r="324" spans="1:8" x14ac:dyDescent="0.25">
      <c r="A324" s="1">
        <v>45613</v>
      </c>
      <c r="B324" s="3">
        <v>8</v>
      </c>
      <c r="C324" s="3">
        <v>10</v>
      </c>
      <c r="D324" s="3">
        <v>110</v>
      </c>
      <c r="E324">
        <f t="shared" ref="E324:E368" si="20">WEEKNUM(A324,2)</f>
        <v>46</v>
      </c>
      <c r="F324">
        <f t="shared" ref="F324:F368" si="21">WEEKDAY(A324,2)</f>
        <v>7</v>
      </c>
      <c r="G324">
        <f t="shared" ref="G324:G368" si="22">MONTH(A324)</f>
        <v>11</v>
      </c>
      <c r="H324">
        <f t="shared" ref="H324:H368" si="23">DAY(A324)</f>
        <v>17</v>
      </c>
    </row>
    <row r="325" spans="1:8" x14ac:dyDescent="0.25">
      <c r="A325" s="1">
        <v>45614</v>
      </c>
      <c r="B325" s="3">
        <v>76</v>
      </c>
      <c r="C325" s="3">
        <v>115</v>
      </c>
      <c r="D325" s="3">
        <v>38</v>
      </c>
      <c r="E325">
        <f t="shared" si="20"/>
        <v>47</v>
      </c>
      <c r="F325">
        <f t="shared" si="21"/>
        <v>1</v>
      </c>
      <c r="G325">
        <f t="shared" si="22"/>
        <v>11</v>
      </c>
      <c r="H325">
        <f t="shared" si="23"/>
        <v>18</v>
      </c>
    </row>
    <row r="326" spans="1:8" x14ac:dyDescent="0.25">
      <c r="A326" s="1">
        <v>45615</v>
      </c>
      <c r="B326" s="3">
        <v>50</v>
      </c>
      <c r="C326" s="3">
        <v>76</v>
      </c>
      <c r="D326" s="3">
        <v>65</v>
      </c>
      <c r="E326">
        <f t="shared" si="20"/>
        <v>47</v>
      </c>
      <c r="F326">
        <f t="shared" si="21"/>
        <v>2</v>
      </c>
      <c r="G326">
        <f t="shared" si="22"/>
        <v>11</v>
      </c>
      <c r="H326">
        <f t="shared" si="23"/>
        <v>19</v>
      </c>
    </row>
    <row r="327" spans="1:8" x14ac:dyDescent="0.25">
      <c r="A327" s="1">
        <v>45616</v>
      </c>
      <c r="B327" s="3">
        <v>24</v>
      </c>
      <c r="C327" s="3">
        <v>38</v>
      </c>
      <c r="D327" s="3">
        <v>175</v>
      </c>
      <c r="E327">
        <f t="shared" si="20"/>
        <v>47</v>
      </c>
      <c r="F327">
        <f t="shared" si="21"/>
        <v>3</v>
      </c>
      <c r="G327">
        <f t="shared" si="22"/>
        <v>11</v>
      </c>
      <c r="H327">
        <f t="shared" si="23"/>
        <v>20</v>
      </c>
    </row>
    <row r="328" spans="1:8" x14ac:dyDescent="0.25">
      <c r="A328" s="1">
        <v>45617</v>
      </c>
      <c r="B328" s="3">
        <v>64</v>
      </c>
      <c r="C328" s="3">
        <v>94</v>
      </c>
      <c r="D328" s="3">
        <v>81</v>
      </c>
      <c r="E328">
        <f t="shared" si="20"/>
        <v>47</v>
      </c>
      <c r="F328">
        <f t="shared" si="21"/>
        <v>4</v>
      </c>
      <c r="G328">
        <f t="shared" si="22"/>
        <v>11</v>
      </c>
      <c r="H328">
        <f t="shared" si="23"/>
        <v>21</v>
      </c>
    </row>
    <row r="329" spans="1:8" x14ac:dyDescent="0.25">
      <c r="A329" s="1">
        <v>45618</v>
      </c>
      <c r="B329" s="3">
        <v>53</v>
      </c>
      <c r="C329" s="3">
        <v>81</v>
      </c>
      <c r="D329" s="3">
        <v>69</v>
      </c>
      <c r="E329">
        <f t="shared" si="20"/>
        <v>47</v>
      </c>
      <c r="F329">
        <f t="shared" si="21"/>
        <v>5</v>
      </c>
      <c r="G329">
        <f t="shared" si="22"/>
        <v>11</v>
      </c>
      <c r="H329">
        <f t="shared" si="23"/>
        <v>22</v>
      </c>
    </row>
    <row r="330" spans="1:8" x14ac:dyDescent="0.25">
      <c r="A330" s="1">
        <v>45619</v>
      </c>
      <c r="B330" s="3">
        <v>17</v>
      </c>
      <c r="C330" s="3">
        <v>27</v>
      </c>
      <c r="D330" s="3">
        <v>90</v>
      </c>
      <c r="E330">
        <f t="shared" si="20"/>
        <v>47</v>
      </c>
      <c r="F330">
        <f t="shared" si="21"/>
        <v>6</v>
      </c>
      <c r="G330">
        <f t="shared" si="22"/>
        <v>11</v>
      </c>
      <c r="H330">
        <f t="shared" si="23"/>
        <v>23</v>
      </c>
    </row>
    <row r="331" spans="1:8" x14ac:dyDescent="0.25">
      <c r="A331" s="1">
        <v>45620</v>
      </c>
      <c r="B331" s="3">
        <v>6</v>
      </c>
      <c r="C331" s="3">
        <v>10</v>
      </c>
      <c r="D331" s="3">
        <v>84</v>
      </c>
      <c r="E331">
        <f t="shared" si="20"/>
        <v>47</v>
      </c>
      <c r="F331">
        <f t="shared" si="21"/>
        <v>7</v>
      </c>
      <c r="G331">
        <f t="shared" si="22"/>
        <v>11</v>
      </c>
      <c r="H331">
        <f t="shared" si="23"/>
        <v>24</v>
      </c>
    </row>
    <row r="332" spans="1:8" x14ac:dyDescent="0.25">
      <c r="A332" s="1">
        <v>45621</v>
      </c>
      <c r="B332" s="3">
        <v>96</v>
      </c>
      <c r="C332" s="3">
        <v>133</v>
      </c>
      <c r="D332" s="3">
        <v>47</v>
      </c>
      <c r="E332">
        <f t="shared" si="20"/>
        <v>48</v>
      </c>
      <c r="F332">
        <f t="shared" si="21"/>
        <v>1</v>
      </c>
      <c r="G332">
        <f t="shared" si="22"/>
        <v>11</v>
      </c>
      <c r="H332">
        <f t="shared" si="23"/>
        <v>25</v>
      </c>
    </row>
    <row r="333" spans="1:8" x14ac:dyDescent="0.25">
      <c r="A333" s="1">
        <v>45622</v>
      </c>
      <c r="B333" s="3">
        <v>64</v>
      </c>
      <c r="C333" s="3">
        <v>96</v>
      </c>
      <c r="D333" s="3">
        <v>82</v>
      </c>
      <c r="E333">
        <f t="shared" si="20"/>
        <v>48</v>
      </c>
      <c r="F333">
        <f t="shared" si="21"/>
        <v>2</v>
      </c>
      <c r="G333">
        <f t="shared" si="22"/>
        <v>11</v>
      </c>
      <c r="H333">
        <f t="shared" si="23"/>
        <v>26</v>
      </c>
    </row>
    <row r="334" spans="1:8" x14ac:dyDescent="0.25">
      <c r="A334" s="1">
        <v>45623</v>
      </c>
      <c r="B334" s="3">
        <v>32</v>
      </c>
      <c r="C334" s="3">
        <v>48</v>
      </c>
      <c r="D334" s="3">
        <v>222</v>
      </c>
      <c r="E334">
        <f t="shared" si="20"/>
        <v>48</v>
      </c>
      <c r="F334">
        <f t="shared" si="21"/>
        <v>3</v>
      </c>
      <c r="G334">
        <f t="shared" si="22"/>
        <v>11</v>
      </c>
      <c r="H334">
        <f t="shared" si="23"/>
        <v>27</v>
      </c>
    </row>
    <row r="335" spans="1:8" x14ac:dyDescent="0.25">
      <c r="A335" s="1">
        <v>45624</v>
      </c>
      <c r="B335" s="3">
        <v>82</v>
      </c>
      <c r="C335" s="3">
        <v>124</v>
      </c>
      <c r="D335" s="3">
        <v>106</v>
      </c>
      <c r="E335">
        <f t="shared" si="20"/>
        <v>48</v>
      </c>
      <c r="F335">
        <f t="shared" si="21"/>
        <v>4</v>
      </c>
      <c r="G335">
        <f t="shared" si="22"/>
        <v>11</v>
      </c>
      <c r="H335">
        <f t="shared" si="23"/>
        <v>28</v>
      </c>
    </row>
    <row r="336" spans="1:8" x14ac:dyDescent="0.25">
      <c r="A336" s="1">
        <v>45625</v>
      </c>
      <c r="B336" s="3">
        <v>68</v>
      </c>
      <c r="C336" s="3">
        <v>100</v>
      </c>
      <c r="D336" s="3">
        <v>87</v>
      </c>
      <c r="E336">
        <f t="shared" si="20"/>
        <v>48</v>
      </c>
      <c r="F336">
        <f t="shared" si="21"/>
        <v>5</v>
      </c>
      <c r="G336">
        <f t="shared" si="22"/>
        <v>11</v>
      </c>
      <c r="H336">
        <f t="shared" si="23"/>
        <v>29</v>
      </c>
    </row>
    <row r="337" spans="1:8" x14ac:dyDescent="0.25">
      <c r="A337" s="1">
        <v>45626</v>
      </c>
      <c r="B337" s="3">
        <v>22</v>
      </c>
      <c r="C337" s="3">
        <v>34</v>
      </c>
      <c r="D337" s="3">
        <v>114</v>
      </c>
      <c r="E337">
        <f t="shared" si="20"/>
        <v>48</v>
      </c>
      <c r="F337">
        <f t="shared" si="21"/>
        <v>6</v>
      </c>
      <c r="G337">
        <f t="shared" si="22"/>
        <v>11</v>
      </c>
      <c r="H337">
        <f t="shared" si="23"/>
        <v>30</v>
      </c>
    </row>
    <row r="338" spans="1:8" x14ac:dyDescent="0.25">
      <c r="A338" s="1">
        <v>45627</v>
      </c>
      <c r="B338" s="3">
        <v>8</v>
      </c>
      <c r="C338" s="3">
        <v>13</v>
      </c>
      <c r="D338" s="3">
        <v>111</v>
      </c>
      <c r="E338">
        <f t="shared" si="20"/>
        <v>48</v>
      </c>
      <c r="F338">
        <f t="shared" si="21"/>
        <v>7</v>
      </c>
      <c r="G338">
        <f t="shared" si="22"/>
        <v>12</v>
      </c>
      <c r="H338">
        <f t="shared" si="23"/>
        <v>1</v>
      </c>
    </row>
    <row r="339" spans="1:8" x14ac:dyDescent="0.25">
      <c r="A339" s="1">
        <v>45628</v>
      </c>
      <c r="B339" s="3">
        <v>88</v>
      </c>
      <c r="C339" s="3">
        <v>135</v>
      </c>
      <c r="D339" s="3">
        <v>46</v>
      </c>
      <c r="E339">
        <f t="shared" si="20"/>
        <v>49</v>
      </c>
      <c r="F339">
        <f t="shared" si="21"/>
        <v>1</v>
      </c>
      <c r="G339">
        <f t="shared" si="22"/>
        <v>12</v>
      </c>
      <c r="H339">
        <f t="shared" si="23"/>
        <v>2</v>
      </c>
    </row>
    <row r="340" spans="1:8" x14ac:dyDescent="0.25">
      <c r="A340" s="1">
        <v>45629</v>
      </c>
      <c r="B340" s="3">
        <v>59</v>
      </c>
      <c r="C340" s="3">
        <v>85</v>
      </c>
      <c r="D340" s="3">
        <v>75</v>
      </c>
      <c r="E340">
        <f t="shared" si="20"/>
        <v>49</v>
      </c>
      <c r="F340">
        <f t="shared" si="21"/>
        <v>2</v>
      </c>
      <c r="G340">
        <f t="shared" si="22"/>
        <v>12</v>
      </c>
      <c r="H340">
        <f t="shared" si="23"/>
        <v>3</v>
      </c>
    </row>
    <row r="341" spans="1:8" x14ac:dyDescent="0.25">
      <c r="A341" s="1">
        <v>45630</v>
      </c>
      <c r="B341" s="3">
        <v>29</v>
      </c>
      <c r="C341" s="3">
        <v>44</v>
      </c>
      <c r="D341" s="3">
        <v>207</v>
      </c>
      <c r="E341">
        <f t="shared" si="20"/>
        <v>49</v>
      </c>
      <c r="F341">
        <f t="shared" si="21"/>
        <v>3</v>
      </c>
      <c r="G341">
        <f t="shared" si="22"/>
        <v>12</v>
      </c>
      <c r="H341">
        <f t="shared" si="23"/>
        <v>4</v>
      </c>
    </row>
    <row r="342" spans="1:8" x14ac:dyDescent="0.25">
      <c r="A342" s="1">
        <v>45631</v>
      </c>
      <c r="B342" s="3">
        <v>84</v>
      </c>
      <c r="C342" s="3">
        <v>128</v>
      </c>
      <c r="D342" s="3">
        <v>109</v>
      </c>
      <c r="E342">
        <f t="shared" si="20"/>
        <v>49</v>
      </c>
      <c r="F342">
        <f t="shared" si="21"/>
        <v>4</v>
      </c>
      <c r="G342">
        <f t="shared" si="22"/>
        <v>12</v>
      </c>
      <c r="H342">
        <f t="shared" si="23"/>
        <v>5</v>
      </c>
    </row>
    <row r="343" spans="1:8" x14ac:dyDescent="0.25">
      <c r="A343" s="1">
        <v>45632</v>
      </c>
      <c r="B343" s="3">
        <v>70</v>
      </c>
      <c r="C343" s="3">
        <v>107</v>
      </c>
      <c r="D343" s="3">
        <v>90</v>
      </c>
      <c r="E343">
        <f t="shared" si="20"/>
        <v>49</v>
      </c>
      <c r="F343">
        <f t="shared" si="21"/>
        <v>5</v>
      </c>
      <c r="G343">
        <f t="shared" si="22"/>
        <v>12</v>
      </c>
      <c r="H343">
        <f t="shared" si="23"/>
        <v>6</v>
      </c>
    </row>
    <row r="344" spans="1:8" x14ac:dyDescent="0.25">
      <c r="A344" s="1">
        <v>45633</v>
      </c>
      <c r="B344" s="3">
        <v>23</v>
      </c>
      <c r="C344" s="3">
        <v>24</v>
      </c>
      <c r="D344" s="3">
        <v>117</v>
      </c>
      <c r="E344">
        <f t="shared" si="20"/>
        <v>49</v>
      </c>
      <c r="F344">
        <f t="shared" si="21"/>
        <v>6</v>
      </c>
      <c r="G344">
        <f t="shared" si="22"/>
        <v>12</v>
      </c>
      <c r="H344">
        <f t="shared" si="23"/>
        <v>7</v>
      </c>
    </row>
    <row r="345" spans="1:8" x14ac:dyDescent="0.25">
      <c r="A345" s="1">
        <v>45634</v>
      </c>
      <c r="B345" s="3">
        <v>8</v>
      </c>
      <c r="C345" s="3">
        <v>14</v>
      </c>
      <c r="D345" s="3">
        <v>118</v>
      </c>
      <c r="E345">
        <f t="shared" si="20"/>
        <v>49</v>
      </c>
      <c r="F345">
        <f t="shared" si="21"/>
        <v>7</v>
      </c>
      <c r="G345">
        <f t="shared" si="22"/>
        <v>12</v>
      </c>
      <c r="H345">
        <f t="shared" si="23"/>
        <v>8</v>
      </c>
    </row>
    <row r="346" spans="1:8" x14ac:dyDescent="0.25">
      <c r="A346" s="1">
        <v>45635</v>
      </c>
      <c r="B346" s="3">
        <v>94</v>
      </c>
      <c r="C346" s="3">
        <v>143</v>
      </c>
      <c r="D346" s="3">
        <v>49</v>
      </c>
      <c r="E346">
        <f t="shared" si="20"/>
        <v>50</v>
      </c>
      <c r="F346">
        <f t="shared" si="21"/>
        <v>1</v>
      </c>
      <c r="G346">
        <f t="shared" si="22"/>
        <v>12</v>
      </c>
      <c r="H346">
        <f t="shared" si="23"/>
        <v>9</v>
      </c>
    </row>
    <row r="347" spans="1:8" x14ac:dyDescent="0.25">
      <c r="A347" s="1">
        <v>45636</v>
      </c>
      <c r="B347" s="3">
        <v>62</v>
      </c>
      <c r="C347" s="3">
        <v>95</v>
      </c>
      <c r="D347" s="3">
        <v>80</v>
      </c>
      <c r="E347">
        <f t="shared" si="20"/>
        <v>50</v>
      </c>
      <c r="F347">
        <f t="shared" si="21"/>
        <v>2</v>
      </c>
      <c r="G347">
        <f t="shared" si="22"/>
        <v>12</v>
      </c>
      <c r="H347">
        <f t="shared" si="23"/>
        <v>10</v>
      </c>
    </row>
    <row r="348" spans="1:8" x14ac:dyDescent="0.25">
      <c r="A348" s="1">
        <v>45637</v>
      </c>
      <c r="B348" s="3">
        <v>31</v>
      </c>
      <c r="C348" s="3">
        <v>40</v>
      </c>
      <c r="D348" s="3">
        <v>217</v>
      </c>
      <c r="E348">
        <f t="shared" si="20"/>
        <v>50</v>
      </c>
      <c r="F348">
        <f t="shared" si="21"/>
        <v>3</v>
      </c>
      <c r="G348">
        <f t="shared" si="22"/>
        <v>12</v>
      </c>
      <c r="H348">
        <f t="shared" si="23"/>
        <v>11</v>
      </c>
    </row>
    <row r="349" spans="1:8" x14ac:dyDescent="0.25">
      <c r="A349" s="1">
        <v>45638</v>
      </c>
      <c r="B349" s="3">
        <v>73</v>
      </c>
      <c r="C349" s="3">
        <v>112</v>
      </c>
      <c r="D349" s="3">
        <v>94</v>
      </c>
      <c r="E349">
        <f t="shared" si="20"/>
        <v>50</v>
      </c>
      <c r="F349">
        <f t="shared" si="21"/>
        <v>4</v>
      </c>
      <c r="G349">
        <f t="shared" si="22"/>
        <v>12</v>
      </c>
      <c r="H349">
        <f t="shared" si="23"/>
        <v>12</v>
      </c>
    </row>
    <row r="350" spans="1:8" x14ac:dyDescent="0.25">
      <c r="A350" s="1">
        <v>45639</v>
      </c>
      <c r="B350" s="3">
        <v>61</v>
      </c>
      <c r="C350" s="3">
        <v>93</v>
      </c>
      <c r="D350" s="3">
        <v>79</v>
      </c>
      <c r="E350">
        <f t="shared" si="20"/>
        <v>50</v>
      </c>
      <c r="F350">
        <f t="shared" si="21"/>
        <v>5</v>
      </c>
      <c r="G350">
        <f t="shared" si="22"/>
        <v>12</v>
      </c>
      <c r="H350">
        <f t="shared" si="23"/>
        <v>13</v>
      </c>
    </row>
    <row r="351" spans="1:8" x14ac:dyDescent="0.25">
      <c r="A351" s="1">
        <v>45640</v>
      </c>
      <c r="B351" s="3">
        <v>20</v>
      </c>
      <c r="C351" s="3">
        <v>31</v>
      </c>
      <c r="D351" s="3">
        <v>103</v>
      </c>
      <c r="E351">
        <f t="shared" si="20"/>
        <v>50</v>
      </c>
      <c r="F351">
        <f t="shared" si="21"/>
        <v>6</v>
      </c>
      <c r="G351">
        <f t="shared" si="22"/>
        <v>12</v>
      </c>
      <c r="H351">
        <f t="shared" si="23"/>
        <v>14</v>
      </c>
    </row>
    <row r="352" spans="1:8" x14ac:dyDescent="0.25">
      <c r="A352" s="1">
        <v>45641</v>
      </c>
      <c r="B352" s="3">
        <v>8</v>
      </c>
      <c r="C352" s="3">
        <v>4</v>
      </c>
      <c r="D352" s="3">
        <v>98</v>
      </c>
      <c r="E352">
        <f t="shared" si="20"/>
        <v>50</v>
      </c>
      <c r="F352">
        <f t="shared" si="21"/>
        <v>7</v>
      </c>
      <c r="G352">
        <f t="shared" si="22"/>
        <v>12</v>
      </c>
      <c r="H352">
        <f t="shared" si="23"/>
        <v>15</v>
      </c>
    </row>
    <row r="353" spans="1:8" x14ac:dyDescent="0.25">
      <c r="A353" s="1">
        <v>45642</v>
      </c>
      <c r="B353" s="3">
        <v>76</v>
      </c>
      <c r="C353" s="3">
        <v>115</v>
      </c>
      <c r="D353" s="3">
        <v>38</v>
      </c>
      <c r="E353">
        <f t="shared" si="20"/>
        <v>51</v>
      </c>
      <c r="F353">
        <f t="shared" si="21"/>
        <v>1</v>
      </c>
      <c r="G353">
        <f t="shared" si="22"/>
        <v>12</v>
      </c>
      <c r="H353">
        <f t="shared" si="23"/>
        <v>16</v>
      </c>
    </row>
    <row r="354" spans="1:8" x14ac:dyDescent="0.25">
      <c r="A354" s="1">
        <v>45643</v>
      </c>
      <c r="B354" s="3">
        <v>50</v>
      </c>
      <c r="C354" s="3">
        <v>76</v>
      </c>
      <c r="D354" s="3">
        <v>65</v>
      </c>
      <c r="E354">
        <f t="shared" si="20"/>
        <v>51</v>
      </c>
      <c r="F354">
        <f t="shared" si="21"/>
        <v>2</v>
      </c>
      <c r="G354">
        <f t="shared" si="22"/>
        <v>12</v>
      </c>
      <c r="H354">
        <f t="shared" si="23"/>
        <v>17</v>
      </c>
    </row>
    <row r="355" spans="1:8" x14ac:dyDescent="0.25">
      <c r="A355" s="1">
        <v>45644</v>
      </c>
      <c r="B355" s="3">
        <v>24</v>
      </c>
      <c r="C355" s="3">
        <v>38</v>
      </c>
      <c r="D355" s="3">
        <v>175</v>
      </c>
      <c r="E355">
        <f t="shared" si="20"/>
        <v>51</v>
      </c>
      <c r="F355">
        <f t="shared" si="21"/>
        <v>3</v>
      </c>
      <c r="G355">
        <f t="shared" si="22"/>
        <v>12</v>
      </c>
      <c r="H355">
        <f t="shared" si="23"/>
        <v>18</v>
      </c>
    </row>
    <row r="356" spans="1:8" x14ac:dyDescent="0.25">
      <c r="A356" s="1">
        <v>45645</v>
      </c>
      <c r="B356" s="3">
        <v>88</v>
      </c>
      <c r="C356" s="3">
        <v>124</v>
      </c>
      <c r="D356" s="3">
        <v>112</v>
      </c>
      <c r="E356">
        <f t="shared" si="20"/>
        <v>51</v>
      </c>
      <c r="F356">
        <f t="shared" si="21"/>
        <v>4</v>
      </c>
      <c r="G356">
        <f t="shared" si="22"/>
        <v>12</v>
      </c>
      <c r="H356">
        <f t="shared" si="23"/>
        <v>19</v>
      </c>
    </row>
    <row r="357" spans="1:8" x14ac:dyDescent="0.25">
      <c r="A357" s="1">
        <v>45646</v>
      </c>
      <c r="B357" s="3">
        <v>74</v>
      </c>
      <c r="C357" s="3">
        <v>112</v>
      </c>
      <c r="D357" s="3">
        <v>95</v>
      </c>
      <c r="E357">
        <f t="shared" si="20"/>
        <v>51</v>
      </c>
      <c r="F357">
        <f t="shared" si="21"/>
        <v>5</v>
      </c>
      <c r="G357">
        <f t="shared" si="22"/>
        <v>12</v>
      </c>
      <c r="H357">
        <f t="shared" si="23"/>
        <v>20</v>
      </c>
    </row>
    <row r="358" spans="1:8" x14ac:dyDescent="0.25">
      <c r="A358" s="1">
        <v>45647</v>
      </c>
      <c r="B358" s="3">
        <v>24</v>
      </c>
      <c r="C358" s="3">
        <v>37</v>
      </c>
      <c r="D358" s="3">
        <v>125</v>
      </c>
      <c r="E358">
        <f t="shared" si="20"/>
        <v>51</v>
      </c>
      <c r="F358">
        <f t="shared" si="21"/>
        <v>6</v>
      </c>
      <c r="G358">
        <f t="shared" si="22"/>
        <v>12</v>
      </c>
      <c r="H358">
        <f t="shared" si="23"/>
        <v>21</v>
      </c>
    </row>
    <row r="359" spans="1:8" x14ac:dyDescent="0.25">
      <c r="A359" s="1">
        <v>45648</v>
      </c>
      <c r="B359" s="3">
        <v>9</v>
      </c>
      <c r="C359" s="3">
        <v>15</v>
      </c>
      <c r="D359" s="3">
        <v>124</v>
      </c>
      <c r="E359">
        <f t="shared" si="20"/>
        <v>51</v>
      </c>
      <c r="F359">
        <f t="shared" si="21"/>
        <v>7</v>
      </c>
      <c r="G359">
        <f t="shared" si="22"/>
        <v>12</v>
      </c>
      <c r="H359">
        <f t="shared" si="23"/>
        <v>22</v>
      </c>
    </row>
    <row r="360" spans="1:8" x14ac:dyDescent="0.25">
      <c r="A360" s="1">
        <v>45649</v>
      </c>
      <c r="B360" s="3">
        <v>94</v>
      </c>
      <c r="C360" s="3">
        <v>142</v>
      </c>
      <c r="D360" s="3">
        <v>48</v>
      </c>
      <c r="E360">
        <f t="shared" si="20"/>
        <v>52</v>
      </c>
      <c r="F360">
        <f t="shared" si="21"/>
        <v>1</v>
      </c>
      <c r="G360">
        <f t="shared" si="22"/>
        <v>12</v>
      </c>
      <c r="H360">
        <f t="shared" si="23"/>
        <v>23</v>
      </c>
    </row>
    <row r="361" spans="1:8" x14ac:dyDescent="0.25">
      <c r="A361" s="1">
        <v>45650</v>
      </c>
      <c r="B361" s="3">
        <v>62</v>
      </c>
      <c r="C361" s="3">
        <v>95</v>
      </c>
      <c r="D361" s="3">
        <v>80</v>
      </c>
      <c r="E361">
        <f t="shared" si="20"/>
        <v>52</v>
      </c>
      <c r="F361">
        <f t="shared" si="21"/>
        <v>2</v>
      </c>
      <c r="G361">
        <f t="shared" si="22"/>
        <v>12</v>
      </c>
      <c r="H361">
        <f t="shared" si="23"/>
        <v>24</v>
      </c>
    </row>
    <row r="362" spans="1:8" x14ac:dyDescent="0.25">
      <c r="A362" s="1">
        <v>45651</v>
      </c>
      <c r="B362" s="3">
        <v>31</v>
      </c>
      <c r="C362" s="3">
        <v>47</v>
      </c>
      <c r="D362" s="3">
        <v>217</v>
      </c>
      <c r="E362">
        <f t="shared" si="20"/>
        <v>52</v>
      </c>
      <c r="F362">
        <f t="shared" si="21"/>
        <v>3</v>
      </c>
      <c r="G362">
        <f t="shared" si="22"/>
        <v>12</v>
      </c>
      <c r="H362">
        <f t="shared" si="23"/>
        <v>25</v>
      </c>
    </row>
    <row r="363" spans="1:8" x14ac:dyDescent="0.25">
      <c r="A363" s="1">
        <v>45652</v>
      </c>
      <c r="B363" s="3">
        <v>84</v>
      </c>
      <c r="C363" s="3">
        <v>128</v>
      </c>
      <c r="D363" s="3">
        <v>109</v>
      </c>
      <c r="E363">
        <f t="shared" si="20"/>
        <v>52</v>
      </c>
      <c r="F363">
        <f t="shared" si="21"/>
        <v>4</v>
      </c>
      <c r="G363">
        <f t="shared" si="22"/>
        <v>12</v>
      </c>
      <c r="H363">
        <f t="shared" si="23"/>
        <v>26</v>
      </c>
    </row>
    <row r="364" spans="1:8" x14ac:dyDescent="0.25">
      <c r="A364" s="1">
        <v>45653</v>
      </c>
      <c r="B364" s="3">
        <v>70</v>
      </c>
      <c r="C364" s="3">
        <v>94</v>
      </c>
      <c r="D364" s="3">
        <v>87</v>
      </c>
      <c r="E364">
        <f t="shared" si="20"/>
        <v>52</v>
      </c>
      <c r="F364">
        <f t="shared" si="21"/>
        <v>5</v>
      </c>
      <c r="G364">
        <f t="shared" si="22"/>
        <v>12</v>
      </c>
      <c r="H364">
        <f t="shared" si="23"/>
        <v>27</v>
      </c>
    </row>
    <row r="365" spans="1:8" x14ac:dyDescent="0.25">
      <c r="A365" s="1">
        <v>45654</v>
      </c>
      <c r="B365" s="3">
        <v>23</v>
      </c>
      <c r="C365" s="3">
        <v>36</v>
      </c>
      <c r="D365" s="3">
        <v>119</v>
      </c>
      <c r="E365">
        <f t="shared" si="20"/>
        <v>52</v>
      </c>
      <c r="F365">
        <f t="shared" si="21"/>
        <v>6</v>
      </c>
      <c r="G365">
        <f t="shared" si="22"/>
        <v>12</v>
      </c>
      <c r="H365">
        <f t="shared" si="23"/>
        <v>28</v>
      </c>
    </row>
    <row r="366" spans="1:8" x14ac:dyDescent="0.25">
      <c r="A366" s="1">
        <v>45655</v>
      </c>
      <c r="B366" s="3">
        <v>8</v>
      </c>
      <c r="C366" s="3">
        <v>14</v>
      </c>
      <c r="D366" s="3">
        <v>118</v>
      </c>
      <c r="E366">
        <f t="shared" si="20"/>
        <v>52</v>
      </c>
      <c r="F366">
        <f t="shared" si="21"/>
        <v>7</v>
      </c>
      <c r="G366">
        <f t="shared" si="22"/>
        <v>12</v>
      </c>
      <c r="H366">
        <f t="shared" si="23"/>
        <v>29</v>
      </c>
    </row>
    <row r="367" spans="1:8" x14ac:dyDescent="0.25">
      <c r="A367" s="1">
        <v>45656</v>
      </c>
      <c r="B367" s="3">
        <v>123</v>
      </c>
      <c r="C367" s="3">
        <v>187</v>
      </c>
      <c r="D367" s="3">
        <v>63</v>
      </c>
      <c r="E367">
        <f t="shared" si="20"/>
        <v>53</v>
      </c>
      <c r="F367">
        <f t="shared" si="21"/>
        <v>1</v>
      </c>
      <c r="G367">
        <f t="shared" si="22"/>
        <v>12</v>
      </c>
      <c r="H367">
        <f t="shared" si="23"/>
        <v>30</v>
      </c>
    </row>
    <row r="368" spans="1:8" x14ac:dyDescent="0.25">
      <c r="A368" s="1">
        <v>45657</v>
      </c>
      <c r="B368" s="3">
        <v>81</v>
      </c>
      <c r="C368" s="3">
        <v>123</v>
      </c>
      <c r="D368" s="3">
        <v>105</v>
      </c>
      <c r="E368">
        <f t="shared" si="20"/>
        <v>53</v>
      </c>
      <c r="F368">
        <f t="shared" si="21"/>
        <v>2</v>
      </c>
      <c r="G368">
        <f t="shared" si="22"/>
        <v>12</v>
      </c>
      <c r="H368">
        <f t="shared" si="23"/>
        <v>31</v>
      </c>
    </row>
  </sheetData>
  <mergeCells count="6">
    <mergeCell ref="H1:H2"/>
    <mergeCell ref="A1:A2"/>
    <mergeCell ref="B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DASHBOARD</vt:lpstr>
      <vt:lpstr>Processing</vt:lpstr>
      <vt:lpstr>Data</vt:lpstr>
      <vt:lpstr>ProductA</vt:lpstr>
      <vt:lpstr>ProductB</vt:lpstr>
      <vt:lpstr>ProductC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2021-09-05T18:09:21Z</cp:lastPrinted>
  <dcterms:created xsi:type="dcterms:W3CDTF">2019-11-04T10:10:47Z</dcterms:created>
  <dcterms:modified xsi:type="dcterms:W3CDTF">2022-10-20T08:32:53Z</dcterms:modified>
</cp:coreProperties>
</file>