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B93D5364-E704-4905-B7E6-5D3AEEC80586}" xr6:coauthVersionLast="36" xr6:coauthVersionMax="36" xr10:uidLastSave="{00000000-0000-0000-0000-000000000000}"/>
  <bookViews>
    <workbookView xWindow="0" yWindow="0" windowWidth="28800" windowHeight="12225" xr2:uid="{713E4A61-2E12-4B12-9CEF-9CAC9E3E9EB2}"/>
  </bookViews>
  <sheets>
    <sheet name="Cash Flow Statement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S28" i="1"/>
  <c r="Q28" i="1"/>
  <c r="P28" i="1"/>
  <c r="O28" i="1"/>
  <c r="N28" i="1"/>
  <c r="M28" i="1"/>
  <c r="L28" i="1"/>
  <c r="L12" i="1" s="1"/>
  <c r="L14" i="1" s="1"/>
  <c r="K28" i="1"/>
  <c r="J28" i="1"/>
  <c r="I28" i="1"/>
  <c r="H28" i="1"/>
  <c r="G28" i="1"/>
  <c r="F28" i="1"/>
  <c r="Q12" i="1"/>
  <c r="P12" i="1"/>
  <c r="O12" i="1"/>
  <c r="N12" i="1"/>
  <c r="N14" i="1" s="1"/>
  <c r="M12" i="1"/>
  <c r="B9" i="1"/>
  <c r="O9" i="1" s="1"/>
  <c r="Q33" i="1"/>
  <c r="P33" i="1"/>
  <c r="O33" i="1"/>
  <c r="N33" i="1"/>
  <c r="M33" i="1"/>
  <c r="L33" i="1"/>
  <c r="K33" i="1"/>
  <c r="J33" i="1"/>
  <c r="I33" i="1"/>
  <c r="H33" i="1"/>
  <c r="G33" i="1"/>
  <c r="F33" i="1"/>
  <c r="S32" i="1"/>
  <c r="S31" i="1"/>
  <c r="S33" i="1" s="1"/>
  <c r="H12" i="1"/>
  <c r="G12" i="1"/>
  <c r="S27" i="1"/>
  <c r="S26" i="1"/>
  <c r="Q23" i="1"/>
  <c r="P23" i="1"/>
  <c r="P14" i="1" s="1"/>
  <c r="O23" i="1"/>
  <c r="O14" i="1" s="1"/>
  <c r="N23" i="1"/>
  <c r="M23" i="1"/>
  <c r="L23" i="1"/>
  <c r="K23" i="1"/>
  <c r="J23" i="1"/>
  <c r="I23" i="1"/>
  <c r="H23" i="1"/>
  <c r="G23" i="1"/>
  <c r="F23" i="1"/>
  <c r="S22" i="1"/>
  <c r="S21" i="1"/>
  <c r="S20" i="1"/>
  <c r="S19" i="1"/>
  <c r="S18" i="1"/>
  <c r="M14" i="1"/>
  <c r="J12" i="1" l="1"/>
  <c r="F12" i="1"/>
  <c r="F14" i="1" s="1"/>
  <c r="I12" i="1"/>
  <c r="I14" i="1" s="1"/>
  <c r="J13" i="1" s="1"/>
  <c r="K12" i="1"/>
  <c r="Q14" i="1"/>
  <c r="J14" i="1"/>
  <c r="K13" i="1" s="1"/>
  <c r="K14" i="1"/>
  <c r="S23" i="1"/>
  <c r="Q9" i="1"/>
  <c r="N8" i="1"/>
  <c r="M8" i="1"/>
  <c r="H9" i="1"/>
  <c r="F8" i="1"/>
  <c r="P9" i="1"/>
  <c r="I9" i="1"/>
  <c r="G13" i="1"/>
  <c r="G14" i="1" s="1"/>
  <c r="H13" i="1" s="1"/>
  <c r="H14" i="1" s="1"/>
  <c r="H8" i="1"/>
  <c r="I8" i="1"/>
  <c r="Q8" i="1"/>
  <c r="L9" i="1"/>
  <c r="M9" i="1"/>
  <c r="O8" i="1"/>
  <c r="P8" i="1"/>
  <c r="K9" i="1"/>
  <c r="J8" i="1"/>
  <c r="K8" i="1"/>
  <c r="F9" i="1"/>
  <c r="N9" i="1"/>
  <c r="S12" i="1"/>
  <c r="G8" i="1"/>
  <c r="J9" i="1"/>
  <c r="L8" i="1"/>
  <c r="G9" i="1"/>
  <c r="S14" i="1" l="1"/>
  <c r="S13" i="1"/>
</calcChain>
</file>

<file path=xl/sharedStrings.xml><?xml version="1.0" encoding="utf-8"?>
<sst xmlns="http://schemas.openxmlformats.org/spreadsheetml/2006/main" count="36" uniqueCount="36">
  <si>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</si>
  <si>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</si>
  <si>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</si>
  <si>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</si>
  <si>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</si>
  <si>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</si>
  <si>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</si>
  <si>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</si>
  <si>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t>Fiscal Year Begins:</t>
  </si>
  <si>
    <t>TOTAL</t>
  </si>
  <si>
    <t>Yearly Total</t>
  </si>
  <si>
    <t>Net Increase(Decrease)</t>
  </si>
  <si>
    <t>Opening Cash Balance</t>
  </si>
  <si>
    <t>Closing Cash Balance</t>
  </si>
  <si>
    <t>OPERATIONS</t>
  </si>
  <si>
    <t>In</t>
  </si>
  <si>
    <t>Out</t>
  </si>
  <si>
    <t>Expenditures from Operations</t>
  </si>
  <si>
    <t>FINANCES</t>
  </si>
  <si>
    <t>Net Cash from Finances</t>
  </si>
  <si>
    <t>INVESTMENTS</t>
  </si>
  <si>
    <t>Net Cash from Investments</t>
  </si>
  <si>
    <t>H&amp;H Construction</t>
  </si>
  <si>
    <t>Construction Project Cash Flow Planner</t>
  </si>
  <si>
    <t>ANNUAL ENDING</t>
  </si>
  <si>
    <r>
      <t xml:space="preserve">Prepared by: </t>
    </r>
    <r>
      <rPr>
        <b/>
        <sz val="11"/>
        <color theme="1"/>
        <rFont val="Roboto"/>
      </rPr>
      <t>Mr. Andrew Kang</t>
    </r>
  </si>
  <si>
    <r>
      <t xml:space="preserve">For the Year </t>
    </r>
    <r>
      <rPr>
        <b/>
        <sz val="11"/>
        <color theme="1"/>
        <rFont val="Roboto"/>
      </rPr>
      <t>2022</t>
    </r>
  </si>
  <si>
    <t>Tax Refunds</t>
  </si>
  <si>
    <t>Loan/Cash Injections</t>
  </si>
  <si>
    <t>Direct Salaries</t>
  </si>
  <si>
    <t>General Administrative Expenses</t>
  </si>
  <si>
    <t>Income Taxes</t>
  </si>
  <si>
    <t>Equipment Purchases</t>
  </si>
  <si>
    <t>Inventory Purchases</t>
  </si>
  <si>
    <t>Loan Repayments</t>
  </si>
  <si>
    <t>Bank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</si>
</sst>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b/>
      <sz val="11"/>
      <color theme="1"/>
      <name val="Roboto"/>
    </font>
    <font>
      <b/>
      <sz val="18"/>
      <color theme="1"/>
      <name val="Roboto"/>
    </font>
    <font>
      <sz val="12"/>
      <color rgb="FF444444"/>
      <name val="Roboto"/>
    </font>
    <font>
      <i/>
      <sz val="11"/>
      <color rgb="FF00B0F0"/>
      <name val="Roboto"/>
    </font>
    <font>
      <i/>
      <sz val="11"/>
      <color rgb="FFFF0000"/>
      <name val="Roboto"/>
    </font>
    <font>
      <b/>
      <sz val="18"/>
      <color theme="9" tint="-0.499984740745262"/>
      <name val="Roboto"/>
    </font>
    <font>
      <b/>
      <sz val="18"/>
      <color theme="3" tint="0.39997558519241921"/>
      <name val="Roboto"/>
    </font>
    <font>
      <b/>
      <sz val="26"/>
      <color theme="9" tint="0.79998168889431442"/>
      <name val="Roboto"/>
    </font>
    <font>
      <b/>
      <sz val="11"/>
      <color theme="9" tint="0.79998168889431442"/>
      <name val="Roboto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/>
      <top/>
      <bottom style="thin">
        <color theme="8" tint="-0.24994659260841701"/>
      </bottom>
      <diagonal/>
    </border>
    <border>
      <left/>
      <right style="dotted">
        <color auto="1"/>
      </right>
      <top/>
      <bottom style="thin">
        <color theme="8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/>
      <right style="dashDotDot">
        <color auto="1"/>
      </right>
      <top style="thin">
        <color auto="1"/>
      </top>
      <bottom style="thin">
        <color auto="1"/>
      </bottom>
      <diagonal/>
    </border>
    <border>
      <left style="dashDotDot">
        <color auto="1"/>
      </left>
      <right style="dashDotDot">
        <color auto="1"/>
      </right>
      <top style="thin">
        <color auto="1"/>
      </top>
      <bottom style="thin">
        <color auto="1"/>
      </bottom>
      <diagonal/>
    </border>
    <border>
      <left/>
      <right style="dashDotDot">
        <color auto="1"/>
      </right>
      <top style="thin">
        <color auto="1"/>
      </top>
      <bottom/>
      <diagonal/>
    </border>
    <border>
      <left style="dashDotDot">
        <color auto="1"/>
      </left>
      <right style="dashDotDot">
        <color auto="1"/>
      </right>
      <top style="thin">
        <color auto="1"/>
      </top>
      <bottom/>
      <diagonal/>
    </border>
    <border>
      <left/>
      <right/>
      <top/>
      <bottom style="medium">
        <color theme="9" tint="-0.24994659260841701"/>
      </bottom>
      <diagonal/>
    </border>
    <border>
      <left/>
      <right style="dotted">
        <color auto="1"/>
      </right>
      <top/>
      <bottom style="medium">
        <color theme="9" tint="-0.24994659260841701"/>
      </bottom>
      <diagonal/>
    </border>
    <border>
      <left style="dotted">
        <color auto="1"/>
      </left>
      <right style="dotted">
        <color auto="1"/>
      </right>
      <top/>
      <bottom style="medium">
        <color theme="9" tint="-0.24994659260841701"/>
      </bottom>
      <diagonal/>
    </border>
    <border>
      <left style="dashDotDot">
        <color auto="1"/>
      </left>
      <right style="dashDotDot">
        <color auto="1"/>
      </right>
      <top/>
      <bottom style="medium">
        <color theme="9" tint="-0.24994659260841701"/>
      </bottom>
      <diagonal/>
    </border>
    <border>
      <left style="dotted">
        <color auto="1"/>
      </left>
      <right style="dotted">
        <color auto="1"/>
      </right>
      <top/>
      <bottom style="double">
        <color theme="9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44" fontId="5" fillId="0" borderId="7" xfId="0" applyNumberFormat="1" applyFont="1" applyBorder="1" applyAlignment="1">
      <alignment horizontal="right"/>
    </xf>
    <xf numFmtId="44" fontId="5" fillId="0" borderId="7" xfId="1" applyFont="1" applyBorder="1" applyAlignment="1">
      <alignment horizontal="right"/>
    </xf>
    <xf numFmtId="44" fontId="5" fillId="0" borderId="0" xfId="0" applyNumberFormat="1" applyFont="1"/>
    <xf numFmtId="44" fontId="5" fillId="0" borderId="10" xfId="1" applyFont="1" applyBorder="1" applyAlignment="1">
      <alignment horizontal="right"/>
    </xf>
    <xf numFmtId="0" fontId="8" fillId="0" borderId="0" xfId="0" applyFont="1" applyAlignment="1">
      <alignment horizontal="right"/>
    </xf>
    <xf numFmtId="44" fontId="2" fillId="0" borderId="12" xfId="1" applyFont="1" applyBorder="1" applyAlignment="1">
      <alignment horizontal="right"/>
    </xf>
    <xf numFmtId="44" fontId="2" fillId="0" borderId="12" xfId="1" applyFont="1" applyBorder="1" applyAlignment="1"/>
    <xf numFmtId="44" fontId="5" fillId="0" borderId="12" xfId="0" applyNumberFormat="1" applyFont="1" applyBorder="1" applyAlignment="1">
      <alignment horizontal="right"/>
    </xf>
    <xf numFmtId="44" fontId="5" fillId="0" borderId="12" xfId="1" applyFont="1" applyBorder="1" applyAlignment="1">
      <alignment horizontal="right"/>
    </xf>
    <xf numFmtId="0" fontId="9" fillId="0" borderId="0" xfId="0" applyFont="1" applyAlignment="1">
      <alignment horizontal="right"/>
    </xf>
    <xf numFmtId="44" fontId="2" fillId="0" borderId="14" xfId="1" applyFont="1" applyBorder="1" applyAlignment="1">
      <alignment horizontal="right"/>
    </xf>
    <xf numFmtId="44" fontId="2" fillId="0" borderId="14" xfId="1" applyFont="1" applyBorder="1" applyAlignment="1"/>
    <xf numFmtId="44" fontId="5" fillId="0" borderId="14" xfId="1" applyFont="1" applyBorder="1" applyAlignment="1">
      <alignment horizontal="right"/>
    </xf>
    <xf numFmtId="44" fontId="5" fillId="2" borderId="17" xfId="1" applyFont="1" applyFill="1" applyBorder="1" applyAlignment="1">
      <alignment horizontal="right"/>
    </xf>
    <xf numFmtId="44" fontId="5" fillId="2" borderId="18" xfId="1" applyFont="1" applyFill="1" applyBorder="1" applyAlignment="1">
      <alignment horizontal="right"/>
    </xf>
    <xf numFmtId="44" fontId="5" fillId="2" borderId="18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3" fillId="3" borderId="0" xfId="0" applyFont="1" applyFill="1" applyBorder="1" applyAlignment="1"/>
    <xf numFmtId="0" fontId="13" fillId="3" borderId="0" xfId="0" applyFont="1" applyFill="1" applyAlignment="1"/>
    <xf numFmtId="0" fontId="13" fillId="3" borderId="1" xfId="0" applyFont="1" applyFill="1" applyBorder="1" applyAlignment="1"/>
    <xf numFmtId="0" fontId="11" fillId="4" borderId="2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left" indent="1"/>
    </xf>
    <xf numFmtId="0" fontId="2" fillId="2" borderId="16" xfId="0" applyFont="1" applyFill="1" applyBorder="1" applyAlignment="1">
      <alignment horizontal="left" indent="1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wrapText="1" indent="1"/>
    </xf>
    <xf numFmtId="0" fontId="2" fillId="0" borderId="11" xfId="0" applyFont="1" applyBorder="1" applyAlignment="1">
      <alignment horizontal="left" wrapText="1" indent="1"/>
    </xf>
    <xf numFmtId="0" fontId="2" fillId="0" borderId="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11" xfId="0" applyFont="1" applyBorder="1" applyAlignment="1">
      <alignment horizontal="left" indent="1"/>
    </xf>
    <xf numFmtId="0" fontId="12" fillId="3" borderId="0" xfId="0" applyFont="1" applyFill="1" applyBorder="1" applyAlignment="1">
      <alignment horizontal="left" indent="7"/>
    </xf>
    <xf numFmtId="0" fontId="12" fillId="3" borderId="1" xfId="0" applyFont="1" applyFill="1" applyBorder="1" applyAlignment="1">
      <alignment horizontal="left" indent="7"/>
    </xf>
    <xf numFmtId="14" fontId="7" fillId="0" borderId="3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9525</xdr:rowOff>
    </xdr:from>
    <xdr:to>
      <xdr:col>1</xdr:col>
      <xdr:colOff>31666</xdr:colOff>
      <xdr:row>1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DB34B9-5B9B-4FF9-8B99-BBC82BC4F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9525"/>
          <a:ext cx="555540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3109EB19-CF0E-4EA4-8BF1-B48E60DDBF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B23CC0F2-976A-4B0E-8E52-629A289FB01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160BFCF4-E423-465B-975A-4236E5D9AE3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A4DD74AC-DEC6-404B-9A84-F4CBC79728B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95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DC74CCC7-CD8D-468E-9EC9-6F5CC59A269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71656D3D-2149-4680-AA54-F44F16F1C23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E867A527-6348-4C5F-AF1C-51348AE691A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6E19FB62-E055-49B4-845A-960854D8B6D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36B21718-F8B4-456E-83A8-97559C9F4C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992BE031-ED13-48FC-ACF9-F3FDCECBF0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222CABA0-82C1-44D9-AE72-FEBCBB6A87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72D69A96-DC75-4B4D-8C85-52CE49720FA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511A7286-4084-400D-A675-6997B60108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4996A5EC-179A-4EA1-9E85-987670F9ACB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53733824-4376-4A23-BE23-7A40263A56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0475D637-8DD9-4104-899E-F2251477DC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9D0C8B4E-D084-4E81-B73C-035EDF63E2D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A896D6C8-E2B8-4DC0-B3A1-50310559831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34413-1CC6-407D-861B-DA676605B83C}">
  <dimension ref="A1:T33"/>
  <sheetViews>
    <sheetView showGridLines="0" tabSelected="1" workbookViewId="0">
      <selection activeCell="H3" sqref="H3"/>
    </sheetView>
  </sheetViews>
  <sheetFormatPr defaultRowHeight="15" x14ac:dyDescent="0.25"/>
  <cols>
    <col min="1" max="1" width="9.140625" style="5"/>
    <col min="2" max="2" width="10.28515625" style="1" customWidth="1"/>
    <col min="3" max="3" width="9.140625" style="1"/>
    <col min="4" max="4" width="13.5703125" style="1" customWidth="1"/>
    <col min="5" max="5" width="9.140625" style="5"/>
    <col min="6" max="17" width="17.7109375" style="5" customWidth="1"/>
    <col min="18" max="18" width="13.85546875" style="5" customWidth="1"/>
    <col min="19" max="19" width="17.5703125" style="5" customWidth="1"/>
    <col min="20" max="16384" width="9.140625" style="5"/>
  </cols>
  <sheetData>
    <row r="1" spans="1:20" s="29" customFormat="1" ht="28.5" customHeight="1" x14ac:dyDescent="0.25">
      <c r="A1" s="43" t="s">
        <v>22</v>
      </c>
      <c r="B1" s="43"/>
      <c r="C1" s="43"/>
      <c r="D1" s="43"/>
      <c r="E1" s="43"/>
      <c r="F1" s="43"/>
      <c r="G1" s="43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s="29" customFormat="1" ht="18" customHeight="1" thickBot="1" x14ac:dyDescent="0.3">
      <c r="A2" s="44"/>
      <c r="B2" s="44"/>
      <c r="C2" s="44"/>
      <c r="D2" s="44"/>
      <c r="E2" s="44"/>
      <c r="F2" s="44"/>
      <c r="G2" s="44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ht="15.75" thickTop="1" x14ac:dyDescent="0.25">
      <c r="B3" s="5"/>
      <c r="C3" s="5"/>
      <c r="D3" s="5"/>
    </row>
    <row r="4" spans="1:20" x14ac:dyDescent="0.25">
      <c r="B4" s="1" t="s">
        <v>25</v>
      </c>
      <c r="C4" s="5"/>
      <c r="D4" s="5"/>
    </row>
    <row r="5" spans="1:20" x14ac:dyDescent="0.25">
      <c r="B5" s="1" t="s">
        <v>26</v>
      </c>
      <c r="C5" s="5"/>
      <c r="D5" s="5"/>
    </row>
    <row r="6" spans="1:20" x14ac:dyDescent="0.25">
      <c r="B6" s="5" t="s">
        <v>23</v>
      </c>
      <c r="C6" s="5"/>
      <c r="D6" s="5"/>
    </row>
    <row r="7" spans="1:20" x14ac:dyDescent="0.25">
      <c r="B7" s="5"/>
      <c r="C7" s="5"/>
      <c r="D7" s="5"/>
    </row>
    <row r="8" spans="1:20" ht="23.25" x14ac:dyDescent="0.25">
      <c r="B8" s="6" t="s">
        <v>8</v>
      </c>
      <c r="C8" s="5"/>
      <c r="D8" s="5"/>
      <c r="F8" s="31" t="str">
        <f ca="1">UPPER(TEXT($B$9,"mmm"))</f>
        <v>JAN</v>
      </c>
      <c r="G8" s="31" t="str">
        <f ca="1">UPPER(TEXT(EOMONTH($B$9,1),"mmm"))</f>
        <v>FEB</v>
      </c>
      <c r="H8" s="31" t="str">
        <f ca="1">UPPER(TEXT(EOMONTH($B$9,2),"mmm"))</f>
        <v>MAR</v>
      </c>
      <c r="I8" s="31" t="str">
        <f ca="1">UPPER(TEXT(EOMONTH($B$9,3),"mmm"))</f>
        <v>APR</v>
      </c>
      <c r="J8" s="31" t="str">
        <f ca="1">UPPER(TEXT(EOMONTH($B$9,4),"mmm"))</f>
        <v>MAY</v>
      </c>
      <c r="K8" s="31" t="str">
        <f ca="1">UPPER(TEXT(EOMONTH($B$9,5),"mmm"))</f>
        <v>JUN</v>
      </c>
      <c r="L8" s="31" t="str">
        <f ca="1">UPPER(TEXT(EOMONTH($B$9,6),"mmm"))</f>
        <v>JUL</v>
      </c>
      <c r="M8" s="31" t="str">
        <f ca="1">UPPER(TEXT(EOMONTH($B$9,7),"mmm"))</f>
        <v>AUG</v>
      </c>
      <c r="N8" s="31" t="str">
        <f ca="1">UPPER(TEXT(EOMONTH($B$9,8),"mmm"))</f>
        <v>SEP</v>
      </c>
      <c r="O8" s="31" t="str">
        <f ca="1">UPPER(TEXT(EOMONTH($B$9,9),"mmm"))</f>
        <v>OCT</v>
      </c>
      <c r="P8" s="31" t="str">
        <f ca="1">UPPER(TEXT(EOMONTH($B$9,10),"mmm"))</f>
        <v>NOV</v>
      </c>
      <c r="Q8" s="31" t="str">
        <f ca="1">UPPER(TEXT(EOMONTH($B$9,11),"mmm"))</f>
        <v>DEC</v>
      </c>
      <c r="R8" s="7"/>
      <c r="S8" s="27" t="s">
        <v>9</v>
      </c>
    </row>
    <row r="9" spans="1:20" ht="16.5" thickBot="1" x14ac:dyDescent="0.3">
      <c r="A9" s="8"/>
      <c r="B9" s="45">
        <f ca="1">DATE(YEAR(TODAY()),1,1)</f>
        <v>44562</v>
      </c>
      <c r="C9" s="45"/>
      <c r="D9" s="8"/>
      <c r="E9" s="9"/>
      <c r="F9" s="32" t="str">
        <f ca="1">UPPER(TEXT($B$9,"YY"))</f>
        <v>22</v>
      </c>
      <c r="G9" s="32" t="str">
        <f t="shared" ref="G9:Q9" ca="1" si="0">UPPER(TEXT($B$9,"YY"))</f>
        <v>22</v>
      </c>
      <c r="H9" s="32" t="str">
        <f t="shared" ca="1" si="0"/>
        <v>22</v>
      </c>
      <c r="I9" s="32" t="str">
        <f t="shared" ca="1" si="0"/>
        <v>22</v>
      </c>
      <c r="J9" s="32" t="str">
        <f t="shared" ca="1" si="0"/>
        <v>22</v>
      </c>
      <c r="K9" s="32" t="str">
        <f t="shared" ca="1" si="0"/>
        <v>22</v>
      </c>
      <c r="L9" s="32" t="str">
        <f t="shared" ca="1" si="0"/>
        <v>22</v>
      </c>
      <c r="M9" s="32" t="str">
        <f t="shared" ca="1" si="0"/>
        <v>22</v>
      </c>
      <c r="N9" s="32" t="str">
        <f t="shared" ca="1" si="0"/>
        <v>22</v>
      </c>
      <c r="O9" s="32" t="str">
        <f t="shared" ca="1" si="0"/>
        <v>22</v>
      </c>
      <c r="P9" s="32" t="str">
        <f t="shared" ca="1" si="0"/>
        <v>22</v>
      </c>
      <c r="Q9" s="32" t="str">
        <f t="shared" ca="1" si="0"/>
        <v>22</v>
      </c>
      <c r="S9" s="26" t="s">
        <v>10</v>
      </c>
    </row>
    <row r="10" spans="1:20" ht="15.75" thickTop="1" x14ac:dyDescent="0.25">
      <c r="B10" s="5"/>
      <c r="C10" s="5"/>
      <c r="D10" s="5"/>
    </row>
    <row r="11" spans="1:20" x14ac:dyDescent="0.25">
      <c r="B11" s="36" t="s">
        <v>24</v>
      </c>
      <c r="C11" s="36"/>
      <c r="D11" s="36"/>
    </row>
    <row r="12" spans="1:20" x14ac:dyDescent="0.25">
      <c r="B12" s="46" t="s">
        <v>11</v>
      </c>
      <c r="C12" s="46"/>
      <c r="D12" s="47"/>
      <c r="F12" s="10">
        <f>SUM(F23,F28)-F33</f>
        <v>62000</v>
      </c>
      <c r="G12" s="11">
        <f t="shared" ref="G12:Q12" si="1">SUM(G23,G28)-G33</f>
        <v>74543</v>
      </c>
      <c r="H12" s="11">
        <f t="shared" si="1"/>
        <v>79172</v>
      </c>
      <c r="I12" s="11">
        <f t="shared" si="1"/>
        <v>88561</v>
      </c>
      <c r="J12" s="11">
        <f t="shared" si="1"/>
        <v>94897</v>
      </c>
      <c r="K12" s="11">
        <f t="shared" si="1"/>
        <v>88352</v>
      </c>
      <c r="L12" s="11">
        <f t="shared" si="1"/>
        <v>0</v>
      </c>
      <c r="M12" s="11">
        <f t="shared" si="1"/>
        <v>0</v>
      </c>
      <c r="N12" s="11">
        <f t="shared" si="1"/>
        <v>0</v>
      </c>
      <c r="O12" s="11">
        <f t="shared" si="1"/>
        <v>0</v>
      </c>
      <c r="P12" s="11">
        <f t="shared" si="1"/>
        <v>0</v>
      </c>
      <c r="Q12" s="11">
        <f t="shared" si="1"/>
        <v>0</v>
      </c>
      <c r="R12" s="12"/>
      <c r="S12" s="11">
        <f>SUM(F12:Q12)</f>
        <v>487525</v>
      </c>
    </row>
    <row r="13" spans="1:20" x14ac:dyDescent="0.25">
      <c r="B13" s="48" t="s">
        <v>12</v>
      </c>
      <c r="C13" s="49"/>
      <c r="D13" s="50"/>
      <c r="F13" s="13">
        <v>0</v>
      </c>
      <c r="G13" s="13">
        <f>F14</f>
        <v>62000</v>
      </c>
      <c r="H13" s="13">
        <f>G14</f>
        <v>136543</v>
      </c>
      <c r="I13" s="13">
        <f t="shared" ref="I13:K13" si="2">H14</f>
        <v>215715</v>
      </c>
      <c r="J13" s="13">
        <f t="shared" si="2"/>
        <v>304276</v>
      </c>
      <c r="K13" s="13">
        <f t="shared" si="2"/>
        <v>399173</v>
      </c>
      <c r="L13" s="13"/>
      <c r="M13" s="13"/>
      <c r="N13" s="13"/>
      <c r="O13" s="13"/>
      <c r="P13" s="13"/>
      <c r="Q13" s="13"/>
      <c r="R13" s="12"/>
      <c r="S13" s="13">
        <f>SUM(F13:Q13)</f>
        <v>1117707</v>
      </c>
    </row>
    <row r="14" spans="1:20" ht="15.75" thickBot="1" x14ac:dyDescent="0.3">
      <c r="B14" s="51" t="s">
        <v>13</v>
      </c>
      <c r="C14" s="52"/>
      <c r="D14" s="53"/>
      <c r="F14" s="23">
        <f>SUM(F12:F13)</f>
        <v>62000</v>
      </c>
      <c r="G14" s="23">
        <f t="shared" ref="G14:Q14" si="3">SUM(G12:G13)</f>
        <v>136543</v>
      </c>
      <c r="H14" s="23">
        <f t="shared" si="3"/>
        <v>215715</v>
      </c>
      <c r="I14" s="23">
        <f t="shared" si="3"/>
        <v>304276</v>
      </c>
      <c r="J14" s="23">
        <f t="shared" si="3"/>
        <v>399173</v>
      </c>
      <c r="K14" s="23">
        <f t="shared" si="3"/>
        <v>487525</v>
      </c>
      <c r="L14" s="23">
        <f t="shared" si="3"/>
        <v>0</v>
      </c>
      <c r="M14" s="23">
        <f t="shared" si="3"/>
        <v>0</v>
      </c>
      <c r="N14" s="23">
        <f t="shared" si="3"/>
        <v>0</v>
      </c>
      <c r="O14" s="23">
        <f t="shared" si="3"/>
        <v>0</v>
      </c>
      <c r="P14" s="23">
        <f t="shared" si="3"/>
        <v>0</v>
      </c>
      <c r="Q14" s="23">
        <f t="shared" si="3"/>
        <v>0</v>
      </c>
      <c r="R14" s="12"/>
      <c r="S14" s="23">
        <f>SUM(F14:Q14)</f>
        <v>1605232</v>
      </c>
    </row>
    <row r="15" spans="1:20" x14ac:dyDescent="0.25">
      <c r="B15" s="5"/>
      <c r="C15" s="5"/>
      <c r="D15" s="5"/>
    </row>
    <row r="16" spans="1:20" x14ac:dyDescent="0.25">
      <c r="B16" s="5"/>
      <c r="C16" s="5"/>
      <c r="D16" s="5"/>
    </row>
    <row r="17" spans="1:19" x14ac:dyDescent="0.25">
      <c r="B17" s="36" t="s">
        <v>14</v>
      </c>
      <c r="C17" s="36"/>
      <c r="D17" s="36"/>
    </row>
    <row r="18" spans="1:19" x14ac:dyDescent="0.25">
      <c r="A18" s="14" t="s">
        <v>15</v>
      </c>
      <c r="B18" s="41" t="s">
        <v>27</v>
      </c>
      <c r="C18" s="41"/>
      <c r="D18" s="42"/>
      <c r="F18" s="15">
        <v>40000</v>
      </c>
      <c r="G18" s="15">
        <v>50000</v>
      </c>
      <c r="H18" s="15">
        <v>55000</v>
      </c>
      <c r="I18" s="15">
        <v>57000</v>
      </c>
      <c r="J18" s="15">
        <v>60000</v>
      </c>
      <c r="K18" s="15">
        <v>64530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2"/>
      <c r="S18" s="17">
        <f>SUM(F18:Q18)</f>
        <v>326530</v>
      </c>
    </row>
    <row r="19" spans="1:19" x14ac:dyDescent="0.25">
      <c r="B19" s="41" t="s">
        <v>28</v>
      </c>
      <c r="C19" s="41"/>
      <c r="D19" s="42"/>
      <c r="F19" s="15">
        <v>22000</v>
      </c>
      <c r="G19" s="15">
        <v>23500</v>
      </c>
      <c r="H19" s="15">
        <v>22400</v>
      </c>
      <c r="I19" s="15">
        <v>30456</v>
      </c>
      <c r="J19" s="15">
        <v>34642</v>
      </c>
      <c r="K19" s="15">
        <v>23463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2"/>
      <c r="S19" s="18">
        <f t="shared" ref="S19:S22" si="4">SUM(F19:Q19)</f>
        <v>156461</v>
      </c>
    </row>
    <row r="20" spans="1:19" x14ac:dyDescent="0.25">
      <c r="B20" s="41" t="s">
        <v>17</v>
      </c>
      <c r="C20" s="41"/>
      <c r="D20" s="42"/>
      <c r="F20" s="15">
        <v>12000</v>
      </c>
      <c r="G20" s="15">
        <v>12345</v>
      </c>
      <c r="H20" s="15">
        <v>12324</v>
      </c>
      <c r="I20" s="15">
        <v>12675</v>
      </c>
      <c r="J20" s="15">
        <v>13546</v>
      </c>
      <c r="K20" s="15">
        <v>13425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2"/>
      <c r="S20" s="18">
        <f t="shared" si="4"/>
        <v>76315</v>
      </c>
    </row>
    <row r="21" spans="1:19" x14ac:dyDescent="0.25">
      <c r="A21" s="19" t="s">
        <v>16</v>
      </c>
      <c r="B21" s="41" t="s">
        <v>29</v>
      </c>
      <c r="C21" s="41"/>
      <c r="D21" s="42"/>
      <c r="F21" s="15">
        <v>3500</v>
      </c>
      <c r="G21" s="15">
        <v>4000</v>
      </c>
      <c r="H21" s="15">
        <v>4000</v>
      </c>
      <c r="I21" s="15">
        <v>4500</v>
      </c>
      <c r="J21" s="15">
        <v>4500</v>
      </c>
      <c r="K21" s="15">
        <v>5100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2"/>
      <c r="S21" s="18">
        <f t="shared" si="4"/>
        <v>25600</v>
      </c>
    </row>
    <row r="22" spans="1:19" x14ac:dyDescent="0.25">
      <c r="B22" s="39" t="s">
        <v>30</v>
      </c>
      <c r="C22" s="39"/>
      <c r="D22" s="40"/>
      <c r="F22" s="20">
        <v>10000</v>
      </c>
      <c r="G22" s="20">
        <v>10000</v>
      </c>
      <c r="H22" s="20">
        <v>10000</v>
      </c>
      <c r="I22" s="20">
        <v>10000</v>
      </c>
      <c r="J22" s="20">
        <v>10000</v>
      </c>
      <c r="K22" s="20">
        <v>10000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12"/>
      <c r="S22" s="22">
        <f t="shared" si="4"/>
        <v>60000</v>
      </c>
    </row>
    <row r="23" spans="1:19" ht="15.75" thickBot="1" x14ac:dyDescent="0.3">
      <c r="B23" s="33" t="s">
        <v>31</v>
      </c>
      <c r="C23" s="33"/>
      <c r="D23" s="34"/>
      <c r="F23" s="25">
        <f t="shared" ref="F23:Q23" si="5">SUM(F18:F19)-SUM(F20:F22)</f>
        <v>36500</v>
      </c>
      <c r="G23" s="24">
        <f t="shared" si="5"/>
        <v>47155</v>
      </c>
      <c r="H23" s="24">
        <f t="shared" si="5"/>
        <v>51076</v>
      </c>
      <c r="I23" s="24">
        <f t="shared" si="5"/>
        <v>60281</v>
      </c>
      <c r="J23" s="24">
        <f t="shared" si="5"/>
        <v>66596</v>
      </c>
      <c r="K23" s="24">
        <f t="shared" si="5"/>
        <v>59468</v>
      </c>
      <c r="L23" s="24">
        <f t="shared" si="5"/>
        <v>0</v>
      </c>
      <c r="M23" s="24">
        <f t="shared" si="5"/>
        <v>0</v>
      </c>
      <c r="N23" s="24">
        <f t="shared" si="5"/>
        <v>0</v>
      </c>
      <c r="O23" s="24">
        <f t="shared" si="5"/>
        <v>0</v>
      </c>
      <c r="P23" s="24">
        <f t="shared" si="5"/>
        <v>0</v>
      </c>
      <c r="Q23" s="24">
        <f t="shared" si="5"/>
        <v>0</v>
      </c>
      <c r="R23" s="12"/>
      <c r="S23" s="24">
        <f>SUM(S18:S19)-SUM(S20:S22)</f>
        <v>321076</v>
      </c>
    </row>
    <row r="24" spans="1:19" x14ac:dyDescent="0.25">
      <c r="B24" s="35"/>
      <c r="C24" s="35"/>
      <c r="D24" s="35"/>
    </row>
    <row r="25" spans="1:19" x14ac:dyDescent="0.25">
      <c r="B25" s="36" t="s">
        <v>20</v>
      </c>
      <c r="C25" s="36"/>
      <c r="D25" s="36"/>
    </row>
    <row r="26" spans="1:19" x14ac:dyDescent="0.25">
      <c r="A26" s="14"/>
      <c r="B26" s="41" t="s">
        <v>32</v>
      </c>
      <c r="C26" s="41"/>
      <c r="D26" s="42"/>
      <c r="F26" s="15">
        <v>12000</v>
      </c>
      <c r="G26" s="15">
        <v>12543</v>
      </c>
      <c r="H26" s="15">
        <v>12567</v>
      </c>
      <c r="I26" s="15">
        <v>12345</v>
      </c>
      <c r="J26" s="15">
        <v>12459</v>
      </c>
      <c r="K26" s="15">
        <v>12342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2"/>
      <c r="S26" s="17">
        <f>SUM(F26:Q26)</f>
        <v>74256</v>
      </c>
    </row>
    <row r="27" spans="1:19" x14ac:dyDescent="0.25">
      <c r="A27" s="19"/>
      <c r="B27" s="39" t="s">
        <v>33</v>
      </c>
      <c r="C27" s="39"/>
      <c r="D27" s="40"/>
      <c r="F27" s="20">
        <v>15000</v>
      </c>
      <c r="G27" s="20">
        <v>15345</v>
      </c>
      <c r="H27" s="20">
        <v>15779</v>
      </c>
      <c r="I27" s="20">
        <v>15435</v>
      </c>
      <c r="J27" s="20">
        <v>15342</v>
      </c>
      <c r="K27" s="20">
        <v>15342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12"/>
      <c r="S27" s="22">
        <f t="shared" ref="S27" si="6">SUM(F27:Q27)</f>
        <v>92243</v>
      </c>
    </row>
    <row r="28" spans="1:19" ht="15.75" thickBot="1" x14ac:dyDescent="0.3">
      <c r="B28" s="33" t="s">
        <v>21</v>
      </c>
      <c r="C28" s="33"/>
      <c r="D28" s="34"/>
      <c r="F28" s="25">
        <f>SUM(F26:F27)</f>
        <v>27000</v>
      </c>
      <c r="G28" s="24">
        <f t="shared" ref="G28:Q28" si="7">SUM(G26:G27)</f>
        <v>27888</v>
      </c>
      <c r="H28" s="24">
        <f t="shared" si="7"/>
        <v>28346</v>
      </c>
      <c r="I28" s="24">
        <f t="shared" si="7"/>
        <v>27780</v>
      </c>
      <c r="J28" s="24">
        <f t="shared" si="7"/>
        <v>27801</v>
      </c>
      <c r="K28" s="24">
        <f t="shared" si="7"/>
        <v>27684</v>
      </c>
      <c r="L28" s="24">
        <f t="shared" si="7"/>
        <v>0</v>
      </c>
      <c r="M28" s="24">
        <f t="shared" si="7"/>
        <v>0</v>
      </c>
      <c r="N28" s="24">
        <f t="shared" si="7"/>
        <v>0</v>
      </c>
      <c r="O28" s="24">
        <f t="shared" si="7"/>
        <v>0</v>
      </c>
      <c r="P28" s="24">
        <f t="shared" si="7"/>
        <v>0</v>
      </c>
      <c r="Q28" s="24">
        <f t="shared" si="7"/>
        <v>0</v>
      </c>
      <c r="R28" s="12"/>
      <c r="S28" s="24">
        <f>SUM(S26:S27)</f>
        <v>166499</v>
      </c>
    </row>
    <row r="29" spans="1:19" x14ac:dyDescent="0.25">
      <c r="B29" s="35"/>
      <c r="C29" s="35"/>
      <c r="D29" s="35"/>
    </row>
    <row r="30" spans="1:19" x14ac:dyDescent="0.25">
      <c r="B30" s="36" t="s">
        <v>18</v>
      </c>
      <c r="C30" s="36"/>
      <c r="D30" s="36"/>
    </row>
    <row r="31" spans="1:19" x14ac:dyDescent="0.25">
      <c r="A31" s="14"/>
      <c r="B31" s="37" t="s">
        <v>34</v>
      </c>
      <c r="C31" s="37"/>
      <c r="D31" s="38"/>
      <c r="F31" s="15">
        <v>10000</v>
      </c>
      <c r="G31" s="15">
        <v>10000</v>
      </c>
      <c r="H31" s="15">
        <v>10000</v>
      </c>
      <c r="I31" s="15">
        <v>10000</v>
      </c>
      <c r="J31" s="15">
        <v>10000</v>
      </c>
      <c r="K31" s="15">
        <v>10000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2"/>
      <c r="S31" s="17">
        <f>SUM(F31:Q31)</f>
        <v>60000</v>
      </c>
    </row>
    <row r="32" spans="1:19" x14ac:dyDescent="0.25">
      <c r="A32" s="19"/>
      <c r="B32" s="39" t="s">
        <v>35</v>
      </c>
      <c r="C32" s="39"/>
      <c r="D32" s="40"/>
      <c r="F32" s="20">
        <v>8500</v>
      </c>
      <c r="G32" s="20">
        <v>9500</v>
      </c>
      <c r="H32" s="20">
        <v>9750</v>
      </c>
      <c r="I32" s="20">
        <v>10500</v>
      </c>
      <c r="J32" s="20">
        <v>10500</v>
      </c>
      <c r="K32" s="20">
        <v>11200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12"/>
      <c r="S32" s="22">
        <f t="shared" ref="S32" si="8">SUM(F32:Q32)</f>
        <v>59950</v>
      </c>
    </row>
    <row r="33" spans="2:19" ht="15.75" thickBot="1" x14ac:dyDescent="0.3">
      <c r="B33" s="33" t="s">
        <v>19</v>
      </c>
      <c r="C33" s="33"/>
      <c r="D33" s="34"/>
      <c r="F33" s="25">
        <f>SUM(F31)-SUM(F32)</f>
        <v>1500</v>
      </c>
      <c r="G33" s="24">
        <f t="shared" ref="G33:Q33" si="9">SUM(G31)-SUM(G32)</f>
        <v>500</v>
      </c>
      <c r="H33" s="24">
        <f t="shared" si="9"/>
        <v>250</v>
      </c>
      <c r="I33" s="24">
        <f t="shared" si="9"/>
        <v>-500</v>
      </c>
      <c r="J33" s="24">
        <f t="shared" si="9"/>
        <v>-500</v>
      </c>
      <c r="K33" s="24">
        <f t="shared" si="9"/>
        <v>-1200</v>
      </c>
      <c r="L33" s="24">
        <f t="shared" si="9"/>
        <v>0</v>
      </c>
      <c r="M33" s="24">
        <f t="shared" si="9"/>
        <v>0</v>
      </c>
      <c r="N33" s="24">
        <f t="shared" si="9"/>
        <v>0</v>
      </c>
      <c r="O33" s="24">
        <f t="shared" si="9"/>
        <v>0</v>
      </c>
      <c r="P33" s="24">
        <f t="shared" si="9"/>
        <v>0</v>
      </c>
      <c r="Q33" s="24">
        <f t="shared" si="9"/>
        <v>0</v>
      </c>
      <c r="R33" s="12"/>
      <c r="S33" s="24">
        <f>SUM(S31)-SUM(S32)</f>
        <v>50</v>
      </c>
    </row>
  </sheetData>
  <mergeCells count="23">
    <mergeCell ref="B14:D14"/>
    <mergeCell ref="A1:G2"/>
    <mergeCell ref="B9:C9"/>
    <mergeCell ref="B11:D11"/>
    <mergeCell ref="B12:D12"/>
    <mergeCell ref="B13:D13"/>
    <mergeCell ref="B17:D17"/>
    <mergeCell ref="B18:D18"/>
    <mergeCell ref="B19:D19"/>
    <mergeCell ref="B20:D20"/>
    <mergeCell ref="B21:D21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</mergeCells>
  <conditionalFormatting sqref="F12:S3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first="1" last="1" negative="1" xr2:uid="{891CC1B7-5D8C-43E5-92E7-B1582B8889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 Statement'!F31:Q31</xm:f>
              <xm:sqref>R31</xm:sqref>
            </x14:sparkline>
            <x14:sparkline>
              <xm:f>'Cash Flow Statement'!F32:Q32</xm:f>
              <xm:sqref>R32</xm:sqref>
            </x14:sparkline>
            <x14:sparkline>
              <xm:f>'Cash Flow Statement'!F33:Q33</xm:f>
              <xm:sqref>R33</xm:sqref>
            </x14:sparkline>
          </x14:sparklines>
        </x14:sparklineGroup>
        <x14:sparklineGroup displayEmptyCellsAs="span" high="1" first="1" last="1" negative="1" xr2:uid="{56687DC9-C7D4-4B37-9B2A-62AB51CDE4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 Statement'!F26:Q26</xm:f>
              <xm:sqref>R26</xm:sqref>
            </x14:sparkline>
            <x14:sparkline>
              <xm:f>'Cash Flow Statement'!F27:Q27</xm:f>
              <xm:sqref>R27</xm:sqref>
            </x14:sparkline>
            <x14:sparkline>
              <xm:f>'Cash Flow Statement'!F28:Q28</xm:f>
              <xm:sqref>R28</xm:sqref>
            </x14:sparkline>
          </x14:sparklines>
        </x14:sparklineGroup>
        <x14:sparklineGroup displayEmptyCellsAs="span" high="1" first="1" last="1" negative="1" xr2:uid="{9A138B8E-6BBB-41F5-AC2D-FF5D455E945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 Statement'!F14:Q14</xm:f>
              <xm:sqref>R14</xm:sqref>
            </x14:sparkline>
            <x14:sparkline>
              <xm:f>'Cash Flow Statement'!F13:Q13</xm:f>
              <xm:sqref>R13</xm:sqref>
            </x14:sparkline>
            <x14:sparkline>
              <xm:f>'Cash Flow Statement'!F12:Q12</xm:f>
              <xm:sqref>R12</xm:sqref>
            </x14:sparkline>
          </x14:sparklines>
        </x14:sparklineGroup>
        <x14:sparklineGroup displayEmptyCellsAs="span" high="1" first="1" last="1" negative="1" xr2:uid="{D2B58063-997C-48A2-BEE0-4B8182C34E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 Statement'!F22:Q22</xm:f>
              <xm:sqref>R22</xm:sqref>
            </x14:sparkline>
            <x14:sparkline>
              <xm:f>'Cash Flow Statement'!F21:Q21</xm:f>
              <xm:sqref>R21</xm:sqref>
            </x14:sparkline>
            <x14:sparkline>
              <xm:f>'Cash Flow Statement'!F20:Q20</xm:f>
              <xm:sqref>R20</xm:sqref>
            </x14:sparkline>
            <x14:sparkline>
              <xm:f>'Cash Flow Statement'!F19:Q19</xm:f>
              <xm:sqref>R19</xm:sqref>
            </x14:sparkline>
            <x14:sparkline>
              <xm:f>'Cash Flow Statement'!F18:Q18</xm:f>
              <xm:sqref>R18</xm:sqref>
            </x14:sparkline>
          </x14:sparklines>
        </x14:sparklineGroup>
        <x14:sparklineGroup displayEmptyCellsAs="span" high="1" first="1" last="1" negative="1" xr2:uid="{7CD1BEB8-244B-4437-8546-052A13B9C29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 Statement'!F23:Q23</xm:f>
              <xm:sqref>R23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7EFC-EFAA-4C81-AEB2-3E853C6BC8FC}">
  <dimension ref="A1:Z1000"/>
  <sheetViews>
    <sheetView showGridLines="0" workbookViewId="0">
      <selection activeCell="F35" sqref="A1:XFD1048576"/>
    </sheetView>
  </sheetViews>
  <sheetFormatPr defaultColWidth="14.42578125" defaultRowHeight="15" x14ac:dyDescent="0.25"/>
  <cols>
    <col min="1" max="8" width="9.140625" customWidth="1"/>
    <col min="9" max="9" width="7.28515625" customWidth="1"/>
    <col min="10" max="10" width="9.140625" customWidth="1"/>
    <col min="11" max="11" width="7.7109375" customWidth="1"/>
    <col min="12" max="12" width="9.140625" customWidth="1"/>
    <col min="13" max="13" width="2" customWidth="1"/>
    <col min="14" max="15" width="9.140625" customWidth="1"/>
    <col min="16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" t="s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" t="s"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 t="s">
        <v>5</v>
      </c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" t="s">
        <v>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" t="s">
        <v>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29" r:id="rId1" xr:uid="{059D1C94-E8E5-4400-AF4B-9841EC76B3D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 Statement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2022-10-03T06:03:37Z</cp:lastPrinted>
  <dcterms:created xsi:type="dcterms:W3CDTF">2022-09-29T01:22:41Z</dcterms:created>
  <dcterms:modified xsi:type="dcterms:W3CDTF">2022-10-03T06:03:45Z</dcterms:modified>
</cp:coreProperties>
</file>