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5DEF43BA-B8B7-48B5-BC63-E04235A41DD7}" xr6:coauthVersionLast="36" xr6:coauthVersionMax="36" xr10:uidLastSave="{00000000-0000-0000-0000-000000000000}"/>
  <bookViews>
    <workbookView xWindow="0" yWindow="0" windowWidth="28800" windowHeight="12225" xr2:uid="{5096594C-E8B7-41F5-82A4-4F261AED3BF8}"/>
  </bookViews>
  <sheets>
    <sheet name="Cash Flow" sheetId="1" r:id="rId1"/>
    <sheet name="Dashboard" sheetId="3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H26" i="1"/>
  <c r="G26" i="1"/>
  <c r="F26" i="1"/>
  <c r="E26" i="1"/>
  <c r="D26" i="1"/>
  <c r="A15" i="3"/>
  <c r="A12" i="3"/>
  <c r="A9" i="3"/>
  <c r="D14" i="1"/>
  <c r="A6" i="3"/>
  <c r="P9" i="1"/>
  <c r="P25" i="1"/>
  <c r="P24" i="1"/>
  <c r="O22" i="1"/>
  <c r="N22" i="1"/>
  <c r="M22" i="1"/>
  <c r="L22" i="1"/>
  <c r="K22" i="1"/>
  <c r="J22" i="1"/>
  <c r="I22" i="1"/>
  <c r="H22" i="1"/>
  <c r="G22" i="1"/>
  <c r="F22" i="1"/>
  <c r="E22" i="1"/>
  <c r="D22" i="1"/>
  <c r="P21" i="1"/>
  <c r="P20" i="1"/>
  <c r="O18" i="1"/>
  <c r="N18" i="1"/>
  <c r="M18" i="1"/>
  <c r="L18" i="1"/>
  <c r="K18" i="1"/>
  <c r="J18" i="1"/>
  <c r="I18" i="1"/>
  <c r="H18" i="1"/>
  <c r="G18" i="1"/>
  <c r="F18" i="1"/>
  <c r="E18" i="1"/>
  <c r="O14" i="1"/>
  <c r="N14" i="1"/>
  <c r="M14" i="1"/>
  <c r="L14" i="1"/>
  <c r="K14" i="1"/>
  <c r="J14" i="1"/>
  <c r="I14" i="1"/>
  <c r="H14" i="1"/>
  <c r="G14" i="1"/>
  <c r="F14" i="1"/>
  <c r="E14" i="1"/>
  <c r="D18" i="1"/>
  <c r="P17" i="1"/>
  <c r="P16" i="1"/>
  <c r="P13" i="1"/>
  <c r="P12" i="1"/>
  <c r="P11" i="1"/>
  <c r="P10" i="1"/>
  <c r="P26" i="1" l="1"/>
  <c r="A16" i="3" s="1"/>
  <c r="K15" i="1"/>
  <c r="D15" i="1"/>
  <c r="E15" i="1"/>
  <c r="M15" i="1"/>
  <c r="F15" i="1"/>
  <c r="N15" i="1"/>
  <c r="G15" i="1"/>
  <c r="O15" i="1"/>
  <c r="H15" i="1"/>
  <c r="I15" i="1"/>
  <c r="J15" i="1"/>
  <c r="L15" i="1"/>
  <c r="D27" i="1"/>
  <c r="L27" i="1"/>
  <c r="K19" i="1"/>
  <c r="D23" i="1"/>
  <c r="L23" i="1"/>
  <c r="F27" i="1"/>
  <c r="N27" i="1"/>
  <c r="G27" i="1"/>
  <c r="O27" i="1"/>
  <c r="H27" i="1"/>
  <c r="I27" i="1"/>
  <c r="E23" i="1"/>
  <c r="M23" i="1"/>
  <c r="J27" i="1"/>
  <c r="F23" i="1"/>
  <c r="N23" i="1"/>
  <c r="G23" i="1"/>
  <c r="O23" i="1"/>
  <c r="H23" i="1"/>
  <c r="K27" i="1"/>
  <c r="I23" i="1"/>
  <c r="J23" i="1"/>
  <c r="M27" i="1"/>
  <c r="E27" i="1"/>
  <c r="L19" i="1"/>
  <c r="E19" i="1"/>
  <c r="M19" i="1"/>
  <c r="F19" i="1"/>
  <c r="N19" i="1"/>
  <c r="G19" i="1"/>
  <c r="O19" i="1"/>
  <c r="K23" i="1"/>
  <c r="D19" i="1"/>
  <c r="H19" i="1"/>
  <c r="I19" i="1"/>
  <c r="J19" i="1"/>
  <c r="P14" i="1"/>
  <c r="A7" i="3" s="1"/>
  <c r="P22" i="1"/>
  <c r="A13" i="3" s="1"/>
  <c r="P18" i="1"/>
  <c r="A10" i="3" s="1"/>
</calcChain>
</file>

<file path=xl/sharedStrings.xml><?xml version="1.0" encoding="utf-8"?>
<sst xmlns="http://schemas.openxmlformats.org/spreadsheetml/2006/main" count="48" uniqueCount="44">
  <si>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</si>
  <si>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</si>
  <si>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</si>
  <si>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</si>
  <si>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</si>
  <si>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</si>
  <si>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</si>
  <si>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</si>
  <si>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Prepared by: Ms. Mari Fresh</t>
  </si>
  <si>
    <t>Total</t>
  </si>
  <si>
    <t>Net Cash From Operations</t>
  </si>
  <si>
    <t>FINANCES</t>
  </si>
  <si>
    <t>Net Cash From Finances</t>
  </si>
  <si>
    <t>Net Cash Increase (Decrease)</t>
  </si>
  <si>
    <t>Opening Cash Balance</t>
  </si>
  <si>
    <t>For the Year 2050</t>
  </si>
  <si>
    <t xml:space="preserve">Strategize Tech Company </t>
  </si>
  <si>
    <t>Startup Cash Flow Projection</t>
  </si>
  <si>
    <t>INVESTMENTS</t>
  </si>
  <si>
    <t>Sale of Fixed Assets</t>
  </si>
  <si>
    <t>Sale of Investment Securities</t>
  </si>
  <si>
    <t>Net Cash From Investments</t>
  </si>
  <si>
    <t>Cash Sales</t>
  </si>
  <si>
    <t>Collection From Credit Accounts</t>
  </si>
  <si>
    <t>Purchase of Merchandise Inventory</t>
  </si>
  <si>
    <t>Payroll Expenses</t>
  </si>
  <si>
    <t>Purchase of Office Supplies</t>
  </si>
  <si>
    <t>Dividend Payments</t>
  </si>
  <si>
    <t>Stock Repurchases</t>
  </si>
  <si>
    <t>ANNUAL ENDING</t>
  </si>
  <si>
    <t>Closing Cash Balance</t>
  </si>
  <si>
    <t>CASH RECEIPTS FROM 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</si>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</sst>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8"/>
      <color theme="4"/>
      <name val="Roboto"/>
    </font>
    <font>
      <sz val="11"/>
      <name val="Roboto"/>
    </font>
    <font>
      <b/>
      <sz val="11"/>
      <name val="Roboto"/>
    </font>
    <font>
      <sz val="18"/>
      <name val="Roboto"/>
    </font>
    <font>
      <sz val="11"/>
      <color rgb="FFFFC000"/>
      <name val="Roboto"/>
    </font>
    <font>
      <sz val="11"/>
      <color theme="0"/>
      <name val="Roboto"/>
    </font>
    <font>
      <b/>
      <sz val="11"/>
      <color theme="4" tint="-0.499984740745262"/>
      <name val="Roboto"/>
    </font>
    <font>
      <sz val="11"/>
      <color theme="4" tint="-0.499984740745262"/>
      <name val="Roboto"/>
    </font>
    <font>
      <b/>
      <sz val="11"/>
      <color rgb="FF00B0F0"/>
      <name val="Roboto"/>
    </font>
    <font>
      <b/>
      <sz val="14"/>
      <color theme="1"/>
      <name val="Roboto"/>
    </font>
    <font>
      <b/>
      <i/>
      <sz val="11"/>
      <color theme="0" tint="-0.249977111117893"/>
      <name val="Roboto"/>
    </font>
    <font>
      <b/>
      <sz val="14"/>
      <color rgb="FF00B0F0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theme="4" tint="-0.499984740745262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6" fillId="0" borderId="0" xfId="0" applyFont="1" applyFill="1"/>
    <xf numFmtId="0" fontId="2" fillId="0" borderId="0" xfId="0" applyFont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Border="1"/>
    <xf numFmtId="44" fontId="2" fillId="0" borderId="0" xfId="1" applyFont="1" applyFill="1" applyBorder="1"/>
    <xf numFmtId="0" fontId="9" fillId="3" borderId="2" xfId="0" applyFont="1" applyFill="1" applyBorder="1" applyAlignment="1"/>
    <xf numFmtId="0" fontId="10" fillId="3" borderId="2" xfId="0" applyFont="1" applyFill="1" applyBorder="1"/>
    <xf numFmtId="0" fontId="11" fillId="3" borderId="1" xfId="0" applyFont="1" applyFill="1" applyBorder="1" applyAlignment="1">
      <alignment horizontal="left" indent="3"/>
    </xf>
    <xf numFmtId="17" fontId="12" fillId="3" borderId="2" xfId="0" applyNumberFormat="1" applyFont="1" applyFill="1" applyBorder="1" applyAlignment="1">
      <alignment horizontal="center"/>
    </xf>
    <xf numFmtId="17" fontId="12" fillId="3" borderId="3" xfId="0" applyNumberFormat="1" applyFont="1" applyFill="1" applyBorder="1" applyAlignment="1">
      <alignment horizontal="center"/>
    </xf>
    <xf numFmtId="44" fontId="2" fillId="0" borderId="10" xfId="1" applyFont="1" applyFill="1" applyBorder="1" applyAlignment="1">
      <alignment horizontal="right"/>
    </xf>
    <xf numFmtId="44" fontId="2" fillId="0" borderId="11" xfId="1" applyFont="1" applyFill="1" applyBorder="1" applyAlignment="1">
      <alignment horizontal="right"/>
    </xf>
    <xf numFmtId="44" fontId="2" fillId="0" borderId="12" xfId="1" applyFont="1" applyFill="1" applyBorder="1" applyAlignment="1">
      <alignment horizontal="right"/>
    </xf>
    <xf numFmtId="44" fontId="2" fillId="4" borderId="0" xfId="1" applyFont="1" applyFill="1" applyBorder="1"/>
    <xf numFmtId="44" fontId="2" fillId="4" borderId="7" xfId="1" applyFont="1" applyFill="1" applyBorder="1" applyAlignment="1">
      <alignment horizontal="right"/>
    </xf>
    <xf numFmtId="44" fontId="2" fillId="4" borderId="8" xfId="1" applyFont="1" applyFill="1" applyBorder="1" applyAlignment="1">
      <alignment horizontal="right"/>
    </xf>
    <xf numFmtId="44" fontId="2" fillId="4" borderId="9" xfId="1" applyFont="1" applyFill="1" applyBorder="1" applyAlignment="1">
      <alignment horizontal="right"/>
    </xf>
    <xf numFmtId="44" fontId="2" fillId="4" borderId="10" xfId="1" applyFont="1" applyFill="1" applyBorder="1" applyAlignment="1">
      <alignment horizontal="right"/>
    </xf>
    <xf numFmtId="44" fontId="2" fillId="4" borderId="11" xfId="1" applyFont="1" applyFill="1" applyBorder="1" applyAlignment="1">
      <alignment horizontal="right"/>
    </xf>
    <xf numFmtId="44" fontId="2" fillId="4" borderId="12" xfId="1" applyFont="1" applyFill="1" applyBorder="1" applyAlignment="1">
      <alignment horizontal="right"/>
    </xf>
    <xf numFmtId="0" fontId="7" fillId="5" borderId="4" xfId="0" applyFont="1" applyFill="1" applyBorder="1" applyAlignment="1">
      <alignment horizontal="right"/>
    </xf>
    <xf numFmtId="44" fontId="6" fillId="5" borderId="0" xfId="1" applyFont="1" applyFill="1" applyBorder="1"/>
    <xf numFmtId="44" fontId="7" fillId="5" borderId="13" xfId="1" applyFont="1" applyFill="1" applyBorder="1"/>
    <xf numFmtId="44" fontId="7" fillId="5" borderId="14" xfId="1" applyFont="1" applyFill="1" applyBorder="1"/>
    <xf numFmtId="0" fontId="2" fillId="4" borderId="5" xfId="0" applyFont="1" applyFill="1" applyBorder="1"/>
    <xf numFmtId="0" fontId="2" fillId="0" borderId="6" xfId="0" applyFont="1" applyFill="1" applyBorder="1"/>
    <xf numFmtId="8" fontId="2" fillId="4" borderId="7" xfId="1" applyNumberFormat="1" applyFont="1" applyFill="1" applyBorder="1" applyAlignment="1">
      <alignment horizontal="right"/>
    </xf>
    <xf numFmtId="0" fontId="2" fillId="4" borderId="6" xfId="0" applyFont="1" applyFill="1" applyBorder="1"/>
    <xf numFmtId="0" fontId="13" fillId="4" borderId="0" xfId="0" applyFont="1" applyFill="1" applyBorder="1" applyAlignment="1">
      <alignment horizontal="left" indent="2"/>
    </xf>
    <xf numFmtId="0" fontId="2" fillId="4" borderId="0" xfId="0" applyFont="1" applyFill="1"/>
    <xf numFmtId="10" fontId="15" fillId="0" borderId="0" xfId="0" applyNumberFormat="1" applyFont="1" applyFill="1" applyBorder="1"/>
    <xf numFmtId="9" fontId="2" fillId="0" borderId="0" xfId="2" applyFont="1" applyFill="1" applyBorder="1"/>
    <xf numFmtId="0" fontId="6" fillId="0" borderId="0" xfId="0" applyFont="1" applyFill="1" applyAlignment="1">
      <alignment horizontal="left" indent="3"/>
    </xf>
    <xf numFmtId="0" fontId="5" fillId="0" borderId="15" xfId="0" applyFont="1" applyFill="1" applyBorder="1" applyAlignment="1">
      <alignment horizontal="left" vertical="center" indent="9"/>
    </xf>
    <xf numFmtId="0" fontId="6" fillId="0" borderId="0" xfId="0" applyFont="1" applyFill="1" applyAlignment="1">
      <alignment horizontal="left" indent="3"/>
    </xf>
    <xf numFmtId="0" fontId="14" fillId="6" borderId="16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164" fontId="16" fillId="2" borderId="18" xfId="1" applyNumberFormat="1" applyFont="1" applyFill="1" applyBorder="1" applyAlignment="1">
      <alignment horizontal="center" vertical="center"/>
    </xf>
    <xf numFmtId="164" fontId="16" fillId="2" borderId="17" xfId="1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9"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7F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'Cash Flow'!$A$8</c:f>
          <c:strCache>
            <c:ptCount val="1"/>
            <c:pt idx="0">
              <c:v>CASH RECEIPTS FROM OPERATIONS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Flow'!$B$9</c:f>
              <c:strCache>
                <c:ptCount val="1"/>
                <c:pt idx="0">
                  <c:v>Cash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Flow'!$C$9:$O$9</c:f>
              <c:numCache>
                <c:formatCode>_("$"* #,##0.00_);_("$"* \(#,##0.00\);_("$"* "-"??_);_(@_)</c:formatCode>
                <c:ptCount val="12"/>
                <c:pt idx="0">
                  <c:v>564890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5F4-AD56-DD671F78432B}"/>
            </c:ext>
          </c:extLst>
        </c:ser>
        <c:ser>
          <c:idx val="1"/>
          <c:order val="1"/>
          <c:tx>
            <c:strRef>
              <c:f>'Cash Flow'!$B$10</c:f>
              <c:strCache>
                <c:ptCount val="1"/>
                <c:pt idx="0">
                  <c:v>Collection From Credit Accounts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Flow'!$C$10:$O$10</c:f>
              <c:numCache>
                <c:formatCode>_("$"* #,##0.00_);_("$"* \(#,##0.00\);_("$"* "-"??_);_(@_)</c:formatCode>
                <c:ptCount val="12"/>
                <c:pt idx="0">
                  <c:v>235000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5F4-AD56-DD671F78432B}"/>
            </c:ext>
          </c:extLst>
        </c:ser>
        <c:ser>
          <c:idx val="2"/>
          <c:order val="2"/>
          <c:tx>
            <c:strRef>
              <c:f>'Cash Flow'!$B$11</c:f>
              <c:strCache>
                <c:ptCount val="1"/>
                <c:pt idx="0">
                  <c:v>Purchase of Merchandise Inventory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Flow'!$C$11:$O$11</c:f>
              <c:numCache>
                <c:formatCode>_("$"* #,##0.00_);_("$"* \(#,##0.00\);_("$"* "-"??_);_(@_)</c:formatCode>
                <c:ptCount val="12"/>
                <c:pt idx="0">
                  <c:v>75690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5F4-AD56-DD671F78432B}"/>
            </c:ext>
          </c:extLst>
        </c:ser>
        <c:ser>
          <c:idx val="3"/>
          <c:order val="3"/>
          <c:tx>
            <c:strRef>
              <c:f>'Cash Flow'!$B$12</c:f>
              <c:strCache>
                <c:ptCount val="1"/>
                <c:pt idx="0">
                  <c:v>Payroll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Flow'!$C$12:$O$12</c:f>
              <c:numCache>
                <c:formatCode>_("$"* #,##0.00_);_("$"* \(#,##0.00\);_("$"* "-"??_);_(@_)</c:formatCode>
                <c:ptCount val="12"/>
                <c:pt idx="0">
                  <c:v>55600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D-45F4-AD56-DD671F78432B}"/>
            </c:ext>
          </c:extLst>
        </c:ser>
        <c:ser>
          <c:idx val="4"/>
          <c:order val="4"/>
          <c:tx>
            <c:strRef>
              <c:f>'Cash Flow'!$B$13</c:f>
              <c:strCache>
                <c:ptCount val="1"/>
                <c:pt idx="0">
                  <c:v>Purchase of Office Supplies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Flow'!$C$13:$O$13</c:f>
              <c:numCache>
                <c:formatCode>_("$"* #,##0.00_);_("$"* \(#,##0.00\);_("$"* "-"??_);_(@_)</c:formatCode>
                <c:ptCount val="12"/>
                <c:pt idx="0">
                  <c:v>21000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D-45F4-AD56-DD671F78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234336"/>
        <c:axId val="714232696"/>
      </c:barChart>
      <c:catAx>
        <c:axId val="7142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2696"/>
        <c:crosses val="autoZero"/>
        <c:auto val="1"/>
        <c:lblAlgn val="ctr"/>
        <c:lblOffset val="100"/>
        <c:noMultiLvlLbl val="0"/>
      </c:catAx>
      <c:valAx>
        <c:axId val="7142326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'Cash Flow'!$A$15</c:f>
          <c:strCache>
            <c:ptCount val="1"/>
            <c:pt idx="0">
              <c:v>INVESTMENTS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Flow'!$B$16</c:f>
              <c:strCache>
                <c:ptCount val="1"/>
                <c:pt idx="0">
                  <c:v>Sale of Fixed Assets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Flow'!$C$16:$O$16</c:f>
              <c:numCache>
                <c:formatCode>_("$"* #,##0.00_);_("$"* \(#,##0.00\);_("$"* "-"??_);_(@_)</c:formatCode>
                <c:ptCount val="12"/>
                <c:pt idx="0">
                  <c:v>35000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E00-B1F8-7BE78DE5A2AF}"/>
            </c:ext>
          </c:extLst>
        </c:ser>
        <c:ser>
          <c:idx val="1"/>
          <c:order val="1"/>
          <c:tx>
            <c:strRef>
              <c:f>'Cash Flow'!$B$17</c:f>
              <c:strCache>
                <c:ptCount val="1"/>
                <c:pt idx="0">
                  <c:v>Sale of Investment Securities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Flow'!$D$7:$O$7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Flow'!$C$17:$O$17</c:f>
              <c:numCache>
                <c:formatCode>_("$"* #,##0.00_);_("$"* \(#,##0.00\);_("$"* "-"??_);_(@_)</c:formatCode>
                <c:ptCount val="12"/>
                <c:pt idx="0">
                  <c:v>19000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E00-B1F8-7BE78DE5A2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339888"/>
        <c:axId val="761340544"/>
      </c:lineChart>
      <c:catAx>
        <c:axId val="7613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0544"/>
        <c:crosses val="autoZero"/>
        <c:auto val="1"/>
        <c:lblAlgn val="ctr"/>
        <c:lblOffset val="100"/>
        <c:noMultiLvlLbl val="0"/>
      </c:catAx>
      <c:valAx>
        <c:axId val="7613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'Cash Flow'!$A$19</c:f>
          <c:strCache>
            <c:ptCount val="1"/>
            <c:pt idx="0">
              <c:v>FINANCES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'Cash Flow'!$B$20</c:f>
              <c:strCache>
                <c:ptCount val="1"/>
                <c:pt idx="0">
                  <c:v>Dividend Payments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'Cash Flow'!$C$20:$O$20</c:f>
              <c:numCache>
                <c:formatCode>_("$"* #,##0.00_);_("$"* \(#,##0.00\);_("$"* "-"??_);_(@_)</c:formatCode>
                <c:ptCount val="12"/>
                <c:pt idx="0" formatCode="&quot;$&quot;#,##0.00_);[Red]\(&quot;$&quot;#,##0.00\)">
                  <c:v>21090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C88-A668-121EDC864424}"/>
            </c:ext>
          </c:extLst>
        </c:ser>
        <c:ser>
          <c:idx val="1"/>
          <c:order val="1"/>
          <c:tx>
            <c:strRef>
              <c:f>'Cash Flow'!$B$21</c:f>
              <c:strCache>
                <c:ptCount val="1"/>
                <c:pt idx="0">
                  <c:v>Stock Repurchases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'Cash Flow'!$C$21:$O$21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C-4C88-A668-121EDC86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600992"/>
        <c:axId val="788601320"/>
        <c:axId val="0"/>
      </c:bar3DChart>
      <c:catAx>
        <c:axId val="7886009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1320"/>
        <c:crosses val="autoZero"/>
        <c:auto val="1"/>
        <c:lblAlgn val="ctr"/>
        <c:lblOffset val="100"/>
        <c:noMultiLvlLbl val="0"/>
      </c:catAx>
      <c:valAx>
        <c:axId val="78860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146193</xdr:colOff>
      <xdr:row>0</xdr:row>
      <xdr:rowOff>573606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7763CF-BE7E-48CA-A7C9-EE8622CB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565293" cy="573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0</xdr:col>
      <xdr:colOff>755793</xdr:colOff>
      <xdr:row>0</xdr:row>
      <xdr:rowOff>573606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E4CE5-25C0-4F70-9840-F1B5FAF4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565293" cy="57360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4</xdr:row>
      <xdr:rowOff>180975</xdr:rowOff>
    </xdr:from>
    <xdr:to>
      <xdr:col>11</xdr:col>
      <xdr:colOff>171450</xdr:colOff>
      <xdr:row>10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B95D2-577A-4C50-8057-9B70A253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11</xdr:row>
      <xdr:rowOff>28575</xdr:rowOff>
    </xdr:from>
    <xdr:to>
      <xdr:col>11</xdr:col>
      <xdr:colOff>142874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1DAD3-8FCA-4BA9-A7B4-B1645837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4</xdr:row>
      <xdr:rowOff>180974</xdr:rowOff>
    </xdr:from>
    <xdr:to>
      <xdr:col>18</xdr:col>
      <xdr:colOff>561975</xdr:colOff>
      <xdr:row>15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F80D9-70B4-43EC-931B-31E793D59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30089D15-FA50-4479-B6FD-C1E83361FD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46CFB73C-C5A9-44CA-A153-C3D8BC019E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238712C8-9EAB-479B-ABCA-70A4DF5693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1A80A496-950E-4D70-B1F2-01FAD15B014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69655EB3-D7ED-442A-9C8A-5D01C6F6F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4881B91C-0957-4B13-B94A-9C36D13B36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9C09A312-60EC-4B1A-BE67-8F7EC44344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9F5930D6-8D31-4088-9AE3-0BF3E6D990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3C7CDE5D-DF2E-4929-AD4F-D5BFF296D6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11938334-0626-4390-B053-C7BF9DF38F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D9A1BD65-EC23-45C8-8D94-15527E898A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5D7E488E-F098-4B8C-A6C5-F6C6C7D890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283DD333-6FBA-4492-B451-608B123FE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595AA8E3-B4C4-4DE5-81D1-E71C1DDCB9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A7C0C734-8A32-4CCB-8E3E-4814B5DE22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B4A79231-C276-49DF-AFB0-E26F39A77E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4CA2302A-51D2-415C-BE1B-794395269A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D0ADF5C7-B49F-4E29-91F1-18E1E58EA5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E346-2DD2-4CCA-A5F1-4C70DC8C3FC9}">
  <dimension ref="A1:P27"/>
  <sheetViews>
    <sheetView showGridLines="0" tabSelected="1" topLeftCell="A20" workbookViewId="0">
      <selection activeCell="D39" sqref="D39"/>
    </sheetView>
  </sheetViews>
  <sheetFormatPr defaultRowHeight="15" x14ac:dyDescent="0.25"/>
  <cols>
    <col min="1" max="1" width="9.140625" style="1"/>
    <col min="2" max="2" width="43.7109375" style="1" bestFit="1" customWidth="1"/>
    <col min="3" max="3" width="12" style="1" hidden="1" customWidth="1"/>
    <col min="4" max="16" width="17.28515625" style="1" customWidth="1"/>
    <col min="17" max="16384" width="9.140625" style="1"/>
  </cols>
  <sheetData>
    <row r="1" spans="1:16" s="5" customFormat="1" ht="48.75" customHeight="1" thickBot="1" x14ac:dyDescent="0.3">
      <c r="A1" s="39" t="s">
        <v>16</v>
      </c>
      <c r="B1" s="39"/>
      <c r="C1" s="39"/>
      <c r="D1" s="39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</row>
    <row r="2" spans="1:16" s="5" customFormat="1" ht="15.75" thickTop="1" x14ac:dyDescent="0.25">
      <c r="A2" s="40" t="s">
        <v>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s="5" customFormat="1" x14ac:dyDescent="0.25">
      <c r="A3" s="40" t="s">
        <v>15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s="5" customFormat="1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s="5" customFormat="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s="5" customFormat="1" ht="50.25" customHeight="1" thickBo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ht="15.75" thickTop="1" x14ac:dyDescent="0.25">
      <c r="A7" s="13"/>
      <c r="B7" s="11"/>
      <c r="C7" s="12"/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5" t="s">
        <v>9</v>
      </c>
    </row>
    <row r="8" spans="1:16" x14ac:dyDescent="0.25">
      <c r="A8" s="34" t="s">
        <v>31</v>
      </c>
      <c r="B8" s="3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30" t="s">
        <v>22</v>
      </c>
      <c r="C9" s="19"/>
      <c r="D9" s="20">
        <v>564890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2">
        <f>SUM(D9:O9)</f>
        <v>564890</v>
      </c>
    </row>
    <row r="10" spans="1:16" x14ac:dyDescent="0.25">
      <c r="A10" s="9"/>
      <c r="B10" s="31" t="s">
        <v>23</v>
      </c>
      <c r="C10" s="10"/>
      <c r="D10" s="16">
        <v>235000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8">
        <f t="shared" ref="P10:P11" si="0">SUM(D10:O10)</f>
        <v>235000</v>
      </c>
    </row>
    <row r="11" spans="1:16" x14ac:dyDescent="0.25">
      <c r="A11" s="9"/>
      <c r="B11" s="33" t="s">
        <v>24</v>
      </c>
      <c r="C11" s="19"/>
      <c r="D11" s="23">
        <v>75690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5">
        <f t="shared" si="0"/>
        <v>75690</v>
      </c>
    </row>
    <row r="12" spans="1:16" x14ac:dyDescent="0.25">
      <c r="A12" s="9"/>
      <c r="B12" s="31" t="s">
        <v>25</v>
      </c>
      <c r="C12" s="10"/>
      <c r="D12" s="16">
        <v>55600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8">
        <f>(SUM(D12:O12))</f>
        <v>55600</v>
      </c>
    </row>
    <row r="13" spans="1:16" x14ac:dyDescent="0.25">
      <c r="A13" s="9"/>
      <c r="B13" s="33" t="s">
        <v>26</v>
      </c>
      <c r="C13" s="19"/>
      <c r="D13" s="23">
        <v>21000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5">
        <f>(SUM(D13:O13))</f>
        <v>21000</v>
      </c>
    </row>
    <row r="14" spans="1:16" x14ac:dyDescent="0.25">
      <c r="A14" s="9"/>
      <c r="B14" s="26" t="s">
        <v>10</v>
      </c>
      <c r="C14" s="27"/>
      <c r="D14" s="28">
        <f>SUM(D9:D10)-SUM(D11:D13)</f>
        <v>647600</v>
      </c>
      <c r="E14" s="29">
        <f t="shared" ref="E14:O14" si="1">SUM(E9:E10)-SUM(E11:E13)</f>
        <v>0</v>
      </c>
      <c r="F14" s="29">
        <f t="shared" si="1"/>
        <v>0</v>
      </c>
      <c r="G14" s="29">
        <f t="shared" si="1"/>
        <v>0</v>
      </c>
      <c r="H14" s="29">
        <f t="shared" si="1"/>
        <v>0</v>
      </c>
      <c r="I14" s="29">
        <f t="shared" si="1"/>
        <v>0</v>
      </c>
      <c r="J14" s="29">
        <f t="shared" si="1"/>
        <v>0</v>
      </c>
      <c r="K14" s="29">
        <f t="shared" si="1"/>
        <v>0</v>
      </c>
      <c r="L14" s="29">
        <f t="shared" si="1"/>
        <v>0</v>
      </c>
      <c r="M14" s="29">
        <f t="shared" si="1"/>
        <v>0</v>
      </c>
      <c r="N14" s="29">
        <f t="shared" si="1"/>
        <v>0</v>
      </c>
      <c r="O14" s="29">
        <f t="shared" si="1"/>
        <v>0</v>
      </c>
      <c r="P14" s="29">
        <f>SUM(P9:P10)-SUM(P11:P13)</f>
        <v>647600</v>
      </c>
    </row>
    <row r="15" spans="1:16" x14ac:dyDescent="0.25">
      <c r="A15" s="34" t="s">
        <v>18</v>
      </c>
      <c r="B15" s="35"/>
      <c r="C15" s="9"/>
      <c r="D15" s="36">
        <f t="shared" ref="D15:O15" si="2">SUM(D14)/SUM($D$14:$O$14)</f>
        <v>1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6">
        <f t="shared" si="2"/>
        <v>0</v>
      </c>
      <c r="O15" s="36">
        <f t="shared" si="2"/>
        <v>0</v>
      </c>
      <c r="P15" s="37"/>
    </row>
    <row r="16" spans="1:16" x14ac:dyDescent="0.25">
      <c r="A16" s="9"/>
      <c r="B16" s="30" t="s">
        <v>19</v>
      </c>
      <c r="C16" s="19"/>
      <c r="D16" s="20">
        <v>35000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2">
        <f>SUM(D16:O16)</f>
        <v>35000</v>
      </c>
    </row>
    <row r="17" spans="1:16" x14ac:dyDescent="0.25">
      <c r="A17" s="9"/>
      <c r="B17" s="31" t="s">
        <v>20</v>
      </c>
      <c r="C17" s="10"/>
      <c r="D17" s="16">
        <v>19000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8">
        <f t="shared" ref="P17" si="3">SUM(D17:O17)</f>
        <v>19000</v>
      </c>
    </row>
    <row r="18" spans="1:16" x14ac:dyDescent="0.25">
      <c r="A18" s="9"/>
      <c r="B18" s="26" t="s">
        <v>21</v>
      </c>
      <c r="C18" s="27"/>
      <c r="D18" s="28">
        <f>SUM(D16:D17)</f>
        <v>54000</v>
      </c>
      <c r="E18" s="29">
        <f t="shared" ref="E18:P18" si="4">SUM(E16:E17)</f>
        <v>0</v>
      </c>
      <c r="F18" s="29">
        <f t="shared" si="4"/>
        <v>0</v>
      </c>
      <c r="G18" s="29">
        <f t="shared" si="4"/>
        <v>0</v>
      </c>
      <c r="H18" s="29">
        <f t="shared" si="4"/>
        <v>0</v>
      </c>
      <c r="I18" s="29">
        <f t="shared" si="4"/>
        <v>0</v>
      </c>
      <c r="J18" s="29">
        <f t="shared" si="4"/>
        <v>0</v>
      </c>
      <c r="K18" s="29">
        <f t="shared" si="4"/>
        <v>0</v>
      </c>
      <c r="L18" s="29">
        <f t="shared" si="4"/>
        <v>0</v>
      </c>
      <c r="M18" s="29">
        <f t="shared" si="4"/>
        <v>0</v>
      </c>
      <c r="N18" s="29">
        <f t="shared" si="4"/>
        <v>0</v>
      </c>
      <c r="O18" s="29">
        <f t="shared" si="4"/>
        <v>0</v>
      </c>
      <c r="P18" s="29">
        <f t="shared" si="4"/>
        <v>54000</v>
      </c>
    </row>
    <row r="19" spans="1:16" x14ac:dyDescent="0.25">
      <c r="A19" s="34" t="s">
        <v>11</v>
      </c>
      <c r="B19" s="35"/>
      <c r="C19" s="9"/>
      <c r="D19" s="36">
        <f t="shared" ref="D19:O19" si="5">SUM(D18)/SUM($D$18:$O$18)</f>
        <v>1</v>
      </c>
      <c r="E19" s="36">
        <f t="shared" si="5"/>
        <v>0</v>
      </c>
      <c r="F19" s="36">
        <f t="shared" si="5"/>
        <v>0</v>
      </c>
      <c r="G19" s="36">
        <f t="shared" si="5"/>
        <v>0</v>
      </c>
      <c r="H19" s="36">
        <f t="shared" si="5"/>
        <v>0</v>
      </c>
      <c r="I19" s="36">
        <f t="shared" si="5"/>
        <v>0</v>
      </c>
      <c r="J19" s="36">
        <f t="shared" si="5"/>
        <v>0</v>
      </c>
      <c r="K19" s="36">
        <f t="shared" si="5"/>
        <v>0</v>
      </c>
      <c r="L19" s="36">
        <f t="shared" si="5"/>
        <v>0</v>
      </c>
      <c r="M19" s="36">
        <f t="shared" si="5"/>
        <v>0</v>
      </c>
      <c r="N19" s="36">
        <f t="shared" si="5"/>
        <v>0</v>
      </c>
      <c r="O19" s="36">
        <f t="shared" si="5"/>
        <v>0</v>
      </c>
      <c r="P19" s="9"/>
    </row>
    <row r="20" spans="1:16" x14ac:dyDescent="0.25">
      <c r="A20" s="9"/>
      <c r="B20" s="30" t="s">
        <v>27</v>
      </c>
      <c r="C20" s="19"/>
      <c r="D20" s="32">
        <v>21090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2">
        <f>SUM(D20:O20)</f>
        <v>21090</v>
      </c>
    </row>
    <row r="21" spans="1:16" x14ac:dyDescent="0.25">
      <c r="A21" s="9"/>
      <c r="B21" s="31" t="s">
        <v>28</v>
      </c>
      <c r="C21" s="10"/>
      <c r="D21" s="16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8">
        <f t="shared" ref="P21" si="6">SUM(D21:O21)</f>
        <v>0</v>
      </c>
    </row>
    <row r="22" spans="1:16" x14ac:dyDescent="0.25">
      <c r="A22" s="9"/>
      <c r="B22" s="26" t="s">
        <v>12</v>
      </c>
      <c r="C22" s="27"/>
      <c r="D22" s="28">
        <f>SUM(D20)-SUM(D21)</f>
        <v>21090</v>
      </c>
      <c r="E22" s="29">
        <f t="shared" ref="E22:P22" si="7">SUM(E20)-SUM(E21)</f>
        <v>0</v>
      </c>
      <c r="F22" s="29">
        <f t="shared" si="7"/>
        <v>0</v>
      </c>
      <c r="G22" s="29">
        <f t="shared" si="7"/>
        <v>0</v>
      </c>
      <c r="H22" s="29">
        <f t="shared" si="7"/>
        <v>0</v>
      </c>
      <c r="I22" s="29">
        <f t="shared" si="7"/>
        <v>0</v>
      </c>
      <c r="J22" s="29">
        <f t="shared" si="7"/>
        <v>0</v>
      </c>
      <c r="K22" s="29">
        <f t="shared" si="7"/>
        <v>0</v>
      </c>
      <c r="L22" s="29">
        <f t="shared" si="7"/>
        <v>0</v>
      </c>
      <c r="M22" s="29">
        <f t="shared" si="7"/>
        <v>0</v>
      </c>
      <c r="N22" s="29">
        <f t="shared" si="7"/>
        <v>0</v>
      </c>
      <c r="O22" s="29">
        <f t="shared" si="7"/>
        <v>0</v>
      </c>
      <c r="P22" s="29">
        <f t="shared" si="7"/>
        <v>21090</v>
      </c>
    </row>
    <row r="23" spans="1:16" x14ac:dyDescent="0.25">
      <c r="A23" s="34" t="s">
        <v>29</v>
      </c>
      <c r="B23" s="35"/>
      <c r="C23" s="9"/>
      <c r="D23" s="36">
        <f t="shared" ref="D23:O23" si="8">SUM(D22)/SUM($D$22:$O$22)</f>
        <v>1</v>
      </c>
      <c r="E23" s="36">
        <f t="shared" si="8"/>
        <v>0</v>
      </c>
      <c r="F23" s="36">
        <f t="shared" si="8"/>
        <v>0</v>
      </c>
      <c r="G23" s="36">
        <f t="shared" si="8"/>
        <v>0</v>
      </c>
      <c r="H23" s="36">
        <f t="shared" si="8"/>
        <v>0</v>
      </c>
      <c r="I23" s="36">
        <f t="shared" si="8"/>
        <v>0</v>
      </c>
      <c r="J23" s="36">
        <f t="shared" si="8"/>
        <v>0</v>
      </c>
      <c r="K23" s="36">
        <f t="shared" si="8"/>
        <v>0</v>
      </c>
      <c r="L23" s="36">
        <f t="shared" si="8"/>
        <v>0</v>
      </c>
      <c r="M23" s="36">
        <f t="shared" si="8"/>
        <v>0</v>
      </c>
      <c r="N23" s="36">
        <f t="shared" si="8"/>
        <v>0</v>
      </c>
      <c r="O23" s="36">
        <f t="shared" si="8"/>
        <v>0</v>
      </c>
      <c r="P23" s="9"/>
    </row>
    <row r="24" spans="1:16" x14ac:dyDescent="0.25">
      <c r="A24" s="9"/>
      <c r="B24" s="30" t="s">
        <v>13</v>
      </c>
      <c r="C24" s="19"/>
      <c r="D24" s="20">
        <v>600500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2">
        <f>SUM(D24:O24)</f>
        <v>600500</v>
      </c>
    </row>
    <row r="25" spans="1:16" x14ac:dyDescent="0.25">
      <c r="A25" s="9"/>
      <c r="B25" s="31" t="s">
        <v>14</v>
      </c>
      <c r="C25" s="10"/>
      <c r="D25" s="16">
        <v>550478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f t="shared" ref="P25" si="9">SUM(D25:O25)</f>
        <v>550478</v>
      </c>
    </row>
    <row r="26" spans="1:16" x14ac:dyDescent="0.25">
      <c r="A26" s="9"/>
      <c r="B26" s="26" t="s">
        <v>30</v>
      </c>
      <c r="C26" s="27"/>
      <c r="D26" s="28">
        <f>SUM(D24:D25)</f>
        <v>1150978</v>
      </c>
      <c r="E26" s="29">
        <f t="shared" ref="E26:P26" si="10">SUM(E24:E25)</f>
        <v>0</v>
      </c>
      <c r="F26" s="29">
        <f t="shared" si="10"/>
        <v>0</v>
      </c>
      <c r="G26" s="29">
        <f t="shared" si="10"/>
        <v>0</v>
      </c>
      <c r="H26" s="29">
        <f t="shared" si="10"/>
        <v>0</v>
      </c>
      <c r="I26" s="29">
        <f t="shared" si="10"/>
        <v>0</v>
      </c>
      <c r="J26" s="29">
        <f t="shared" si="10"/>
        <v>0</v>
      </c>
      <c r="K26" s="29">
        <f t="shared" si="10"/>
        <v>0</v>
      </c>
      <c r="L26" s="29">
        <f t="shared" si="10"/>
        <v>0</v>
      </c>
      <c r="M26" s="29">
        <f t="shared" si="10"/>
        <v>0</v>
      </c>
      <c r="N26" s="29">
        <f t="shared" si="10"/>
        <v>0</v>
      </c>
      <c r="O26" s="29">
        <f t="shared" si="10"/>
        <v>0</v>
      </c>
      <c r="P26" s="29">
        <f t="shared" si="10"/>
        <v>1150978</v>
      </c>
    </row>
    <row r="27" spans="1:16" x14ac:dyDescent="0.25">
      <c r="D27" s="36">
        <f t="shared" ref="D27:O27" si="11">SUM(D26)/SUM($D$26:$O$26)</f>
        <v>1</v>
      </c>
      <c r="E27" s="36">
        <f t="shared" si="11"/>
        <v>0</v>
      </c>
      <c r="F27" s="36">
        <f t="shared" si="11"/>
        <v>0</v>
      </c>
      <c r="G27" s="36">
        <f t="shared" si="11"/>
        <v>0</v>
      </c>
      <c r="H27" s="36">
        <f t="shared" si="11"/>
        <v>0</v>
      </c>
      <c r="I27" s="36">
        <f t="shared" si="11"/>
        <v>0</v>
      </c>
      <c r="J27" s="36">
        <f t="shared" si="11"/>
        <v>0</v>
      </c>
      <c r="K27" s="36">
        <f t="shared" si="11"/>
        <v>0</v>
      </c>
      <c r="L27" s="36">
        <f t="shared" si="11"/>
        <v>0</v>
      </c>
      <c r="M27" s="36">
        <f t="shared" si="11"/>
        <v>0</v>
      </c>
      <c r="N27" s="36">
        <f t="shared" si="11"/>
        <v>0</v>
      </c>
      <c r="O27" s="36">
        <f t="shared" si="11"/>
        <v>0</v>
      </c>
    </row>
  </sheetData>
  <mergeCells count="4">
    <mergeCell ref="A1:D1"/>
    <mergeCell ref="A2:P2"/>
    <mergeCell ref="A3:P3"/>
    <mergeCell ref="A4:P4"/>
  </mergeCells>
  <conditionalFormatting sqref="D8:P13">
    <cfRule type="cellIs" dxfId="8" priority="15" operator="lessThan">
      <formula>0</formula>
    </cfRule>
  </conditionalFormatting>
  <conditionalFormatting sqref="D14:P14">
    <cfRule type="cellIs" dxfId="7" priority="14" operator="lessThan">
      <formula>0</formula>
    </cfRule>
  </conditionalFormatting>
  <conditionalFormatting sqref="D15:P17">
    <cfRule type="cellIs" dxfId="6" priority="7" operator="lessThan">
      <formula>0</formula>
    </cfRule>
  </conditionalFormatting>
  <conditionalFormatting sqref="D18:P18">
    <cfRule type="cellIs" dxfId="5" priority="6" operator="lessThan">
      <formula>0</formula>
    </cfRule>
  </conditionalFormatting>
  <conditionalFormatting sqref="D20:P21 P19">
    <cfRule type="cellIs" dxfId="4" priority="5" operator="lessThan">
      <formula>0</formula>
    </cfRule>
  </conditionalFormatting>
  <conditionalFormatting sqref="D22:P22">
    <cfRule type="cellIs" dxfId="3" priority="4" operator="lessThan">
      <formula>0</formula>
    </cfRule>
  </conditionalFormatting>
  <conditionalFormatting sqref="D24:P25 P23">
    <cfRule type="cellIs" dxfId="2" priority="3" operator="lessThan">
      <formula>0</formula>
    </cfRule>
  </conditionalFormatting>
  <conditionalFormatting sqref="D26:P26">
    <cfRule type="cellIs" dxfId="1" priority="2" operator="lessThan">
      <formula>0</formula>
    </cfRule>
  </conditionalFormatting>
  <conditionalFormatting sqref="D27:O27 D23:O23 D19:O1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24A2-C49A-462E-B560-8495EB28C907}">
  <dimension ref="A1:P17"/>
  <sheetViews>
    <sheetView showGridLines="0" workbookViewId="0">
      <selection activeCell="D22" sqref="D22"/>
    </sheetView>
  </sheetViews>
  <sheetFormatPr defaultRowHeight="15" x14ac:dyDescent="0.25"/>
  <cols>
    <col min="1" max="1" width="32.42578125" style="1" bestFit="1" customWidth="1"/>
    <col min="2" max="4" width="23.7109375" style="1" customWidth="1"/>
    <col min="5" max="16384" width="9.140625" style="1"/>
  </cols>
  <sheetData>
    <row r="1" spans="1:16" s="5" customFormat="1" ht="48.75" customHeight="1" thickBot="1" x14ac:dyDescent="0.3">
      <c r="A1" s="39" t="s">
        <v>16</v>
      </c>
      <c r="B1" s="39"/>
      <c r="C1" s="39"/>
      <c r="D1" s="39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</row>
    <row r="2" spans="1:16" s="5" customFormat="1" ht="15.75" thickTop="1" x14ac:dyDescent="0.25">
      <c r="A2" s="40" t="s">
        <v>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s="5" customFormat="1" x14ac:dyDescent="0.25">
      <c r="A3" s="40" t="s">
        <v>15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s="5" customFormat="1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6" spans="1:16" ht="54" customHeight="1" x14ac:dyDescent="0.25">
      <c r="A6" s="41" t="str">
        <f>'Cash Flow'!B14</f>
        <v>Net Cash From Operations</v>
      </c>
      <c r="B6" s="42"/>
    </row>
    <row r="7" spans="1:16" ht="24.75" customHeight="1" thickBot="1" x14ac:dyDescent="0.3">
      <c r="A7" s="43">
        <f>VLOOKUP(A6,'Cash Flow'!B:P,15,FALSE)</f>
        <v>647600</v>
      </c>
      <c r="B7" s="44"/>
    </row>
    <row r="8" spans="1:16" ht="15" customHeight="1" thickTop="1" x14ac:dyDescent="0.25">
      <c r="A8" s="6"/>
      <c r="B8" s="6"/>
    </row>
    <row r="9" spans="1:16" ht="54" customHeight="1" x14ac:dyDescent="0.25">
      <c r="A9" s="41" t="str">
        <f>'Cash Flow'!B18</f>
        <v>Net Cash From Investments</v>
      </c>
      <c r="B9" s="42"/>
    </row>
    <row r="10" spans="1:16" ht="24" customHeight="1" thickBot="1" x14ac:dyDescent="0.3">
      <c r="A10" s="43">
        <f>VLOOKUP(A9,'Cash Flow'!B:P,15,FALSE)</f>
        <v>54000</v>
      </c>
      <c r="B10" s="44"/>
    </row>
    <row r="11" spans="1:16" ht="15.75" thickTop="1" x14ac:dyDescent="0.25">
      <c r="A11" s="6"/>
      <c r="B11" s="6"/>
    </row>
    <row r="12" spans="1:16" ht="54" customHeight="1" x14ac:dyDescent="0.25">
      <c r="A12" s="41" t="str">
        <f>'Cash Flow'!B22</f>
        <v>Net Cash From Finances</v>
      </c>
      <c r="B12" s="42"/>
    </row>
    <row r="13" spans="1:16" ht="19.5" thickBot="1" x14ac:dyDescent="0.3">
      <c r="A13" s="43">
        <f>VLOOKUP(A12,'Cash Flow'!B:P,15,FALSE)</f>
        <v>21090</v>
      </c>
      <c r="B13" s="44"/>
    </row>
    <row r="14" spans="1:16" ht="15.75" thickTop="1" x14ac:dyDescent="0.25">
      <c r="A14" s="6"/>
      <c r="B14" s="6"/>
    </row>
    <row r="15" spans="1:16" ht="54" customHeight="1" x14ac:dyDescent="0.25">
      <c r="A15" s="41" t="str">
        <f>'Cash Flow'!B26</f>
        <v>Closing Cash Balance</v>
      </c>
      <c r="B15" s="42"/>
    </row>
    <row r="16" spans="1:16" ht="19.5" thickBot="1" x14ac:dyDescent="0.3">
      <c r="A16" s="43">
        <f>VLOOKUP(A15,'Cash Flow'!B:P,15,FALSE)</f>
        <v>1150978</v>
      </c>
      <c r="B16" s="44"/>
    </row>
    <row r="17" ht="15.75" thickTop="1" x14ac:dyDescent="0.25"/>
  </sheetData>
  <mergeCells count="12">
    <mergeCell ref="A7:B7"/>
    <mergeCell ref="A1:D1"/>
    <mergeCell ref="A2:P2"/>
    <mergeCell ref="A3:P3"/>
    <mergeCell ref="A4:P4"/>
    <mergeCell ref="A6:B6"/>
    <mergeCell ref="A15:B15"/>
    <mergeCell ref="A16:B16"/>
    <mergeCell ref="A13:B13"/>
    <mergeCell ref="A9:B9"/>
    <mergeCell ref="A10:B10"/>
    <mergeCell ref="A12:B1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118C-4A54-4053-9217-E99C62997F46}">
  <dimension ref="A1:Z1000"/>
  <sheetViews>
    <sheetView showGridLines="0" workbookViewId="0">
      <selection activeCell="V7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F2949F49-EA56-4884-84B3-9C9A09B7CEB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</vt:lpstr>
      <vt:lpstr>Dashboard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2022-10-03T00:54:04Z</cp:lastPrinted>
  <dcterms:created xsi:type="dcterms:W3CDTF">2022-09-28T02:04:54Z</dcterms:created>
  <dcterms:modified xsi:type="dcterms:W3CDTF">2022-10-03T00:54:14Z</dcterms:modified>
</cp:coreProperties>
</file>