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HEALTH,CHART AND LOG\"/>
    </mc:Choice>
  </mc:AlternateContent>
  <bookViews>
    <workbookView xWindow="0" yWindow="0" windowWidth="28800" windowHeight="12210" tabRatio="554" activeTab="1"/>
  </bookViews>
  <sheets>
    <sheet name="lbs" sheetId="10" r:id="rId1"/>
    <sheet name="kg" sheetId="11" r:id="rId2"/>
  </sheets>
  <definedNames>
    <definedName name="_xlnm.Print_Area" localSheetId="1">kg!$A$1:$J$117</definedName>
    <definedName name="_xlnm.Print_Area" localSheetId="0">lbs!$A$1:$J$117</definedName>
    <definedName name="valuevx">42.314159</definedName>
    <definedName name="vertex42_copyright" hidden="1">"© 2009-2015 Vertex42 LLC"</definedName>
    <definedName name="vertex42_id" hidden="1">"weight-loss-chart.xlsx"</definedName>
    <definedName name="vertex42_title" hidden="1">"Weight Loss Chart"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1" l="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28" i="11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28" i="10"/>
  <c r="F5" i="10" l="1"/>
  <c r="F5" i="11" l="1"/>
  <c r="C28" i="10"/>
  <c r="F28" i="10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D16" i="11"/>
  <c r="D15" i="11"/>
  <c r="D14" i="11"/>
  <c r="F28" i="11"/>
  <c r="F6" i="11"/>
  <c r="C6" i="11"/>
  <c r="C10" i="11"/>
  <c r="B14" i="11"/>
  <c r="B15" i="11"/>
  <c r="B16" i="11"/>
  <c r="C28" i="11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B16" i="10"/>
  <c r="B15" i="10"/>
  <c r="B14" i="10"/>
  <c r="D14" i="10"/>
  <c r="D15" i="10"/>
  <c r="D16" i="10"/>
  <c r="C10" i="10"/>
  <c r="C6" i="10"/>
  <c r="F6" i="10"/>
  <c r="C29" i="10" l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C80" i="10" s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C101" i="10" s="1"/>
  <c r="C102" i="10" s="1"/>
  <c r="C103" i="10" s="1"/>
  <c r="C104" i="10" s="1"/>
  <c r="C105" i="10" s="1"/>
  <c r="C106" i="10" s="1"/>
  <c r="C107" i="10" s="1"/>
  <c r="C108" i="10" s="1"/>
  <c r="C109" i="10" s="1"/>
  <c r="C110" i="10" s="1"/>
  <c r="C111" i="10" s="1"/>
  <c r="C112" i="10" s="1"/>
  <c r="C113" i="10" s="1"/>
  <c r="C114" i="10" s="1"/>
  <c r="C115" i="10" s="1"/>
  <c r="C116" i="10" s="1"/>
  <c r="C117" i="10" s="1"/>
  <c r="G28" i="10"/>
  <c r="G30" i="10"/>
  <c r="G29" i="10"/>
  <c r="H28" i="10"/>
  <c r="H29" i="10"/>
  <c r="C29" i="1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C67" i="11" s="1"/>
  <c r="C68" i="11" s="1"/>
  <c r="C69" i="11" s="1"/>
  <c r="C70" i="11" s="1"/>
  <c r="C71" i="11" s="1"/>
  <c r="C72" i="11" s="1"/>
  <c r="C73" i="11" s="1"/>
  <c r="C74" i="11" s="1"/>
  <c r="C75" i="11" s="1"/>
  <c r="C76" i="11" s="1"/>
  <c r="C77" i="11" s="1"/>
  <c r="C78" i="11" s="1"/>
  <c r="C79" i="11" s="1"/>
  <c r="C80" i="11" s="1"/>
  <c r="C81" i="11" s="1"/>
  <c r="C82" i="11" s="1"/>
  <c r="C83" i="11" s="1"/>
  <c r="C84" i="11" s="1"/>
  <c r="C85" i="11" s="1"/>
  <c r="C86" i="11" s="1"/>
  <c r="C87" i="11" s="1"/>
  <c r="C88" i="11" s="1"/>
  <c r="C89" i="11" s="1"/>
  <c r="C90" i="11" s="1"/>
  <c r="C91" i="11" s="1"/>
  <c r="C92" i="11" s="1"/>
  <c r="C93" i="11" s="1"/>
  <c r="C94" i="11" s="1"/>
  <c r="C95" i="11" s="1"/>
  <c r="C96" i="11" s="1"/>
  <c r="C97" i="11" s="1"/>
  <c r="C98" i="11" s="1"/>
  <c r="C99" i="11" s="1"/>
  <c r="C100" i="11" s="1"/>
  <c r="C101" i="11" s="1"/>
  <c r="C102" i="11" s="1"/>
  <c r="C103" i="11" s="1"/>
  <c r="C104" i="11" s="1"/>
  <c r="C105" i="11" s="1"/>
  <c r="C106" i="11" s="1"/>
  <c r="C107" i="11" s="1"/>
  <c r="C108" i="11" s="1"/>
  <c r="C109" i="11" s="1"/>
  <c r="C110" i="11" s="1"/>
  <c r="C111" i="11" s="1"/>
  <c r="C112" i="11" s="1"/>
  <c r="C113" i="11" s="1"/>
  <c r="C114" i="11" s="1"/>
  <c r="C115" i="11" s="1"/>
  <c r="C116" i="11" s="1"/>
  <c r="C117" i="11" s="1"/>
  <c r="H28" i="11"/>
  <c r="G28" i="11"/>
  <c r="C11" i="11" l="1"/>
  <c r="H30" i="10"/>
  <c r="H29" i="11"/>
  <c r="G29" i="11"/>
  <c r="G31" i="10" l="1"/>
  <c r="H31" i="10"/>
  <c r="G30" i="11"/>
  <c r="H30" i="11"/>
  <c r="H32" i="10" l="1"/>
  <c r="G32" i="10"/>
  <c r="G31" i="11"/>
  <c r="H31" i="11"/>
  <c r="G33" i="10" l="1"/>
  <c r="H33" i="10"/>
  <c r="G32" i="11"/>
  <c r="H32" i="11"/>
  <c r="H34" i="10" l="1"/>
  <c r="G34" i="10"/>
  <c r="H33" i="11"/>
  <c r="G33" i="11"/>
  <c r="H35" i="10" l="1"/>
  <c r="G35" i="10"/>
  <c r="G34" i="11"/>
  <c r="H34" i="11"/>
  <c r="H36" i="10" l="1"/>
  <c r="G36" i="10"/>
  <c r="G35" i="11"/>
  <c r="H35" i="11"/>
  <c r="G37" i="10" l="1"/>
  <c r="H37" i="10"/>
  <c r="G36" i="11"/>
  <c r="H36" i="11"/>
  <c r="G38" i="10" l="1"/>
  <c r="H38" i="10"/>
  <c r="H37" i="11"/>
  <c r="G37" i="11"/>
  <c r="H39" i="10" l="1"/>
  <c r="G39" i="10"/>
  <c r="G38" i="11"/>
  <c r="H38" i="11"/>
  <c r="H40" i="10" l="1"/>
  <c r="G40" i="10"/>
  <c r="G39" i="11"/>
  <c r="H39" i="11"/>
  <c r="G41" i="10" l="1"/>
  <c r="H41" i="10"/>
  <c r="G40" i="11"/>
  <c r="H40" i="11"/>
  <c r="G42" i="10" l="1"/>
  <c r="H42" i="10"/>
  <c r="H41" i="11"/>
  <c r="G41" i="11"/>
  <c r="G43" i="10" l="1"/>
  <c r="H43" i="10"/>
  <c r="G42" i="11"/>
  <c r="H42" i="11"/>
  <c r="G44" i="10" l="1"/>
  <c r="H44" i="10"/>
  <c r="G43" i="11"/>
  <c r="H43" i="11"/>
  <c r="C11" i="10" l="1"/>
  <c r="G45" i="10"/>
  <c r="H45" i="10"/>
  <c r="G44" i="11"/>
  <c r="H44" i="11"/>
  <c r="H46" i="10" l="1"/>
  <c r="G46" i="10"/>
  <c r="H45" i="11"/>
  <c r="G45" i="11"/>
  <c r="G47" i="10" l="1"/>
  <c r="H47" i="10"/>
  <c r="G46" i="11"/>
  <c r="H46" i="11"/>
  <c r="H48" i="10" l="1"/>
  <c r="G48" i="10"/>
  <c r="G47" i="11"/>
  <c r="H47" i="11"/>
  <c r="H49" i="10" l="1"/>
  <c r="G49" i="10"/>
  <c r="G48" i="11"/>
  <c r="H48" i="11"/>
  <c r="H50" i="10" l="1"/>
  <c r="G50" i="10"/>
  <c r="H49" i="11"/>
  <c r="G49" i="11"/>
  <c r="H51" i="10" l="1"/>
  <c r="G51" i="10"/>
  <c r="G50" i="11"/>
  <c r="H50" i="11"/>
  <c r="H52" i="10" l="1"/>
  <c r="G52" i="10"/>
  <c r="G51" i="11"/>
  <c r="H51" i="11"/>
  <c r="H53" i="10" l="1"/>
  <c r="G53" i="10"/>
  <c r="G52" i="11"/>
  <c r="H52" i="11"/>
  <c r="G54" i="10" l="1"/>
  <c r="H54" i="10"/>
  <c r="H53" i="11"/>
  <c r="G53" i="11"/>
  <c r="H55" i="10" l="1"/>
  <c r="G55" i="10"/>
  <c r="G54" i="11"/>
  <c r="H54" i="11"/>
  <c r="G56" i="10" l="1"/>
  <c r="H56" i="10"/>
  <c r="H55" i="11"/>
  <c r="G55" i="11"/>
  <c r="H57" i="10" l="1"/>
  <c r="G57" i="10"/>
  <c r="G56" i="11"/>
  <c r="H56" i="11"/>
  <c r="G58" i="10" l="1"/>
  <c r="H58" i="10"/>
  <c r="H57" i="11"/>
  <c r="G57" i="11"/>
  <c r="G59" i="10" l="1"/>
  <c r="H59" i="10"/>
  <c r="G58" i="11"/>
  <c r="H58" i="11"/>
  <c r="H60" i="10" l="1"/>
  <c r="G60" i="10"/>
  <c r="H59" i="11"/>
  <c r="G59" i="11"/>
  <c r="G61" i="10" l="1"/>
  <c r="H61" i="10"/>
  <c r="G60" i="11"/>
  <c r="H60" i="11"/>
  <c r="H62" i="10" l="1"/>
  <c r="G62" i="10"/>
  <c r="H61" i="11"/>
  <c r="G61" i="11"/>
  <c r="G63" i="10" l="1"/>
  <c r="H63" i="10"/>
  <c r="G62" i="11"/>
  <c r="H62" i="11"/>
  <c r="H64" i="10" l="1"/>
  <c r="G64" i="10"/>
  <c r="H63" i="11"/>
  <c r="G63" i="11"/>
  <c r="G65" i="10" l="1"/>
  <c r="H65" i="10"/>
  <c r="G64" i="11"/>
  <c r="H64" i="11"/>
  <c r="G66" i="10" l="1"/>
  <c r="H66" i="10"/>
  <c r="H65" i="11"/>
  <c r="G65" i="11"/>
  <c r="H67" i="10" l="1"/>
  <c r="G67" i="10"/>
  <c r="G66" i="11"/>
  <c r="H66" i="11"/>
  <c r="H68" i="10" l="1"/>
  <c r="G68" i="10"/>
  <c r="H67" i="11"/>
  <c r="G67" i="11"/>
  <c r="G69" i="10" l="1"/>
  <c r="H69" i="10"/>
  <c r="G68" i="11"/>
  <c r="H68" i="11"/>
  <c r="H70" i="10" l="1"/>
  <c r="G70" i="10"/>
  <c r="H69" i="11"/>
  <c r="G69" i="11"/>
  <c r="H71" i="10" l="1"/>
  <c r="G71" i="10"/>
  <c r="G70" i="11"/>
  <c r="H70" i="11"/>
  <c r="G72" i="10" l="1"/>
  <c r="H72" i="10"/>
  <c r="H71" i="11"/>
  <c r="G71" i="11"/>
  <c r="G73" i="10" l="1"/>
  <c r="H73" i="10"/>
  <c r="G72" i="11"/>
  <c r="H72" i="11"/>
  <c r="H74" i="10" l="1"/>
  <c r="G74" i="10"/>
  <c r="H73" i="11"/>
  <c r="G73" i="11"/>
  <c r="G75" i="10" l="1"/>
  <c r="H75" i="10"/>
  <c r="G74" i="11"/>
  <c r="H74" i="11"/>
  <c r="G76" i="10" l="1"/>
  <c r="H76" i="10"/>
  <c r="H75" i="11"/>
  <c r="G75" i="11"/>
  <c r="G77" i="10" l="1"/>
  <c r="H77" i="10"/>
  <c r="G76" i="11"/>
  <c r="H76" i="11"/>
  <c r="G78" i="10" l="1"/>
  <c r="H78" i="10"/>
  <c r="H77" i="11"/>
  <c r="G77" i="11"/>
  <c r="H79" i="10" l="1"/>
  <c r="G79" i="10"/>
  <c r="G78" i="11"/>
  <c r="H78" i="11"/>
  <c r="G80" i="10" l="1"/>
  <c r="H80" i="10"/>
  <c r="H79" i="11"/>
  <c r="G79" i="11"/>
  <c r="G81" i="10" l="1"/>
  <c r="H81" i="10"/>
  <c r="G80" i="11"/>
  <c r="H80" i="11"/>
  <c r="H82" i="10" l="1"/>
  <c r="G82" i="10"/>
  <c r="H81" i="11"/>
  <c r="G81" i="11"/>
  <c r="H83" i="10" l="1"/>
  <c r="G83" i="10"/>
  <c r="G82" i="11"/>
  <c r="H82" i="11"/>
  <c r="H84" i="10" l="1"/>
  <c r="G84" i="10"/>
  <c r="H83" i="11"/>
  <c r="G83" i="11"/>
  <c r="G85" i="10" l="1"/>
  <c r="H85" i="10"/>
  <c r="G84" i="11"/>
  <c r="H84" i="11"/>
  <c r="H86" i="10" l="1"/>
  <c r="G86" i="10"/>
  <c r="H85" i="11"/>
  <c r="G85" i="11"/>
  <c r="G87" i="10" l="1"/>
  <c r="H87" i="10"/>
  <c r="G86" i="11"/>
  <c r="H86" i="11"/>
  <c r="G88" i="10" l="1"/>
  <c r="H88" i="10"/>
  <c r="H87" i="11"/>
  <c r="G87" i="11"/>
  <c r="G89" i="10" l="1"/>
  <c r="H89" i="10"/>
  <c r="G88" i="11"/>
  <c r="H88" i="11"/>
  <c r="G90" i="10" l="1"/>
  <c r="H90" i="10"/>
  <c r="H89" i="11"/>
  <c r="G89" i="11"/>
  <c r="H91" i="10" l="1"/>
  <c r="G91" i="10"/>
  <c r="G90" i="11"/>
  <c r="H90" i="11"/>
  <c r="G92" i="10" l="1"/>
  <c r="H92" i="10"/>
  <c r="H91" i="11"/>
  <c r="G91" i="11"/>
  <c r="G93" i="10" l="1"/>
  <c r="H93" i="10"/>
  <c r="G92" i="11"/>
  <c r="H92" i="11"/>
  <c r="H94" i="10" l="1"/>
  <c r="G94" i="10"/>
  <c r="H93" i="11"/>
  <c r="G93" i="11"/>
  <c r="G95" i="10" l="1"/>
  <c r="H95" i="10"/>
  <c r="G94" i="11"/>
  <c r="H94" i="11"/>
  <c r="H96" i="10" l="1"/>
  <c r="G96" i="10"/>
  <c r="H95" i="11"/>
  <c r="G95" i="11"/>
  <c r="H97" i="10" l="1"/>
  <c r="G97" i="10"/>
  <c r="G96" i="11"/>
  <c r="H96" i="11"/>
  <c r="G98" i="10" l="1"/>
  <c r="H98" i="10"/>
  <c r="H97" i="11"/>
  <c r="G97" i="11"/>
  <c r="G99" i="10" l="1"/>
  <c r="H99" i="10"/>
  <c r="G98" i="11"/>
  <c r="H98" i="11"/>
  <c r="H100" i="10" l="1"/>
  <c r="G100" i="10"/>
  <c r="H99" i="11"/>
  <c r="G99" i="11"/>
  <c r="G101" i="10" l="1"/>
  <c r="H101" i="10"/>
  <c r="G100" i="11"/>
  <c r="H100" i="11"/>
  <c r="H102" i="10" l="1"/>
  <c r="G102" i="10"/>
  <c r="H101" i="11"/>
  <c r="G101" i="11"/>
  <c r="H103" i="10" l="1"/>
  <c r="G103" i="10"/>
  <c r="G102" i="11"/>
  <c r="H102" i="11"/>
  <c r="G104" i="10" l="1"/>
  <c r="H104" i="10"/>
  <c r="H103" i="11"/>
  <c r="G103" i="11"/>
  <c r="H105" i="10" l="1"/>
  <c r="G105" i="10"/>
  <c r="G104" i="11"/>
  <c r="H104" i="11"/>
  <c r="G106" i="10" l="1"/>
  <c r="H106" i="10"/>
  <c r="H105" i="11"/>
  <c r="G105" i="11"/>
  <c r="H107" i="10" l="1"/>
  <c r="G107" i="10"/>
  <c r="G106" i="11"/>
  <c r="H106" i="11"/>
  <c r="H108" i="10" l="1"/>
  <c r="G108" i="10"/>
  <c r="H107" i="11"/>
  <c r="G107" i="11"/>
  <c r="G109" i="10" l="1"/>
  <c r="H109" i="10"/>
  <c r="G108" i="11"/>
  <c r="H108" i="11"/>
  <c r="G110" i="10" l="1"/>
  <c r="H110" i="10"/>
  <c r="H109" i="11"/>
  <c r="G109" i="11"/>
  <c r="H111" i="10" l="1"/>
  <c r="G111" i="10"/>
  <c r="G110" i="11"/>
  <c r="H110" i="11"/>
  <c r="G112" i="10" l="1"/>
  <c r="H112" i="10"/>
  <c r="H111" i="11"/>
  <c r="G111" i="11"/>
  <c r="G113" i="10" l="1"/>
  <c r="H113" i="10"/>
  <c r="G112" i="11"/>
  <c r="H112" i="11"/>
  <c r="H114" i="10" l="1"/>
  <c r="G114" i="10"/>
  <c r="H113" i="11"/>
  <c r="G113" i="11"/>
  <c r="G115" i="10" l="1"/>
  <c r="H115" i="10"/>
  <c r="G114" i="11"/>
  <c r="H114" i="11"/>
  <c r="H116" i="10" l="1"/>
  <c r="G116" i="10"/>
  <c r="H115" i="11"/>
  <c r="G115" i="11"/>
  <c r="H117" i="10" l="1"/>
  <c r="G117" i="10"/>
  <c r="G116" i="11"/>
  <c r="H116" i="11"/>
  <c r="H117" i="11" l="1"/>
  <c r="G117" i="11"/>
</calcChain>
</file>

<file path=xl/sharedStrings.xml><?xml version="1.0" encoding="utf-8"?>
<sst xmlns="http://schemas.openxmlformats.org/spreadsheetml/2006/main" count="55" uniqueCount="36">
  <si>
    <t>Start Date:</t>
  </si>
  <si>
    <t>Weight</t>
  </si>
  <si>
    <t>Date</t>
  </si>
  <si>
    <t>Weight Loss Chart</t>
  </si>
  <si>
    <t>Goal Weight:</t>
  </si>
  <si>
    <t>Goal Date:</t>
  </si>
  <si>
    <t>Height (ft)</t>
  </si>
  <si>
    <t>Height (in)</t>
  </si>
  <si>
    <t>BMI</t>
  </si>
  <si>
    <t>Start BMI:</t>
  </si>
  <si>
    <t>Goal BMI:</t>
  </si>
  <si>
    <t>Chart Settings</t>
  </si>
  <si>
    <t>Start Date</t>
  </si>
  <si>
    <t>End Date</t>
  </si>
  <si>
    <t>BMI Values</t>
  </si>
  <si>
    <t>+/-</t>
  </si>
  <si>
    <t xml:space="preserve">BMI </t>
  </si>
  <si>
    <t>1 lb/wk</t>
  </si>
  <si>
    <t>2 lb/wk</t>
  </si>
  <si>
    <t>Start Weight (lbs):</t>
  </si>
  <si>
    <t>Start Weight (kg):</t>
  </si>
  <si>
    <t>Height (cm)</t>
  </si>
  <si>
    <t>½ kg/wk</t>
  </si>
  <si>
    <t>1 kg/wk</t>
  </si>
  <si>
    <t>◄ Delete the sample data in the Weight column</t>
  </si>
  <si>
    <t>To Change the Scale of the Vertical Axis (pounds)</t>
  </si>
  <si>
    <t>1. Right-click on the vertical axis and go to Format Axis</t>
  </si>
  <si>
    <t>2. Edit the Minimum and Maximum values, then click OK</t>
  </si>
  <si>
    <t>◄ Insert new rows ABOVE this one, then copy formulas down (in columns C-F)</t>
  </si>
  <si>
    <r>
      <t xml:space="preserve">◄ </t>
    </r>
    <r>
      <rPr>
        <b/>
        <sz val="9"/>
        <color theme="4"/>
        <rFont val="Arial"/>
        <family val="2"/>
      </rPr>
      <t>1 lb/wk:</t>
    </r>
    <r>
      <rPr>
        <sz val="9"/>
        <color theme="4"/>
        <rFont val="Arial"/>
        <family val="2"/>
      </rPr>
      <t xml:space="preserve"> Appears as dark blue diagonal line in graph</t>
    </r>
  </si>
  <si>
    <r>
      <t xml:space="preserve">◄ </t>
    </r>
    <r>
      <rPr>
        <b/>
        <sz val="9"/>
        <color theme="4"/>
        <rFont val="Arial"/>
        <family val="2"/>
      </rPr>
      <t>2 lb/wk:</t>
    </r>
    <r>
      <rPr>
        <sz val="9"/>
        <color theme="4"/>
        <rFont val="Arial"/>
        <family val="2"/>
      </rPr>
      <t xml:space="preserve"> Appears as light blue diagonal line in graph</t>
    </r>
  </si>
  <si>
    <r>
      <rPr>
        <b/>
        <sz val="10"/>
        <color theme="0"/>
        <rFont val="Arial"/>
        <family val="2"/>
      </rPr>
      <t xml:space="preserve">Weight </t>
    </r>
    <r>
      <rPr>
        <sz val="8"/>
        <color theme="0"/>
        <rFont val="Arial"/>
        <family val="2"/>
      </rPr>
      <t>(lbs)</t>
    </r>
  </si>
  <si>
    <t>Weight Loss Chart (metric)</t>
  </si>
  <si>
    <r>
      <t xml:space="preserve">◄ </t>
    </r>
    <r>
      <rPr>
        <b/>
        <sz val="9"/>
        <color theme="4"/>
        <rFont val="Arial"/>
        <family val="2"/>
      </rPr>
      <t>1/2 kg/wk:</t>
    </r>
    <r>
      <rPr>
        <sz val="9"/>
        <color theme="4"/>
        <rFont val="Arial"/>
        <family val="2"/>
      </rPr>
      <t xml:space="preserve"> Appears as dark blue diagonal line in graph</t>
    </r>
  </si>
  <si>
    <r>
      <t xml:space="preserve">◄ </t>
    </r>
    <r>
      <rPr>
        <b/>
        <sz val="9"/>
        <color theme="4"/>
        <rFont val="Arial"/>
        <family val="2"/>
      </rPr>
      <t>1 kg/wk:</t>
    </r>
    <r>
      <rPr>
        <sz val="9"/>
        <color theme="4"/>
        <rFont val="Arial"/>
        <family val="2"/>
      </rPr>
      <t xml:space="preserve"> Appears as light blue diagonal line in graph</t>
    </r>
  </si>
  <si>
    <r>
      <rPr>
        <b/>
        <sz val="10"/>
        <color theme="0"/>
        <rFont val="Arial"/>
        <family val="2"/>
        <scheme val="minor"/>
      </rPr>
      <t>Weight</t>
    </r>
    <r>
      <rPr>
        <sz val="10"/>
        <color theme="0"/>
        <rFont val="Arial"/>
        <family val="2"/>
        <scheme val="minor"/>
      </rPr>
      <t xml:space="preserve"> </t>
    </r>
    <r>
      <rPr>
        <sz val="8"/>
        <color theme="0"/>
        <rFont val="Arial"/>
        <family val="2"/>
        <scheme val="minor"/>
      </rPr>
      <t>(kg)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</si>
</sst>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;@"/>
    <numFmt numFmtId="165" formatCode="[Red]&quot;▲&quot;* 0.0&quot; &quot;;[Color10]&quot;▼&quot;* \-0.0&quot; &quot;;[Blue]&quot;▬&quot;* 0.0&quot; &quot;"/>
  </numFmts>
  <fonts count="35" x14ac:knownFonts="1">
    <font>
      <sz val="10"/>
      <name val="Trebuchet MS"/>
      <family val="2"/>
    </font>
    <font>
      <sz val="8"/>
      <name val="Arial"/>
      <family val="2"/>
    </font>
    <font>
      <sz val="8"/>
      <name val="Tahoma"/>
      <family val="2"/>
    </font>
    <font>
      <u/>
      <sz val="10"/>
      <color indexed="12"/>
      <name val="Arial"/>
      <family val="2"/>
    </font>
    <font>
      <sz val="9"/>
      <color theme="4"/>
      <name val="Arial"/>
      <family val="2"/>
    </font>
    <font>
      <sz val="10"/>
      <name val="Arial"/>
      <family val="2"/>
    </font>
    <font>
      <b/>
      <sz val="16"/>
      <color indexed="9"/>
      <name val="Arial"/>
      <family val="2"/>
    </font>
    <font>
      <u/>
      <sz val="8"/>
      <color indexed="12"/>
      <name val="Arial"/>
      <family val="2"/>
    </font>
    <font>
      <b/>
      <sz val="8"/>
      <name val="Arial"/>
      <family val="2"/>
    </font>
    <font>
      <b/>
      <sz val="10"/>
      <color theme="4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color theme="0"/>
      <name val="Arial"/>
      <family val="2"/>
    </font>
    <font>
      <b/>
      <sz val="9"/>
      <color theme="4"/>
      <name val="Arial"/>
      <family val="2"/>
    </font>
    <font>
      <b/>
      <sz val="8"/>
      <color theme="0"/>
      <name val="Arial"/>
      <family val="2"/>
    </font>
    <font>
      <u/>
      <sz val="8"/>
      <color indexed="12"/>
      <name val="Arial"/>
      <family val="2"/>
      <scheme val="minor"/>
    </font>
    <font>
      <sz val="8"/>
      <name val="Arial"/>
      <family val="2"/>
      <scheme val="minor"/>
    </font>
    <font>
      <sz val="10"/>
      <name val="Arial"/>
      <family val="2"/>
      <scheme val="minor"/>
    </font>
    <font>
      <b/>
      <sz val="9"/>
      <name val="Arial"/>
      <family val="2"/>
      <scheme val="minor"/>
    </font>
    <font>
      <b/>
      <sz val="9"/>
      <color theme="1" tint="0.34998626667073579"/>
      <name val="Arial"/>
      <family val="2"/>
      <scheme val="minor"/>
    </font>
    <font>
      <b/>
      <sz val="10"/>
      <name val="Arial"/>
      <family val="2"/>
      <scheme val="minor"/>
    </font>
    <font>
      <b/>
      <sz val="10"/>
      <color theme="1" tint="0.34998626667073579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8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sz val="8"/>
      <color theme="0"/>
      <name val="Arial"/>
      <family val="2"/>
      <scheme val="minor"/>
    </font>
    <font>
      <b/>
      <sz val="16"/>
      <color indexed="9"/>
      <name val="Arial"/>
      <family val="2"/>
      <scheme val="minor"/>
    </font>
    <font>
      <b/>
      <sz val="9"/>
      <color theme="1" tint="0.249977111117893"/>
      <name val="Arial"/>
      <family val="2"/>
      <scheme val="minor"/>
    </font>
    <font>
      <b/>
      <sz val="10"/>
      <color theme="1" tint="0.249977111117893"/>
      <name val="Arial"/>
      <family val="2"/>
      <scheme val="minor"/>
    </font>
    <font>
      <sz val="20"/>
      <color indexed="9"/>
      <name val="Arial"/>
      <family val="2"/>
      <scheme val="major"/>
    </font>
    <font>
      <u/>
      <sz val="10"/>
      <color rgb="FF0000FF"/>
      <name val="Arial"/>
      <family val="2"/>
      <scheme val="minor"/>
    </font>
    <font>
      <sz val="9"/>
      <name val="Arial"/>
      <family val="2"/>
    </font>
    <font>
      <sz val="9"/>
      <color theme="4" tint="-0.249977111117893"/>
      <name val="Arial"/>
      <family val="2"/>
    </font>
    <font>
      <sz val="9"/>
      <name val="Arial"/>
      <family val="2"/>
      <scheme val="minor"/>
    </font>
    <font>
      <sz val="9"/>
      <color theme="4" tint="-0.249977111117893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thin">
        <color theme="4" tint="-0.2499465926084170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 applyBorder="1" applyAlignment="1"/>
    <xf numFmtId="0" fontId="4" fillId="0" borderId="0" xfId="0" applyFont="1" applyBorder="1" applyAlignment="1"/>
    <xf numFmtId="0" fontId="5" fillId="0" borderId="0" xfId="0" applyFont="1" applyBorder="1" applyAlignment="1"/>
    <xf numFmtId="0" fontId="7" fillId="5" borderId="0" xfId="1" applyFont="1" applyFill="1" applyBorder="1" applyAlignment="1" applyProtection="1">
      <alignment horizontal="left" vertical="center"/>
    </xf>
    <xf numFmtId="0" fontId="1" fillId="0" borderId="0" xfId="0" applyFont="1" applyBorder="1" applyAlignment="1">
      <alignment horizontal="right"/>
    </xf>
    <xf numFmtId="0" fontId="5" fillId="0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/>
    <xf numFmtId="0" fontId="9" fillId="0" borderId="0" xfId="0" applyFont="1" applyBorder="1" applyAlignment="1"/>
    <xf numFmtId="0" fontId="1" fillId="2" borderId="0" xfId="0" applyFont="1" applyFill="1" applyBorder="1" applyAlignment="1">
      <alignment horizontal="right"/>
    </xf>
    <xf numFmtId="14" fontId="1" fillId="2" borderId="0" xfId="0" applyNumberFormat="1" applyFont="1" applyFill="1" applyBorder="1" applyAlignment="1"/>
    <xf numFmtId="0" fontId="1" fillId="0" borderId="0" xfId="0" applyFont="1" applyFill="1" applyBorder="1" applyAlignment="1"/>
    <xf numFmtId="0" fontId="8" fillId="2" borderId="0" xfId="0" applyFont="1" applyFill="1" applyBorder="1" applyAlignment="1"/>
    <xf numFmtId="0" fontId="1" fillId="0" borderId="1" xfId="0" applyFont="1" applyBorder="1" applyAlignment="1"/>
    <xf numFmtId="2" fontId="1" fillId="2" borderId="0" xfId="0" applyNumberFormat="1" applyFont="1" applyFill="1" applyBorder="1" applyAlignment="1"/>
    <xf numFmtId="2" fontId="5" fillId="0" borderId="0" xfId="0" applyNumberFormat="1" applyFont="1" applyBorder="1" applyAlignment="1"/>
    <xf numFmtId="0" fontId="5" fillId="0" borderId="0" xfId="0" applyFont="1" applyFill="1" applyBorder="1" applyAlignment="1"/>
    <xf numFmtId="164" fontId="5" fillId="6" borderId="0" xfId="0" applyNumberFormat="1" applyFont="1" applyFill="1" applyBorder="1" applyAlignment="1"/>
    <xf numFmtId="0" fontId="5" fillId="6" borderId="0" xfId="0" applyFont="1" applyFill="1" applyBorder="1" applyAlignment="1">
      <alignment horizontal="center"/>
    </xf>
    <xf numFmtId="0" fontId="13" fillId="0" borderId="0" xfId="0" applyFont="1" applyBorder="1" applyAlignment="1"/>
    <xf numFmtId="0" fontId="1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7" fillId="5" borderId="0" xfId="1" applyFont="1" applyFill="1" applyBorder="1" applyAlignment="1" applyProtection="1">
      <alignment horizontal="left" vertical="center" indent="1"/>
    </xf>
    <xf numFmtId="0" fontId="1" fillId="5" borderId="0" xfId="0" applyFont="1" applyFill="1" applyBorder="1" applyAlignment="1">
      <alignment horizontal="right" vertical="center" indent="1"/>
    </xf>
    <xf numFmtId="0" fontId="6" fillId="4" borderId="0" xfId="0" applyFont="1" applyFill="1" applyBorder="1" applyAlignment="1">
      <alignment vertical="center"/>
    </xf>
    <xf numFmtId="164" fontId="5" fillId="0" borderId="4" xfId="0" applyNumberFormat="1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164" fontId="5" fillId="0" borderId="3" xfId="0" applyNumberFormat="1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10" fillId="8" borderId="5" xfId="0" applyFont="1" applyFill="1" applyBorder="1" applyAlignment="1">
      <alignment horizontal="left" vertical="center" indent="1"/>
    </xf>
    <xf numFmtId="0" fontId="14" fillId="8" borderId="5" xfId="0" applyFont="1" applyFill="1" applyBorder="1" applyAlignment="1">
      <alignment horizontal="center" vertical="center"/>
    </xf>
    <xf numFmtId="0" fontId="11" fillId="8" borderId="5" xfId="0" quotePrefix="1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 wrapText="1"/>
    </xf>
    <xf numFmtId="0" fontId="15" fillId="5" borderId="0" xfId="1" applyFont="1" applyFill="1" applyBorder="1" applyAlignment="1" applyProtection="1">
      <alignment horizontal="left" vertical="center" indent="1"/>
    </xf>
    <xf numFmtId="0" fontId="15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Alignment="1">
      <alignment horizontal="right" vertical="center" indent="1"/>
    </xf>
    <xf numFmtId="0" fontId="17" fillId="5" borderId="0" xfId="0" applyFont="1" applyFill="1" applyBorder="1" applyAlignment="1"/>
    <xf numFmtId="0" fontId="17" fillId="5" borderId="0" xfId="0" applyFont="1" applyFill="1" applyBorder="1" applyAlignment="1">
      <alignment vertical="center"/>
    </xf>
    <xf numFmtId="0" fontId="16" fillId="5" borderId="0" xfId="0" applyFont="1" applyFill="1" applyBorder="1" applyAlignment="1">
      <alignment vertical="center"/>
    </xf>
    <xf numFmtId="0" fontId="18" fillId="5" borderId="0" xfId="0" applyFont="1" applyFill="1" applyBorder="1" applyAlignment="1">
      <alignment horizontal="right" vertical="center"/>
    </xf>
    <xf numFmtId="0" fontId="17" fillId="0" borderId="2" xfId="0" applyFont="1" applyFill="1" applyBorder="1" applyAlignment="1">
      <alignment horizontal="center" vertical="center"/>
    </xf>
    <xf numFmtId="0" fontId="19" fillId="5" borderId="0" xfId="0" applyFont="1" applyFill="1" applyBorder="1" applyAlignment="1">
      <alignment horizontal="right" vertical="center"/>
    </xf>
    <xf numFmtId="164" fontId="17" fillId="0" borderId="2" xfId="0" applyNumberFormat="1" applyFont="1" applyFill="1" applyBorder="1" applyAlignment="1">
      <alignment horizontal="center" vertical="center"/>
    </xf>
    <xf numFmtId="0" fontId="17" fillId="5" borderId="0" xfId="0" quotePrefix="1" applyFont="1" applyFill="1" applyBorder="1" applyAlignment="1">
      <alignment vertical="center"/>
    </xf>
    <xf numFmtId="2" fontId="20" fillId="5" borderId="0" xfId="0" applyNumberFormat="1" applyFont="1" applyFill="1" applyBorder="1" applyAlignment="1">
      <alignment horizontal="center" vertical="center"/>
    </xf>
    <xf numFmtId="2" fontId="21" fillId="5" borderId="0" xfId="0" applyNumberFormat="1" applyFont="1" applyFill="1" applyBorder="1" applyAlignment="1">
      <alignment horizontal="center" vertical="center"/>
    </xf>
    <xf numFmtId="0" fontId="22" fillId="8" borderId="5" xfId="0" applyFont="1" applyFill="1" applyBorder="1" applyAlignment="1">
      <alignment horizontal="left" vertical="center" indent="1"/>
    </xf>
    <xf numFmtId="0" fontId="23" fillId="8" borderId="5" xfId="0" applyFont="1" applyFill="1" applyBorder="1" applyAlignment="1">
      <alignment horizontal="center" vertical="center"/>
    </xf>
    <xf numFmtId="0" fontId="24" fillId="8" borderId="5" xfId="0" quotePrefix="1" applyFont="1" applyFill="1" applyBorder="1" applyAlignment="1">
      <alignment horizontal="center" vertical="center"/>
    </xf>
    <xf numFmtId="0" fontId="24" fillId="8" borderId="5" xfId="0" applyFont="1" applyFill="1" applyBorder="1" applyAlignment="1">
      <alignment horizontal="center" vertical="center"/>
    </xf>
    <xf numFmtId="0" fontId="24" fillId="8" borderId="5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left" vertical="center" indent="1"/>
    </xf>
    <xf numFmtId="0" fontId="17" fillId="0" borderId="4" xfId="0" applyFont="1" applyBorder="1" applyAlignment="1">
      <alignment horizontal="left" vertical="center" indent="1"/>
    </xf>
    <xf numFmtId="164" fontId="17" fillId="6" borderId="0" xfId="0" applyNumberFormat="1" applyFont="1" applyFill="1" applyBorder="1" applyAlignment="1"/>
    <xf numFmtId="0" fontId="17" fillId="6" borderId="0" xfId="0" applyFont="1" applyFill="1" applyBorder="1" applyAlignment="1">
      <alignment horizontal="center"/>
    </xf>
    <xf numFmtId="2" fontId="16" fillId="6" borderId="0" xfId="0" applyNumberFormat="1" applyFont="1" applyFill="1" applyBorder="1" applyAlignment="1">
      <alignment horizontal="center"/>
    </xf>
    <xf numFmtId="2" fontId="16" fillId="6" borderId="0" xfId="0" applyNumberFormat="1" applyFont="1" applyFill="1" applyBorder="1" applyAlignment="1"/>
    <xf numFmtId="0" fontId="26" fillId="4" borderId="0" xfId="0" applyFont="1" applyFill="1" applyBorder="1" applyAlignment="1">
      <alignment vertical="center"/>
    </xf>
    <xf numFmtId="0" fontId="27" fillId="5" borderId="0" xfId="0" applyFont="1" applyFill="1" applyBorder="1" applyAlignment="1">
      <alignment horizontal="right" vertical="center"/>
    </xf>
    <xf numFmtId="12" fontId="17" fillId="0" borderId="2" xfId="0" applyNumberFormat="1" applyFont="1" applyFill="1" applyBorder="1" applyAlignment="1">
      <alignment horizontal="center" vertical="center"/>
    </xf>
    <xf numFmtId="2" fontId="28" fillId="5" borderId="0" xfId="0" applyNumberFormat="1" applyFont="1" applyFill="1" applyBorder="1" applyAlignment="1">
      <alignment horizontal="center" vertical="center"/>
    </xf>
    <xf numFmtId="0" fontId="29" fillId="4" borderId="0" xfId="0" applyFont="1" applyFill="1" applyBorder="1" applyAlignment="1">
      <alignment horizontal="left" vertical="center" indent="1"/>
    </xf>
    <xf numFmtId="2" fontId="31" fillId="5" borderId="0" xfId="0" applyNumberFormat="1" applyFont="1" applyFill="1" applyBorder="1" applyAlignment="1">
      <alignment horizontal="center" vertical="center"/>
    </xf>
    <xf numFmtId="2" fontId="32" fillId="3" borderId="0" xfId="0" applyNumberFormat="1" applyFont="1" applyFill="1" applyBorder="1" applyAlignment="1">
      <alignment horizontal="center" vertical="center"/>
    </xf>
    <xf numFmtId="2" fontId="32" fillId="7" borderId="0" xfId="0" applyNumberFormat="1" applyFont="1" applyFill="1" applyBorder="1" applyAlignment="1">
      <alignment horizontal="center" vertical="center"/>
    </xf>
    <xf numFmtId="2" fontId="31" fillId="6" borderId="0" xfId="0" applyNumberFormat="1" applyFont="1" applyFill="1" applyBorder="1" applyAlignment="1">
      <alignment horizontal="center"/>
    </xf>
    <xf numFmtId="2" fontId="31" fillId="6" borderId="0" xfId="0" applyNumberFormat="1" applyFont="1" applyFill="1" applyBorder="1" applyAlignment="1"/>
    <xf numFmtId="2" fontId="33" fillId="5" borderId="0" xfId="0" applyNumberFormat="1" applyFont="1" applyFill="1" applyBorder="1" applyAlignment="1">
      <alignment horizontal="center" vertical="center"/>
    </xf>
    <xf numFmtId="2" fontId="34" fillId="3" borderId="0" xfId="0" applyNumberFormat="1" applyFont="1" applyFill="1" applyBorder="1" applyAlignment="1">
      <alignment horizontal="center" vertical="center"/>
    </xf>
    <xf numFmtId="2" fontId="34" fillId="7" borderId="0" xfId="0" applyNumberFormat="1" applyFont="1" applyFill="1" applyBorder="1" applyAlignment="1">
      <alignment horizontal="center" vertical="center"/>
    </xf>
    <xf numFmtId="165" fontId="31" fillId="5" borderId="0" xfId="0" applyNumberFormat="1" applyFont="1" applyFill="1" applyBorder="1" applyAlignment="1">
      <alignment horizontal="left" vertical="center" indent="1"/>
    </xf>
  </cellXfs>
  <cellStyles count="3">
    <cellStyle name="Hyperlink" xfId="2" builtinId="8" customBuiltin="1"/>
    <cellStyle name="Hyperlink_weight-loss-log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66"/>
      <rgbColor rgb="00CC00CC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CDCE6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chemeClr val="tx2">
                    <a:lumMod val="75000"/>
                  </a:schemeClr>
                </a:solidFill>
                <a:latin typeface="Arial"/>
                <a:ea typeface="Arial"/>
                <a:cs typeface="Arial"/>
              </a:defRPr>
            </a:pPr>
            <a:r>
              <a:rPr lang="en-US">
                <a:solidFill>
                  <a:schemeClr val="tx2">
                    <a:lumMod val="75000"/>
                  </a:schemeClr>
                </a:solidFill>
              </a:rPr>
              <a:t>My Weight Loss Chart</a:t>
            </a:r>
          </a:p>
        </c:rich>
      </c:tx>
      <c:layout>
        <c:manualLayout>
          <c:xMode val="edge"/>
          <c:yMode val="edge"/>
          <c:x val="0.3563402889245586"/>
          <c:y val="1.3586956521739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05350454788657"/>
          <c:y val="9.2391304347826081E-2"/>
          <c:w val="0.83253076511503477"/>
          <c:h val="0.81612318840579712"/>
        </c:manualLayout>
      </c:layout>
      <c:scatterChart>
        <c:scatterStyle val="lineMarker"/>
        <c:varyColors val="0"/>
        <c:ser>
          <c:idx val="0"/>
          <c:order val="0"/>
          <c:tx>
            <c:v>Weight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chemeClr val="accent1"/>
              </a:solidFill>
              <a:ln>
                <a:solidFill>
                  <a:schemeClr val="bg1"/>
                </a:solidFill>
                <a:prstDash val="solid"/>
              </a:ln>
            </c:spPr>
          </c:marker>
          <c:xVal>
            <c:numRef>
              <c:f>lbs!$C$28:$C$118</c:f>
              <c:numCache>
                <c:formatCode>m/d/yy;@</c:formatCode>
                <c:ptCount val="91"/>
                <c:pt idx="0">
                  <c:v>42371</c:v>
                </c:pt>
                <c:pt idx="1">
                  <c:v>42372</c:v>
                </c:pt>
                <c:pt idx="2">
                  <c:v>42373</c:v>
                </c:pt>
                <c:pt idx="3">
                  <c:v>42374</c:v>
                </c:pt>
                <c:pt idx="4">
                  <c:v>42375</c:v>
                </c:pt>
                <c:pt idx="5">
                  <c:v>42376</c:v>
                </c:pt>
                <c:pt idx="6">
                  <c:v>42377</c:v>
                </c:pt>
                <c:pt idx="7">
                  <c:v>42378</c:v>
                </c:pt>
                <c:pt idx="8">
                  <c:v>42379</c:v>
                </c:pt>
                <c:pt idx="9">
                  <c:v>42380</c:v>
                </c:pt>
                <c:pt idx="10">
                  <c:v>42381</c:v>
                </c:pt>
                <c:pt idx="11">
                  <c:v>42382</c:v>
                </c:pt>
                <c:pt idx="12">
                  <c:v>42383</c:v>
                </c:pt>
                <c:pt idx="13">
                  <c:v>42384</c:v>
                </c:pt>
                <c:pt idx="14">
                  <c:v>42385</c:v>
                </c:pt>
                <c:pt idx="15">
                  <c:v>42386</c:v>
                </c:pt>
                <c:pt idx="16">
                  <c:v>42387</c:v>
                </c:pt>
                <c:pt idx="17">
                  <c:v>42388</c:v>
                </c:pt>
                <c:pt idx="18">
                  <c:v>42389</c:v>
                </c:pt>
                <c:pt idx="19">
                  <c:v>42390</c:v>
                </c:pt>
                <c:pt idx="20">
                  <c:v>42391</c:v>
                </c:pt>
                <c:pt idx="21">
                  <c:v>42392</c:v>
                </c:pt>
                <c:pt idx="22">
                  <c:v>42393</c:v>
                </c:pt>
                <c:pt idx="23">
                  <c:v>42394</c:v>
                </c:pt>
                <c:pt idx="24">
                  <c:v>42395</c:v>
                </c:pt>
                <c:pt idx="25">
                  <c:v>42396</c:v>
                </c:pt>
                <c:pt idx="26">
                  <c:v>42397</c:v>
                </c:pt>
                <c:pt idx="27">
                  <c:v>42398</c:v>
                </c:pt>
                <c:pt idx="28">
                  <c:v>42399</c:v>
                </c:pt>
                <c:pt idx="29">
                  <c:v>42400</c:v>
                </c:pt>
                <c:pt idx="30">
                  <c:v>42401</c:v>
                </c:pt>
                <c:pt idx="31">
                  <c:v>42402</c:v>
                </c:pt>
                <c:pt idx="32">
                  <c:v>42403</c:v>
                </c:pt>
                <c:pt idx="33">
                  <c:v>42404</c:v>
                </c:pt>
                <c:pt idx="34">
                  <c:v>42405</c:v>
                </c:pt>
                <c:pt idx="35">
                  <c:v>42406</c:v>
                </c:pt>
                <c:pt idx="36">
                  <c:v>42407</c:v>
                </c:pt>
                <c:pt idx="37">
                  <c:v>42408</c:v>
                </c:pt>
                <c:pt idx="38">
                  <c:v>42409</c:v>
                </c:pt>
                <c:pt idx="39">
                  <c:v>42410</c:v>
                </c:pt>
                <c:pt idx="40">
                  <c:v>42411</c:v>
                </c:pt>
                <c:pt idx="41">
                  <c:v>42412</c:v>
                </c:pt>
                <c:pt idx="42">
                  <c:v>42413</c:v>
                </c:pt>
                <c:pt idx="43">
                  <c:v>42414</c:v>
                </c:pt>
                <c:pt idx="44">
                  <c:v>42415</c:v>
                </c:pt>
                <c:pt idx="45">
                  <c:v>42416</c:v>
                </c:pt>
                <c:pt idx="46">
                  <c:v>42417</c:v>
                </c:pt>
                <c:pt idx="47">
                  <c:v>42418</c:v>
                </c:pt>
                <c:pt idx="48">
                  <c:v>42419</c:v>
                </c:pt>
                <c:pt idx="49">
                  <c:v>42420</c:v>
                </c:pt>
                <c:pt idx="50">
                  <c:v>42421</c:v>
                </c:pt>
                <c:pt idx="51">
                  <c:v>42422</c:v>
                </c:pt>
                <c:pt idx="52">
                  <c:v>42423</c:v>
                </c:pt>
                <c:pt idx="53">
                  <c:v>42424</c:v>
                </c:pt>
                <c:pt idx="54">
                  <c:v>42425</c:v>
                </c:pt>
                <c:pt idx="55">
                  <c:v>42426</c:v>
                </c:pt>
                <c:pt idx="56">
                  <c:v>42427</c:v>
                </c:pt>
                <c:pt idx="57">
                  <c:v>42428</c:v>
                </c:pt>
                <c:pt idx="58">
                  <c:v>42429</c:v>
                </c:pt>
                <c:pt idx="59">
                  <c:v>42430</c:v>
                </c:pt>
                <c:pt idx="60">
                  <c:v>42431</c:v>
                </c:pt>
                <c:pt idx="61">
                  <c:v>42432</c:v>
                </c:pt>
                <c:pt idx="62">
                  <c:v>42433</c:v>
                </c:pt>
                <c:pt idx="63">
                  <c:v>42434</c:v>
                </c:pt>
                <c:pt idx="64">
                  <c:v>42435</c:v>
                </c:pt>
                <c:pt idx="65">
                  <c:v>42436</c:v>
                </c:pt>
                <c:pt idx="66">
                  <c:v>42437</c:v>
                </c:pt>
                <c:pt idx="67">
                  <c:v>42438</c:v>
                </c:pt>
                <c:pt idx="68">
                  <c:v>42439</c:v>
                </c:pt>
                <c:pt idx="69">
                  <c:v>42440</c:v>
                </c:pt>
                <c:pt idx="70">
                  <c:v>42441</c:v>
                </c:pt>
                <c:pt idx="71">
                  <c:v>42442</c:v>
                </c:pt>
                <c:pt idx="72">
                  <c:v>42443</c:v>
                </c:pt>
                <c:pt idx="73">
                  <c:v>42444</c:v>
                </c:pt>
                <c:pt idx="74">
                  <c:v>42445</c:v>
                </c:pt>
                <c:pt idx="75">
                  <c:v>42446</c:v>
                </c:pt>
                <c:pt idx="76">
                  <c:v>42447</c:v>
                </c:pt>
                <c:pt idx="77">
                  <c:v>42448</c:v>
                </c:pt>
                <c:pt idx="78">
                  <c:v>42449</c:v>
                </c:pt>
                <c:pt idx="79">
                  <c:v>42450</c:v>
                </c:pt>
                <c:pt idx="80">
                  <c:v>42451</c:v>
                </c:pt>
                <c:pt idx="81">
                  <c:v>42452</c:v>
                </c:pt>
                <c:pt idx="82">
                  <c:v>42453</c:v>
                </c:pt>
                <c:pt idx="83">
                  <c:v>42454</c:v>
                </c:pt>
                <c:pt idx="84">
                  <c:v>42455</c:v>
                </c:pt>
                <c:pt idx="85">
                  <c:v>42456</c:v>
                </c:pt>
                <c:pt idx="86">
                  <c:v>42457</c:v>
                </c:pt>
                <c:pt idx="87">
                  <c:v>42458</c:v>
                </c:pt>
                <c:pt idx="88">
                  <c:v>42459</c:v>
                </c:pt>
                <c:pt idx="89">
                  <c:v>42460</c:v>
                </c:pt>
              </c:numCache>
            </c:numRef>
          </c:xVal>
          <c:yVal>
            <c:numRef>
              <c:f>lbs!$D$28:$D$118</c:f>
              <c:numCache>
                <c:formatCode>General</c:formatCode>
                <c:ptCount val="91"/>
                <c:pt idx="0">
                  <c:v>222</c:v>
                </c:pt>
                <c:pt idx="1">
                  <c:v>221</c:v>
                </c:pt>
                <c:pt idx="2">
                  <c:v>221.5</c:v>
                </c:pt>
                <c:pt idx="3">
                  <c:v>222</c:v>
                </c:pt>
                <c:pt idx="4">
                  <c:v>220.5</c:v>
                </c:pt>
                <c:pt idx="5">
                  <c:v>220.5</c:v>
                </c:pt>
                <c:pt idx="8">
                  <c:v>221.7</c:v>
                </c:pt>
                <c:pt idx="9">
                  <c:v>220.8</c:v>
                </c:pt>
                <c:pt idx="10">
                  <c:v>222.3</c:v>
                </c:pt>
                <c:pt idx="11">
                  <c:v>220.8</c:v>
                </c:pt>
                <c:pt idx="12">
                  <c:v>219.8</c:v>
                </c:pt>
                <c:pt idx="13">
                  <c:v>219.8</c:v>
                </c:pt>
                <c:pt idx="14">
                  <c:v>216</c:v>
                </c:pt>
                <c:pt idx="15">
                  <c:v>217.4</c:v>
                </c:pt>
                <c:pt idx="16">
                  <c:v>216.5</c:v>
                </c:pt>
                <c:pt idx="17">
                  <c:v>218.2</c:v>
                </c:pt>
                <c:pt idx="18">
                  <c:v>217.4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4-4AB0-91CB-879EBA3C7C5D}"/>
            </c:ext>
          </c:extLst>
        </c:ser>
        <c:ser>
          <c:idx val="1"/>
          <c:order val="1"/>
          <c:tx>
            <c:strRef>
              <c:f>lbs!$B$14</c:f>
              <c:strCache>
                <c:ptCount val="1"/>
                <c:pt idx="0">
                  <c:v>BMI=19</c:v>
                </c:pt>
              </c:strCache>
            </c:strRef>
          </c:tx>
          <c:spPr>
            <a:ln w="31750">
              <a:solidFill>
                <a:schemeClr val="bg1">
                  <a:lumMod val="75000"/>
                </a:schemeClr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1.7688687790430691E-2"/>
                  <c:y val="3.260869565217391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A64-4AB0-91CB-879EBA3C7C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(lbs!$C$10,lbs!$C$11)</c:f>
              <c:numCache>
                <c:formatCode>m/d/yyyy</c:formatCode>
                <c:ptCount val="2"/>
                <c:pt idx="0">
                  <c:v>42370</c:v>
                </c:pt>
                <c:pt idx="1">
                  <c:v>42460</c:v>
                </c:pt>
              </c:numCache>
            </c:numRef>
          </c:xVal>
          <c:yVal>
            <c:numRef>
              <c:f>(lbs!$D$14,lbs!$D$14)</c:f>
              <c:numCache>
                <c:formatCode>0.00</c:formatCode>
                <c:ptCount val="2"/>
                <c:pt idx="0">
                  <c:v>134.33108108108109</c:v>
                </c:pt>
                <c:pt idx="1">
                  <c:v>134.33108108108109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64-4AB0-91CB-879EBA3C7C5D}"/>
            </c:ext>
          </c:extLst>
        </c:ser>
        <c:ser>
          <c:idx val="2"/>
          <c:order val="2"/>
          <c:tx>
            <c:strRef>
              <c:f>lbs!$B$15</c:f>
              <c:strCache>
                <c:ptCount val="1"/>
                <c:pt idx="0">
                  <c:v>BMI=25</c:v>
                </c:pt>
              </c:strCache>
            </c:strRef>
          </c:tx>
          <c:spPr>
            <a:ln w="38100">
              <a:solidFill>
                <a:schemeClr val="accent1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1.7121455323702513E-2"/>
                  <c:y val="3.26086956521738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chemeClr val="accent1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64-4AB0-91CB-879EBA3C7C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chemeClr val="accent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(lbs!$C$10,lbs!$C$11)</c:f>
              <c:numCache>
                <c:formatCode>m/d/yyyy</c:formatCode>
                <c:ptCount val="2"/>
                <c:pt idx="0">
                  <c:v>42370</c:v>
                </c:pt>
                <c:pt idx="1">
                  <c:v>42460</c:v>
                </c:pt>
              </c:numCache>
            </c:numRef>
          </c:xVal>
          <c:yVal>
            <c:numRef>
              <c:f>(lbs!$D$15,lbs!$D$15)</c:f>
              <c:numCache>
                <c:formatCode>0.00</c:formatCode>
                <c:ptCount val="2"/>
                <c:pt idx="0">
                  <c:v>176.75142247510669</c:v>
                </c:pt>
                <c:pt idx="1">
                  <c:v>176.75142247510669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64-4AB0-91CB-879EBA3C7C5D}"/>
            </c:ext>
          </c:extLst>
        </c:ser>
        <c:ser>
          <c:idx val="3"/>
          <c:order val="3"/>
          <c:tx>
            <c:strRef>
              <c:f>lbs!$B$16</c:f>
              <c:strCache>
                <c:ptCount val="1"/>
                <c:pt idx="0">
                  <c:v>BMI=30</c:v>
                </c:pt>
              </c:strCache>
            </c:strRef>
          </c:tx>
          <c:spPr>
            <a:ln w="38100">
              <a:solidFill>
                <a:schemeClr val="bg1">
                  <a:lumMod val="75000"/>
                </a:schemeClr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A64-4AB0-91CB-879EBA3C7C5D}"/>
              </c:ext>
            </c:extLst>
          </c:dPt>
          <c:dLbls>
            <c:dLbl>
              <c:idx val="0"/>
              <c:layout>
                <c:manualLayout>
                  <c:x val="-1.5548505874967896E-2"/>
                  <c:y val="3.623188405797101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A64-4AB0-91CB-879EBA3C7C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(lbs!$C$10,lbs!$C$11)</c:f>
              <c:numCache>
                <c:formatCode>m/d/yyyy</c:formatCode>
                <c:ptCount val="2"/>
                <c:pt idx="0">
                  <c:v>42370</c:v>
                </c:pt>
                <c:pt idx="1">
                  <c:v>42460</c:v>
                </c:pt>
              </c:numCache>
            </c:numRef>
          </c:xVal>
          <c:yVal>
            <c:numRef>
              <c:f>(lbs!$D$16,lbs!$D$16)</c:f>
              <c:numCache>
                <c:formatCode>0.00</c:formatCode>
                <c:ptCount val="2"/>
                <c:pt idx="0">
                  <c:v>212.10170697012802</c:v>
                </c:pt>
                <c:pt idx="1">
                  <c:v>212.10170697012802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A64-4AB0-91CB-879EBA3C7C5D}"/>
            </c:ext>
          </c:extLst>
        </c:ser>
        <c:ser>
          <c:idx val="4"/>
          <c:order val="4"/>
          <c:tx>
            <c:v>Goal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bg1"/>
                </a:solidFill>
                <a:prstDash val="solid"/>
              </a:ln>
            </c:spPr>
          </c:marker>
          <c:dLbls>
            <c:spPr>
              <a:solidFill>
                <a:schemeClr val="bg1">
                  <a:alpha val="65000"/>
                </a:schemeClr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sz="1100" b="1" i="0" u="none" strike="noStrike" baseline="0">
                    <a:ln w="0">
                      <a:noFill/>
                    </a:ln>
                    <a:solidFill>
                      <a:schemeClr val="accent3">
                        <a:lumMod val="7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lbs!$F$5</c:f>
              <c:numCache>
                <c:formatCode>m/d/yy;@</c:formatCode>
                <c:ptCount val="1"/>
                <c:pt idx="0">
                  <c:v>42460</c:v>
                </c:pt>
              </c:numCache>
            </c:numRef>
          </c:xVal>
          <c:yVal>
            <c:numRef>
              <c:f>lbs!$F$4</c:f>
              <c:numCache>
                <c:formatCode>General</c:formatCode>
                <c:ptCount val="1"/>
                <c:pt idx="0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A64-4AB0-91CB-879EBA3C7C5D}"/>
            </c:ext>
          </c:extLst>
        </c:ser>
        <c:ser>
          <c:idx val="5"/>
          <c:order val="5"/>
          <c:tx>
            <c:v>1 lb/wk</c:v>
          </c:tx>
          <c:spPr>
            <a:ln w="15875">
              <a:solidFill>
                <a:schemeClr val="accent1">
                  <a:lumMod val="75000"/>
                </a:schemeClr>
              </a:solidFill>
              <a:prstDash val="sysDot"/>
            </a:ln>
          </c:spPr>
          <c:marker>
            <c:symbol val="none"/>
          </c:marker>
          <c:dLbls>
            <c:dLbl>
              <c:idx val="90"/>
              <c:spPr>
                <a:solidFill>
                  <a:srgbClr val="FFFFFF"/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A64-4AB0-91CB-879EBA3C7C5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lbs!$C$28:$C$118</c:f>
              <c:numCache>
                <c:formatCode>m/d/yy;@</c:formatCode>
                <c:ptCount val="91"/>
                <c:pt idx="0">
                  <c:v>42371</c:v>
                </c:pt>
                <c:pt idx="1">
                  <c:v>42372</c:v>
                </c:pt>
                <c:pt idx="2">
                  <c:v>42373</c:v>
                </c:pt>
                <c:pt idx="3">
                  <c:v>42374</c:v>
                </c:pt>
                <c:pt idx="4">
                  <c:v>42375</c:v>
                </c:pt>
                <c:pt idx="5">
                  <c:v>42376</c:v>
                </c:pt>
                <c:pt idx="6">
                  <c:v>42377</c:v>
                </c:pt>
                <c:pt idx="7">
                  <c:v>42378</c:v>
                </c:pt>
                <c:pt idx="8">
                  <c:v>42379</c:v>
                </c:pt>
                <c:pt idx="9">
                  <c:v>42380</c:v>
                </c:pt>
                <c:pt idx="10">
                  <c:v>42381</c:v>
                </c:pt>
                <c:pt idx="11">
                  <c:v>42382</c:v>
                </c:pt>
                <c:pt idx="12">
                  <c:v>42383</c:v>
                </c:pt>
                <c:pt idx="13">
                  <c:v>42384</c:v>
                </c:pt>
                <c:pt idx="14">
                  <c:v>42385</c:v>
                </c:pt>
                <c:pt idx="15">
                  <c:v>42386</c:v>
                </c:pt>
                <c:pt idx="16">
                  <c:v>42387</c:v>
                </c:pt>
                <c:pt idx="17">
                  <c:v>42388</c:v>
                </c:pt>
                <c:pt idx="18">
                  <c:v>42389</c:v>
                </c:pt>
                <c:pt idx="19">
                  <c:v>42390</c:v>
                </c:pt>
                <c:pt idx="20">
                  <c:v>42391</c:v>
                </c:pt>
                <c:pt idx="21">
                  <c:v>42392</c:v>
                </c:pt>
                <c:pt idx="22">
                  <c:v>42393</c:v>
                </c:pt>
                <c:pt idx="23">
                  <c:v>42394</c:v>
                </c:pt>
                <c:pt idx="24">
                  <c:v>42395</c:v>
                </c:pt>
                <c:pt idx="25">
                  <c:v>42396</c:v>
                </c:pt>
                <c:pt idx="26">
                  <c:v>42397</c:v>
                </c:pt>
                <c:pt idx="27">
                  <c:v>42398</c:v>
                </c:pt>
                <c:pt idx="28">
                  <c:v>42399</c:v>
                </c:pt>
                <c:pt idx="29">
                  <c:v>42400</c:v>
                </c:pt>
                <c:pt idx="30">
                  <c:v>42401</c:v>
                </c:pt>
                <c:pt idx="31">
                  <c:v>42402</c:v>
                </c:pt>
                <c:pt idx="32">
                  <c:v>42403</c:v>
                </c:pt>
                <c:pt idx="33">
                  <c:v>42404</c:v>
                </c:pt>
                <c:pt idx="34">
                  <c:v>42405</c:v>
                </c:pt>
                <c:pt idx="35">
                  <c:v>42406</c:v>
                </c:pt>
                <c:pt idx="36">
                  <c:v>42407</c:v>
                </c:pt>
                <c:pt idx="37">
                  <c:v>42408</c:v>
                </c:pt>
                <c:pt idx="38">
                  <c:v>42409</c:v>
                </c:pt>
                <c:pt idx="39">
                  <c:v>42410</c:v>
                </c:pt>
                <c:pt idx="40">
                  <c:v>42411</c:v>
                </c:pt>
                <c:pt idx="41">
                  <c:v>42412</c:v>
                </c:pt>
                <c:pt idx="42">
                  <c:v>42413</c:v>
                </c:pt>
                <c:pt idx="43">
                  <c:v>42414</c:v>
                </c:pt>
                <c:pt idx="44">
                  <c:v>42415</c:v>
                </c:pt>
                <c:pt idx="45">
                  <c:v>42416</c:v>
                </c:pt>
                <c:pt idx="46">
                  <c:v>42417</c:v>
                </c:pt>
                <c:pt idx="47">
                  <c:v>42418</c:v>
                </c:pt>
                <c:pt idx="48">
                  <c:v>42419</c:v>
                </c:pt>
                <c:pt idx="49">
                  <c:v>42420</c:v>
                </c:pt>
                <c:pt idx="50">
                  <c:v>42421</c:v>
                </c:pt>
                <c:pt idx="51">
                  <c:v>42422</c:v>
                </c:pt>
                <c:pt idx="52">
                  <c:v>42423</c:v>
                </c:pt>
                <c:pt idx="53">
                  <c:v>42424</c:v>
                </c:pt>
                <c:pt idx="54">
                  <c:v>42425</c:v>
                </c:pt>
                <c:pt idx="55">
                  <c:v>42426</c:v>
                </c:pt>
                <c:pt idx="56">
                  <c:v>42427</c:v>
                </c:pt>
                <c:pt idx="57">
                  <c:v>42428</c:v>
                </c:pt>
                <c:pt idx="58">
                  <c:v>42429</c:v>
                </c:pt>
                <c:pt idx="59">
                  <c:v>42430</c:v>
                </c:pt>
                <c:pt idx="60">
                  <c:v>42431</c:v>
                </c:pt>
                <c:pt idx="61">
                  <c:v>42432</c:v>
                </c:pt>
                <c:pt idx="62">
                  <c:v>42433</c:v>
                </c:pt>
                <c:pt idx="63">
                  <c:v>42434</c:v>
                </c:pt>
                <c:pt idx="64">
                  <c:v>42435</c:v>
                </c:pt>
                <c:pt idx="65">
                  <c:v>42436</c:v>
                </c:pt>
                <c:pt idx="66">
                  <c:v>42437</c:v>
                </c:pt>
                <c:pt idx="67">
                  <c:v>42438</c:v>
                </c:pt>
                <c:pt idx="68">
                  <c:v>42439</c:v>
                </c:pt>
                <c:pt idx="69">
                  <c:v>42440</c:v>
                </c:pt>
                <c:pt idx="70">
                  <c:v>42441</c:v>
                </c:pt>
                <c:pt idx="71">
                  <c:v>42442</c:v>
                </c:pt>
                <c:pt idx="72">
                  <c:v>42443</c:v>
                </c:pt>
                <c:pt idx="73">
                  <c:v>42444</c:v>
                </c:pt>
                <c:pt idx="74">
                  <c:v>42445</c:v>
                </c:pt>
                <c:pt idx="75">
                  <c:v>42446</c:v>
                </c:pt>
                <c:pt idx="76">
                  <c:v>42447</c:v>
                </c:pt>
                <c:pt idx="77">
                  <c:v>42448</c:v>
                </c:pt>
                <c:pt idx="78">
                  <c:v>42449</c:v>
                </c:pt>
                <c:pt idx="79">
                  <c:v>42450</c:v>
                </c:pt>
                <c:pt idx="80">
                  <c:v>42451</c:v>
                </c:pt>
                <c:pt idx="81">
                  <c:v>42452</c:v>
                </c:pt>
                <c:pt idx="82">
                  <c:v>42453</c:v>
                </c:pt>
                <c:pt idx="83">
                  <c:v>42454</c:v>
                </c:pt>
                <c:pt idx="84">
                  <c:v>42455</c:v>
                </c:pt>
                <c:pt idx="85">
                  <c:v>42456</c:v>
                </c:pt>
                <c:pt idx="86">
                  <c:v>42457</c:v>
                </c:pt>
                <c:pt idx="87">
                  <c:v>42458</c:v>
                </c:pt>
                <c:pt idx="88">
                  <c:v>42459</c:v>
                </c:pt>
                <c:pt idx="89">
                  <c:v>42460</c:v>
                </c:pt>
              </c:numCache>
            </c:numRef>
          </c:xVal>
          <c:yVal>
            <c:numRef>
              <c:f>lbs!$G$28:$G$118</c:f>
              <c:numCache>
                <c:formatCode>0.00</c:formatCode>
                <c:ptCount val="91"/>
                <c:pt idx="0">
                  <c:v>221.85714285714286</c:v>
                </c:pt>
                <c:pt idx="1">
                  <c:v>221.71428571428572</c:v>
                </c:pt>
                <c:pt idx="2">
                  <c:v>221.57142857142858</c:v>
                </c:pt>
                <c:pt idx="3">
                  <c:v>221.42857142857142</c:v>
                </c:pt>
                <c:pt idx="4">
                  <c:v>221.28571428571428</c:v>
                </c:pt>
                <c:pt idx="5">
                  <c:v>221.14285714285714</c:v>
                </c:pt>
                <c:pt idx="6">
                  <c:v>221</c:v>
                </c:pt>
                <c:pt idx="7">
                  <c:v>220.85714285714286</c:v>
                </c:pt>
                <c:pt idx="8">
                  <c:v>220.71428571428572</c:v>
                </c:pt>
                <c:pt idx="9">
                  <c:v>220.57142857142858</c:v>
                </c:pt>
                <c:pt idx="10">
                  <c:v>220.42857142857142</c:v>
                </c:pt>
                <c:pt idx="11">
                  <c:v>220.28571428571428</c:v>
                </c:pt>
                <c:pt idx="12">
                  <c:v>220.14285714285714</c:v>
                </c:pt>
                <c:pt idx="13">
                  <c:v>220</c:v>
                </c:pt>
                <c:pt idx="14">
                  <c:v>219.85714285714286</c:v>
                </c:pt>
                <c:pt idx="15">
                  <c:v>219.71428571428572</c:v>
                </c:pt>
                <c:pt idx="16">
                  <c:v>219.57142857142858</c:v>
                </c:pt>
                <c:pt idx="17">
                  <c:v>219.42857142857142</c:v>
                </c:pt>
                <c:pt idx="18">
                  <c:v>219.28571428571428</c:v>
                </c:pt>
                <c:pt idx="19">
                  <c:v>219.14285714285714</c:v>
                </c:pt>
                <c:pt idx="20">
                  <c:v>219</c:v>
                </c:pt>
                <c:pt idx="21">
                  <c:v>218.85714285714286</c:v>
                </c:pt>
                <c:pt idx="22">
                  <c:v>218.71428571428572</c:v>
                </c:pt>
                <c:pt idx="23">
                  <c:v>218.57142857142858</c:v>
                </c:pt>
                <c:pt idx="24">
                  <c:v>218.42857142857142</c:v>
                </c:pt>
                <c:pt idx="25">
                  <c:v>218.28571428571428</c:v>
                </c:pt>
                <c:pt idx="26">
                  <c:v>218.14285714285714</c:v>
                </c:pt>
                <c:pt idx="27">
                  <c:v>218</c:v>
                </c:pt>
                <c:pt idx="28">
                  <c:v>217.85714285714286</c:v>
                </c:pt>
                <c:pt idx="29">
                  <c:v>217.71428571428572</c:v>
                </c:pt>
                <c:pt idx="30">
                  <c:v>217.57142857142858</c:v>
                </c:pt>
                <c:pt idx="31">
                  <c:v>217.42857142857142</c:v>
                </c:pt>
                <c:pt idx="32">
                  <c:v>217.28571428571428</c:v>
                </c:pt>
                <c:pt idx="33">
                  <c:v>217.14285714285714</c:v>
                </c:pt>
                <c:pt idx="34">
                  <c:v>217</c:v>
                </c:pt>
                <c:pt idx="35">
                  <c:v>216.85714285714286</c:v>
                </c:pt>
                <c:pt idx="36">
                  <c:v>216.71428571428572</c:v>
                </c:pt>
                <c:pt idx="37">
                  <c:v>216.57142857142858</c:v>
                </c:pt>
                <c:pt idx="38">
                  <c:v>216.42857142857142</c:v>
                </c:pt>
                <c:pt idx="39">
                  <c:v>216.28571428571428</c:v>
                </c:pt>
                <c:pt idx="40">
                  <c:v>216.14285714285714</c:v>
                </c:pt>
                <c:pt idx="41">
                  <c:v>216</c:v>
                </c:pt>
                <c:pt idx="42">
                  <c:v>215.85714285714286</c:v>
                </c:pt>
                <c:pt idx="43">
                  <c:v>215.71428571428572</c:v>
                </c:pt>
                <c:pt idx="44">
                  <c:v>215.57142857142858</c:v>
                </c:pt>
                <c:pt idx="45">
                  <c:v>215.42857142857142</c:v>
                </c:pt>
                <c:pt idx="46">
                  <c:v>215.28571428571428</c:v>
                </c:pt>
                <c:pt idx="47">
                  <c:v>215.14285714285714</c:v>
                </c:pt>
                <c:pt idx="48">
                  <c:v>215</c:v>
                </c:pt>
                <c:pt idx="49">
                  <c:v>214.85714285714286</c:v>
                </c:pt>
                <c:pt idx="50">
                  <c:v>214.71428571428572</c:v>
                </c:pt>
                <c:pt idx="51">
                  <c:v>214.57142857142858</c:v>
                </c:pt>
                <c:pt idx="52">
                  <c:v>214.42857142857142</c:v>
                </c:pt>
                <c:pt idx="53">
                  <c:v>214.28571428571428</c:v>
                </c:pt>
                <c:pt idx="54">
                  <c:v>214.14285714285714</c:v>
                </c:pt>
                <c:pt idx="55">
                  <c:v>214</c:v>
                </c:pt>
                <c:pt idx="56">
                  <c:v>213.85714285714286</c:v>
                </c:pt>
                <c:pt idx="57">
                  <c:v>213.71428571428572</c:v>
                </c:pt>
                <c:pt idx="58">
                  <c:v>213.57142857142858</c:v>
                </c:pt>
                <c:pt idx="59">
                  <c:v>213.42857142857142</c:v>
                </c:pt>
                <c:pt idx="60">
                  <c:v>213.28571428571428</c:v>
                </c:pt>
                <c:pt idx="61">
                  <c:v>213.14285714285714</c:v>
                </c:pt>
                <c:pt idx="62">
                  <c:v>213</c:v>
                </c:pt>
                <c:pt idx="63">
                  <c:v>212.85714285714286</c:v>
                </c:pt>
                <c:pt idx="64">
                  <c:v>212.71428571428572</c:v>
                </c:pt>
                <c:pt idx="65">
                  <c:v>212.57142857142858</c:v>
                </c:pt>
                <c:pt idx="66">
                  <c:v>212.42857142857142</c:v>
                </c:pt>
                <c:pt idx="67">
                  <c:v>212.28571428571428</c:v>
                </c:pt>
                <c:pt idx="68">
                  <c:v>212.14285714285714</c:v>
                </c:pt>
                <c:pt idx="69">
                  <c:v>212</c:v>
                </c:pt>
                <c:pt idx="70">
                  <c:v>211.85714285714286</c:v>
                </c:pt>
                <c:pt idx="71">
                  <c:v>211.71428571428572</c:v>
                </c:pt>
                <c:pt idx="72">
                  <c:v>211.57142857142858</c:v>
                </c:pt>
                <c:pt idx="73">
                  <c:v>211.42857142857142</c:v>
                </c:pt>
                <c:pt idx="74">
                  <c:v>211.28571428571428</c:v>
                </c:pt>
                <c:pt idx="75">
                  <c:v>211.14285714285714</c:v>
                </c:pt>
                <c:pt idx="76">
                  <c:v>211</c:v>
                </c:pt>
                <c:pt idx="77">
                  <c:v>210.85714285714286</c:v>
                </c:pt>
                <c:pt idx="78">
                  <c:v>210.71428571428572</c:v>
                </c:pt>
                <c:pt idx="79">
                  <c:v>210.57142857142858</c:v>
                </c:pt>
                <c:pt idx="80">
                  <c:v>210.42857142857142</c:v>
                </c:pt>
                <c:pt idx="81">
                  <c:v>210.28571428571428</c:v>
                </c:pt>
                <c:pt idx="82">
                  <c:v>210.14285714285714</c:v>
                </c:pt>
                <c:pt idx="83">
                  <c:v>210</c:v>
                </c:pt>
                <c:pt idx="84">
                  <c:v>209.85714285714286</c:v>
                </c:pt>
                <c:pt idx="85">
                  <c:v>209.71428571428572</c:v>
                </c:pt>
                <c:pt idx="86">
                  <c:v>209.57142857142858</c:v>
                </c:pt>
                <c:pt idx="87">
                  <c:v>209.42857142857142</c:v>
                </c:pt>
                <c:pt idx="88">
                  <c:v>209.28571428571428</c:v>
                </c:pt>
                <c:pt idx="89">
                  <c:v>209.14285714285714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A64-4AB0-91CB-879EBA3C7C5D}"/>
            </c:ext>
          </c:extLst>
        </c:ser>
        <c:ser>
          <c:idx val="6"/>
          <c:order val="6"/>
          <c:tx>
            <c:v>2 lb/wk</c:v>
          </c:tx>
          <c:spPr>
            <a:ln w="15875">
              <a:solidFill>
                <a:schemeClr val="accent1">
                  <a:lumMod val="60000"/>
                  <a:lumOff val="40000"/>
                </a:schemeClr>
              </a:solidFill>
              <a:prstDash val="sysDot"/>
            </a:ln>
          </c:spPr>
          <c:marker>
            <c:symbol val="none"/>
          </c:marker>
          <c:dLbls>
            <c:dLbl>
              <c:idx val="9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A64-4AB0-91CB-879EBA3C7C5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lbs!$C$28:$C$118</c:f>
              <c:numCache>
                <c:formatCode>m/d/yy;@</c:formatCode>
                <c:ptCount val="91"/>
                <c:pt idx="0">
                  <c:v>42371</c:v>
                </c:pt>
                <c:pt idx="1">
                  <c:v>42372</c:v>
                </c:pt>
                <c:pt idx="2">
                  <c:v>42373</c:v>
                </c:pt>
                <c:pt idx="3">
                  <c:v>42374</c:v>
                </c:pt>
                <c:pt idx="4">
                  <c:v>42375</c:v>
                </c:pt>
                <c:pt idx="5">
                  <c:v>42376</c:v>
                </c:pt>
                <c:pt idx="6">
                  <c:v>42377</c:v>
                </c:pt>
                <c:pt idx="7">
                  <c:v>42378</c:v>
                </c:pt>
                <c:pt idx="8">
                  <c:v>42379</c:v>
                </c:pt>
                <c:pt idx="9">
                  <c:v>42380</c:v>
                </c:pt>
                <c:pt idx="10">
                  <c:v>42381</c:v>
                </c:pt>
                <c:pt idx="11">
                  <c:v>42382</c:v>
                </c:pt>
                <c:pt idx="12">
                  <c:v>42383</c:v>
                </c:pt>
                <c:pt idx="13">
                  <c:v>42384</c:v>
                </c:pt>
                <c:pt idx="14">
                  <c:v>42385</c:v>
                </c:pt>
                <c:pt idx="15">
                  <c:v>42386</c:v>
                </c:pt>
                <c:pt idx="16">
                  <c:v>42387</c:v>
                </c:pt>
                <c:pt idx="17">
                  <c:v>42388</c:v>
                </c:pt>
                <c:pt idx="18">
                  <c:v>42389</c:v>
                </c:pt>
                <c:pt idx="19">
                  <c:v>42390</c:v>
                </c:pt>
                <c:pt idx="20">
                  <c:v>42391</c:v>
                </c:pt>
                <c:pt idx="21">
                  <c:v>42392</c:v>
                </c:pt>
                <c:pt idx="22">
                  <c:v>42393</c:v>
                </c:pt>
                <c:pt idx="23">
                  <c:v>42394</c:v>
                </c:pt>
                <c:pt idx="24">
                  <c:v>42395</c:v>
                </c:pt>
                <c:pt idx="25">
                  <c:v>42396</c:v>
                </c:pt>
                <c:pt idx="26">
                  <c:v>42397</c:v>
                </c:pt>
                <c:pt idx="27">
                  <c:v>42398</c:v>
                </c:pt>
                <c:pt idx="28">
                  <c:v>42399</c:v>
                </c:pt>
                <c:pt idx="29">
                  <c:v>42400</c:v>
                </c:pt>
                <c:pt idx="30">
                  <c:v>42401</c:v>
                </c:pt>
                <c:pt idx="31">
                  <c:v>42402</c:v>
                </c:pt>
                <c:pt idx="32">
                  <c:v>42403</c:v>
                </c:pt>
                <c:pt idx="33">
                  <c:v>42404</c:v>
                </c:pt>
                <c:pt idx="34">
                  <c:v>42405</c:v>
                </c:pt>
                <c:pt idx="35">
                  <c:v>42406</c:v>
                </c:pt>
                <c:pt idx="36">
                  <c:v>42407</c:v>
                </c:pt>
                <c:pt idx="37">
                  <c:v>42408</c:v>
                </c:pt>
                <c:pt idx="38">
                  <c:v>42409</c:v>
                </c:pt>
                <c:pt idx="39">
                  <c:v>42410</c:v>
                </c:pt>
                <c:pt idx="40">
                  <c:v>42411</c:v>
                </c:pt>
                <c:pt idx="41">
                  <c:v>42412</c:v>
                </c:pt>
                <c:pt idx="42">
                  <c:v>42413</c:v>
                </c:pt>
                <c:pt idx="43">
                  <c:v>42414</c:v>
                </c:pt>
                <c:pt idx="44">
                  <c:v>42415</c:v>
                </c:pt>
                <c:pt idx="45">
                  <c:v>42416</c:v>
                </c:pt>
                <c:pt idx="46">
                  <c:v>42417</c:v>
                </c:pt>
                <c:pt idx="47">
                  <c:v>42418</c:v>
                </c:pt>
                <c:pt idx="48">
                  <c:v>42419</c:v>
                </c:pt>
                <c:pt idx="49">
                  <c:v>42420</c:v>
                </c:pt>
                <c:pt idx="50">
                  <c:v>42421</c:v>
                </c:pt>
                <c:pt idx="51">
                  <c:v>42422</c:v>
                </c:pt>
                <c:pt idx="52">
                  <c:v>42423</c:v>
                </c:pt>
                <c:pt idx="53">
                  <c:v>42424</c:v>
                </c:pt>
                <c:pt idx="54">
                  <c:v>42425</c:v>
                </c:pt>
                <c:pt idx="55">
                  <c:v>42426</c:v>
                </c:pt>
                <c:pt idx="56">
                  <c:v>42427</c:v>
                </c:pt>
                <c:pt idx="57">
                  <c:v>42428</c:v>
                </c:pt>
                <c:pt idx="58">
                  <c:v>42429</c:v>
                </c:pt>
                <c:pt idx="59">
                  <c:v>42430</c:v>
                </c:pt>
                <c:pt idx="60">
                  <c:v>42431</c:v>
                </c:pt>
                <c:pt idx="61">
                  <c:v>42432</c:v>
                </c:pt>
                <c:pt idx="62">
                  <c:v>42433</c:v>
                </c:pt>
                <c:pt idx="63">
                  <c:v>42434</c:v>
                </c:pt>
                <c:pt idx="64">
                  <c:v>42435</c:v>
                </c:pt>
                <c:pt idx="65">
                  <c:v>42436</c:v>
                </c:pt>
                <c:pt idx="66">
                  <c:v>42437</c:v>
                </c:pt>
                <c:pt idx="67">
                  <c:v>42438</c:v>
                </c:pt>
                <c:pt idx="68">
                  <c:v>42439</c:v>
                </c:pt>
                <c:pt idx="69">
                  <c:v>42440</c:v>
                </c:pt>
                <c:pt idx="70">
                  <c:v>42441</c:v>
                </c:pt>
                <c:pt idx="71">
                  <c:v>42442</c:v>
                </c:pt>
                <c:pt idx="72">
                  <c:v>42443</c:v>
                </c:pt>
                <c:pt idx="73">
                  <c:v>42444</c:v>
                </c:pt>
                <c:pt idx="74">
                  <c:v>42445</c:v>
                </c:pt>
                <c:pt idx="75">
                  <c:v>42446</c:v>
                </c:pt>
                <c:pt idx="76">
                  <c:v>42447</c:v>
                </c:pt>
                <c:pt idx="77">
                  <c:v>42448</c:v>
                </c:pt>
                <c:pt idx="78">
                  <c:v>42449</c:v>
                </c:pt>
                <c:pt idx="79">
                  <c:v>42450</c:v>
                </c:pt>
                <c:pt idx="80">
                  <c:v>42451</c:v>
                </c:pt>
                <c:pt idx="81">
                  <c:v>42452</c:v>
                </c:pt>
                <c:pt idx="82">
                  <c:v>42453</c:v>
                </c:pt>
                <c:pt idx="83">
                  <c:v>42454</c:v>
                </c:pt>
                <c:pt idx="84">
                  <c:v>42455</c:v>
                </c:pt>
                <c:pt idx="85">
                  <c:v>42456</c:v>
                </c:pt>
                <c:pt idx="86">
                  <c:v>42457</c:v>
                </c:pt>
                <c:pt idx="87">
                  <c:v>42458</c:v>
                </c:pt>
                <c:pt idx="88">
                  <c:v>42459</c:v>
                </c:pt>
                <c:pt idx="89">
                  <c:v>42460</c:v>
                </c:pt>
              </c:numCache>
            </c:numRef>
          </c:xVal>
          <c:yVal>
            <c:numRef>
              <c:f>lbs!$H$28:$H$118</c:f>
              <c:numCache>
                <c:formatCode>0.00</c:formatCode>
                <c:ptCount val="91"/>
                <c:pt idx="0">
                  <c:v>221.71428571428572</c:v>
                </c:pt>
                <c:pt idx="1">
                  <c:v>221.42857142857142</c:v>
                </c:pt>
                <c:pt idx="2">
                  <c:v>221.14285714285714</c:v>
                </c:pt>
                <c:pt idx="3">
                  <c:v>220.85714285714286</c:v>
                </c:pt>
                <c:pt idx="4">
                  <c:v>220.57142857142858</c:v>
                </c:pt>
                <c:pt idx="5">
                  <c:v>220.28571428571428</c:v>
                </c:pt>
                <c:pt idx="6">
                  <c:v>220</c:v>
                </c:pt>
                <c:pt idx="7">
                  <c:v>219.71428571428572</c:v>
                </c:pt>
                <c:pt idx="8">
                  <c:v>219.42857142857142</c:v>
                </c:pt>
                <c:pt idx="9">
                  <c:v>219.14285714285714</c:v>
                </c:pt>
                <c:pt idx="10">
                  <c:v>218.85714285714286</c:v>
                </c:pt>
                <c:pt idx="11">
                  <c:v>218.57142857142858</c:v>
                </c:pt>
                <c:pt idx="12">
                  <c:v>218.28571428571428</c:v>
                </c:pt>
                <c:pt idx="13">
                  <c:v>218</c:v>
                </c:pt>
                <c:pt idx="14">
                  <c:v>217.71428571428572</c:v>
                </c:pt>
                <c:pt idx="15">
                  <c:v>217.42857142857142</c:v>
                </c:pt>
                <c:pt idx="16">
                  <c:v>217.14285714285714</c:v>
                </c:pt>
                <c:pt idx="17">
                  <c:v>216.85714285714286</c:v>
                </c:pt>
                <c:pt idx="18">
                  <c:v>216.57142857142858</c:v>
                </c:pt>
                <c:pt idx="19">
                  <c:v>216.28571428571428</c:v>
                </c:pt>
                <c:pt idx="20">
                  <c:v>216</c:v>
                </c:pt>
                <c:pt idx="21">
                  <c:v>215.71428571428572</c:v>
                </c:pt>
                <c:pt idx="22">
                  <c:v>215.42857142857142</c:v>
                </c:pt>
                <c:pt idx="23">
                  <c:v>215.14285714285714</c:v>
                </c:pt>
                <c:pt idx="24">
                  <c:v>214.85714285714286</c:v>
                </c:pt>
                <c:pt idx="25">
                  <c:v>214.57142857142858</c:v>
                </c:pt>
                <c:pt idx="26">
                  <c:v>214.28571428571428</c:v>
                </c:pt>
                <c:pt idx="27">
                  <c:v>214</c:v>
                </c:pt>
                <c:pt idx="28">
                  <c:v>213.71428571428572</c:v>
                </c:pt>
                <c:pt idx="29">
                  <c:v>213.42857142857142</c:v>
                </c:pt>
                <c:pt idx="30">
                  <c:v>213.14285714285714</c:v>
                </c:pt>
                <c:pt idx="31">
                  <c:v>212.85714285714286</c:v>
                </c:pt>
                <c:pt idx="32">
                  <c:v>212.57142857142858</c:v>
                </c:pt>
                <c:pt idx="33">
                  <c:v>212.28571428571428</c:v>
                </c:pt>
                <c:pt idx="34">
                  <c:v>212</c:v>
                </c:pt>
                <c:pt idx="35">
                  <c:v>211.71428571428572</c:v>
                </c:pt>
                <c:pt idx="36">
                  <c:v>211.42857142857142</c:v>
                </c:pt>
                <c:pt idx="37">
                  <c:v>211.14285714285714</c:v>
                </c:pt>
                <c:pt idx="38">
                  <c:v>210.85714285714286</c:v>
                </c:pt>
                <c:pt idx="39">
                  <c:v>210.57142857142858</c:v>
                </c:pt>
                <c:pt idx="40">
                  <c:v>210.28571428571428</c:v>
                </c:pt>
                <c:pt idx="41">
                  <c:v>210</c:v>
                </c:pt>
                <c:pt idx="42">
                  <c:v>209.71428571428572</c:v>
                </c:pt>
                <c:pt idx="43">
                  <c:v>209.42857142857142</c:v>
                </c:pt>
                <c:pt idx="44">
                  <c:v>209.14285714285714</c:v>
                </c:pt>
                <c:pt idx="45">
                  <c:v>208.85714285714286</c:v>
                </c:pt>
                <c:pt idx="46">
                  <c:v>208.57142857142858</c:v>
                </c:pt>
                <c:pt idx="47">
                  <c:v>208.28571428571428</c:v>
                </c:pt>
                <c:pt idx="48">
                  <c:v>208</c:v>
                </c:pt>
                <c:pt idx="49">
                  <c:v>207.71428571428572</c:v>
                </c:pt>
                <c:pt idx="50">
                  <c:v>207.42857142857142</c:v>
                </c:pt>
                <c:pt idx="51">
                  <c:v>207.14285714285714</c:v>
                </c:pt>
                <c:pt idx="52">
                  <c:v>206.85714285714286</c:v>
                </c:pt>
                <c:pt idx="53">
                  <c:v>206.57142857142858</c:v>
                </c:pt>
                <c:pt idx="54">
                  <c:v>206.28571428571428</c:v>
                </c:pt>
                <c:pt idx="55">
                  <c:v>206</c:v>
                </c:pt>
                <c:pt idx="56">
                  <c:v>205.71428571428572</c:v>
                </c:pt>
                <c:pt idx="57">
                  <c:v>205.42857142857144</c:v>
                </c:pt>
                <c:pt idx="58">
                  <c:v>205.14285714285714</c:v>
                </c:pt>
                <c:pt idx="59">
                  <c:v>204.85714285714286</c:v>
                </c:pt>
                <c:pt idx="60">
                  <c:v>204.57142857142858</c:v>
                </c:pt>
                <c:pt idx="61">
                  <c:v>204.28571428571428</c:v>
                </c:pt>
                <c:pt idx="62">
                  <c:v>204</c:v>
                </c:pt>
                <c:pt idx="63">
                  <c:v>203.71428571428572</c:v>
                </c:pt>
                <c:pt idx="64">
                  <c:v>203.42857142857144</c:v>
                </c:pt>
                <c:pt idx="65">
                  <c:v>203.14285714285714</c:v>
                </c:pt>
                <c:pt idx="66">
                  <c:v>202.85714285714286</c:v>
                </c:pt>
                <c:pt idx="67">
                  <c:v>202.57142857142858</c:v>
                </c:pt>
                <c:pt idx="68">
                  <c:v>202.28571428571428</c:v>
                </c:pt>
                <c:pt idx="69">
                  <c:v>202</c:v>
                </c:pt>
                <c:pt idx="70">
                  <c:v>201.71428571428572</c:v>
                </c:pt>
                <c:pt idx="71">
                  <c:v>201.42857142857144</c:v>
                </c:pt>
                <c:pt idx="72">
                  <c:v>201.14285714285714</c:v>
                </c:pt>
                <c:pt idx="73">
                  <c:v>200.85714285714286</c:v>
                </c:pt>
                <c:pt idx="74">
                  <c:v>200.57142857142858</c:v>
                </c:pt>
                <c:pt idx="75">
                  <c:v>200.28571428571428</c:v>
                </c:pt>
                <c:pt idx="76">
                  <c:v>200</c:v>
                </c:pt>
                <c:pt idx="77">
                  <c:v>199.71428571428572</c:v>
                </c:pt>
                <c:pt idx="78">
                  <c:v>199.42857142857144</c:v>
                </c:pt>
                <c:pt idx="79">
                  <c:v>199.14285714285714</c:v>
                </c:pt>
                <c:pt idx="80">
                  <c:v>198.85714285714286</c:v>
                </c:pt>
                <c:pt idx="81">
                  <c:v>198.57142857142858</c:v>
                </c:pt>
                <c:pt idx="82">
                  <c:v>198.28571428571428</c:v>
                </c:pt>
                <c:pt idx="83">
                  <c:v>198</c:v>
                </c:pt>
                <c:pt idx="84">
                  <c:v>197.71428571428572</c:v>
                </c:pt>
                <c:pt idx="85">
                  <c:v>197.42857142857144</c:v>
                </c:pt>
                <c:pt idx="86">
                  <c:v>197.14285714285714</c:v>
                </c:pt>
                <c:pt idx="87">
                  <c:v>196.85714285714286</c:v>
                </c:pt>
                <c:pt idx="88">
                  <c:v>196.57142857142858</c:v>
                </c:pt>
                <c:pt idx="89">
                  <c:v>196.28571428571428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A64-4AB0-91CB-879EBA3C7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78752"/>
        <c:axId val="199580288"/>
      </c:scatterChart>
      <c:valAx>
        <c:axId val="199578752"/>
        <c:scaling>
          <c:orientation val="minMax"/>
        </c:scaling>
        <c:delete val="0"/>
        <c:axPos val="b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numFmt formatCode="m/d;@" sourceLinked="0"/>
        <c:majorTickMark val="out"/>
        <c:minorTickMark val="none"/>
        <c:tickLblPos val="nextTo"/>
        <c:spPr>
          <a:ln w="3175">
            <a:solidFill>
              <a:schemeClr val="bg1">
                <a:lumMod val="75000"/>
              </a:schemeClr>
            </a:solidFill>
            <a:prstDash val="sysDash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580288"/>
        <c:crosses val="autoZero"/>
        <c:crossBetween val="midCat"/>
      </c:valAx>
      <c:valAx>
        <c:axId val="199580288"/>
        <c:scaling>
          <c:orientation val="minMax"/>
          <c:min val="120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cs typeface="Arial"/>
                  </a:rPr>
                  <a:t>Weight</a:t>
                </a:r>
                <a:r>
                  <a:rPr lang="en-US" sz="10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cs typeface="Arial"/>
                  </a:rPr>
                  <a:t> (lbs)</a:t>
                </a:r>
              </a:p>
            </c:rich>
          </c:tx>
          <c:layout>
            <c:manualLayout>
              <c:xMode val="edge"/>
              <c:yMode val="edge"/>
              <c:x val="8.0256821829855531E-3"/>
              <c:y val="0.320652173913043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chemeClr val="bg1">
                <a:lumMod val="75000"/>
              </a:schemeClr>
            </a:solidFill>
            <a:prstDash val="sysDash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5787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b="1">
                <a:solidFill>
                  <a:schemeClr val="accent1">
                    <a:lumMod val="75000"/>
                  </a:schemeClr>
                </a:solidFill>
              </a:rPr>
              <a:t>My Weight Loss Chart</a:t>
            </a:r>
          </a:p>
        </c:rich>
      </c:tx>
      <c:layout>
        <c:manualLayout>
          <c:xMode val="edge"/>
          <c:yMode val="edge"/>
          <c:x val="0.3563402889245586"/>
          <c:y val="1.3586956521739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070626003210268E-2"/>
          <c:y val="9.2391304347826081E-2"/>
          <c:w val="0.87426431246655967"/>
          <c:h val="0.82336956521739135"/>
        </c:manualLayout>
      </c:layout>
      <c:scatterChart>
        <c:scatterStyle val="lineMarker"/>
        <c:varyColors val="0"/>
        <c:ser>
          <c:idx val="0"/>
          <c:order val="0"/>
          <c:tx>
            <c:v>Weight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chemeClr val="accent1"/>
              </a:solidFill>
              <a:ln>
                <a:solidFill>
                  <a:schemeClr val="bg1"/>
                </a:solidFill>
                <a:prstDash val="solid"/>
              </a:ln>
            </c:spPr>
          </c:marker>
          <c:xVal>
            <c:numRef>
              <c:f>kg!$C$28:$C$118</c:f>
              <c:numCache>
                <c:formatCode>m/d/yy;@</c:formatCode>
                <c:ptCount val="91"/>
                <c:pt idx="0">
                  <c:v>42371</c:v>
                </c:pt>
                <c:pt idx="1">
                  <c:v>42372</c:v>
                </c:pt>
                <c:pt idx="2">
                  <c:v>42373</c:v>
                </c:pt>
                <c:pt idx="3">
                  <c:v>42374</c:v>
                </c:pt>
                <c:pt idx="4">
                  <c:v>42375</c:v>
                </c:pt>
                <c:pt idx="5">
                  <c:v>42376</c:v>
                </c:pt>
                <c:pt idx="6">
                  <c:v>42377</c:v>
                </c:pt>
                <c:pt idx="7">
                  <c:v>42378</c:v>
                </c:pt>
                <c:pt idx="8">
                  <c:v>42379</c:v>
                </c:pt>
                <c:pt idx="9">
                  <c:v>42380</c:v>
                </c:pt>
                <c:pt idx="10">
                  <c:v>42381</c:v>
                </c:pt>
                <c:pt idx="11">
                  <c:v>42382</c:v>
                </c:pt>
                <c:pt idx="12">
                  <c:v>42383</c:v>
                </c:pt>
                <c:pt idx="13">
                  <c:v>42384</c:v>
                </c:pt>
                <c:pt idx="14">
                  <c:v>42385</c:v>
                </c:pt>
                <c:pt idx="15">
                  <c:v>42386</c:v>
                </c:pt>
                <c:pt idx="16">
                  <c:v>42387</c:v>
                </c:pt>
                <c:pt idx="17">
                  <c:v>42388</c:v>
                </c:pt>
                <c:pt idx="18">
                  <c:v>42389</c:v>
                </c:pt>
                <c:pt idx="19">
                  <c:v>42390</c:v>
                </c:pt>
                <c:pt idx="20">
                  <c:v>42391</c:v>
                </c:pt>
                <c:pt idx="21">
                  <c:v>42392</c:v>
                </c:pt>
                <c:pt idx="22">
                  <c:v>42393</c:v>
                </c:pt>
                <c:pt idx="23">
                  <c:v>42394</c:v>
                </c:pt>
                <c:pt idx="24">
                  <c:v>42395</c:v>
                </c:pt>
                <c:pt idx="25">
                  <c:v>42396</c:v>
                </c:pt>
                <c:pt idx="26">
                  <c:v>42397</c:v>
                </c:pt>
                <c:pt idx="27">
                  <c:v>42398</c:v>
                </c:pt>
                <c:pt idx="28">
                  <c:v>42399</c:v>
                </c:pt>
                <c:pt idx="29">
                  <c:v>42400</c:v>
                </c:pt>
                <c:pt idx="30">
                  <c:v>42401</c:v>
                </c:pt>
                <c:pt idx="31">
                  <c:v>42402</c:v>
                </c:pt>
                <c:pt idx="32">
                  <c:v>42403</c:v>
                </c:pt>
                <c:pt idx="33">
                  <c:v>42404</c:v>
                </c:pt>
                <c:pt idx="34">
                  <c:v>42405</c:v>
                </c:pt>
                <c:pt idx="35">
                  <c:v>42406</c:v>
                </c:pt>
                <c:pt idx="36">
                  <c:v>42407</c:v>
                </c:pt>
                <c:pt idx="37">
                  <c:v>42408</c:v>
                </c:pt>
                <c:pt idx="38">
                  <c:v>42409</c:v>
                </c:pt>
                <c:pt idx="39">
                  <c:v>42410</c:v>
                </c:pt>
                <c:pt idx="40">
                  <c:v>42411</c:v>
                </c:pt>
                <c:pt idx="41">
                  <c:v>42412</c:v>
                </c:pt>
                <c:pt idx="42">
                  <c:v>42413</c:v>
                </c:pt>
                <c:pt idx="43">
                  <c:v>42414</c:v>
                </c:pt>
                <c:pt idx="44">
                  <c:v>42415</c:v>
                </c:pt>
                <c:pt idx="45">
                  <c:v>42416</c:v>
                </c:pt>
                <c:pt idx="46">
                  <c:v>42417</c:v>
                </c:pt>
                <c:pt idx="47">
                  <c:v>42418</c:v>
                </c:pt>
                <c:pt idx="48">
                  <c:v>42419</c:v>
                </c:pt>
                <c:pt idx="49">
                  <c:v>42420</c:v>
                </c:pt>
                <c:pt idx="50">
                  <c:v>42421</c:v>
                </c:pt>
                <c:pt idx="51">
                  <c:v>42422</c:v>
                </c:pt>
                <c:pt idx="52">
                  <c:v>42423</c:v>
                </c:pt>
                <c:pt idx="53">
                  <c:v>42424</c:v>
                </c:pt>
                <c:pt idx="54">
                  <c:v>42425</c:v>
                </c:pt>
                <c:pt idx="55">
                  <c:v>42426</c:v>
                </c:pt>
                <c:pt idx="56">
                  <c:v>42427</c:v>
                </c:pt>
                <c:pt idx="57">
                  <c:v>42428</c:v>
                </c:pt>
                <c:pt idx="58">
                  <c:v>42429</c:v>
                </c:pt>
                <c:pt idx="59">
                  <c:v>42430</c:v>
                </c:pt>
                <c:pt idx="60">
                  <c:v>42431</c:v>
                </c:pt>
                <c:pt idx="61">
                  <c:v>42432</c:v>
                </c:pt>
                <c:pt idx="62">
                  <c:v>42433</c:v>
                </c:pt>
                <c:pt idx="63">
                  <c:v>42434</c:v>
                </c:pt>
                <c:pt idx="64">
                  <c:v>42435</c:v>
                </c:pt>
                <c:pt idx="65">
                  <c:v>42436</c:v>
                </c:pt>
                <c:pt idx="66">
                  <c:v>42437</c:v>
                </c:pt>
                <c:pt idx="67">
                  <c:v>42438</c:v>
                </c:pt>
                <c:pt idx="68">
                  <c:v>42439</c:v>
                </c:pt>
                <c:pt idx="69">
                  <c:v>42440</c:v>
                </c:pt>
                <c:pt idx="70">
                  <c:v>42441</c:v>
                </c:pt>
                <c:pt idx="71">
                  <c:v>42442</c:v>
                </c:pt>
                <c:pt idx="72">
                  <c:v>42443</c:v>
                </c:pt>
                <c:pt idx="73">
                  <c:v>42444</c:v>
                </c:pt>
                <c:pt idx="74">
                  <c:v>42445</c:v>
                </c:pt>
                <c:pt idx="75">
                  <c:v>42446</c:v>
                </c:pt>
                <c:pt idx="76">
                  <c:v>42447</c:v>
                </c:pt>
                <c:pt idx="77">
                  <c:v>42448</c:v>
                </c:pt>
                <c:pt idx="78">
                  <c:v>42449</c:v>
                </c:pt>
                <c:pt idx="79">
                  <c:v>42450</c:v>
                </c:pt>
                <c:pt idx="80">
                  <c:v>42451</c:v>
                </c:pt>
                <c:pt idx="81">
                  <c:v>42452</c:v>
                </c:pt>
                <c:pt idx="82">
                  <c:v>42453</c:v>
                </c:pt>
                <c:pt idx="83">
                  <c:v>42454</c:v>
                </c:pt>
                <c:pt idx="84">
                  <c:v>42455</c:v>
                </c:pt>
                <c:pt idx="85">
                  <c:v>42456</c:v>
                </c:pt>
                <c:pt idx="86">
                  <c:v>42457</c:v>
                </c:pt>
                <c:pt idx="87">
                  <c:v>42458</c:v>
                </c:pt>
                <c:pt idx="88">
                  <c:v>42459</c:v>
                </c:pt>
                <c:pt idx="89">
                  <c:v>42460</c:v>
                </c:pt>
              </c:numCache>
            </c:numRef>
          </c:xVal>
          <c:yVal>
            <c:numRef>
              <c:f>kg!$D$28:$D$118</c:f>
              <c:numCache>
                <c:formatCode>General</c:formatCode>
                <c:ptCount val="91"/>
                <c:pt idx="0">
                  <c:v>84.2</c:v>
                </c:pt>
                <c:pt idx="1">
                  <c:v>83.7</c:v>
                </c:pt>
                <c:pt idx="2">
                  <c:v>84</c:v>
                </c:pt>
                <c:pt idx="3">
                  <c:v>84.1</c:v>
                </c:pt>
                <c:pt idx="4">
                  <c:v>83.7</c:v>
                </c:pt>
                <c:pt idx="5">
                  <c:v>83.7</c:v>
                </c:pt>
                <c:pt idx="6">
                  <c:v>83.6</c:v>
                </c:pt>
                <c:pt idx="7">
                  <c:v>84.5</c:v>
                </c:pt>
                <c:pt idx="8">
                  <c:v>84</c:v>
                </c:pt>
                <c:pt idx="9">
                  <c:v>83.6</c:v>
                </c:pt>
                <c:pt idx="12">
                  <c:v>83.3</c:v>
                </c:pt>
                <c:pt idx="13">
                  <c:v>83.2</c:v>
                </c:pt>
                <c:pt idx="14">
                  <c:v>83.2</c:v>
                </c:pt>
                <c:pt idx="15">
                  <c:v>82.4</c:v>
                </c:pt>
                <c:pt idx="16">
                  <c:v>82</c:v>
                </c:pt>
                <c:pt idx="17">
                  <c:v>82.7</c:v>
                </c:pt>
                <c:pt idx="18">
                  <c:v>82.4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9-46FB-819C-FB01D25AE1D3}"/>
            </c:ext>
          </c:extLst>
        </c:ser>
        <c:ser>
          <c:idx val="1"/>
          <c:order val="1"/>
          <c:tx>
            <c:strRef>
              <c:f>kg!$B$14</c:f>
              <c:strCache>
                <c:ptCount val="1"/>
                <c:pt idx="0">
                  <c:v>BMI=19</c:v>
                </c:pt>
              </c:strCache>
            </c:strRef>
          </c:tx>
          <c:spPr>
            <a:ln w="38100">
              <a:solidFill>
                <a:schemeClr val="bg1">
                  <a:lumMod val="65000"/>
                </a:schemeClr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1.3353145121347202E-2"/>
                  <c:y val="3.260869565217391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459-46FB-819C-FB01D25AE1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(kg!$C$10,kg!$C$11)</c:f>
              <c:numCache>
                <c:formatCode>m/d/yyyy</c:formatCode>
                <c:ptCount val="2"/>
                <c:pt idx="0">
                  <c:v>42370</c:v>
                </c:pt>
                <c:pt idx="1">
                  <c:v>42460</c:v>
                </c:pt>
              </c:numCache>
            </c:numRef>
          </c:xVal>
          <c:yVal>
            <c:numRef>
              <c:f>(kg!$D$14,kg!$D$14)</c:f>
              <c:numCache>
                <c:formatCode>0.00</c:formatCode>
                <c:ptCount val="2"/>
                <c:pt idx="0">
                  <c:v>59.525100000000002</c:v>
                </c:pt>
                <c:pt idx="1">
                  <c:v>59.525100000000002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59-46FB-819C-FB01D25AE1D3}"/>
            </c:ext>
          </c:extLst>
        </c:ser>
        <c:ser>
          <c:idx val="2"/>
          <c:order val="2"/>
          <c:tx>
            <c:strRef>
              <c:f>kg!$B$15</c:f>
              <c:strCache>
                <c:ptCount val="1"/>
                <c:pt idx="0">
                  <c:v>BMI=25</c:v>
                </c:pt>
              </c:strCache>
            </c:strRef>
          </c:tx>
          <c:spPr>
            <a:ln w="38100">
              <a:solidFill>
                <a:schemeClr val="accent1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1.3353145121347202E-2"/>
                  <c:y val="2.898550724637681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>
                      <a:solidFill>
                        <a:schemeClr val="accent1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459-46FB-819C-FB01D25AE1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>
                    <a:solidFill>
                      <a:schemeClr val="accent1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(kg!$C$10,kg!$C$11)</c:f>
              <c:numCache>
                <c:formatCode>m/d/yyyy</c:formatCode>
                <c:ptCount val="2"/>
                <c:pt idx="0">
                  <c:v>42370</c:v>
                </c:pt>
                <c:pt idx="1">
                  <c:v>42460</c:v>
                </c:pt>
              </c:numCache>
            </c:numRef>
          </c:xVal>
          <c:yVal>
            <c:numRef>
              <c:f>(kg!$D$15,kg!$D$15)</c:f>
              <c:numCache>
                <c:formatCode>0.00</c:formatCode>
                <c:ptCount val="2"/>
                <c:pt idx="0">
                  <c:v>78.322500000000005</c:v>
                </c:pt>
                <c:pt idx="1">
                  <c:v>78.322500000000005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59-46FB-819C-FB01D25AE1D3}"/>
            </c:ext>
          </c:extLst>
        </c:ser>
        <c:ser>
          <c:idx val="3"/>
          <c:order val="3"/>
          <c:tx>
            <c:strRef>
              <c:f>kg!$B$16</c:f>
              <c:strCache>
                <c:ptCount val="1"/>
                <c:pt idx="0">
                  <c:v>BMI=30</c:v>
                </c:pt>
              </c:strCache>
            </c:strRef>
          </c:tx>
          <c:spPr>
            <a:ln w="38100">
              <a:solidFill>
                <a:schemeClr val="bg1">
                  <a:lumMod val="65000"/>
                </a:schemeClr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1.1371966319960377E-2"/>
                  <c:y val="3.260869565217391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5459-46FB-819C-FB01D25AE1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(kg!$C$10,kg!$C$11)</c:f>
              <c:numCache>
                <c:formatCode>m/d/yyyy</c:formatCode>
                <c:ptCount val="2"/>
                <c:pt idx="0">
                  <c:v>42370</c:v>
                </c:pt>
                <c:pt idx="1">
                  <c:v>42460</c:v>
                </c:pt>
              </c:numCache>
            </c:numRef>
          </c:xVal>
          <c:yVal>
            <c:numRef>
              <c:f>(kg!$D$16,kg!$D$16)</c:f>
              <c:numCache>
                <c:formatCode>0.00</c:formatCode>
                <c:ptCount val="2"/>
                <c:pt idx="0">
                  <c:v>93.987000000000009</c:v>
                </c:pt>
                <c:pt idx="1">
                  <c:v>93.987000000000009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59-46FB-819C-FB01D25AE1D3}"/>
            </c:ext>
          </c:extLst>
        </c:ser>
        <c:ser>
          <c:idx val="4"/>
          <c:order val="4"/>
          <c:tx>
            <c:v>Goal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bg1"/>
                </a:solidFill>
                <a:prstDash val="solid"/>
              </a:ln>
            </c:spPr>
          </c:marker>
          <c:dLbls>
            <c:spPr>
              <a:solidFill>
                <a:srgbClr val="FFFFFF">
                  <a:alpha val="70000"/>
                </a:srgbClr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sz="1100" b="1">
                    <a:solidFill>
                      <a:schemeClr val="accent3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kg!$F$5</c:f>
              <c:numCache>
                <c:formatCode>m/d/yy;@</c:formatCode>
                <c:ptCount val="1"/>
                <c:pt idx="0">
                  <c:v>42460</c:v>
                </c:pt>
              </c:numCache>
            </c:numRef>
          </c:xVal>
          <c:yVal>
            <c:numRef>
              <c:f>kg!$F$4</c:f>
              <c:numCache>
                <c:formatCode>General</c:formatCode>
                <c:ptCount val="1"/>
                <c:pt idx="0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59-46FB-819C-FB01D25AE1D3}"/>
            </c:ext>
          </c:extLst>
        </c:ser>
        <c:ser>
          <c:idx val="5"/>
          <c:order val="5"/>
          <c:tx>
            <c:strRef>
              <c:f>kg!$G$27</c:f>
              <c:strCache>
                <c:ptCount val="1"/>
                <c:pt idx="0">
                  <c:v>½ kg/wk</c:v>
                </c:pt>
              </c:strCache>
            </c:strRef>
          </c:tx>
          <c:spPr>
            <a:ln w="15875">
              <a:solidFill>
                <a:schemeClr val="accent1">
                  <a:lumMod val="75000"/>
                </a:schemeClr>
              </a:solidFill>
              <a:prstDash val="sysDot"/>
            </a:ln>
          </c:spPr>
          <c:marker>
            <c:symbol val="none"/>
          </c:marker>
          <c:dLbls>
            <c:dLbl>
              <c:idx val="90"/>
              <c:spPr>
                <a:solidFill>
                  <a:srgbClr val="FFFFFF"/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459-46FB-819C-FB01D25AE1D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kg!$C$28:$C$118</c:f>
              <c:numCache>
                <c:formatCode>m/d/yy;@</c:formatCode>
                <c:ptCount val="91"/>
                <c:pt idx="0">
                  <c:v>42371</c:v>
                </c:pt>
                <c:pt idx="1">
                  <c:v>42372</c:v>
                </c:pt>
                <c:pt idx="2">
                  <c:v>42373</c:v>
                </c:pt>
                <c:pt idx="3">
                  <c:v>42374</c:v>
                </c:pt>
                <c:pt idx="4">
                  <c:v>42375</c:v>
                </c:pt>
                <c:pt idx="5">
                  <c:v>42376</c:v>
                </c:pt>
                <c:pt idx="6">
                  <c:v>42377</c:v>
                </c:pt>
                <c:pt idx="7">
                  <c:v>42378</c:v>
                </c:pt>
                <c:pt idx="8">
                  <c:v>42379</c:v>
                </c:pt>
                <c:pt idx="9">
                  <c:v>42380</c:v>
                </c:pt>
                <c:pt idx="10">
                  <c:v>42381</c:v>
                </c:pt>
                <c:pt idx="11">
                  <c:v>42382</c:v>
                </c:pt>
                <c:pt idx="12">
                  <c:v>42383</c:v>
                </c:pt>
                <c:pt idx="13">
                  <c:v>42384</c:v>
                </c:pt>
                <c:pt idx="14">
                  <c:v>42385</c:v>
                </c:pt>
                <c:pt idx="15">
                  <c:v>42386</c:v>
                </c:pt>
                <c:pt idx="16">
                  <c:v>42387</c:v>
                </c:pt>
                <c:pt idx="17">
                  <c:v>42388</c:v>
                </c:pt>
                <c:pt idx="18">
                  <c:v>42389</c:v>
                </c:pt>
                <c:pt idx="19">
                  <c:v>42390</c:v>
                </c:pt>
                <c:pt idx="20">
                  <c:v>42391</c:v>
                </c:pt>
                <c:pt idx="21">
                  <c:v>42392</c:v>
                </c:pt>
                <c:pt idx="22">
                  <c:v>42393</c:v>
                </c:pt>
                <c:pt idx="23">
                  <c:v>42394</c:v>
                </c:pt>
                <c:pt idx="24">
                  <c:v>42395</c:v>
                </c:pt>
                <c:pt idx="25">
                  <c:v>42396</c:v>
                </c:pt>
                <c:pt idx="26">
                  <c:v>42397</c:v>
                </c:pt>
                <c:pt idx="27">
                  <c:v>42398</c:v>
                </c:pt>
                <c:pt idx="28">
                  <c:v>42399</c:v>
                </c:pt>
                <c:pt idx="29">
                  <c:v>42400</c:v>
                </c:pt>
                <c:pt idx="30">
                  <c:v>42401</c:v>
                </c:pt>
                <c:pt idx="31">
                  <c:v>42402</c:v>
                </c:pt>
                <c:pt idx="32">
                  <c:v>42403</c:v>
                </c:pt>
                <c:pt idx="33">
                  <c:v>42404</c:v>
                </c:pt>
                <c:pt idx="34">
                  <c:v>42405</c:v>
                </c:pt>
                <c:pt idx="35">
                  <c:v>42406</c:v>
                </c:pt>
                <c:pt idx="36">
                  <c:v>42407</c:v>
                </c:pt>
                <c:pt idx="37">
                  <c:v>42408</c:v>
                </c:pt>
                <c:pt idx="38">
                  <c:v>42409</c:v>
                </c:pt>
                <c:pt idx="39">
                  <c:v>42410</c:v>
                </c:pt>
                <c:pt idx="40">
                  <c:v>42411</c:v>
                </c:pt>
                <c:pt idx="41">
                  <c:v>42412</c:v>
                </c:pt>
                <c:pt idx="42">
                  <c:v>42413</c:v>
                </c:pt>
                <c:pt idx="43">
                  <c:v>42414</c:v>
                </c:pt>
                <c:pt idx="44">
                  <c:v>42415</c:v>
                </c:pt>
                <c:pt idx="45">
                  <c:v>42416</c:v>
                </c:pt>
                <c:pt idx="46">
                  <c:v>42417</c:v>
                </c:pt>
                <c:pt idx="47">
                  <c:v>42418</c:v>
                </c:pt>
                <c:pt idx="48">
                  <c:v>42419</c:v>
                </c:pt>
                <c:pt idx="49">
                  <c:v>42420</c:v>
                </c:pt>
                <c:pt idx="50">
                  <c:v>42421</c:v>
                </c:pt>
                <c:pt idx="51">
                  <c:v>42422</c:v>
                </c:pt>
                <c:pt idx="52">
                  <c:v>42423</c:v>
                </c:pt>
                <c:pt idx="53">
                  <c:v>42424</c:v>
                </c:pt>
                <c:pt idx="54">
                  <c:v>42425</c:v>
                </c:pt>
                <c:pt idx="55">
                  <c:v>42426</c:v>
                </c:pt>
                <c:pt idx="56">
                  <c:v>42427</c:v>
                </c:pt>
                <c:pt idx="57">
                  <c:v>42428</c:v>
                </c:pt>
                <c:pt idx="58">
                  <c:v>42429</c:v>
                </c:pt>
                <c:pt idx="59">
                  <c:v>42430</c:v>
                </c:pt>
                <c:pt idx="60">
                  <c:v>42431</c:v>
                </c:pt>
                <c:pt idx="61">
                  <c:v>42432</c:v>
                </c:pt>
                <c:pt idx="62">
                  <c:v>42433</c:v>
                </c:pt>
                <c:pt idx="63">
                  <c:v>42434</c:v>
                </c:pt>
                <c:pt idx="64">
                  <c:v>42435</c:v>
                </c:pt>
                <c:pt idx="65">
                  <c:v>42436</c:v>
                </c:pt>
                <c:pt idx="66">
                  <c:v>42437</c:v>
                </c:pt>
                <c:pt idx="67">
                  <c:v>42438</c:v>
                </c:pt>
                <c:pt idx="68">
                  <c:v>42439</c:v>
                </c:pt>
                <c:pt idx="69">
                  <c:v>42440</c:v>
                </c:pt>
                <c:pt idx="70">
                  <c:v>42441</c:v>
                </c:pt>
                <c:pt idx="71">
                  <c:v>42442</c:v>
                </c:pt>
                <c:pt idx="72">
                  <c:v>42443</c:v>
                </c:pt>
                <c:pt idx="73">
                  <c:v>42444</c:v>
                </c:pt>
                <c:pt idx="74">
                  <c:v>42445</c:v>
                </c:pt>
                <c:pt idx="75">
                  <c:v>42446</c:v>
                </c:pt>
                <c:pt idx="76">
                  <c:v>42447</c:v>
                </c:pt>
                <c:pt idx="77">
                  <c:v>42448</c:v>
                </c:pt>
                <c:pt idx="78">
                  <c:v>42449</c:v>
                </c:pt>
                <c:pt idx="79">
                  <c:v>42450</c:v>
                </c:pt>
                <c:pt idx="80">
                  <c:v>42451</c:v>
                </c:pt>
                <c:pt idx="81">
                  <c:v>42452</c:v>
                </c:pt>
                <c:pt idx="82">
                  <c:v>42453</c:v>
                </c:pt>
                <c:pt idx="83">
                  <c:v>42454</c:v>
                </c:pt>
                <c:pt idx="84">
                  <c:v>42455</c:v>
                </c:pt>
                <c:pt idx="85">
                  <c:v>42456</c:v>
                </c:pt>
                <c:pt idx="86">
                  <c:v>42457</c:v>
                </c:pt>
                <c:pt idx="87">
                  <c:v>42458</c:v>
                </c:pt>
                <c:pt idx="88">
                  <c:v>42459</c:v>
                </c:pt>
                <c:pt idx="89">
                  <c:v>42460</c:v>
                </c:pt>
              </c:numCache>
            </c:numRef>
          </c:xVal>
          <c:yVal>
            <c:numRef>
              <c:f>kg!$G$28:$G$118</c:f>
              <c:numCache>
                <c:formatCode>0.00</c:formatCode>
                <c:ptCount val="91"/>
                <c:pt idx="0">
                  <c:v>83.928571428571431</c:v>
                </c:pt>
                <c:pt idx="1">
                  <c:v>83.857142857142861</c:v>
                </c:pt>
                <c:pt idx="2">
                  <c:v>83.785714285714292</c:v>
                </c:pt>
                <c:pt idx="3">
                  <c:v>83.714285714285708</c:v>
                </c:pt>
                <c:pt idx="4">
                  <c:v>83.642857142857139</c:v>
                </c:pt>
                <c:pt idx="5">
                  <c:v>83.571428571428569</c:v>
                </c:pt>
                <c:pt idx="6">
                  <c:v>83.5</c:v>
                </c:pt>
                <c:pt idx="7">
                  <c:v>83.428571428571431</c:v>
                </c:pt>
                <c:pt idx="8">
                  <c:v>83.357142857142861</c:v>
                </c:pt>
                <c:pt idx="9">
                  <c:v>83.285714285714292</c:v>
                </c:pt>
                <c:pt idx="10">
                  <c:v>83.214285714285708</c:v>
                </c:pt>
                <c:pt idx="11">
                  <c:v>83.142857142857139</c:v>
                </c:pt>
                <c:pt idx="12">
                  <c:v>83.071428571428569</c:v>
                </c:pt>
                <c:pt idx="13">
                  <c:v>83</c:v>
                </c:pt>
                <c:pt idx="14">
                  <c:v>82.928571428571431</c:v>
                </c:pt>
                <c:pt idx="15">
                  <c:v>82.857142857142861</c:v>
                </c:pt>
                <c:pt idx="16">
                  <c:v>82.785714285714292</c:v>
                </c:pt>
                <c:pt idx="17">
                  <c:v>82.714285714285708</c:v>
                </c:pt>
                <c:pt idx="18">
                  <c:v>82.642857142857139</c:v>
                </c:pt>
                <c:pt idx="19">
                  <c:v>82.571428571428569</c:v>
                </c:pt>
                <c:pt idx="20">
                  <c:v>82.5</c:v>
                </c:pt>
                <c:pt idx="21">
                  <c:v>82.428571428571431</c:v>
                </c:pt>
                <c:pt idx="22">
                  <c:v>82.357142857142861</c:v>
                </c:pt>
                <c:pt idx="23">
                  <c:v>82.285714285714292</c:v>
                </c:pt>
                <c:pt idx="24">
                  <c:v>82.214285714285708</c:v>
                </c:pt>
                <c:pt idx="25">
                  <c:v>82.142857142857139</c:v>
                </c:pt>
                <c:pt idx="26">
                  <c:v>82.071428571428569</c:v>
                </c:pt>
                <c:pt idx="27">
                  <c:v>82</c:v>
                </c:pt>
                <c:pt idx="28">
                  <c:v>81.928571428571431</c:v>
                </c:pt>
                <c:pt idx="29">
                  <c:v>81.857142857142861</c:v>
                </c:pt>
                <c:pt idx="30">
                  <c:v>81.785714285714292</c:v>
                </c:pt>
                <c:pt idx="31">
                  <c:v>81.714285714285708</c:v>
                </c:pt>
                <c:pt idx="32">
                  <c:v>81.642857142857139</c:v>
                </c:pt>
                <c:pt idx="33">
                  <c:v>81.571428571428569</c:v>
                </c:pt>
                <c:pt idx="34">
                  <c:v>81.5</c:v>
                </c:pt>
                <c:pt idx="35">
                  <c:v>81.428571428571431</c:v>
                </c:pt>
                <c:pt idx="36">
                  <c:v>81.357142857142861</c:v>
                </c:pt>
                <c:pt idx="37">
                  <c:v>81.285714285714292</c:v>
                </c:pt>
                <c:pt idx="38">
                  <c:v>81.214285714285708</c:v>
                </c:pt>
                <c:pt idx="39">
                  <c:v>81.142857142857139</c:v>
                </c:pt>
                <c:pt idx="40">
                  <c:v>81.071428571428569</c:v>
                </c:pt>
                <c:pt idx="41">
                  <c:v>81</c:v>
                </c:pt>
                <c:pt idx="42">
                  <c:v>80.928571428571431</c:v>
                </c:pt>
                <c:pt idx="43">
                  <c:v>80.857142857142861</c:v>
                </c:pt>
                <c:pt idx="44">
                  <c:v>80.785714285714292</c:v>
                </c:pt>
                <c:pt idx="45">
                  <c:v>80.714285714285708</c:v>
                </c:pt>
                <c:pt idx="46">
                  <c:v>80.642857142857139</c:v>
                </c:pt>
                <c:pt idx="47">
                  <c:v>80.571428571428569</c:v>
                </c:pt>
                <c:pt idx="48">
                  <c:v>80.5</c:v>
                </c:pt>
                <c:pt idx="49">
                  <c:v>80.428571428571431</c:v>
                </c:pt>
                <c:pt idx="50">
                  <c:v>80.357142857142861</c:v>
                </c:pt>
                <c:pt idx="51">
                  <c:v>80.285714285714292</c:v>
                </c:pt>
                <c:pt idx="52">
                  <c:v>80.214285714285708</c:v>
                </c:pt>
                <c:pt idx="53">
                  <c:v>80.142857142857139</c:v>
                </c:pt>
                <c:pt idx="54">
                  <c:v>80.071428571428569</c:v>
                </c:pt>
                <c:pt idx="55">
                  <c:v>80</c:v>
                </c:pt>
                <c:pt idx="56">
                  <c:v>79.928571428571431</c:v>
                </c:pt>
                <c:pt idx="57">
                  <c:v>79.857142857142861</c:v>
                </c:pt>
                <c:pt idx="58">
                  <c:v>79.785714285714292</c:v>
                </c:pt>
                <c:pt idx="59">
                  <c:v>79.714285714285708</c:v>
                </c:pt>
                <c:pt idx="60">
                  <c:v>79.642857142857139</c:v>
                </c:pt>
                <c:pt idx="61">
                  <c:v>79.571428571428569</c:v>
                </c:pt>
                <c:pt idx="62">
                  <c:v>79.5</c:v>
                </c:pt>
                <c:pt idx="63">
                  <c:v>79.428571428571431</c:v>
                </c:pt>
                <c:pt idx="64">
                  <c:v>79.357142857142861</c:v>
                </c:pt>
                <c:pt idx="65">
                  <c:v>79.285714285714292</c:v>
                </c:pt>
                <c:pt idx="66">
                  <c:v>79.214285714285708</c:v>
                </c:pt>
                <c:pt idx="67">
                  <c:v>79.142857142857139</c:v>
                </c:pt>
                <c:pt idx="68">
                  <c:v>79.071428571428569</c:v>
                </c:pt>
                <c:pt idx="69">
                  <c:v>79</c:v>
                </c:pt>
                <c:pt idx="70">
                  <c:v>78.928571428571431</c:v>
                </c:pt>
                <c:pt idx="71">
                  <c:v>78.857142857142861</c:v>
                </c:pt>
                <c:pt idx="72">
                  <c:v>78.785714285714292</c:v>
                </c:pt>
                <c:pt idx="73">
                  <c:v>78.714285714285708</c:v>
                </c:pt>
                <c:pt idx="74">
                  <c:v>78.642857142857139</c:v>
                </c:pt>
                <c:pt idx="75">
                  <c:v>78.571428571428569</c:v>
                </c:pt>
                <c:pt idx="76">
                  <c:v>78.5</c:v>
                </c:pt>
                <c:pt idx="77">
                  <c:v>78.428571428571431</c:v>
                </c:pt>
                <c:pt idx="78">
                  <c:v>78.357142857142861</c:v>
                </c:pt>
                <c:pt idx="79">
                  <c:v>78.285714285714292</c:v>
                </c:pt>
                <c:pt idx="80">
                  <c:v>78.214285714285708</c:v>
                </c:pt>
                <c:pt idx="81">
                  <c:v>78.142857142857139</c:v>
                </c:pt>
                <c:pt idx="82">
                  <c:v>78.071428571428569</c:v>
                </c:pt>
                <c:pt idx="83">
                  <c:v>78</c:v>
                </c:pt>
                <c:pt idx="84">
                  <c:v>77.928571428571431</c:v>
                </c:pt>
                <c:pt idx="85">
                  <c:v>77.857142857142861</c:v>
                </c:pt>
                <c:pt idx="86">
                  <c:v>77.785714285714292</c:v>
                </c:pt>
                <c:pt idx="87">
                  <c:v>77.714285714285708</c:v>
                </c:pt>
                <c:pt idx="88">
                  <c:v>77.642857142857139</c:v>
                </c:pt>
                <c:pt idx="89">
                  <c:v>77.571428571428569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459-46FB-819C-FB01D25AE1D3}"/>
            </c:ext>
          </c:extLst>
        </c:ser>
        <c:ser>
          <c:idx val="6"/>
          <c:order val="6"/>
          <c:tx>
            <c:strRef>
              <c:f>kg!$H$27</c:f>
              <c:strCache>
                <c:ptCount val="1"/>
                <c:pt idx="0">
                  <c:v>1 kg/wk</c:v>
                </c:pt>
              </c:strCache>
            </c:strRef>
          </c:tx>
          <c:spPr>
            <a:ln w="15875">
              <a:solidFill>
                <a:schemeClr val="accent1">
                  <a:lumMod val="60000"/>
                  <a:lumOff val="40000"/>
                </a:schemeClr>
              </a:solidFill>
              <a:prstDash val="sysDot"/>
            </a:ln>
          </c:spPr>
          <c:marker>
            <c:symbol val="none"/>
          </c:marker>
          <c:dLbls>
            <c:dLbl>
              <c:idx val="9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459-46FB-819C-FB01D25AE1D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kg!$C$28:$C$118</c:f>
              <c:numCache>
                <c:formatCode>m/d/yy;@</c:formatCode>
                <c:ptCount val="91"/>
                <c:pt idx="0">
                  <c:v>42371</c:v>
                </c:pt>
                <c:pt idx="1">
                  <c:v>42372</c:v>
                </c:pt>
                <c:pt idx="2">
                  <c:v>42373</c:v>
                </c:pt>
                <c:pt idx="3">
                  <c:v>42374</c:v>
                </c:pt>
                <c:pt idx="4">
                  <c:v>42375</c:v>
                </c:pt>
                <c:pt idx="5">
                  <c:v>42376</c:v>
                </c:pt>
                <c:pt idx="6">
                  <c:v>42377</c:v>
                </c:pt>
                <c:pt idx="7">
                  <c:v>42378</c:v>
                </c:pt>
                <c:pt idx="8">
                  <c:v>42379</c:v>
                </c:pt>
                <c:pt idx="9">
                  <c:v>42380</c:v>
                </c:pt>
                <c:pt idx="10">
                  <c:v>42381</c:v>
                </c:pt>
                <c:pt idx="11">
                  <c:v>42382</c:v>
                </c:pt>
                <c:pt idx="12">
                  <c:v>42383</c:v>
                </c:pt>
                <c:pt idx="13">
                  <c:v>42384</c:v>
                </c:pt>
                <c:pt idx="14">
                  <c:v>42385</c:v>
                </c:pt>
                <c:pt idx="15">
                  <c:v>42386</c:v>
                </c:pt>
                <c:pt idx="16">
                  <c:v>42387</c:v>
                </c:pt>
                <c:pt idx="17">
                  <c:v>42388</c:v>
                </c:pt>
                <c:pt idx="18">
                  <c:v>42389</c:v>
                </c:pt>
                <c:pt idx="19">
                  <c:v>42390</c:v>
                </c:pt>
                <c:pt idx="20">
                  <c:v>42391</c:v>
                </c:pt>
                <c:pt idx="21">
                  <c:v>42392</c:v>
                </c:pt>
                <c:pt idx="22">
                  <c:v>42393</c:v>
                </c:pt>
                <c:pt idx="23">
                  <c:v>42394</c:v>
                </c:pt>
                <c:pt idx="24">
                  <c:v>42395</c:v>
                </c:pt>
                <c:pt idx="25">
                  <c:v>42396</c:v>
                </c:pt>
                <c:pt idx="26">
                  <c:v>42397</c:v>
                </c:pt>
                <c:pt idx="27">
                  <c:v>42398</c:v>
                </c:pt>
                <c:pt idx="28">
                  <c:v>42399</c:v>
                </c:pt>
                <c:pt idx="29">
                  <c:v>42400</c:v>
                </c:pt>
                <c:pt idx="30">
                  <c:v>42401</c:v>
                </c:pt>
                <c:pt idx="31">
                  <c:v>42402</c:v>
                </c:pt>
                <c:pt idx="32">
                  <c:v>42403</c:v>
                </c:pt>
                <c:pt idx="33">
                  <c:v>42404</c:v>
                </c:pt>
                <c:pt idx="34">
                  <c:v>42405</c:v>
                </c:pt>
                <c:pt idx="35">
                  <c:v>42406</c:v>
                </c:pt>
                <c:pt idx="36">
                  <c:v>42407</c:v>
                </c:pt>
                <c:pt idx="37">
                  <c:v>42408</c:v>
                </c:pt>
                <c:pt idx="38">
                  <c:v>42409</c:v>
                </c:pt>
                <c:pt idx="39">
                  <c:v>42410</c:v>
                </c:pt>
                <c:pt idx="40">
                  <c:v>42411</c:v>
                </c:pt>
                <c:pt idx="41">
                  <c:v>42412</c:v>
                </c:pt>
                <c:pt idx="42">
                  <c:v>42413</c:v>
                </c:pt>
                <c:pt idx="43">
                  <c:v>42414</c:v>
                </c:pt>
                <c:pt idx="44">
                  <c:v>42415</c:v>
                </c:pt>
                <c:pt idx="45">
                  <c:v>42416</c:v>
                </c:pt>
                <c:pt idx="46">
                  <c:v>42417</c:v>
                </c:pt>
                <c:pt idx="47">
                  <c:v>42418</c:v>
                </c:pt>
                <c:pt idx="48">
                  <c:v>42419</c:v>
                </c:pt>
                <c:pt idx="49">
                  <c:v>42420</c:v>
                </c:pt>
                <c:pt idx="50">
                  <c:v>42421</c:v>
                </c:pt>
                <c:pt idx="51">
                  <c:v>42422</c:v>
                </c:pt>
                <c:pt idx="52">
                  <c:v>42423</c:v>
                </c:pt>
                <c:pt idx="53">
                  <c:v>42424</c:v>
                </c:pt>
                <c:pt idx="54">
                  <c:v>42425</c:v>
                </c:pt>
                <c:pt idx="55">
                  <c:v>42426</c:v>
                </c:pt>
                <c:pt idx="56">
                  <c:v>42427</c:v>
                </c:pt>
                <c:pt idx="57">
                  <c:v>42428</c:v>
                </c:pt>
                <c:pt idx="58">
                  <c:v>42429</c:v>
                </c:pt>
                <c:pt idx="59">
                  <c:v>42430</c:v>
                </c:pt>
                <c:pt idx="60">
                  <c:v>42431</c:v>
                </c:pt>
                <c:pt idx="61">
                  <c:v>42432</c:v>
                </c:pt>
                <c:pt idx="62">
                  <c:v>42433</c:v>
                </c:pt>
                <c:pt idx="63">
                  <c:v>42434</c:v>
                </c:pt>
                <c:pt idx="64">
                  <c:v>42435</c:v>
                </c:pt>
                <c:pt idx="65">
                  <c:v>42436</c:v>
                </c:pt>
                <c:pt idx="66">
                  <c:v>42437</c:v>
                </c:pt>
                <c:pt idx="67">
                  <c:v>42438</c:v>
                </c:pt>
                <c:pt idx="68">
                  <c:v>42439</c:v>
                </c:pt>
                <c:pt idx="69">
                  <c:v>42440</c:v>
                </c:pt>
                <c:pt idx="70">
                  <c:v>42441</c:v>
                </c:pt>
                <c:pt idx="71">
                  <c:v>42442</c:v>
                </c:pt>
                <c:pt idx="72">
                  <c:v>42443</c:v>
                </c:pt>
                <c:pt idx="73">
                  <c:v>42444</c:v>
                </c:pt>
                <c:pt idx="74">
                  <c:v>42445</c:v>
                </c:pt>
                <c:pt idx="75">
                  <c:v>42446</c:v>
                </c:pt>
                <c:pt idx="76">
                  <c:v>42447</c:v>
                </c:pt>
                <c:pt idx="77">
                  <c:v>42448</c:v>
                </c:pt>
                <c:pt idx="78">
                  <c:v>42449</c:v>
                </c:pt>
                <c:pt idx="79">
                  <c:v>42450</c:v>
                </c:pt>
                <c:pt idx="80">
                  <c:v>42451</c:v>
                </c:pt>
                <c:pt idx="81">
                  <c:v>42452</c:v>
                </c:pt>
                <c:pt idx="82">
                  <c:v>42453</c:v>
                </c:pt>
                <c:pt idx="83">
                  <c:v>42454</c:v>
                </c:pt>
                <c:pt idx="84">
                  <c:v>42455</c:v>
                </c:pt>
                <c:pt idx="85">
                  <c:v>42456</c:v>
                </c:pt>
                <c:pt idx="86">
                  <c:v>42457</c:v>
                </c:pt>
                <c:pt idx="87">
                  <c:v>42458</c:v>
                </c:pt>
                <c:pt idx="88">
                  <c:v>42459</c:v>
                </c:pt>
                <c:pt idx="89">
                  <c:v>42460</c:v>
                </c:pt>
              </c:numCache>
            </c:numRef>
          </c:xVal>
          <c:yVal>
            <c:numRef>
              <c:f>kg!$H$28:$H$118</c:f>
              <c:numCache>
                <c:formatCode>0.00</c:formatCode>
                <c:ptCount val="91"/>
                <c:pt idx="0">
                  <c:v>83.857142857142861</c:v>
                </c:pt>
                <c:pt idx="1">
                  <c:v>83.714285714285708</c:v>
                </c:pt>
                <c:pt idx="2">
                  <c:v>83.571428571428569</c:v>
                </c:pt>
                <c:pt idx="3">
                  <c:v>83.428571428571431</c:v>
                </c:pt>
                <c:pt idx="4">
                  <c:v>83.285714285714292</c:v>
                </c:pt>
                <c:pt idx="5">
                  <c:v>83.142857142857139</c:v>
                </c:pt>
                <c:pt idx="6">
                  <c:v>83</c:v>
                </c:pt>
                <c:pt idx="7">
                  <c:v>82.857142857142861</c:v>
                </c:pt>
                <c:pt idx="8">
                  <c:v>82.714285714285708</c:v>
                </c:pt>
                <c:pt idx="9">
                  <c:v>82.571428571428569</c:v>
                </c:pt>
                <c:pt idx="10">
                  <c:v>82.428571428571431</c:v>
                </c:pt>
                <c:pt idx="11">
                  <c:v>82.285714285714292</c:v>
                </c:pt>
                <c:pt idx="12">
                  <c:v>82.142857142857139</c:v>
                </c:pt>
                <c:pt idx="13">
                  <c:v>82</c:v>
                </c:pt>
                <c:pt idx="14">
                  <c:v>81.857142857142861</c:v>
                </c:pt>
                <c:pt idx="15">
                  <c:v>81.714285714285708</c:v>
                </c:pt>
                <c:pt idx="16">
                  <c:v>81.571428571428569</c:v>
                </c:pt>
                <c:pt idx="17">
                  <c:v>81.428571428571431</c:v>
                </c:pt>
                <c:pt idx="18">
                  <c:v>81.285714285714292</c:v>
                </c:pt>
                <c:pt idx="19">
                  <c:v>81.142857142857139</c:v>
                </c:pt>
                <c:pt idx="20">
                  <c:v>81</c:v>
                </c:pt>
                <c:pt idx="21">
                  <c:v>80.857142857142861</c:v>
                </c:pt>
                <c:pt idx="22">
                  <c:v>80.714285714285708</c:v>
                </c:pt>
                <c:pt idx="23">
                  <c:v>80.571428571428569</c:v>
                </c:pt>
                <c:pt idx="24">
                  <c:v>80.428571428571431</c:v>
                </c:pt>
                <c:pt idx="25">
                  <c:v>80.285714285714292</c:v>
                </c:pt>
                <c:pt idx="26">
                  <c:v>80.142857142857139</c:v>
                </c:pt>
                <c:pt idx="27">
                  <c:v>80</c:v>
                </c:pt>
                <c:pt idx="28">
                  <c:v>79.857142857142861</c:v>
                </c:pt>
                <c:pt idx="29">
                  <c:v>79.714285714285708</c:v>
                </c:pt>
                <c:pt idx="30">
                  <c:v>79.571428571428569</c:v>
                </c:pt>
                <c:pt idx="31">
                  <c:v>79.428571428571431</c:v>
                </c:pt>
                <c:pt idx="32">
                  <c:v>79.285714285714292</c:v>
                </c:pt>
                <c:pt idx="33">
                  <c:v>79.142857142857139</c:v>
                </c:pt>
                <c:pt idx="34">
                  <c:v>79</c:v>
                </c:pt>
                <c:pt idx="35">
                  <c:v>78.857142857142861</c:v>
                </c:pt>
                <c:pt idx="36">
                  <c:v>78.714285714285708</c:v>
                </c:pt>
                <c:pt idx="37">
                  <c:v>78.571428571428569</c:v>
                </c:pt>
                <c:pt idx="38">
                  <c:v>78.428571428571431</c:v>
                </c:pt>
                <c:pt idx="39">
                  <c:v>78.285714285714292</c:v>
                </c:pt>
                <c:pt idx="40">
                  <c:v>78.142857142857139</c:v>
                </c:pt>
                <c:pt idx="41">
                  <c:v>78</c:v>
                </c:pt>
                <c:pt idx="42">
                  <c:v>77.857142857142861</c:v>
                </c:pt>
                <c:pt idx="43">
                  <c:v>77.714285714285708</c:v>
                </c:pt>
                <c:pt idx="44">
                  <c:v>77.571428571428569</c:v>
                </c:pt>
                <c:pt idx="45">
                  <c:v>77.428571428571431</c:v>
                </c:pt>
                <c:pt idx="46">
                  <c:v>77.285714285714292</c:v>
                </c:pt>
                <c:pt idx="47">
                  <c:v>77.142857142857139</c:v>
                </c:pt>
                <c:pt idx="48">
                  <c:v>77</c:v>
                </c:pt>
                <c:pt idx="49">
                  <c:v>76.857142857142861</c:v>
                </c:pt>
                <c:pt idx="50">
                  <c:v>76.714285714285708</c:v>
                </c:pt>
                <c:pt idx="51">
                  <c:v>76.571428571428569</c:v>
                </c:pt>
                <c:pt idx="52">
                  <c:v>76.428571428571431</c:v>
                </c:pt>
                <c:pt idx="53">
                  <c:v>76.285714285714292</c:v>
                </c:pt>
                <c:pt idx="54">
                  <c:v>76.142857142857139</c:v>
                </c:pt>
                <c:pt idx="55">
                  <c:v>76</c:v>
                </c:pt>
                <c:pt idx="56">
                  <c:v>75.857142857142861</c:v>
                </c:pt>
                <c:pt idx="57">
                  <c:v>75.714285714285722</c:v>
                </c:pt>
                <c:pt idx="58">
                  <c:v>75.571428571428569</c:v>
                </c:pt>
                <c:pt idx="59">
                  <c:v>75.428571428571431</c:v>
                </c:pt>
                <c:pt idx="60">
                  <c:v>75.285714285714292</c:v>
                </c:pt>
                <c:pt idx="61">
                  <c:v>75.142857142857139</c:v>
                </c:pt>
                <c:pt idx="62">
                  <c:v>75</c:v>
                </c:pt>
                <c:pt idx="63">
                  <c:v>74.857142857142861</c:v>
                </c:pt>
                <c:pt idx="64">
                  <c:v>74.714285714285722</c:v>
                </c:pt>
                <c:pt idx="65">
                  <c:v>74.571428571428569</c:v>
                </c:pt>
                <c:pt idx="66">
                  <c:v>74.428571428571431</c:v>
                </c:pt>
                <c:pt idx="67">
                  <c:v>74.285714285714292</c:v>
                </c:pt>
                <c:pt idx="68">
                  <c:v>74.142857142857139</c:v>
                </c:pt>
                <c:pt idx="69">
                  <c:v>74</c:v>
                </c:pt>
                <c:pt idx="70">
                  <c:v>73.857142857142861</c:v>
                </c:pt>
                <c:pt idx="71">
                  <c:v>73.714285714285722</c:v>
                </c:pt>
                <c:pt idx="72">
                  <c:v>73.571428571428569</c:v>
                </c:pt>
                <c:pt idx="73">
                  <c:v>73.428571428571431</c:v>
                </c:pt>
                <c:pt idx="74">
                  <c:v>73.285714285714292</c:v>
                </c:pt>
                <c:pt idx="75">
                  <c:v>73.142857142857139</c:v>
                </c:pt>
                <c:pt idx="76">
                  <c:v>73</c:v>
                </c:pt>
                <c:pt idx="77">
                  <c:v>72.857142857142861</c:v>
                </c:pt>
                <c:pt idx="78">
                  <c:v>72.714285714285722</c:v>
                </c:pt>
                <c:pt idx="79">
                  <c:v>72.571428571428569</c:v>
                </c:pt>
                <c:pt idx="80">
                  <c:v>72.428571428571431</c:v>
                </c:pt>
                <c:pt idx="81">
                  <c:v>72.285714285714292</c:v>
                </c:pt>
                <c:pt idx="82">
                  <c:v>72.142857142857139</c:v>
                </c:pt>
                <c:pt idx="83">
                  <c:v>72</c:v>
                </c:pt>
                <c:pt idx="84">
                  <c:v>71.857142857142861</c:v>
                </c:pt>
                <c:pt idx="85">
                  <c:v>71.714285714285722</c:v>
                </c:pt>
                <c:pt idx="86">
                  <c:v>71.571428571428569</c:v>
                </c:pt>
                <c:pt idx="87">
                  <c:v>71.428571428571431</c:v>
                </c:pt>
                <c:pt idx="88">
                  <c:v>71.285714285714292</c:v>
                </c:pt>
                <c:pt idx="89">
                  <c:v>71.142857142857139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459-46FB-819C-FB01D25AE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20032"/>
        <c:axId val="199821568"/>
      </c:scatterChart>
      <c:valAx>
        <c:axId val="199820032"/>
        <c:scaling>
          <c:orientation val="minMax"/>
        </c:scaling>
        <c:delete val="0"/>
        <c:axPos val="b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numFmt formatCode="m/d;@" sourceLinked="0"/>
        <c:majorTickMark val="out"/>
        <c:minorTickMark val="none"/>
        <c:tickLblPos val="nextTo"/>
        <c:spPr>
          <a:ln w="3175">
            <a:solidFill>
              <a:schemeClr val="bg1">
                <a:lumMod val="75000"/>
              </a:schemeClr>
            </a:solidFill>
            <a:prstDash val="sysDash"/>
          </a:ln>
        </c:spPr>
        <c:txPr>
          <a:bodyPr rot="0" vert="horz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199821568"/>
        <c:crosses val="autoZero"/>
        <c:crossBetween val="midCat"/>
      </c:valAx>
      <c:valAx>
        <c:axId val="199821568"/>
        <c:scaling>
          <c:orientation val="minMax"/>
          <c:min val="55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r>
                  <a:rPr lang="en-US" b="1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Weight </a:t>
                </a: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(kg)</a:t>
                </a:r>
              </a:p>
            </c:rich>
          </c:tx>
          <c:layout>
            <c:manualLayout>
              <c:xMode val="edge"/>
              <c:yMode val="edge"/>
              <c:x val="8.0256821829855531E-3"/>
              <c:y val="0.358695652173913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chemeClr val="bg1">
                <a:lumMod val="75000"/>
              </a:schemeClr>
            </a:solidFill>
            <a:prstDash val="sysDash"/>
          </a:ln>
        </c:spPr>
        <c:txPr>
          <a:bodyPr rot="0" vert="horz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199820032"/>
        <c:crosses val="autoZero"/>
        <c:crossBetween val="midCat"/>
      </c:valAx>
      <c:spPr>
        <a:solidFill>
          <a:schemeClr val="bg1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6</xdr:row>
      <xdr:rowOff>123825</xdr:rowOff>
    </xdr:from>
    <xdr:to>
      <xdr:col>9</xdr:col>
      <xdr:colOff>609600</xdr:colOff>
      <xdr:row>25</xdr:row>
      <xdr:rowOff>123825</xdr:rowOff>
    </xdr:to>
    <xdr:graphicFrame macro="">
      <xdr:nvGraphicFramePr>
        <xdr:cNvPr id="214022" name="Chart 6">
          <a:extLst>
            <a:ext uri="{FF2B5EF4-FFF2-40B4-BE49-F238E27FC236}">
              <a16:creationId xmlns:a16="http://schemas.microsoft.com/office/drawing/2014/main" id="{00000000-0008-0000-0000-0000064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6</xdr:row>
      <xdr:rowOff>114300</xdr:rowOff>
    </xdr:from>
    <xdr:to>
      <xdr:col>9</xdr:col>
      <xdr:colOff>561975</xdr:colOff>
      <xdr:row>25</xdr:row>
      <xdr:rowOff>114300</xdr:rowOff>
    </xdr:to>
    <xdr:graphicFrame macro="">
      <xdr:nvGraphicFramePr>
        <xdr:cNvPr id="220163" name="Chart 3">
          <a:extLst>
            <a:ext uri="{FF2B5EF4-FFF2-40B4-BE49-F238E27FC236}">
              <a16:creationId xmlns:a16="http://schemas.microsoft.com/office/drawing/2014/main" id="{00000000-0008-0000-0100-0000035C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1F497D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9"/>
  <sheetViews>
    <sheetView showGridLines="0" topLeftCell="A67" workbookViewId="0">
      <selection activeCell="A2" sqref="A2:XFD2"/>
    </sheetView>
  </sheetViews>
  <sheetFormatPr defaultColWidth="9.140625" defaultRowHeight="12.75" x14ac:dyDescent="0.2"/>
  <cols>
    <col min="1" max="1" width="7.140625" style="3" customWidth="1"/>
    <col min="2" max="3" width="10" style="3" customWidth="1"/>
    <col min="4" max="4" width="10.7109375" style="3" customWidth="1"/>
    <col min="5" max="8" width="10" style="3" customWidth="1"/>
    <col min="9" max="9" width="8.5703125" style="3" customWidth="1"/>
    <col min="10" max="10" width="11.42578125" style="3" customWidth="1"/>
    <col min="11" max="11" width="5.140625" style="3" customWidth="1"/>
    <col min="12" max="12" width="9.140625" style="3"/>
    <col min="13" max="13" width="11.7109375" style="3" customWidth="1"/>
    <col min="14" max="16384" width="9.140625" style="3"/>
  </cols>
  <sheetData>
    <row r="1" spans="1:11" ht="37.5" customHeight="1" x14ac:dyDescent="0.2">
      <c r="A1" s="63" t="s">
        <v>3</v>
      </c>
      <c r="B1" s="59"/>
      <c r="C1" s="59"/>
      <c r="D1" s="59"/>
      <c r="E1" s="59"/>
      <c r="F1" s="59"/>
      <c r="G1" s="59"/>
      <c r="H1" s="59"/>
      <c r="I1" s="59"/>
      <c r="J1" s="59"/>
    </row>
    <row r="2" spans="1:11" x14ac:dyDescent="0.2">
      <c r="A2" s="35"/>
      <c r="B2" s="36"/>
      <c r="C2" s="36"/>
      <c r="D2" s="36"/>
      <c r="E2" s="36"/>
      <c r="F2" s="36"/>
      <c r="G2" s="36"/>
      <c r="H2" s="36"/>
      <c r="I2" s="36"/>
      <c r="J2" s="37"/>
    </row>
    <row r="3" spans="1:11" x14ac:dyDescent="0.2">
      <c r="A3" s="36"/>
      <c r="B3" s="36"/>
      <c r="C3" s="38"/>
      <c r="D3" s="39"/>
      <c r="E3" s="38"/>
      <c r="F3" s="38"/>
      <c r="G3" s="38"/>
      <c r="H3" s="38"/>
      <c r="I3" s="38"/>
      <c r="J3" s="38"/>
    </row>
    <row r="4" spans="1:11" s="21" customFormat="1" ht="19.5" customHeight="1" x14ac:dyDescent="0.3">
      <c r="A4" s="40"/>
      <c r="B4" s="41" t="s">
        <v>19</v>
      </c>
      <c r="C4" s="42">
        <v>222</v>
      </c>
      <c r="D4" s="40"/>
      <c r="E4" s="60" t="s">
        <v>4</v>
      </c>
      <c r="F4" s="42">
        <v>200</v>
      </c>
      <c r="G4" s="40"/>
      <c r="H4" s="41" t="s">
        <v>6</v>
      </c>
      <c r="I4" s="42">
        <v>5</v>
      </c>
      <c r="J4" s="40"/>
    </row>
    <row r="5" spans="1:11" s="22" customFormat="1" ht="19.5" customHeight="1" x14ac:dyDescent="0.3">
      <c r="A5" s="39"/>
      <c r="B5" s="41" t="s">
        <v>0</v>
      </c>
      <c r="C5" s="44">
        <v>42370</v>
      </c>
      <c r="D5" s="39"/>
      <c r="E5" s="60" t="s">
        <v>5</v>
      </c>
      <c r="F5" s="44">
        <f>C5+90</f>
        <v>42460</v>
      </c>
      <c r="G5" s="39"/>
      <c r="H5" s="41" t="s">
        <v>7</v>
      </c>
      <c r="I5" s="61">
        <v>10.5</v>
      </c>
      <c r="J5" s="39"/>
    </row>
    <row r="6" spans="1:11" s="22" customFormat="1" ht="19.5" customHeight="1" x14ac:dyDescent="0.3">
      <c r="A6" s="39"/>
      <c r="B6" s="41" t="s">
        <v>9</v>
      </c>
      <c r="C6" s="46">
        <f>IF(OR(ISBLANK(C4),ISERROR(C4*703/($I$4*12+$I$5)^2))," --- ",C4*703/($I$4*12+$I$5)^2)</f>
        <v>31.400030179568432</v>
      </c>
      <c r="D6" s="39"/>
      <c r="E6" s="60" t="s">
        <v>10</v>
      </c>
      <c r="F6" s="62">
        <f>IF(OR(ISBLANK(F4),ISERROR(F4*703/($I$4*12+$I$5)^2))," --- ",F4*703/($I$4*12+$I$5)^2)</f>
        <v>28.288315477088677</v>
      </c>
      <c r="G6" s="39"/>
      <c r="H6" s="45"/>
      <c r="I6" s="39"/>
      <c r="J6" s="39"/>
    </row>
    <row r="7" spans="1:11" s="1" customFormat="1" x14ac:dyDescent="0.2">
      <c r="B7" s="5"/>
      <c r="C7" s="6"/>
      <c r="E7" s="6"/>
      <c r="I7" s="5"/>
    </row>
    <row r="8" spans="1:11" s="1" customFormat="1" x14ac:dyDescent="0.2">
      <c r="B8" s="5"/>
      <c r="C8" s="6"/>
      <c r="E8" s="6"/>
      <c r="I8" s="5"/>
    </row>
    <row r="9" spans="1:11" s="1" customFormat="1" x14ac:dyDescent="0.2">
      <c r="B9" s="7" t="s">
        <v>11</v>
      </c>
      <c r="C9" s="8"/>
      <c r="E9" s="6"/>
      <c r="I9" s="5"/>
      <c r="K9" s="9" t="s">
        <v>25</v>
      </c>
    </row>
    <row r="10" spans="1:11" s="1" customFormat="1" x14ac:dyDescent="0.2">
      <c r="B10" s="10" t="s">
        <v>12</v>
      </c>
      <c r="C10" s="11">
        <f>C5</f>
        <v>42370</v>
      </c>
      <c r="E10" s="6"/>
      <c r="I10" s="5"/>
      <c r="K10" s="2" t="s">
        <v>26</v>
      </c>
    </row>
    <row r="11" spans="1:11" s="1" customFormat="1" x14ac:dyDescent="0.2">
      <c r="B11" s="10" t="s">
        <v>13</v>
      </c>
      <c r="C11" s="11">
        <f>MAX(C27:C118)</f>
        <v>42460</v>
      </c>
      <c r="E11" s="6"/>
      <c r="I11" s="5"/>
      <c r="K11" s="2" t="s">
        <v>27</v>
      </c>
    </row>
    <row r="12" spans="1:11" s="1" customFormat="1" x14ac:dyDescent="0.2">
      <c r="B12" s="12"/>
      <c r="E12" s="6"/>
      <c r="I12" s="5"/>
    </row>
    <row r="13" spans="1:11" s="1" customFormat="1" x14ac:dyDescent="0.2">
      <c r="B13" s="13" t="s">
        <v>14</v>
      </c>
      <c r="C13" s="10" t="s">
        <v>8</v>
      </c>
      <c r="D13" s="10" t="s">
        <v>1</v>
      </c>
      <c r="E13" s="6"/>
      <c r="I13" s="5"/>
    </row>
    <row r="14" spans="1:11" s="1" customFormat="1" x14ac:dyDescent="0.2">
      <c r="B14" s="8" t="str">
        <f>"BMI="&amp;C14</f>
        <v>BMI=19</v>
      </c>
      <c r="C14" s="14">
        <v>19</v>
      </c>
      <c r="D14" s="15">
        <f>C14*($I$4*12+$I$5)^2/703</f>
        <v>134.33108108108109</v>
      </c>
      <c r="E14" s="6"/>
      <c r="I14" s="5"/>
    </row>
    <row r="15" spans="1:11" s="1" customFormat="1" x14ac:dyDescent="0.2">
      <c r="B15" s="8" t="str">
        <f>"BMI="&amp;C15</f>
        <v>BMI=25</v>
      </c>
      <c r="C15" s="14">
        <v>25</v>
      </c>
      <c r="D15" s="15">
        <f>C15*($I$4*12+$I$5)^2/703</f>
        <v>176.75142247510669</v>
      </c>
      <c r="E15" s="6"/>
      <c r="I15" s="5"/>
    </row>
    <row r="16" spans="1:11" s="1" customFormat="1" x14ac:dyDescent="0.2">
      <c r="B16" s="8" t="str">
        <f>"BMI="&amp;C16</f>
        <v>BMI=30</v>
      </c>
      <c r="C16" s="14">
        <v>30</v>
      </c>
      <c r="D16" s="15">
        <f>C16*($I$4*12+$I$5)^2/703</f>
        <v>212.10170697012802</v>
      </c>
      <c r="E16" s="6"/>
      <c r="I16" s="5"/>
    </row>
    <row r="17" spans="2:15" s="1" customFormat="1" x14ac:dyDescent="0.2">
      <c r="B17" s="5"/>
      <c r="C17" s="6"/>
      <c r="E17" s="6"/>
      <c r="I17" s="5"/>
    </row>
    <row r="18" spans="2:15" s="1" customFormat="1" x14ac:dyDescent="0.2">
      <c r="B18" s="5"/>
      <c r="C18" s="6"/>
      <c r="E18" s="6"/>
      <c r="I18" s="5"/>
    </row>
    <row r="19" spans="2:15" s="1" customFormat="1" x14ac:dyDescent="0.2">
      <c r="B19" s="5"/>
      <c r="C19" s="6"/>
      <c r="E19" s="6"/>
      <c r="I19" s="5"/>
    </row>
    <row r="20" spans="2:15" s="1" customFormat="1" x14ac:dyDescent="0.2">
      <c r="B20" s="5"/>
      <c r="C20" s="6"/>
      <c r="E20" s="6"/>
      <c r="I20" s="5"/>
    </row>
    <row r="21" spans="2:15" s="1" customFormat="1" ht="19.5" customHeight="1" x14ac:dyDescent="0.2">
      <c r="B21" s="5"/>
      <c r="C21" s="6"/>
      <c r="E21" s="6"/>
      <c r="I21" s="5"/>
    </row>
    <row r="22" spans="2:15" s="1" customFormat="1" ht="19.5" customHeight="1" x14ac:dyDescent="0.2">
      <c r="B22" s="5"/>
      <c r="C22" s="6"/>
      <c r="E22" s="6"/>
      <c r="I22" s="5"/>
    </row>
    <row r="23" spans="2:15" s="1" customFormat="1" ht="19.5" customHeight="1" x14ac:dyDescent="0.2">
      <c r="B23" s="5"/>
      <c r="C23" s="6"/>
      <c r="E23" s="6"/>
      <c r="I23" s="5"/>
    </row>
    <row r="24" spans="2:15" s="1" customFormat="1" ht="19.5" customHeight="1" x14ac:dyDescent="0.2">
      <c r="B24" s="5"/>
      <c r="C24" s="6"/>
      <c r="E24" s="6"/>
      <c r="I24" s="5"/>
    </row>
    <row r="25" spans="2:15" s="1" customFormat="1" ht="19.5" customHeight="1" x14ac:dyDescent="0.2">
      <c r="B25" s="5"/>
      <c r="C25" s="6"/>
      <c r="E25" s="6"/>
      <c r="I25" s="5"/>
    </row>
    <row r="26" spans="2:15" s="1" customFormat="1" ht="19.5" customHeight="1" x14ac:dyDescent="0.2">
      <c r="B26" s="5"/>
      <c r="C26" s="6"/>
      <c r="E26" s="6"/>
      <c r="I26" s="5"/>
    </row>
    <row r="27" spans="2:15" ht="19.5" customHeight="1" x14ac:dyDescent="0.2">
      <c r="C27" s="30" t="s">
        <v>2</v>
      </c>
      <c r="D27" s="31" t="s">
        <v>31</v>
      </c>
      <c r="E27" s="32" t="s">
        <v>15</v>
      </c>
      <c r="F27" s="33" t="s">
        <v>16</v>
      </c>
      <c r="G27" s="34" t="s">
        <v>17</v>
      </c>
      <c r="H27" s="34" t="s">
        <v>18</v>
      </c>
      <c r="I27" s="1"/>
    </row>
    <row r="28" spans="2:15" ht="16.5" customHeight="1" x14ac:dyDescent="0.2">
      <c r="C28" s="26">
        <f>C5+1</f>
        <v>42371</v>
      </c>
      <c r="D28" s="27">
        <v>222</v>
      </c>
      <c r="E28" s="72" t="str">
        <f ca="1">IFERROR(IF(ISNUMBER(D28),D28-VLOOKUP(9999,D$27:OFFSET(D28,-1,0,1,1),1,1),""),"")</f>
        <v/>
      </c>
      <c r="F28" s="64">
        <f>IF(ISBLANK(D28),"",D28*703/($I$4*12+$I$5)^2)</f>
        <v>31.400030179568432</v>
      </c>
      <c r="G28" s="65">
        <f t="shared" ref="G28:G59" si="0">$C$4-($C28-$C$5)*(1/7)</f>
        <v>221.85714285714286</v>
      </c>
      <c r="H28" s="66">
        <f t="shared" ref="H28:H59" si="1">$C$4-($C28-$C$5)*(2/7)</f>
        <v>221.71428571428572</v>
      </c>
      <c r="I28" s="1"/>
      <c r="K28" s="2" t="s">
        <v>24</v>
      </c>
    </row>
    <row r="29" spans="2:15" ht="16.5" customHeight="1" x14ac:dyDescent="0.2">
      <c r="C29" s="28">
        <f>C28+1</f>
        <v>42372</v>
      </c>
      <c r="D29" s="29">
        <v>221</v>
      </c>
      <c r="E29" s="72">
        <f ca="1">IFERROR(IF(ISNUMBER(D29),D29-VLOOKUP(9999,D$27:OFFSET(D29,-1,0,1,1),1,1),""),"")</f>
        <v>-1</v>
      </c>
      <c r="F29" s="64">
        <f t="shared" ref="F29:F92" si="2">IF(ISBLANK(D29),"",D29*703/($I$4*12+$I$5)^2)</f>
        <v>31.258588602182989</v>
      </c>
      <c r="G29" s="65">
        <f t="shared" si="0"/>
        <v>221.71428571428572</v>
      </c>
      <c r="H29" s="66">
        <f t="shared" si="1"/>
        <v>221.42857142857142</v>
      </c>
      <c r="I29" s="1"/>
      <c r="K29" s="2" t="s">
        <v>29</v>
      </c>
    </row>
    <row r="30" spans="2:15" ht="16.5" customHeight="1" x14ac:dyDescent="0.2">
      <c r="C30" s="28">
        <f t="shared" ref="C30:C93" si="3">C29+1</f>
        <v>42373</v>
      </c>
      <c r="D30" s="29">
        <v>221.5</v>
      </c>
      <c r="E30" s="72">
        <f ca="1">IFERROR(IF(ISNUMBER(D30),D30-VLOOKUP(9999,D$27:OFFSET(D30,-1,0,1,1),1,1),""),"")</f>
        <v>0.5</v>
      </c>
      <c r="F30" s="64">
        <f t="shared" si="2"/>
        <v>31.329309390875711</v>
      </c>
      <c r="G30" s="65">
        <f t="shared" si="0"/>
        <v>221.57142857142858</v>
      </c>
      <c r="H30" s="66">
        <f t="shared" si="1"/>
        <v>221.14285714285714</v>
      </c>
      <c r="I30" s="1"/>
      <c r="K30" s="2" t="s">
        <v>30</v>
      </c>
    </row>
    <row r="31" spans="2:15" ht="16.5" customHeight="1" x14ac:dyDescent="0.2">
      <c r="C31" s="28">
        <f t="shared" si="3"/>
        <v>42374</v>
      </c>
      <c r="D31" s="29">
        <v>222</v>
      </c>
      <c r="E31" s="72">
        <f ca="1">IFERROR(IF(ISNUMBER(D31),D31-VLOOKUP(9999,D$27:OFFSET(D31,-1,0,1,1),1,1),""),"")</f>
        <v>0.5</v>
      </c>
      <c r="F31" s="64">
        <f t="shared" si="2"/>
        <v>31.400030179568432</v>
      </c>
      <c r="G31" s="65">
        <f t="shared" si="0"/>
        <v>221.42857142857142</v>
      </c>
      <c r="H31" s="66">
        <f t="shared" si="1"/>
        <v>220.85714285714286</v>
      </c>
      <c r="I31" s="1"/>
    </row>
    <row r="32" spans="2:15" ht="16.5" customHeight="1" x14ac:dyDescent="0.2">
      <c r="C32" s="28">
        <f t="shared" si="3"/>
        <v>42375</v>
      </c>
      <c r="D32" s="29">
        <v>220.5</v>
      </c>
      <c r="E32" s="72">
        <f ca="1">IFERROR(IF(ISNUMBER(D32),D32-VLOOKUP(9999,D$27:OFFSET(D32,-1,0,1,1),1,1),""),"")</f>
        <v>-1.5</v>
      </c>
      <c r="F32" s="64">
        <f t="shared" si="2"/>
        <v>31.187867813490268</v>
      </c>
      <c r="G32" s="65">
        <f t="shared" si="0"/>
        <v>221.28571428571428</v>
      </c>
      <c r="H32" s="66">
        <f t="shared" si="1"/>
        <v>220.57142857142858</v>
      </c>
      <c r="I32" s="1"/>
      <c r="O32" s="16"/>
    </row>
    <row r="33" spans="3:15" ht="16.5" customHeight="1" x14ac:dyDescent="0.2">
      <c r="C33" s="28">
        <f t="shared" si="3"/>
        <v>42376</v>
      </c>
      <c r="D33" s="29">
        <v>220.5</v>
      </c>
      <c r="E33" s="72">
        <f ca="1">IFERROR(IF(ISNUMBER(D33),D33-VLOOKUP(9999,D$27:OFFSET(D33,-1,0,1,1),1,1),""),"")</f>
        <v>0</v>
      </c>
      <c r="F33" s="64">
        <f t="shared" si="2"/>
        <v>31.187867813490268</v>
      </c>
      <c r="G33" s="65">
        <f t="shared" si="0"/>
        <v>221.14285714285714</v>
      </c>
      <c r="H33" s="66">
        <f t="shared" si="1"/>
        <v>220.28571428571428</v>
      </c>
      <c r="I33" s="1"/>
      <c r="O33" s="16"/>
    </row>
    <row r="34" spans="3:15" ht="16.5" customHeight="1" x14ac:dyDescent="0.2">
      <c r="C34" s="28">
        <f t="shared" si="3"/>
        <v>42377</v>
      </c>
      <c r="D34" s="29"/>
      <c r="E34" s="72" t="str">
        <f ca="1">IFERROR(IF(ISNUMBER(D34),D34-VLOOKUP(9999,D$27:OFFSET(D34,-1,0,1,1),1,1),""),"")</f>
        <v/>
      </c>
      <c r="F34" s="64" t="str">
        <f t="shared" si="2"/>
        <v/>
      </c>
      <c r="G34" s="65">
        <f t="shared" si="0"/>
        <v>221</v>
      </c>
      <c r="H34" s="66">
        <f t="shared" si="1"/>
        <v>220</v>
      </c>
      <c r="I34" s="1"/>
    </row>
    <row r="35" spans="3:15" ht="16.5" customHeight="1" x14ac:dyDescent="0.2">
      <c r="C35" s="28">
        <f t="shared" si="3"/>
        <v>42378</v>
      </c>
      <c r="D35" s="29"/>
      <c r="E35" s="72" t="str">
        <f ca="1">IFERROR(IF(ISNUMBER(D35),D35-VLOOKUP(9999,D$27:OFFSET(D35,-1,0,1,1),1,1),""),"")</f>
        <v/>
      </c>
      <c r="F35" s="64" t="str">
        <f t="shared" si="2"/>
        <v/>
      </c>
      <c r="G35" s="65">
        <f t="shared" si="0"/>
        <v>220.85714285714286</v>
      </c>
      <c r="H35" s="66">
        <f t="shared" si="1"/>
        <v>219.71428571428572</v>
      </c>
      <c r="I35" s="1"/>
      <c r="L35" s="17"/>
    </row>
    <row r="36" spans="3:15" ht="16.5" customHeight="1" x14ac:dyDescent="0.2">
      <c r="C36" s="28">
        <f t="shared" si="3"/>
        <v>42379</v>
      </c>
      <c r="D36" s="29">
        <v>221.7</v>
      </c>
      <c r="E36" s="72">
        <f ca="1">IFERROR(IF(ISNUMBER(D36),D36-VLOOKUP(9999,D$27:OFFSET(D36,-1,0,1,1),1,1),""),"")</f>
        <v>1.1999999999999886</v>
      </c>
      <c r="F36" s="64">
        <f t="shared" si="2"/>
        <v>31.357597706352799</v>
      </c>
      <c r="G36" s="65">
        <f t="shared" si="0"/>
        <v>220.71428571428572</v>
      </c>
      <c r="H36" s="66">
        <f t="shared" si="1"/>
        <v>219.42857142857142</v>
      </c>
      <c r="I36" s="1"/>
    </row>
    <row r="37" spans="3:15" ht="16.5" customHeight="1" x14ac:dyDescent="0.2">
      <c r="C37" s="28">
        <f t="shared" si="3"/>
        <v>42380</v>
      </c>
      <c r="D37" s="29">
        <v>220.8</v>
      </c>
      <c r="E37" s="72">
        <f ca="1">IFERROR(IF(ISNUMBER(D37),D37-VLOOKUP(9999,D$27:OFFSET(D37,-1,0,1,1),1,1),""),"")</f>
        <v>-0.89999999999997726</v>
      </c>
      <c r="F37" s="64">
        <f t="shared" si="2"/>
        <v>31.230300286705898</v>
      </c>
      <c r="G37" s="65">
        <f t="shared" si="0"/>
        <v>220.57142857142858</v>
      </c>
      <c r="H37" s="66">
        <f t="shared" si="1"/>
        <v>219.14285714285714</v>
      </c>
      <c r="I37" s="1"/>
    </row>
    <row r="38" spans="3:15" ht="16.5" customHeight="1" x14ac:dyDescent="0.2">
      <c r="C38" s="28">
        <f t="shared" si="3"/>
        <v>42381</v>
      </c>
      <c r="D38" s="29">
        <v>222.3</v>
      </c>
      <c r="E38" s="72">
        <f ca="1">IFERROR(IF(ISNUMBER(D38),D38-VLOOKUP(9999,D$27:OFFSET(D38,-1,0,1,1),1,1),""),"")</f>
        <v>1.5</v>
      </c>
      <c r="F38" s="64">
        <f t="shared" si="2"/>
        <v>31.442462652784062</v>
      </c>
      <c r="G38" s="65">
        <f t="shared" si="0"/>
        <v>220.42857142857142</v>
      </c>
      <c r="H38" s="66">
        <f t="shared" si="1"/>
        <v>218.85714285714286</v>
      </c>
      <c r="I38" s="1"/>
    </row>
    <row r="39" spans="3:15" ht="16.5" customHeight="1" x14ac:dyDescent="0.2">
      <c r="C39" s="28">
        <f t="shared" si="3"/>
        <v>42382</v>
      </c>
      <c r="D39" s="29">
        <v>220.8</v>
      </c>
      <c r="E39" s="72">
        <f ca="1">IFERROR(IF(ISNUMBER(D39),D39-VLOOKUP(9999,D$27:OFFSET(D39,-1,0,1,1),1,1),""),"")</f>
        <v>-1.5</v>
      </c>
      <c r="F39" s="64">
        <f t="shared" si="2"/>
        <v>31.230300286705898</v>
      </c>
      <c r="G39" s="65">
        <f t="shared" si="0"/>
        <v>220.28571428571428</v>
      </c>
      <c r="H39" s="66">
        <f t="shared" si="1"/>
        <v>218.57142857142858</v>
      </c>
      <c r="I39" s="1"/>
    </row>
    <row r="40" spans="3:15" ht="16.5" customHeight="1" x14ac:dyDescent="0.2">
      <c r="C40" s="28">
        <f t="shared" si="3"/>
        <v>42383</v>
      </c>
      <c r="D40" s="29">
        <v>219.8</v>
      </c>
      <c r="E40" s="72">
        <f ca="1">IFERROR(IF(ISNUMBER(D40),D40-VLOOKUP(9999,D$27:OFFSET(D40,-1,0,1,1),1,1),""),"")</f>
        <v>-1</v>
      </c>
      <c r="F40" s="64">
        <f t="shared" si="2"/>
        <v>31.088858709320455</v>
      </c>
      <c r="G40" s="65">
        <f t="shared" si="0"/>
        <v>220.14285714285714</v>
      </c>
      <c r="H40" s="66">
        <f t="shared" si="1"/>
        <v>218.28571428571428</v>
      </c>
      <c r="I40" s="1"/>
    </row>
    <row r="41" spans="3:15" ht="16.5" customHeight="1" x14ac:dyDescent="0.2">
      <c r="C41" s="28">
        <f t="shared" si="3"/>
        <v>42384</v>
      </c>
      <c r="D41" s="29">
        <v>219.8</v>
      </c>
      <c r="E41" s="72">
        <f ca="1">IFERROR(IF(ISNUMBER(D41),D41-VLOOKUP(9999,D$27:OFFSET(D41,-1,0,1,1),1,1),""),"")</f>
        <v>0</v>
      </c>
      <c r="F41" s="64">
        <f t="shared" si="2"/>
        <v>31.088858709320455</v>
      </c>
      <c r="G41" s="65">
        <f t="shared" si="0"/>
        <v>220</v>
      </c>
      <c r="H41" s="66">
        <f t="shared" si="1"/>
        <v>218</v>
      </c>
      <c r="I41" s="1"/>
    </row>
    <row r="42" spans="3:15" ht="16.5" customHeight="1" x14ac:dyDescent="0.2">
      <c r="C42" s="28">
        <f t="shared" si="3"/>
        <v>42385</v>
      </c>
      <c r="D42" s="29">
        <v>216</v>
      </c>
      <c r="E42" s="72">
        <f ca="1">IFERROR(IF(ISNUMBER(D42),D42-VLOOKUP(9999,D$27:OFFSET(D42,-1,0,1,1),1,1),""),"")</f>
        <v>-3.8000000000000114</v>
      </c>
      <c r="F42" s="64">
        <f t="shared" si="2"/>
        <v>30.551380715255771</v>
      </c>
      <c r="G42" s="65">
        <f t="shared" si="0"/>
        <v>219.85714285714286</v>
      </c>
      <c r="H42" s="66">
        <f t="shared" si="1"/>
        <v>217.71428571428572</v>
      </c>
      <c r="I42" s="1"/>
    </row>
    <row r="43" spans="3:15" ht="16.5" customHeight="1" x14ac:dyDescent="0.2">
      <c r="C43" s="28">
        <f t="shared" si="3"/>
        <v>42386</v>
      </c>
      <c r="D43" s="29">
        <v>217.4</v>
      </c>
      <c r="E43" s="72">
        <f ca="1">IFERROR(IF(ISNUMBER(D43),D43-VLOOKUP(9999,D$27:OFFSET(D43,-1,0,1,1),1,1),""),"")</f>
        <v>1.4000000000000057</v>
      </c>
      <c r="F43" s="64">
        <f t="shared" si="2"/>
        <v>30.749398923595393</v>
      </c>
      <c r="G43" s="65">
        <f t="shared" si="0"/>
        <v>219.71428571428572</v>
      </c>
      <c r="H43" s="66">
        <f t="shared" si="1"/>
        <v>217.42857142857142</v>
      </c>
      <c r="I43" s="1"/>
    </row>
    <row r="44" spans="3:15" ht="16.5" customHeight="1" x14ac:dyDescent="0.2">
      <c r="C44" s="28">
        <f t="shared" si="3"/>
        <v>42387</v>
      </c>
      <c r="D44" s="29">
        <v>216.5</v>
      </c>
      <c r="E44" s="72">
        <f ca="1">IFERROR(IF(ISNUMBER(D44),D44-VLOOKUP(9999,D$27:OFFSET(D44,-1,0,1,1),1,1),""),"")</f>
        <v>-0.90000000000000568</v>
      </c>
      <c r="F44" s="64">
        <f t="shared" si="2"/>
        <v>30.622101503948493</v>
      </c>
      <c r="G44" s="65">
        <f t="shared" si="0"/>
        <v>219.57142857142858</v>
      </c>
      <c r="H44" s="66">
        <f t="shared" si="1"/>
        <v>217.14285714285714</v>
      </c>
      <c r="I44" s="1"/>
    </row>
    <row r="45" spans="3:15" ht="16.5" customHeight="1" x14ac:dyDescent="0.2">
      <c r="C45" s="28">
        <f t="shared" si="3"/>
        <v>42388</v>
      </c>
      <c r="D45" s="29">
        <v>218.2</v>
      </c>
      <c r="E45" s="72">
        <f ca="1">IFERROR(IF(ISNUMBER(D45),D45-VLOOKUP(9999,D$27:OFFSET(D45,-1,0,1,1),1,1),""),"")</f>
        <v>1.6999999999999886</v>
      </c>
      <c r="F45" s="64">
        <f t="shared" si="2"/>
        <v>30.862552185503748</v>
      </c>
      <c r="G45" s="65">
        <f t="shared" si="0"/>
        <v>219.42857142857142</v>
      </c>
      <c r="H45" s="66">
        <f t="shared" si="1"/>
        <v>216.85714285714286</v>
      </c>
      <c r="I45" s="1"/>
    </row>
    <row r="46" spans="3:15" ht="16.5" customHeight="1" x14ac:dyDescent="0.2">
      <c r="C46" s="28">
        <f t="shared" si="3"/>
        <v>42389</v>
      </c>
      <c r="D46" s="29">
        <v>217.4</v>
      </c>
      <c r="E46" s="72">
        <f ca="1">IFERROR(IF(ISNUMBER(D46),D46-VLOOKUP(9999,D$27:OFFSET(D46,-1,0,1,1),1,1),""),"")</f>
        <v>-0.79999999999998295</v>
      </c>
      <c r="F46" s="64">
        <f t="shared" si="2"/>
        <v>30.749398923595393</v>
      </c>
      <c r="G46" s="65">
        <f t="shared" si="0"/>
        <v>219.28571428571428</v>
      </c>
      <c r="H46" s="66">
        <f t="shared" si="1"/>
        <v>216.57142857142858</v>
      </c>
      <c r="I46" s="1"/>
    </row>
    <row r="47" spans="3:15" ht="16.5" customHeight="1" x14ac:dyDescent="0.2">
      <c r="C47" s="28">
        <f t="shared" si="3"/>
        <v>42390</v>
      </c>
      <c r="D47" s="29"/>
      <c r="E47" s="72" t="str">
        <f ca="1">IFERROR(IF(ISNUMBER(D47),D47-VLOOKUP(9999,D$27:OFFSET(D47,-1,0,1,1),1,1),""),"")</f>
        <v/>
      </c>
      <c r="F47" s="64" t="str">
        <f t="shared" si="2"/>
        <v/>
      </c>
      <c r="G47" s="65">
        <f t="shared" si="0"/>
        <v>219.14285714285714</v>
      </c>
      <c r="H47" s="66">
        <f t="shared" si="1"/>
        <v>216.28571428571428</v>
      </c>
      <c r="I47" s="1"/>
      <c r="J47" s="1"/>
    </row>
    <row r="48" spans="3:15" ht="16.5" customHeight="1" x14ac:dyDescent="0.2">
      <c r="C48" s="28">
        <f t="shared" si="3"/>
        <v>42391</v>
      </c>
      <c r="D48" s="29"/>
      <c r="E48" s="72" t="str">
        <f ca="1">IFERROR(IF(ISNUMBER(D48),D48-VLOOKUP(9999,D$27:OFFSET(D48,-1,0,1,1),1,1),""),"")</f>
        <v/>
      </c>
      <c r="F48" s="64" t="str">
        <f t="shared" si="2"/>
        <v/>
      </c>
      <c r="G48" s="65">
        <f t="shared" si="0"/>
        <v>219</v>
      </c>
      <c r="H48" s="66">
        <f t="shared" si="1"/>
        <v>216</v>
      </c>
      <c r="I48" s="1"/>
      <c r="J48" s="1"/>
    </row>
    <row r="49" spans="3:10" ht="16.5" customHeight="1" x14ac:dyDescent="0.2">
      <c r="C49" s="28">
        <f t="shared" si="3"/>
        <v>42392</v>
      </c>
      <c r="D49" s="29"/>
      <c r="E49" s="72" t="str">
        <f ca="1">IFERROR(IF(ISNUMBER(D49),D49-VLOOKUP(9999,D$27:OFFSET(D49,-1,0,1,1),1,1),""),"")</f>
        <v/>
      </c>
      <c r="F49" s="64" t="str">
        <f t="shared" si="2"/>
        <v/>
      </c>
      <c r="G49" s="65">
        <f t="shared" si="0"/>
        <v>218.85714285714286</v>
      </c>
      <c r="H49" s="66">
        <f t="shared" si="1"/>
        <v>215.71428571428572</v>
      </c>
      <c r="I49" s="1"/>
      <c r="J49" s="1"/>
    </row>
    <row r="50" spans="3:10" ht="16.5" customHeight="1" x14ac:dyDescent="0.2">
      <c r="C50" s="28">
        <f t="shared" si="3"/>
        <v>42393</v>
      </c>
      <c r="D50" s="29"/>
      <c r="E50" s="72" t="str">
        <f ca="1">IFERROR(IF(ISNUMBER(D50),D50-VLOOKUP(9999,D$27:OFFSET(D50,-1,0,1,1),1,1),""),"")</f>
        <v/>
      </c>
      <c r="F50" s="64" t="str">
        <f t="shared" si="2"/>
        <v/>
      </c>
      <c r="G50" s="65">
        <f t="shared" si="0"/>
        <v>218.71428571428572</v>
      </c>
      <c r="H50" s="66">
        <f t="shared" si="1"/>
        <v>215.42857142857142</v>
      </c>
      <c r="I50" s="1"/>
      <c r="J50" s="1"/>
    </row>
    <row r="51" spans="3:10" ht="16.5" customHeight="1" x14ac:dyDescent="0.2">
      <c r="C51" s="28">
        <f t="shared" si="3"/>
        <v>42394</v>
      </c>
      <c r="D51" s="29"/>
      <c r="E51" s="72" t="str">
        <f ca="1">IFERROR(IF(ISNUMBER(D51),D51-VLOOKUP(9999,D$27:OFFSET(D51,-1,0,1,1),1,1),""),"")</f>
        <v/>
      </c>
      <c r="F51" s="64" t="str">
        <f t="shared" si="2"/>
        <v/>
      </c>
      <c r="G51" s="65">
        <f t="shared" si="0"/>
        <v>218.57142857142858</v>
      </c>
      <c r="H51" s="66">
        <f t="shared" si="1"/>
        <v>215.14285714285714</v>
      </c>
      <c r="I51" s="1"/>
      <c r="J51" s="1"/>
    </row>
    <row r="52" spans="3:10" ht="16.5" customHeight="1" x14ac:dyDescent="0.2">
      <c r="C52" s="28">
        <f t="shared" si="3"/>
        <v>42395</v>
      </c>
      <c r="D52" s="29"/>
      <c r="E52" s="72" t="str">
        <f ca="1">IFERROR(IF(ISNUMBER(D52),D52-VLOOKUP(9999,D$27:OFFSET(D52,-1,0,1,1),1,1),""),"")</f>
        <v/>
      </c>
      <c r="F52" s="64" t="str">
        <f t="shared" si="2"/>
        <v/>
      </c>
      <c r="G52" s="65">
        <f t="shared" si="0"/>
        <v>218.42857142857142</v>
      </c>
      <c r="H52" s="66">
        <f t="shared" si="1"/>
        <v>214.85714285714286</v>
      </c>
      <c r="I52" s="1"/>
      <c r="J52" s="1"/>
    </row>
    <row r="53" spans="3:10" ht="16.5" customHeight="1" x14ac:dyDescent="0.2">
      <c r="C53" s="28">
        <f t="shared" si="3"/>
        <v>42396</v>
      </c>
      <c r="D53" s="29"/>
      <c r="E53" s="72" t="str">
        <f ca="1">IFERROR(IF(ISNUMBER(D53),D53-VLOOKUP(9999,D$27:OFFSET(D53,-1,0,1,1),1,1),""),"")</f>
        <v/>
      </c>
      <c r="F53" s="64" t="str">
        <f t="shared" si="2"/>
        <v/>
      </c>
      <c r="G53" s="65">
        <f t="shared" si="0"/>
        <v>218.28571428571428</v>
      </c>
      <c r="H53" s="66">
        <f t="shared" si="1"/>
        <v>214.57142857142858</v>
      </c>
      <c r="I53" s="1"/>
      <c r="J53" s="1"/>
    </row>
    <row r="54" spans="3:10" ht="16.5" customHeight="1" x14ac:dyDescent="0.2">
      <c r="C54" s="28">
        <f t="shared" si="3"/>
        <v>42397</v>
      </c>
      <c r="D54" s="29"/>
      <c r="E54" s="72" t="str">
        <f ca="1">IFERROR(IF(ISNUMBER(D54),D54-VLOOKUP(9999,D$27:OFFSET(D54,-1,0,1,1),1,1),""),"")</f>
        <v/>
      </c>
      <c r="F54" s="64" t="str">
        <f t="shared" si="2"/>
        <v/>
      </c>
      <c r="G54" s="65">
        <f t="shared" si="0"/>
        <v>218.14285714285714</v>
      </c>
      <c r="H54" s="66">
        <f t="shared" si="1"/>
        <v>214.28571428571428</v>
      </c>
      <c r="I54" s="1"/>
      <c r="J54" s="1"/>
    </row>
    <row r="55" spans="3:10" ht="16.5" customHeight="1" x14ac:dyDescent="0.2">
      <c r="C55" s="28">
        <f t="shared" si="3"/>
        <v>42398</v>
      </c>
      <c r="D55" s="29"/>
      <c r="E55" s="72" t="str">
        <f ca="1">IFERROR(IF(ISNUMBER(D55),D55-VLOOKUP(9999,D$27:OFFSET(D55,-1,0,1,1),1,1),""),"")</f>
        <v/>
      </c>
      <c r="F55" s="64" t="str">
        <f t="shared" si="2"/>
        <v/>
      </c>
      <c r="G55" s="65">
        <f t="shared" si="0"/>
        <v>218</v>
      </c>
      <c r="H55" s="66">
        <f t="shared" si="1"/>
        <v>214</v>
      </c>
      <c r="I55" s="1"/>
      <c r="J55" s="1"/>
    </row>
    <row r="56" spans="3:10" ht="16.5" customHeight="1" x14ac:dyDescent="0.2">
      <c r="C56" s="28">
        <f t="shared" si="3"/>
        <v>42399</v>
      </c>
      <c r="D56" s="29"/>
      <c r="E56" s="72" t="str">
        <f ca="1">IFERROR(IF(ISNUMBER(D56),D56-VLOOKUP(9999,D$27:OFFSET(D56,-1,0,1,1),1,1),""),"")</f>
        <v/>
      </c>
      <c r="F56" s="64" t="str">
        <f t="shared" si="2"/>
        <v/>
      </c>
      <c r="G56" s="65">
        <f t="shared" si="0"/>
        <v>217.85714285714286</v>
      </c>
      <c r="H56" s="66">
        <f t="shared" si="1"/>
        <v>213.71428571428572</v>
      </c>
      <c r="I56" s="1"/>
      <c r="J56" s="1"/>
    </row>
    <row r="57" spans="3:10" ht="16.5" customHeight="1" x14ac:dyDescent="0.2">
      <c r="C57" s="28">
        <f t="shared" si="3"/>
        <v>42400</v>
      </c>
      <c r="D57" s="29"/>
      <c r="E57" s="72" t="str">
        <f ca="1">IFERROR(IF(ISNUMBER(D57),D57-VLOOKUP(9999,D$27:OFFSET(D57,-1,0,1,1),1,1),""),"")</f>
        <v/>
      </c>
      <c r="F57" s="64" t="str">
        <f t="shared" si="2"/>
        <v/>
      </c>
      <c r="G57" s="65">
        <f t="shared" si="0"/>
        <v>217.71428571428572</v>
      </c>
      <c r="H57" s="66">
        <f t="shared" si="1"/>
        <v>213.42857142857142</v>
      </c>
      <c r="I57" s="1"/>
      <c r="J57" s="1"/>
    </row>
    <row r="58" spans="3:10" ht="16.5" customHeight="1" x14ac:dyDescent="0.2">
      <c r="C58" s="28">
        <f t="shared" si="3"/>
        <v>42401</v>
      </c>
      <c r="D58" s="29"/>
      <c r="E58" s="72" t="str">
        <f ca="1">IFERROR(IF(ISNUMBER(D58),D58-VLOOKUP(9999,D$27:OFFSET(D58,-1,0,1,1),1,1),""),"")</f>
        <v/>
      </c>
      <c r="F58" s="64" t="str">
        <f t="shared" si="2"/>
        <v/>
      </c>
      <c r="G58" s="65">
        <f t="shared" si="0"/>
        <v>217.57142857142858</v>
      </c>
      <c r="H58" s="66">
        <f t="shared" si="1"/>
        <v>213.14285714285714</v>
      </c>
      <c r="I58" s="1"/>
      <c r="J58" s="1"/>
    </row>
    <row r="59" spans="3:10" ht="16.5" customHeight="1" x14ac:dyDescent="0.2">
      <c r="C59" s="28">
        <f t="shared" si="3"/>
        <v>42402</v>
      </c>
      <c r="D59" s="29"/>
      <c r="E59" s="72" t="str">
        <f ca="1">IFERROR(IF(ISNUMBER(D59),D59-VLOOKUP(9999,D$27:OFFSET(D59,-1,0,1,1),1,1),""),"")</f>
        <v/>
      </c>
      <c r="F59" s="64" t="str">
        <f t="shared" si="2"/>
        <v/>
      </c>
      <c r="G59" s="65">
        <f t="shared" si="0"/>
        <v>217.42857142857142</v>
      </c>
      <c r="H59" s="66">
        <f t="shared" si="1"/>
        <v>212.85714285714286</v>
      </c>
      <c r="I59" s="1"/>
      <c r="J59" s="1"/>
    </row>
    <row r="60" spans="3:10" ht="16.5" customHeight="1" x14ac:dyDescent="0.2">
      <c r="C60" s="28">
        <f t="shared" si="3"/>
        <v>42403</v>
      </c>
      <c r="D60" s="29"/>
      <c r="E60" s="72" t="str">
        <f ca="1">IFERROR(IF(ISNUMBER(D60),D60-VLOOKUP(9999,D$27:OFFSET(D60,-1,0,1,1),1,1),""),"")</f>
        <v/>
      </c>
      <c r="F60" s="64" t="str">
        <f t="shared" si="2"/>
        <v/>
      </c>
      <c r="G60" s="65">
        <f t="shared" ref="G60:G91" si="4">$C$4-($C60-$C$5)*(1/7)</f>
        <v>217.28571428571428</v>
      </c>
      <c r="H60" s="66">
        <f t="shared" ref="H60:H91" si="5">$C$4-($C60-$C$5)*(2/7)</f>
        <v>212.57142857142858</v>
      </c>
      <c r="I60" s="1"/>
      <c r="J60" s="1"/>
    </row>
    <row r="61" spans="3:10" ht="16.5" customHeight="1" x14ac:dyDescent="0.2">
      <c r="C61" s="28">
        <f t="shared" si="3"/>
        <v>42404</v>
      </c>
      <c r="D61" s="29"/>
      <c r="E61" s="72" t="str">
        <f ca="1">IFERROR(IF(ISNUMBER(D61),D61-VLOOKUP(9999,D$27:OFFSET(D61,-1,0,1,1),1,1),""),"")</f>
        <v/>
      </c>
      <c r="F61" s="64" t="str">
        <f t="shared" si="2"/>
        <v/>
      </c>
      <c r="G61" s="65">
        <f t="shared" si="4"/>
        <v>217.14285714285714</v>
      </c>
      <c r="H61" s="66">
        <f t="shared" si="5"/>
        <v>212.28571428571428</v>
      </c>
      <c r="I61" s="1"/>
      <c r="J61" s="1"/>
    </row>
    <row r="62" spans="3:10" ht="16.5" customHeight="1" x14ac:dyDescent="0.2">
      <c r="C62" s="28">
        <f t="shared" si="3"/>
        <v>42405</v>
      </c>
      <c r="D62" s="29"/>
      <c r="E62" s="72" t="str">
        <f ca="1">IFERROR(IF(ISNUMBER(D62),D62-VLOOKUP(9999,D$27:OFFSET(D62,-1,0,1,1),1,1),""),"")</f>
        <v/>
      </c>
      <c r="F62" s="64" t="str">
        <f t="shared" si="2"/>
        <v/>
      </c>
      <c r="G62" s="65">
        <f t="shared" si="4"/>
        <v>217</v>
      </c>
      <c r="H62" s="66">
        <f t="shared" si="5"/>
        <v>212</v>
      </c>
      <c r="I62" s="1"/>
      <c r="J62" s="1"/>
    </row>
    <row r="63" spans="3:10" ht="16.5" customHeight="1" x14ac:dyDescent="0.2">
      <c r="C63" s="28">
        <f t="shared" si="3"/>
        <v>42406</v>
      </c>
      <c r="D63" s="29"/>
      <c r="E63" s="72" t="str">
        <f ca="1">IFERROR(IF(ISNUMBER(D63),D63-VLOOKUP(9999,D$27:OFFSET(D63,-1,0,1,1),1,1),""),"")</f>
        <v/>
      </c>
      <c r="F63" s="64" t="str">
        <f t="shared" si="2"/>
        <v/>
      </c>
      <c r="G63" s="65">
        <f t="shared" si="4"/>
        <v>216.85714285714286</v>
      </c>
      <c r="H63" s="66">
        <f t="shared" si="5"/>
        <v>211.71428571428572</v>
      </c>
      <c r="I63" s="1"/>
      <c r="J63" s="1"/>
    </row>
    <row r="64" spans="3:10" ht="16.5" customHeight="1" x14ac:dyDescent="0.2">
      <c r="C64" s="28">
        <f t="shared" si="3"/>
        <v>42407</v>
      </c>
      <c r="D64" s="29"/>
      <c r="E64" s="72" t="str">
        <f ca="1">IFERROR(IF(ISNUMBER(D64),D64-VLOOKUP(9999,D$27:OFFSET(D64,-1,0,1,1),1,1),""),"")</f>
        <v/>
      </c>
      <c r="F64" s="64" t="str">
        <f t="shared" si="2"/>
        <v/>
      </c>
      <c r="G64" s="65">
        <f t="shared" si="4"/>
        <v>216.71428571428572</v>
      </c>
      <c r="H64" s="66">
        <f t="shared" si="5"/>
        <v>211.42857142857142</v>
      </c>
      <c r="I64" s="1"/>
      <c r="J64" s="1"/>
    </row>
    <row r="65" spans="3:10" ht="16.5" customHeight="1" x14ac:dyDescent="0.2">
      <c r="C65" s="28">
        <f t="shared" si="3"/>
        <v>42408</v>
      </c>
      <c r="D65" s="29"/>
      <c r="E65" s="72" t="str">
        <f ca="1">IFERROR(IF(ISNUMBER(D65),D65-VLOOKUP(9999,D$27:OFFSET(D65,-1,0,1,1),1,1),""),"")</f>
        <v/>
      </c>
      <c r="F65" s="64" t="str">
        <f t="shared" si="2"/>
        <v/>
      </c>
      <c r="G65" s="65">
        <f t="shared" si="4"/>
        <v>216.57142857142858</v>
      </c>
      <c r="H65" s="66">
        <f t="shared" si="5"/>
        <v>211.14285714285714</v>
      </c>
      <c r="I65" s="1"/>
      <c r="J65" s="1"/>
    </row>
    <row r="66" spans="3:10" ht="16.5" customHeight="1" x14ac:dyDescent="0.2">
      <c r="C66" s="28">
        <f t="shared" si="3"/>
        <v>42409</v>
      </c>
      <c r="D66" s="29"/>
      <c r="E66" s="72" t="str">
        <f ca="1">IFERROR(IF(ISNUMBER(D66),D66-VLOOKUP(9999,D$27:OFFSET(D66,-1,0,1,1),1,1),""),"")</f>
        <v/>
      </c>
      <c r="F66" s="64" t="str">
        <f t="shared" si="2"/>
        <v/>
      </c>
      <c r="G66" s="65">
        <f t="shared" si="4"/>
        <v>216.42857142857142</v>
      </c>
      <c r="H66" s="66">
        <f t="shared" si="5"/>
        <v>210.85714285714286</v>
      </c>
      <c r="I66" s="1"/>
      <c r="J66" s="1"/>
    </row>
    <row r="67" spans="3:10" ht="16.5" customHeight="1" x14ac:dyDescent="0.2">
      <c r="C67" s="28">
        <f t="shared" si="3"/>
        <v>42410</v>
      </c>
      <c r="D67" s="29"/>
      <c r="E67" s="72" t="str">
        <f ca="1">IFERROR(IF(ISNUMBER(D67),D67-VLOOKUP(9999,D$27:OFFSET(D67,-1,0,1,1),1,1),""),"")</f>
        <v/>
      </c>
      <c r="F67" s="64" t="str">
        <f t="shared" si="2"/>
        <v/>
      </c>
      <c r="G67" s="65">
        <f t="shared" si="4"/>
        <v>216.28571428571428</v>
      </c>
      <c r="H67" s="66">
        <f t="shared" si="5"/>
        <v>210.57142857142858</v>
      </c>
      <c r="I67" s="1"/>
      <c r="J67" s="1"/>
    </row>
    <row r="68" spans="3:10" ht="16.5" customHeight="1" x14ac:dyDescent="0.2">
      <c r="C68" s="28">
        <f t="shared" si="3"/>
        <v>42411</v>
      </c>
      <c r="D68" s="29"/>
      <c r="E68" s="72" t="str">
        <f ca="1">IFERROR(IF(ISNUMBER(D68),D68-VLOOKUP(9999,D$27:OFFSET(D68,-1,0,1,1),1,1),""),"")</f>
        <v/>
      </c>
      <c r="F68" s="64" t="str">
        <f t="shared" si="2"/>
        <v/>
      </c>
      <c r="G68" s="65">
        <f t="shared" si="4"/>
        <v>216.14285714285714</v>
      </c>
      <c r="H68" s="66">
        <f t="shared" si="5"/>
        <v>210.28571428571428</v>
      </c>
      <c r="I68" s="1"/>
      <c r="J68" s="1"/>
    </row>
    <row r="69" spans="3:10" ht="16.5" customHeight="1" x14ac:dyDescent="0.2">
      <c r="C69" s="28">
        <f t="shared" si="3"/>
        <v>42412</v>
      </c>
      <c r="D69" s="29"/>
      <c r="E69" s="72" t="str">
        <f ca="1">IFERROR(IF(ISNUMBER(D69),D69-VLOOKUP(9999,D$27:OFFSET(D69,-1,0,1,1),1,1),""),"")</f>
        <v/>
      </c>
      <c r="F69" s="64" t="str">
        <f t="shared" si="2"/>
        <v/>
      </c>
      <c r="G69" s="65">
        <f t="shared" si="4"/>
        <v>216</v>
      </c>
      <c r="H69" s="66">
        <f t="shared" si="5"/>
        <v>210</v>
      </c>
      <c r="I69" s="1"/>
      <c r="J69" s="1"/>
    </row>
    <row r="70" spans="3:10" ht="16.5" customHeight="1" x14ac:dyDescent="0.2">
      <c r="C70" s="28">
        <f t="shared" si="3"/>
        <v>42413</v>
      </c>
      <c r="D70" s="29"/>
      <c r="E70" s="72" t="str">
        <f ca="1">IFERROR(IF(ISNUMBER(D70),D70-VLOOKUP(9999,D$27:OFFSET(D70,-1,0,1,1),1,1),""),"")</f>
        <v/>
      </c>
      <c r="F70" s="64" t="str">
        <f t="shared" si="2"/>
        <v/>
      </c>
      <c r="G70" s="65">
        <f t="shared" si="4"/>
        <v>215.85714285714286</v>
      </c>
      <c r="H70" s="66">
        <f t="shared" si="5"/>
        <v>209.71428571428572</v>
      </c>
      <c r="I70" s="1"/>
      <c r="J70" s="1"/>
    </row>
    <row r="71" spans="3:10" ht="16.5" customHeight="1" x14ac:dyDescent="0.2">
      <c r="C71" s="28">
        <f t="shared" si="3"/>
        <v>42414</v>
      </c>
      <c r="D71" s="29"/>
      <c r="E71" s="72" t="str">
        <f ca="1">IFERROR(IF(ISNUMBER(D71),D71-VLOOKUP(9999,D$27:OFFSET(D71,-1,0,1,1),1,1),""),"")</f>
        <v/>
      </c>
      <c r="F71" s="64" t="str">
        <f t="shared" si="2"/>
        <v/>
      </c>
      <c r="G71" s="65">
        <f t="shared" si="4"/>
        <v>215.71428571428572</v>
      </c>
      <c r="H71" s="66">
        <f t="shared" si="5"/>
        <v>209.42857142857142</v>
      </c>
      <c r="I71" s="1"/>
      <c r="J71" s="1"/>
    </row>
    <row r="72" spans="3:10" ht="16.5" customHeight="1" x14ac:dyDescent="0.2">
      <c r="C72" s="28">
        <f t="shared" si="3"/>
        <v>42415</v>
      </c>
      <c r="D72" s="29"/>
      <c r="E72" s="72" t="str">
        <f ca="1">IFERROR(IF(ISNUMBER(D72),D72-VLOOKUP(9999,D$27:OFFSET(D72,-1,0,1,1),1,1),""),"")</f>
        <v/>
      </c>
      <c r="F72" s="64" t="str">
        <f t="shared" si="2"/>
        <v/>
      </c>
      <c r="G72" s="65">
        <f t="shared" si="4"/>
        <v>215.57142857142858</v>
      </c>
      <c r="H72" s="66">
        <f t="shared" si="5"/>
        <v>209.14285714285714</v>
      </c>
      <c r="I72" s="1"/>
      <c r="J72" s="1"/>
    </row>
    <row r="73" spans="3:10" ht="16.5" customHeight="1" x14ac:dyDescent="0.2">
      <c r="C73" s="28">
        <f t="shared" si="3"/>
        <v>42416</v>
      </c>
      <c r="D73" s="29"/>
      <c r="E73" s="72" t="str">
        <f ca="1">IFERROR(IF(ISNUMBER(D73),D73-VLOOKUP(9999,D$27:OFFSET(D73,-1,0,1,1),1,1),""),"")</f>
        <v/>
      </c>
      <c r="F73" s="64" t="str">
        <f t="shared" si="2"/>
        <v/>
      </c>
      <c r="G73" s="65">
        <f t="shared" si="4"/>
        <v>215.42857142857142</v>
      </c>
      <c r="H73" s="66">
        <f t="shared" si="5"/>
        <v>208.85714285714286</v>
      </c>
      <c r="I73" s="1"/>
      <c r="J73" s="1"/>
    </row>
    <row r="74" spans="3:10" ht="16.5" customHeight="1" x14ac:dyDescent="0.2">
      <c r="C74" s="28">
        <f t="shared" si="3"/>
        <v>42417</v>
      </c>
      <c r="D74" s="29"/>
      <c r="E74" s="72" t="str">
        <f ca="1">IFERROR(IF(ISNUMBER(D74),D74-VLOOKUP(9999,D$27:OFFSET(D74,-1,0,1,1),1,1),""),"")</f>
        <v/>
      </c>
      <c r="F74" s="64" t="str">
        <f t="shared" si="2"/>
        <v/>
      </c>
      <c r="G74" s="65">
        <f t="shared" si="4"/>
        <v>215.28571428571428</v>
      </c>
      <c r="H74" s="66">
        <f t="shared" si="5"/>
        <v>208.57142857142858</v>
      </c>
      <c r="I74" s="1"/>
      <c r="J74" s="1"/>
    </row>
    <row r="75" spans="3:10" ht="16.5" customHeight="1" x14ac:dyDescent="0.2">
      <c r="C75" s="28">
        <f t="shared" si="3"/>
        <v>42418</v>
      </c>
      <c r="D75" s="29"/>
      <c r="E75" s="72" t="str">
        <f ca="1">IFERROR(IF(ISNUMBER(D75),D75-VLOOKUP(9999,D$27:OFFSET(D75,-1,0,1,1),1,1),""),"")</f>
        <v/>
      </c>
      <c r="F75" s="64" t="str">
        <f t="shared" si="2"/>
        <v/>
      </c>
      <c r="G75" s="65">
        <f t="shared" si="4"/>
        <v>215.14285714285714</v>
      </c>
      <c r="H75" s="66">
        <f t="shared" si="5"/>
        <v>208.28571428571428</v>
      </c>
      <c r="I75" s="1"/>
      <c r="J75" s="1"/>
    </row>
    <row r="76" spans="3:10" ht="16.5" customHeight="1" x14ac:dyDescent="0.2">
      <c r="C76" s="28">
        <f t="shared" si="3"/>
        <v>42419</v>
      </c>
      <c r="D76" s="29"/>
      <c r="E76" s="72" t="str">
        <f ca="1">IFERROR(IF(ISNUMBER(D76),D76-VLOOKUP(9999,D$27:OFFSET(D76,-1,0,1,1),1,1),""),"")</f>
        <v/>
      </c>
      <c r="F76" s="64" t="str">
        <f t="shared" si="2"/>
        <v/>
      </c>
      <c r="G76" s="65">
        <f t="shared" si="4"/>
        <v>215</v>
      </c>
      <c r="H76" s="66">
        <f t="shared" si="5"/>
        <v>208</v>
      </c>
      <c r="I76" s="1"/>
      <c r="J76" s="1"/>
    </row>
    <row r="77" spans="3:10" ht="16.5" customHeight="1" x14ac:dyDescent="0.2">
      <c r="C77" s="28">
        <f t="shared" si="3"/>
        <v>42420</v>
      </c>
      <c r="D77" s="29"/>
      <c r="E77" s="72" t="str">
        <f ca="1">IFERROR(IF(ISNUMBER(D77),D77-VLOOKUP(9999,D$27:OFFSET(D77,-1,0,1,1),1,1),""),"")</f>
        <v/>
      </c>
      <c r="F77" s="64" t="str">
        <f t="shared" si="2"/>
        <v/>
      </c>
      <c r="G77" s="65">
        <f t="shared" si="4"/>
        <v>214.85714285714286</v>
      </c>
      <c r="H77" s="66">
        <f t="shared" si="5"/>
        <v>207.71428571428572</v>
      </c>
      <c r="I77" s="1"/>
      <c r="J77" s="1"/>
    </row>
    <row r="78" spans="3:10" ht="16.5" customHeight="1" x14ac:dyDescent="0.2">
      <c r="C78" s="28">
        <f t="shared" si="3"/>
        <v>42421</v>
      </c>
      <c r="D78" s="29"/>
      <c r="E78" s="72" t="str">
        <f ca="1">IFERROR(IF(ISNUMBER(D78),D78-VLOOKUP(9999,D$27:OFFSET(D78,-1,0,1,1),1,1),""),"")</f>
        <v/>
      </c>
      <c r="F78" s="64" t="str">
        <f t="shared" si="2"/>
        <v/>
      </c>
      <c r="G78" s="65">
        <f t="shared" si="4"/>
        <v>214.71428571428572</v>
      </c>
      <c r="H78" s="66">
        <f t="shared" si="5"/>
        <v>207.42857142857142</v>
      </c>
      <c r="I78" s="1"/>
      <c r="J78" s="1"/>
    </row>
    <row r="79" spans="3:10" ht="16.5" customHeight="1" x14ac:dyDescent="0.2">
      <c r="C79" s="28">
        <f t="shared" si="3"/>
        <v>42422</v>
      </c>
      <c r="D79" s="29"/>
      <c r="E79" s="72" t="str">
        <f ca="1">IFERROR(IF(ISNUMBER(D79),D79-VLOOKUP(9999,D$27:OFFSET(D79,-1,0,1,1),1,1),""),"")</f>
        <v/>
      </c>
      <c r="F79" s="64" t="str">
        <f t="shared" si="2"/>
        <v/>
      </c>
      <c r="G79" s="65">
        <f t="shared" si="4"/>
        <v>214.57142857142858</v>
      </c>
      <c r="H79" s="66">
        <f t="shared" si="5"/>
        <v>207.14285714285714</v>
      </c>
      <c r="I79" s="1"/>
      <c r="J79" s="1"/>
    </row>
    <row r="80" spans="3:10" ht="16.5" customHeight="1" x14ac:dyDescent="0.2">
      <c r="C80" s="28">
        <f t="shared" si="3"/>
        <v>42423</v>
      </c>
      <c r="D80" s="29"/>
      <c r="E80" s="72" t="str">
        <f ca="1">IFERROR(IF(ISNUMBER(D80),D80-VLOOKUP(9999,D$27:OFFSET(D80,-1,0,1,1),1,1),""),"")</f>
        <v/>
      </c>
      <c r="F80" s="64" t="str">
        <f t="shared" si="2"/>
        <v/>
      </c>
      <c r="G80" s="65">
        <f t="shared" si="4"/>
        <v>214.42857142857142</v>
      </c>
      <c r="H80" s="66">
        <f t="shared" si="5"/>
        <v>206.85714285714286</v>
      </c>
      <c r="I80" s="1"/>
      <c r="J80" s="1"/>
    </row>
    <row r="81" spans="3:10" ht="16.5" customHeight="1" x14ac:dyDescent="0.2">
      <c r="C81" s="28">
        <f t="shared" si="3"/>
        <v>42424</v>
      </c>
      <c r="D81" s="29"/>
      <c r="E81" s="72" t="str">
        <f ca="1">IFERROR(IF(ISNUMBER(D81),D81-VLOOKUP(9999,D$27:OFFSET(D81,-1,0,1,1),1,1),""),"")</f>
        <v/>
      </c>
      <c r="F81" s="64" t="str">
        <f t="shared" si="2"/>
        <v/>
      </c>
      <c r="G81" s="65">
        <f t="shared" si="4"/>
        <v>214.28571428571428</v>
      </c>
      <c r="H81" s="66">
        <f t="shared" si="5"/>
        <v>206.57142857142858</v>
      </c>
      <c r="I81" s="1"/>
      <c r="J81" s="1"/>
    </row>
    <row r="82" spans="3:10" ht="16.5" customHeight="1" x14ac:dyDescent="0.2">
      <c r="C82" s="28">
        <f t="shared" si="3"/>
        <v>42425</v>
      </c>
      <c r="D82" s="29"/>
      <c r="E82" s="72" t="str">
        <f ca="1">IFERROR(IF(ISNUMBER(D82),D82-VLOOKUP(9999,D$27:OFFSET(D82,-1,0,1,1),1,1),""),"")</f>
        <v/>
      </c>
      <c r="F82" s="64" t="str">
        <f t="shared" si="2"/>
        <v/>
      </c>
      <c r="G82" s="65">
        <f t="shared" si="4"/>
        <v>214.14285714285714</v>
      </c>
      <c r="H82" s="66">
        <f t="shared" si="5"/>
        <v>206.28571428571428</v>
      </c>
      <c r="I82" s="1"/>
      <c r="J82" s="1"/>
    </row>
    <row r="83" spans="3:10" ht="16.5" customHeight="1" x14ac:dyDescent="0.2">
      <c r="C83" s="28">
        <f t="shared" si="3"/>
        <v>42426</v>
      </c>
      <c r="D83" s="29"/>
      <c r="E83" s="72" t="str">
        <f ca="1">IFERROR(IF(ISNUMBER(D83),D83-VLOOKUP(9999,D$27:OFFSET(D83,-1,0,1,1),1,1),""),"")</f>
        <v/>
      </c>
      <c r="F83" s="64" t="str">
        <f t="shared" si="2"/>
        <v/>
      </c>
      <c r="G83" s="65">
        <f t="shared" si="4"/>
        <v>214</v>
      </c>
      <c r="H83" s="66">
        <f t="shared" si="5"/>
        <v>206</v>
      </c>
      <c r="I83" s="1"/>
      <c r="J83" s="1"/>
    </row>
    <row r="84" spans="3:10" ht="16.5" customHeight="1" x14ac:dyDescent="0.2">
      <c r="C84" s="28">
        <f t="shared" si="3"/>
        <v>42427</v>
      </c>
      <c r="D84" s="29"/>
      <c r="E84" s="72" t="str">
        <f ca="1">IFERROR(IF(ISNUMBER(D84),D84-VLOOKUP(9999,D$27:OFFSET(D84,-1,0,1,1),1,1),""),"")</f>
        <v/>
      </c>
      <c r="F84" s="64" t="str">
        <f t="shared" si="2"/>
        <v/>
      </c>
      <c r="G84" s="65">
        <f t="shared" si="4"/>
        <v>213.85714285714286</v>
      </c>
      <c r="H84" s="66">
        <f t="shared" si="5"/>
        <v>205.71428571428572</v>
      </c>
      <c r="I84" s="1"/>
      <c r="J84" s="1"/>
    </row>
    <row r="85" spans="3:10" ht="16.5" customHeight="1" x14ac:dyDescent="0.2">
      <c r="C85" s="28">
        <f t="shared" si="3"/>
        <v>42428</v>
      </c>
      <c r="D85" s="29"/>
      <c r="E85" s="72" t="str">
        <f ca="1">IFERROR(IF(ISNUMBER(D85),D85-VLOOKUP(9999,D$27:OFFSET(D85,-1,0,1,1),1,1),""),"")</f>
        <v/>
      </c>
      <c r="F85" s="64" t="str">
        <f t="shared" si="2"/>
        <v/>
      </c>
      <c r="G85" s="65">
        <f t="shared" si="4"/>
        <v>213.71428571428572</v>
      </c>
      <c r="H85" s="66">
        <f t="shared" si="5"/>
        <v>205.42857142857144</v>
      </c>
      <c r="I85" s="1"/>
      <c r="J85" s="1"/>
    </row>
    <row r="86" spans="3:10" ht="16.5" customHeight="1" x14ac:dyDescent="0.2">
      <c r="C86" s="28">
        <f t="shared" si="3"/>
        <v>42429</v>
      </c>
      <c r="D86" s="29"/>
      <c r="E86" s="72" t="str">
        <f ca="1">IFERROR(IF(ISNUMBER(D86),D86-VLOOKUP(9999,D$27:OFFSET(D86,-1,0,1,1),1,1),""),"")</f>
        <v/>
      </c>
      <c r="F86" s="64" t="str">
        <f t="shared" si="2"/>
        <v/>
      </c>
      <c r="G86" s="65">
        <f t="shared" si="4"/>
        <v>213.57142857142858</v>
      </c>
      <c r="H86" s="66">
        <f t="shared" si="5"/>
        <v>205.14285714285714</v>
      </c>
      <c r="I86" s="1"/>
      <c r="J86" s="1"/>
    </row>
    <row r="87" spans="3:10" ht="16.5" customHeight="1" x14ac:dyDescent="0.2">
      <c r="C87" s="28">
        <f t="shared" si="3"/>
        <v>42430</v>
      </c>
      <c r="D87" s="29"/>
      <c r="E87" s="72" t="str">
        <f ca="1">IFERROR(IF(ISNUMBER(D87),D87-VLOOKUP(9999,D$27:OFFSET(D87,-1,0,1,1),1,1),""),"")</f>
        <v/>
      </c>
      <c r="F87" s="64" t="str">
        <f t="shared" si="2"/>
        <v/>
      </c>
      <c r="G87" s="65">
        <f t="shared" si="4"/>
        <v>213.42857142857142</v>
      </c>
      <c r="H87" s="66">
        <f t="shared" si="5"/>
        <v>204.85714285714286</v>
      </c>
      <c r="I87" s="1"/>
      <c r="J87" s="1"/>
    </row>
    <row r="88" spans="3:10" ht="16.5" customHeight="1" x14ac:dyDescent="0.2">
      <c r="C88" s="28">
        <f t="shared" si="3"/>
        <v>42431</v>
      </c>
      <c r="D88" s="29"/>
      <c r="E88" s="72" t="str">
        <f ca="1">IFERROR(IF(ISNUMBER(D88),D88-VLOOKUP(9999,D$27:OFFSET(D88,-1,0,1,1),1,1),""),"")</f>
        <v/>
      </c>
      <c r="F88" s="64" t="str">
        <f t="shared" si="2"/>
        <v/>
      </c>
      <c r="G88" s="65">
        <f t="shared" si="4"/>
        <v>213.28571428571428</v>
      </c>
      <c r="H88" s="66">
        <f t="shared" si="5"/>
        <v>204.57142857142858</v>
      </c>
      <c r="I88" s="1"/>
      <c r="J88" s="1"/>
    </row>
    <row r="89" spans="3:10" ht="16.5" customHeight="1" x14ac:dyDescent="0.2">
      <c r="C89" s="28">
        <f t="shared" si="3"/>
        <v>42432</v>
      </c>
      <c r="D89" s="29"/>
      <c r="E89" s="72" t="str">
        <f ca="1">IFERROR(IF(ISNUMBER(D89),D89-VLOOKUP(9999,D$27:OFFSET(D89,-1,0,1,1),1,1),""),"")</f>
        <v/>
      </c>
      <c r="F89" s="64" t="str">
        <f t="shared" si="2"/>
        <v/>
      </c>
      <c r="G89" s="65">
        <f t="shared" si="4"/>
        <v>213.14285714285714</v>
      </c>
      <c r="H89" s="66">
        <f t="shared" si="5"/>
        <v>204.28571428571428</v>
      </c>
      <c r="I89" s="1"/>
      <c r="J89" s="1"/>
    </row>
    <row r="90" spans="3:10" ht="16.5" customHeight="1" x14ac:dyDescent="0.2">
      <c r="C90" s="28">
        <f t="shared" si="3"/>
        <v>42433</v>
      </c>
      <c r="D90" s="29"/>
      <c r="E90" s="72" t="str">
        <f ca="1">IFERROR(IF(ISNUMBER(D90),D90-VLOOKUP(9999,D$27:OFFSET(D90,-1,0,1,1),1,1),""),"")</f>
        <v/>
      </c>
      <c r="F90" s="64" t="str">
        <f t="shared" si="2"/>
        <v/>
      </c>
      <c r="G90" s="65">
        <f t="shared" si="4"/>
        <v>213</v>
      </c>
      <c r="H90" s="66">
        <f t="shared" si="5"/>
        <v>204</v>
      </c>
      <c r="I90" s="1"/>
      <c r="J90" s="1"/>
    </row>
    <row r="91" spans="3:10" ht="16.5" customHeight="1" x14ac:dyDescent="0.2">
      <c r="C91" s="28">
        <f t="shared" si="3"/>
        <v>42434</v>
      </c>
      <c r="D91" s="29"/>
      <c r="E91" s="72" t="str">
        <f ca="1">IFERROR(IF(ISNUMBER(D91),D91-VLOOKUP(9999,D$27:OFFSET(D91,-1,0,1,1),1,1),""),"")</f>
        <v/>
      </c>
      <c r="F91" s="64" t="str">
        <f t="shared" si="2"/>
        <v/>
      </c>
      <c r="G91" s="65">
        <f t="shared" si="4"/>
        <v>212.85714285714286</v>
      </c>
      <c r="H91" s="66">
        <f t="shared" si="5"/>
        <v>203.71428571428572</v>
      </c>
      <c r="I91" s="1"/>
      <c r="J91" s="1"/>
    </row>
    <row r="92" spans="3:10" ht="16.5" customHeight="1" x14ac:dyDescent="0.2">
      <c r="C92" s="28">
        <f t="shared" si="3"/>
        <v>42435</v>
      </c>
      <c r="D92" s="29"/>
      <c r="E92" s="72" t="str">
        <f ca="1">IFERROR(IF(ISNUMBER(D92),D92-VLOOKUP(9999,D$27:OFFSET(D92,-1,0,1,1),1,1),""),"")</f>
        <v/>
      </c>
      <c r="F92" s="64" t="str">
        <f t="shared" si="2"/>
        <v/>
      </c>
      <c r="G92" s="65">
        <f t="shared" ref="G92:G117" si="6">$C$4-($C92-$C$5)*(1/7)</f>
        <v>212.71428571428572</v>
      </c>
      <c r="H92" s="66">
        <f t="shared" ref="H92:H117" si="7">$C$4-($C92-$C$5)*(2/7)</f>
        <v>203.42857142857144</v>
      </c>
      <c r="I92" s="1"/>
      <c r="J92" s="1"/>
    </row>
    <row r="93" spans="3:10" ht="16.5" customHeight="1" x14ac:dyDescent="0.2">
      <c r="C93" s="28">
        <f t="shared" si="3"/>
        <v>42436</v>
      </c>
      <c r="D93" s="29"/>
      <c r="E93" s="72" t="str">
        <f ca="1">IFERROR(IF(ISNUMBER(D93),D93-VLOOKUP(9999,D$27:OFFSET(D93,-1,0,1,1),1,1),""),"")</f>
        <v/>
      </c>
      <c r="F93" s="64" t="str">
        <f t="shared" ref="F93:F117" si="8">IF(ISBLANK(D93),"",D93*703/($I$4*12+$I$5)^2)</f>
        <v/>
      </c>
      <c r="G93" s="65">
        <f t="shared" si="6"/>
        <v>212.57142857142858</v>
      </c>
      <c r="H93" s="66">
        <f t="shared" si="7"/>
        <v>203.14285714285714</v>
      </c>
      <c r="I93" s="1"/>
      <c r="J93" s="1"/>
    </row>
    <row r="94" spans="3:10" ht="16.5" customHeight="1" x14ac:dyDescent="0.2">
      <c r="C94" s="28">
        <f t="shared" ref="C94:C117" si="9">C93+1</f>
        <v>42437</v>
      </c>
      <c r="D94" s="29"/>
      <c r="E94" s="72" t="str">
        <f ca="1">IFERROR(IF(ISNUMBER(D94),D94-VLOOKUP(9999,D$27:OFFSET(D94,-1,0,1,1),1,1),""),"")</f>
        <v/>
      </c>
      <c r="F94" s="64" t="str">
        <f t="shared" si="8"/>
        <v/>
      </c>
      <c r="G94" s="65">
        <f t="shared" si="6"/>
        <v>212.42857142857142</v>
      </c>
      <c r="H94" s="66">
        <f t="shared" si="7"/>
        <v>202.85714285714286</v>
      </c>
      <c r="I94" s="1"/>
      <c r="J94" s="1"/>
    </row>
    <row r="95" spans="3:10" ht="16.5" customHeight="1" x14ac:dyDescent="0.2">
      <c r="C95" s="28">
        <f t="shared" si="9"/>
        <v>42438</v>
      </c>
      <c r="D95" s="29"/>
      <c r="E95" s="72" t="str">
        <f ca="1">IFERROR(IF(ISNUMBER(D95),D95-VLOOKUP(9999,D$27:OFFSET(D95,-1,0,1,1),1,1),""),"")</f>
        <v/>
      </c>
      <c r="F95" s="64" t="str">
        <f t="shared" si="8"/>
        <v/>
      </c>
      <c r="G95" s="65">
        <f t="shared" si="6"/>
        <v>212.28571428571428</v>
      </c>
      <c r="H95" s="66">
        <f t="shared" si="7"/>
        <v>202.57142857142858</v>
      </c>
      <c r="I95" s="1"/>
      <c r="J95" s="1"/>
    </row>
    <row r="96" spans="3:10" ht="16.5" customHeight="1" x14ac:dyDescent="0.2">
      <c r="C96" s="28">
        <f t="shared" si="9"/>
        <v>42439</v>
      </c>
      <c r="D96" s="29"/>
      <c r="E96" s="72" t="str">
        <f ca="1">IFERROR(IF(ISNUMBER(D96),D96-VLOOKUP(9999,D$27:OFFSET(D96,-1,0,1,1),1,1),""),"")</f>
        <v/>
      </c>
      <c r="F96" s="64" t="str">
        <f t="shared" si="8"/>
        <v/>
      </c>
      <c r="G96" s="65">
        <f t="shared" si="6"/>
        <v>212.14285714285714</v>
      </c>
      <c r="H96" s="66">
        <f t="shared" si="7"/>
        <v>202.28571428571428</v>
      </c>
      <c r="I96" s="1"/>
      <c r="J96" s="1"/>
    </row>
    <row r="97" spans="3:10" ht="16.5" customHeight="1" x14ac:dyDescent="0.2">
      <c r="C97" s="28">
        <f t="shared" si="9"/>
        <v>42440</v>
      </c>
      <c r="D97" s="29"/>
      <c r="E97" s="72" t="str">
        <f ca="1">IFERROR(IF(ISNUMBER(D97),D97-VLOOKUP(9999,D$27:OFFSET(D97,-1,0,1,1),1,1),""),"")</f>
        <v/>
      </c>
      <c r="F97" s="64" t="str">
        <f t="shared" si="8"/>
        <v/>
      </c>
      <c r="G97" s="65">
        <f t="shared" si="6"/>
        <v>212</v>
      </c>
      <c r="H97" s="66">
        <f t="shared" si="7"/>
        <v>202</v>
      </c>
      <c r="I97" s="1"/>
      <c r="J97" s="1"/>
    </row>
    <row r="98" spans="3:10" ht="16.5" customHeight="1" x14ac:dyDescent="0.2">
      <c r="C98" s="28">
        <f t="shared" si="9"/>
        <v>42441</v>
      </c>
      <c r="D98" s="29"/>
      <c r="E98" s="72" t="str">
        <f ca="1">IFERROR(IF(ISNUMBER(D98),D98-VLOOKUP(9999,D$27:OFFSET(D98,-1,0,1,1),1,1),""),"")</f>
        <v/>
      </c>
      <c r="F98" s="64" t="str">
        <f t="shared" si="8"/>
        <v/>
      </c>
      <c r="G98" s="65">
        <f t="shared" si="6"/>
        <v>211.85714285714286</v>
      </c>
      <c r="H98" s="66">
        <f t="shared" si="7"/>
        <v>201.71428571428572</v>
      </c>
      <c r="I98" s="1"/>
      <c r="J98" s="1"/>
    </row>
    <row r="99" spans="3:10" ht="16.5" customHeight="1" x14ac:dyDescent="0.2">
      <c r="C99" s="28">
        <f t="shared" si="9"/>
        <v>42442</v>
      </c>
      <c r="D99" s="29"/>
      <c r="E99" s="72" t="str">
        <f ca="1">IFERROR(IF(ISNUMBER(D99),D99-VLOOKUP(9999,D$27:OFFSET(D99,-1,0,1,1),1,1),""),"")</f>
        <v/>
      </c>
      <c r="F99" s="64" t="str">
        <f t="shared" si="8"/>
        <v/>
      </c>
      <c r="G99" s="65">
        <f t="shared" si="6"/>
        <v>211.71428571428572</v>
      </c>
      <c r="H99" s="66">
        <f t="shared" si="7"/>
        <v>201.42857142857144</v>
      </c>
      <c r="I99" s="1"/>
      <c r="J99" s="1"/>
    </row>
    <row r="100" spans="3:10" ht="16.5" customHeight="1" x14ac:dyDescent="0.2">
      <c r="C100" s="28">
        <f t="shared" si="9"/>
        <v>42443</v>
      </c>
      <c r="D100" s="29"/>
      <c r="E100" s="72" t="str">
        <f ca="1">IFERROR(IF(ISNUMBER(D100),D100-VLOOKUP(9999,D$27:OFFSET(D100,-1,0,1,1),1,1),""),"")</f>
        <v/>
      </c>
      <c r="F100" s="64" t="str">
        <f t="shared" si="8"/>
        <v/>
      </c>
      <c r="G100" s="65">
        <f t="shared" si="6"/>
        <v>211.57142857142858</v>
      </c>
      <c r="H100" s="66">
        <f t="shared" si="7"/>
        <v>201.14285714285714</v>
      </c>
      <c r="I100" s="1"/>
      <c r="J100" s="1"/>
    </row>
    <row r="101" spans="3:10" ht="16.5" customHeight="1" x14ac:dyDescent="0.2">
      <c r="C101" s="28">
        <f t="shared" si="9"/>
        <v>42444</v>
      </c>
      <c r="D101" s="29"/>
      <c r="E101" s="72" t="str">
        <f ca="1">IFERROR(IF(ISNUMBER(D101),D101-VLOOKUP(9999,D$27:OFFSET(D101,-1,0,1,1),1,1),""),"")</f>
        <v/>
      </c>
      <c r="F101" s="64" t="str">
        <f t="shared" si="8"/>
        <v/>
      </c>
      <c r="G101" s="65">
        <f t="shared" si="6"/>
        <v>211.42857142857142</v>
      </c>
      <c r="H101" s="66">
        <f t="shared" si="7"/>
        <v>200.85714285714286</v>
      </c>
      <c r="I101" s="1"/>
      <c r="J101" s="1"/>
    </row>
    <row r="102" spans="3:10" ht="16.5" customHeight="1" x14ac:dyDescent="0.2">
      <c r="C102" s="28">
        <f t="shared" si="9"/>
        <v>42445</v>
      </c>
      <c r="D102" s="29"/>
      <c r="E102" s="72" t="str">
        <f ca="1">IFERROR(IF(ISNUMBER(D102),D102-VLOOKUP(9999,D$27:OFFSET(D102,-1,0,1,1),1,1),""),"")</f>
        <v/>
      </c>
      <c r="F102" s="64" t="str">
        <f t="shared" si="8"/>
        <v/>
      </c>
      <c r="G102" s="65">
        <f t="shared" si="6"/>
        <v>211.28571428571428</v>
      </c>
      <c r="H102" s="66">
        <f t="shared" si="7"/>
        <v>200.57142857142858</v>
      </c>
      <c r="I102" s="1"/>
      <c r="J102" s="1"/>
    </row>
    <row r="103" spans="3:10" ht="16.5" customHeight="1" x14ac:dyDescent="0.2">
      <c r="C103" s="28">
        <f t="shared" si="9"/>
        <v>42446</v>
      </c>
      <c r="D103" s="29"/>
      <c r="E103" s="72" t="str">
        <f ca="1">IFERROR(IF(ISNUMBER(D103),D103-VLOOKUP(9999,D$27:OFFSET(D103,-1,0,1,1),1,1),""),"")</f>
        <v/>
      </c>
      <c r="F103" s="64" t="str">
        <f t="shared" si="8"/>
        <v/>
      </c>
      <c r="G103" s="65">
        <f t="shared" si="6"/>
        <v>211.14285714285714</v>
      </c>
      <c r="H103" s="66">
        <f t="shared" si="7"/>
        <v>200.28571428571428</v>
      </c>
      <c r="I103" s="1"/>
      <c r="J103" s="1"/>
    </row>
    <row r="104" spans="3:10" ht="16.5" customHeight="1" x14ac:dyDescent="0.2">
      <c r="C104" s="28">
        <f t="shared" si="9"/>
        <v>42447</v>
      </c>
      <c r="D104" s="29"/>
      <c r="E104" s="72" t="str">
        <f ca="1">IFERROR(IF(ISNUMBER(D104),D104-VLOOKUP(9999,D$27:OFFSET(D104,-1,0,1,1),1,1),""),"")</f>
        <v/>
      </c>
      <c r="F104" s="64" t="str">
        <f t="shared" si="8"/>
        <v/>
      </c>
      <c r="G104" s="65">
        <f t="shared" si="6"/>
        <v>211</v>
      </c>
      <c r="H104" s="66">
        <f t="shared" si="7"/>
        <v>200</v>
      </c>
      <c r="I104" s="1"/>
      <c r="J104" s="1"/>
    </row>
    <row r="105" spans="3:10" ht="16.5" customHeight="1" x14ac:dyDescent="0.2">
      <c r="C105" s="28">
        <f t="shared" si="9"/>
        <v>42448</v>
      </c>
      <c r="D105" s="29"/>
      <c r="E105" s="72" t="str">
        <f ca="1">IFERROR(IF(ISNUMBER(D105),D105-VLOOKUP(9999,D$27:OFFSET(D105,-1,0,1,1),1,1),""),"")</f>
        <v/>
      </c>
      <c r="F105" s="64" t="str">
        <f t="shared" si="8"/>
        <v/>
      </c>
      <c r="G105" s="65">
        <f t="shared" si="6"/>
        <v>210.85714285714286</v>
      </c>
      <c r="H105" s="66">
        <f t="shared" si="7"/>
        <v>199.71428571428572</v>
      </c>
      <c r="I105" s="1"/>
      <c r="J105" s="1"/>
    </row>
    <row r="106" spans="3:10" ht="16.5" customHeight="1" x14ac:dyDescent="0.2">
      <c r="C106" s="28">
        <f t="shared" si="9"/>
        <v>42449</v>
      </c>
      <c r="D106" s="29"/>
      <c r="E106" s="72" t="str">
        <f ca="1">IFERROR(IF(ISNUMBER(D106),D106-VLOOKUP(9999,D$27:OFFSET(D106,-1,0,1,1),1,1),""),"")</f>
        <v/>
      </c>
      <c r="F106" s="64" t="str">
        <f t="shared" si="8"/>
        <v/>
      </c>
      <c r="G106" s="65">
        <f t="shared" si="6"/>
        <v>210.71428571428572</v>
      </c>
      <c r="H106" s="66">
        <f t="shared" si="7"/>
        <v>199.42857142857144</v>
      </c>
      <c r="I106" s="1"/>
      <c r="J106" s="1"/>
    </row>
    <row r="107" spans="3:10" ht="16.5" customHeight="1" x14ac:dyDescent="0.2">
      <c r="C107" s="28">
        <f t="shared" si="9"/>
        <v>42450</v>
      </c>
      <c r="D107" s="29"/>
      <c r="E107" s="72" t="str">
        <f ca="1">IFERROR(IF(ISNUMBER(D107),D107-VLOOKUP(9999,D$27:OFFSET(D107,-1,0,1,1),1,1),""),"")</f>
        <v/>
      </c>
      <c r="F107" s="64" t="str">
        <f t="shared" si="8"/>
        <v/>
      </c>
      <c r="G107" s="65">
        <f t="shared" si="6"/>
        <v>210.57142857142858</v>
      </c>
      <c r="H107" s="66">
        <f t="shared" si="7"/>
        <v>199.14285714285714</v>
      </c>
      <c r="I107" s="1"/>
      <c r="J107" s="1"/>
    </row>
    <row r="108" spans="3:10" ht="16.5" customHeight="1" x14ac:dyDescent="0.2">
      <c r="C108" s="28">
        <f t="shared" si="9"/>
        <v>42451</v>
      </c>
      <c r="D108" s="29"/>
      <c r="E108" s="72" t="str">
        <f ca="1">IFERROR(IF(ISNUMBER(D108),D108-VLOOKUP(9999,D$27:OFFSET(D108,-1,0,1,1),1,1),""),"")</f>
        <v/>
      </c>
      <c r="F108" s="64" t="str">
        <f t="shared" si="8"/>
        <v/>
      </c>
      <c r="G108" s="65">
        <f t="shared" si="6"/>
        <v>210.42857142857142</v>
      </c>
      <c r="H108" s="66">
        <f t="shared" si="7"/>
        <v>198.85714285714286</v>
      </c>
      <c r="I108" s="1"/>
      <c r="J108" s="1"/>
    </row>
    <row r="109" spans="3:10" ht="16.5" customHeight="1" x14ac:dyDescent="0.2">
      <c r="C109" s="28">
        <f t="shared" si="9"/>
        <v>42452</v>
      </c>
      <c r="D109" s="29"/>
      <c r="E109" s="72" t="str">
        <f ca="1">IFERROR(IF(ISNUMBER(D109),D109-VLOOKUP(9999,D$27:OFFSET(D109,-1,0,1,1),1,1),""),"")</f>
        <v/>
      </c>
      <c r="F109" s="64" t="str">
        <f t="shared" si="8"/>
        <v/>
      </c>
      <c r="G109" s="65">
        <f t="shared" si="6"/>
        <v>210.28571428571428</v>
      </c>
      <c r="H109" s="66">
        <f t="shared" si="7"/>
        <v>198.57142857142858</v>
      </c>
      <c r="I109" s="1"/>
      <c r="J109" s="1"/>
    </row>
    <row r="110" spans="3:10" ht="16.5" customHeight="1" x14ac:dyDescent="0.2">
      <c r="C110" s="28">
        <f t="shared" si="9"/>
        <v>42453</v>
      </c>
      <c r="D110" s="29"/>
      <c r="E110" s="72" t="str">
        <f ca="1">IFERROR(IF(ISNUMBER(D110),D110-VLOOKUP(9999,D$27:OFFSET(D110,-1,0,1,1),1,1),""),"")</f>
        <v/>
      </c>
      <c r="F110" s="64" t="str">
        <f t="shared" si="8"/>
        <v/>
      </c>
      <c r="G110" s="65">
        <f t="shared" si="6"/>
        <v>210.14285714285714</v>
      </c>
      <c r="H110" s="66">
        <f t="shared" si="7"/>
        <v>198.28571428571428</v>
      </c>
      <c r="I110" s="1"/>
      <c r="J110" s="1"/>
    </row>
    <row r="111" spans="3:10" ht="16.5" customHeight="1" x14ac:dyDescent="0.2">
      <c r="C111" s="28">
        <f t="shared" si="9"/>
        <v>42454</v>
      </c>
      <c r="D111" s="29"/>
      <c r="E111" s="72" t="str">
        <f ca="1">IFERROR(IF(ISNUMBER(D111),D111-VLOOKUP(9999,D$27:OFFSET(D111,-1,0,1,1),1,1),""),"")</f>
        <v/>
      </c>
      <c r="F111" s="64" t="str">
        <f t="shared" si="8"/>
        <v/>
      </c>
      <c r="G111" s="65">
        <f t="shared" si="6"/>
        <v>210</v>
      </c>
      <c r="H111" s="66">
        <f t="shared" si="7"/>
        <v>198</v>
      </c>
      <c r="I111" s="1"/>
      <c r="J111" s="1"/>
    </row>
    <row r="112" spans="3:10" ht="16.5" customHeight="1" x14ac:dyDescent="0.2">
      <c r="C112" s="28">
        <f t="shared" si="9"/>
        <v>42455</v>
      </c>
      <c r="D112" s="29"/>
      <c r="E112" s="72" t="str">
        <f ca="1">IFERROR(IF(ISNUMBER(D112),D112-VLOOKUP(9999,D$27:OFFSET(D112,-1,0,1,1),1,1),""),"")</f>
        <v/>
      </c>
      <c r="F112" s="64" t="str">
        <f t="shared" si="8"/>
        <v/>
      </c>
      <c r="G112" s="65">
        <f t="shared" si="6"/>
        <v>209.85714285714286</v>
      </c>
      <c r="H112" s="66">
        <f t="shared" si="7"/>
        <v>197.71428571428572</v>
      </c>
      <c r="I112" s="1"/>
      <c r="J112" s="1"/>
    </row>
    <row r="113" spans="3:11" ht="16.5" customHeight="1" x14ac:dyDescent="0.2">
      <c r="C113" s="28">
        <f t="shared" si="9"/>
        <v>42456</v>
      </c>
      <c r="D113" s="29"/>
      <c r="E113" s="72" t="str">
        <f ca="1">IFERROR(IF(ISNUMBER(D113),D113-VLOOKUP(9999,D$27:OFFSET(D113,-1,0,1,1),1,1),""),"")</f>
        <v/>
      </c>
      <c r="F113" s="64" t="str">
        <f t="shared" si="8"/>
        <v/>
      </c>
      <c r="G113" s="65">
        <f t="shared" si="6"/>
        <v>209.71428571428572</v>
      </c>
      <c r="H113" s="66">
        <f t="shared" si="7"/>
        <v>197.42857142857144</v>
      </c>
      <c r="I113" s="1"/>
      <c r="J113" s="1"/>
    </row>
    <row r="114" spans="3:11" ht="16.5" customHeight="1" x14ac:dyDescent="0.2">
      <c r="C114" s="28">
        <f t="shared" si="9"/>
        <v>42457</v>
      </c>
      <c r="D114" s="29"/>
      <c r="E114" s="72" t="str">
        <f ca="1">IFERROR(IF(ISNUMBER(D114),D114-VLOOKUP(9999,D$27:OFFSET(D114,-1,0,1,1),1,1),""),"")</f>
        <v/>
      </c>
      <c r="F114" s="64" t="str">
        <f t="shared" si="8"/>
        <v/>
      </c>
      <c r="G114" s="65">
        <f t="shared" si="6"/>
        <v>209.57142857142858</v>
      </c>
      <c r="H114" s="66">
        <f t="shared" si="7"/>
        <v>197.14285714285714</v>
      </c>
      <c r="I114" s="1"/>
      <c r="J114" s="1"/>
    </row>
    <row r="115" spans="3:11" ht="16.5" customHeight="1" x14ac:dyDescent="0.2">
      <c r="C115" s="28">
        <f t="shared" si="9"/>
        <v>42458</v>
      </c>
      <c r="D115" s="29"/>
      <c r="E115" s="72" t="str">
        <f ca="1">IFERROR(IF(ISNUMBER(D115),D115-VLOOKUP(9999,D$27:OFFSET(D115,-1,0,1,1),1,1),""),"")</f>
        <v/>
      </c>
      <c r="F115" s="64" t="str">
        <f t="shared" si="8"/>
        <v/>
      </c>
      <c r="G115" s="65">
        <f t="shared" si="6"/>
        <v>209.42857142857142</v>
      </c>
      <c r="H115" s="66">
        <f t="shared" si="7"/>
        <v>196.85714285714286</v>
      </c>
      <c r="I115" s="1"/>
      <c r="J115" s="1"/>
    </row>
    <row r="116" spans="3:11" ht="16.5" customHeight="1" x14ac:dyDescent="0.2">
      <c r="C116" s="28">
        <f t="shared" si="9"/>
        <v>42459</v>
      </c>
      <c r="D116" s="29"/>
      <c r="E116" s="72" t="str">
        <f ca="1">IFERROR(IF(ISNUMBER(D116),D116-VLOOKUP(9999,D$27:OFFSET(D116,-1,0,1,1),1,1),""),"")</f>
        <v/>
      </c>
      <c r="F116" s="64" t="str">
        <f t="shared" si="8"/>
        <v/>
      </c>
      <c r="G116" s="65">
        <f t="shared" si="6"/>
        <v>209.28571428571428</v>
      </c>
      <c r="H116" s="66">
        <f t="shared" si="7"/>
        <v>196.57142857142858</v>
      </c>
      <c r="I116" s="1"/>
      <c r="J116" s="1"/>
    </row>
    <row r="117" spans="3:11" ht="16.5" customHeight="1" x14ac:dyDescent="0.2">
      <c r="C117" s="28">
        <f t="shared" si="9"/>
        <v>42460</v>
      </c>
      <c r="D117" s="29"/>
      <c r="E117" s="72" t="str">
        <f ca="1">IFERROR(IF(ISNUMBER(D117),D117-VLOOKUP(9999,D$27:OFFSET(D117,-1,0,1,1),1,1),""),"")</f>
        <v/>
      </c>
      <c r="F117" s="64" t="str">
        <f t="shared" si="8"/>
        <v/>
      </c>
      <c r="G117" s="65">
        <f t="shared" si="6"/>
        <v>209.14285714285714</v>
      </c>
      <c r="H117" s="66">
        <f t="shared" si="7"/>
        <v>196.28571428571428</v>
      </c>
      <c r="I117" s="1"/>
      <c r="J117" s="1"/>
    </row>
    <row r="118" spans="3:11" ht="16.5" customHeight="1" x14ac:dyDescent="0.2">
      <c r="C118" s="18"/>
      <c r="D118" s="19"/>
      <c r="E118" s="67"/>
      <c r="F118" s="67"/>
      <c r="G118" s="68"/>
      <c r="H118" s="68"/>
      <c r="I118" s="1"/>
      <c r="K118" s="20" t="s">
        <v>28</v>
      </c>
    </row>
    <row r="119" spans="3:11" x14ac:dyDescent="0.2">
      <c r="I119" s="1"/>
      <c r="J119" s="1"/>
    </row>
    <row r="120" spans="3:11" x14ac:dyDescent="0.2">
      <c r="I120" s="1"/>
      <c r="J120" s="1"/>
    </row>
    <row r="121" spans="3:11" x14ac:dyDescent="0.2">
      <c r="I121" s="1"/>
      <c r="J121" s="1"/>
    </row>
    <row r="122" spans="3:11" x14ac:dyDescent="0.2">
      <c r="I122" s="1"/>
      <c r="J122" s="1"/>
    </row>
    <row r="123" spans="3:11" x14ac:dyDescent="0.2">
      <c r="G123" s="1"/>
      <c r="H123" s="1"/>
      <c r="I123" s="5"/>
    </row>
    <row r="124" spans="3:11" x14ac:dyDescent="0.2">
      <c r="G124" s="1"/>
      <c r="H124" s="1"/>
      <c r="I124" s="5"/>
    </row>
    <row r="125" spans="3:11" x14ac:dyDescent="0.2">
      <c r="G125" s="1"/>
      <c r="H125" s="1"/>
      <c r="I125" s="5"/>
    </row>
    <row r="126" spans="3:11" x14ac:dyDescent="0.2">
      <c r="G126" s="1"/>
      <c r="H126" s="1"/>
      <c r="I126" s="5"/>
    </row>
    <row r="127" spans="3:11" x14ac:dyDescent="0.2">
      <c r="G127" s="1"/>
      <c r="H127" s="1"/>
      <c r="I127" s="5"/>
    </row>
    <row r="128" spans="3:11" x14ac:dyDescent="0.2">
      <c r="G128" s="1"/>
      <c r="H128" s="1"/>
      <c r="I128" s="5"/>
    </row>
    <row r="129" spans="7:9" x14ac:dyDescent="0.2">
      <c r="G129" s="1"/>
      <c r="H129" s="1"/>
      <c r="I129" s="5"/>
    </row>
  </sheetData>
  <phoneticPr fontId="2" type="noConversion"/>
  <printOptions horizontalCentered="1"/>
  <pageMargins left="0.5" right="0.5" top="0.5" bottom="0.5" header="0.5" footer="0.125"/>
  <pageSetup fitToHeight="0" orientation="portrait" r:id="rId1"/>
  <headerFooter alignWithMargins="0">
    <oddFooter>&amp;L&amp;"Arial,Regular"&amp;8&amp;K01+034https://www.vertex42.com/ExcelTemplates/weight-loss-chart.html&amp;R&amp;"Arial,Regular"&amp;8&amp;K01+034© 2009-2015 Vertex42 LLC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9"/>
  <sheetViews>
    <sheetView showGridLines="0" tabSelected="1" topLeftCell="A7" workbookViewId="0">
      <selection activeCell="A2" sqref="A2"/>
    </sheetView>
  </sheetViews>
  <sheetFormatPr defaultColWidth="9.140625" defaultRowHeight="12.75" x14ac:dyDescent="0.2"/>
  <cols>
    <col min="1" max="1" width="7.140625" style="3" customWidth="1"/>
    <col min="2" max="3" width="10" style="3" customWidth="1"/>
    <col min="4" max="4" width="10.7109375" style="3" customWidth="1"/>
    <col min="5" max="8" width="10" style="3" customWidth="1"/>
    <col min="9" max="9" width="8.5703125" style="3" customWidth="1"/>
    <col min="10" max="10" width="11.42578125" style="3" customWidth="1"/>
    <col min="11" max="12" width="9.140625" style="3"/>
    <col min="13" max="13" width="11.7109375" style="3" customWidth="1"/>
    <col min="14" max="16384" width="9.140625" style="3"/>
  </cols>
  <sheetData>
    <row r="1" spans="1:11" ht="37.5" customHeight="1" x14ac:dyDescent="0.2">
      <c r="A1" s="63" t="s">
        <v>32</v>
      </c>
      <c r="B1" s="25"/>
      <c r="C1" s="25"/>
      <c r="D1" s="25"/>
      <c r="E1" s="25"/>
      <c r="F1" s="25"/>
      <c r="G1" s="25"/>
      <c r="H1" s="25"/>
      <c r="I1" s="25"/>
      <c r="J1" s="25"/>
    </row>
    <row r="2" spans="1:11" x14ac:dyDescent="0.2">
      <c r="A2" s="23"/>
      <c r="B2" s="4"/>
      <c r="C2" s="4"/>
      <c r="D2" s="4"/>
      <c r="E2" s="4"/>
      <c r="F2" s="4"/>
      <c r="G2" s="4"/>
      <c r="H2" s="4"/>
      <c r="I2" s="4"/>
      <c r="J2" s="24"/>
    </row>
    <row r="3" spans="1:11" x14ac:dyDescent="0.2">
      <c r="A3" s="36"/>
      <c r="B3" s="36"/>
      <c r="C3" s="38"/>
      <c r="D3" s="39"/>
      <c r="E3" s="38"/>
      <c r="F3" s="38"/>
      <c r="G3" s="38"/>
      <c r="H3" s="38"/>
      <c r="I3" s="38"/>
      <c r="J3" s="38"/>
    </row>
    <row r="4" spans="1:11" s="21" customFormat="1" ht="19.5" customHeight="1" x14ac:dyDescent="0.3">
      <c r="A4" s="40"/>
      <c r="B4" s="41" t="s">
        <v>20</v>
      </c>
      <c r="C4" s="42">
        <v>84</v>
      </c>
      <c r="D4" s="40"/>
      <c r="E4" s="43" t="s">
        <v>4</v>
      </c>
      <c r="F4" s="42">
        <v>73</v>
      </c>
      <c r="G4" s="40"/>
      <c r="H4" s="41" t="s">
        <v>21</v>
      </c>
      <c r="I4" s="42">
        <v>177</v>
      </c>
      <c r="J4" s="40"/>
    </row>
    <row r="5" spans="1:11" s="22" customFormat="1" ht="19.5" customHeight="1" x14ac:dyDescent="0.3">
      <c r="A5" s="39"/>
      <c r="B5" s="41" t="s">
        <v>0</v>
      </c>
      <c r="C5" s="44">
        <v>42370</v>
      </c>
      <c r="D5" s="39"/>
      <c r="E5" s="43" t="s">
        <v>5</v>
      </c>
      <c r="F5" s="44">
        <f>C5+90</f>
        <v>42460</v>
      </c>
      <c r="G5" s="39"/>
      <c r="H5" s="45"/>
      <c r="I5" s="39"/>
      <c r="J5" s="39"/>
    </row>
    <row r="6" spans="1:11" s="22" customFormat="1" ht="19.5" customHeight="1" x14ac:dyDescent="0.3">
      <c r="A6" s="39"/>
      <c r="B6" s="41" t="s">
        <v>9</v>
      </c>
      <c r="C6" s="46">
        <f>IF(OR(ISBLANK(C4),ISERROR(C4/($I$4/100)^2))," --- ",C4/($I$4/100)^2)</f>
        <v>26.812218711098343</v>
      </c>
      <c r="D6" s="39"/>
      <c r="E6" s="43" t="s">
        <v>10</v>
      </c>
      <c r="F6" s="47">
        <f>IF(OR(ISBLANK(F4),ISERROR(F4/($I$4/100)^2))," --- ",F4/($I$4/100)^2)</f>
        <v>23.301094832264035</v>
      </c>
      <c r="G6" s="39"/>
      <c r="H6" s="45"/>
      <c r="I6" s="39"/>
      <c r="J6" s="39"/>
    </row>
    <row r="7" spans="1:11" s="1" customFormat="1" x14ac:dyDescent="0.2">
      <c r="B7" s="5"/>
      <c r="C7" s="6"/>
      <c r="E7" s="6"/>
      <c r="I7" s="5"/>
    </row>
    <row r="8" spans="1:11" s="1" customFormat="1" x14ac:dyDescent="0.2">
      <c r="B8" s="5"/>
      <c r="C8" s="6"/>
      <c r="E8" s="6"/>
      <c r="I8" s="5"/>
    </row>
    <row r="9" spans="1:11" s="1" customFormat="1" x14ac:dyDescent="0.2">
      <c r="B9" s="7" t="s">
        <v>11</v>
      </c>
      <c r="C9" s="8"/>
      <c r="E9" s="6"/>
      <c r="I9" s="5"/>
    </row>
    <row r="10" spans="1:11" s="1" customFormat="1" x14ac:dyDescent="0.2">
      <c r="B10" s="10" t="s">
        <v>12</v>
      </c>
      <c r="C10" s="11">
        <f>C5</f>
        <v>42370</v>
      </c>
      <c r="E10" s="6"/>
      <c r="I10" s="5"/>
      <c r="K10" s="9" t="s">
        <v>25</v>
      </c>
    </row>
    <row r="11" spans="1:11" s="1" customFormat="1" x14ac:dyDescent="0.2">
      <c r="B11" s="10" t="s">
        <v>13</v>
      </c>
      <c r="C11" s="11">
        <f>MAX(C27:C118)</f>
        <v>42460</v>
      </c>
      <c r="E11" s="6"/>
      <c r="I11" s="5"/>
      <c r="K11" s="2" t="s">
        <v>26</v>
      </c>
    </row>
    <row r="12" spans="1:11" s="1" customFormat="1" x14ac:dyDescent="0.2">
      <c r="B12" s="12"/>
      <c r="E12" s="6"/>
      <c r="I12" s="5"/>
      <c r="K12" s="2" t="s">
        <v>27</v>
      </c>
    </row>
    <row r="13" spans="1:11" s="1" customFormat="1" x14ac:dyDescent="0.2">
      <c r="B13" s="13" t="s">
        <v>14</v>
      </c>
      <c r="C13" s="10" t="s">
        <v>8</v>
      </c>
      <c r="D13" s="10" t="s">
        <v>1</v>
      </c>
      <c r="E13" s="6"/>
      <c r="I13" s="5"/>
    </row>
    <row r="14" spans="1:11" s="1" customFormat="1" x14ac:dyDescent="0.2">
      <c r="B14" s="8" t="str">
        <f>"BMI="&amp;C14</f>
        <v>BMI=19</v>
      </c>
      <c r="C14" s="14">
        <v>19</v>
      </c>
      <c r="D14" s="15">
        <f>C14*($I$4/100)^2</f>
        <v>59.525100000000002</v>
      </c>
      <c r="E14" s="6"/>
      <c r="I14" s="5"/>
    </row>
    <row r="15" spans="1:11" s="1" customFormat="1" x14ac:dyDescent="0.2">
      <c r="B15" s="8" t="str">
        <f>"BMI="&amp;C15</f>
        <v>BMI=25</v>
      </c>
      <c r="C15" s="14">
        <v>25</v>
      </c>
      <c r="D15" s="15">
        <f>C15*($I$4/100)^2</f>
        <v>78.322500000000005</v>
      </c>
      <c r="E15" s="6"/>
      <c r="I15" s="5"/>
    </row>
    <row r="16" spans="1:11" s="1" customFormat="1" x14ac:dyDescent="0.2">
      <c r="B16" s="8" t="str">
        <f>"BMI="&amp;C16</f>
        <v>BMI=30</v>
      </c>
      <c r="C16" s="14">
        <v>30</v>
      </c>
      <c r="D16" s="15">
        <f>C16*($I$4/100)^2</f>
        <v>93.987000000000009</v>
      </c>
      <c r="E16" s="6"/>
      <c r="I16" s="5"/>
    </row>
    <row r="17" spans="2:15" s="1" customFormat="1" x14ac:dyDescent="0.2">
      <c r="B17" s="5"/>
      <c r="C17" s="6"/>
      <c r="E17" s="6"/>
      <c r="I17" s="5"/>
    </row>
    <row r="18" spans="2:15" s="1" customFormat="1" x14ac:dyDescent="0.2">
      <c r="B18" s="5"/>
      <c r="C18" s="6"/>
      <c r="E18" s="6"/>
      <c r="I18" s="5"/>
    </row>
    <row r="19" spans="2:15" s="1" customFormat="1" x14ac:dyDescent="0.2">
      <c r="B19" s="5"/>
      <c r="C19" s="6"/>
      <c r="E19" s="6"/>
      <c r="I19" s="5"/>
    </row>
    <row r="20" spans="2:15" s="1" customFormat="1" x14ac:dyDescent="0.2">
      <c r="B20" s="5"/>
      <c r="C20" s="6"/>
      <c r="E20" s="6"/>
      <c r="I20" s="5"/>
    </row>
    <row r="21" spans="2:15" s="1" customFormat="1" ht="19.5" customHeight="1" x14ac:dyDescent="0.2">
      <c r="B21" s="5"/>
      <c r="C21" s="6"/>
      <c r="E21" s="6"/>
      <c r="I21" s="5"/>
    </row>
    <row r="22" spans="2:15" s="1" customFormat="1" ht="19.5" customHeight="1" x14ac:dyDescent="0.2">
      <c r="B22" s="5"/>
      <c r="C22" s="6"/>
      <c r="E22" s="6"/>
      <c r="I22" s="5"/>
    </row>
    <row r="23" spans="2:15" s="1" customFormat="1" ht="19.5" customHeight="1" x14ac:dyDescent="0.2">
      <c r="B23" s="5"/>
      <c r="C23" s="6"/>
      <c r="E23" s="6"/>
      <c r="I23" s="5"/>
    </row>
    <row r="24" spans="2:15" s="1" customFormat="1" ht="19.5" customHeight="1" x14ac:dyDescent="0.2">
      <c r="B24" s="5"/>
      <c r="C24" s="6"/>
      <c r="E24" s="6"/>
      <c r="I24" s="5"/>
    </row>
    <row r="25" spans="2:15" s="1" customFormat="1" ht="19.5" customHeight="1" x14ac:dyDescent="0.2">
      <c r="B25" s="5"/>
      <c r="C25" s="6"/>
      <c r="E25" s="6"/>
      <c r="I25" s="5"/>
    </row>
    <row r="26" spans="2:15" s="1" customFormat="1" ht="19.5" customHeight="1" x14ac:dyDescent="0.2">
      <c r="B26" s="5"/>
      <c r="C26" s="6"/>
      <c r="E26" s="6"/>
      <c r="I26" s="5"/>
    </row>
    <row r="27" spans="2:15" ht="19.5" customHeight="1" x14ac:dyDescent="0.2">
      <c r="C27" s="48" t="s">
        <v>2</v>
      </c>
      <c r="D27" s="49" t="s">
        <v>35</v>
      </c>
      <c r="E27" s="50" t="s">
        <v>15</v>
      </c>
      <c r="F27" s="51" t="s">
        <v>16</v>
      </c>
      <c r="G27" s="52" t="s">
        <v>22</v>
      </c>
      <c r="H27" s="52" t="s">
        <v>23</v>
      </c>
      <c r="I27" s="1"/>
    </row>
    <row r="28" spans="2:15" ht="16.5" customHeight="1" x14ac:dyDescent="0.2">
      <c r="C28" s="53">
        <f>C5+1</f>
        <v>42371</v>
      </c>
      <c r="D28" s="54">
        <v>84.2</v>
      </c>
      <c r="E28" s="72" t="str">
        <f ca="1">IFERROR(IF(ISNUMBER(D28),D28-VLOOKUP(9999,D$27:OFFSET(D28,-1,0,1,1),1,1),""),"")</f>
        <v/>
      </c>
      <c r="F28" s="69">
        <f>IF(ISBLANK(D28),"",D28/($I$4/100)^2)</f>
        <v>26.876057327077149</v>
      </c>
      <c r="G28" s="70">
        <f t="shared" ref="G28:G59" si="0">$C$4-($C28-$C$5)*(0.5/7)</f>
        <v>83.928571428571431</v>
      </c>
      <c r="H28" s="71">
        <f t="shared" ref="H28:H59" si="1">$C$4-($C28-$C$5)*(1/7)</f>
        <v>83.857142857142861</v>
      </c>
      <c r="I28" s="1"/>
      <c r="K28" s="2" t="s">
        <v>24</v>
      </c>
    </row>
    <row r="29" spans="2:15" ht="16.5" customHeight="1" x14ac:dyDescent="0.2">
      <c r="C29" s="53">
        <f t="shared" ref="C29:C92" si="2">C28+1</f>
        <v>42372</v>
      </c>
      <c r="D29" s="54">
        <v>83.7</v>
      </c>
      <c r="E29" s="72">
        <f ca="1">IFERROR(IF(ISNUMBER(D29),D29-VLOOKUP(9999,D$27:OFFSET(D29,-1,0,1,1),1,1),""),"")</f>
        <v>-0.5</v>
      </c>
      <c r="F29" s="69">
        <f t="shared" ref="F29:F92" si="3">IF(ISBLANK(D29),"",D29/($I$4/100)^2)</f>
        <v>26.716460787130135</v>
      </c>
      <c r="G29" s="70">
        <f t="shared" si="0"/>
        <v>83.857142857142861</v>
      </c>
      <c r="H29" s="71">
        <f t="shared" si="1"/>
        <v>83.714285714285708</v>
      </c>
      <c r="I29" s="1"/>
      <c r="K29" s="2" t="s">
        <v>33</v>
      </c>
    </row>
    <row r="30" spans="2:15" ht="16.5" customHeight="1" x14ac:dyDescent="0.2">
      <c r="C30" s="53">
        <f t="shared" si="2"/>
        <v>42373</v>
      </c>
      <c r="D30" s="54">
        <v>84</v>
      </c>
      <c r="E30" s="72">
        <f ca="1">IFERROR(IF(ISNUMBER(D30),D30-VLOOKUP(9999,D$27:OFFSET(D30,-1,0,1,1),1,1),""),"")</f>
        <v>0.29999999999999716</v>
      </c>
      <c r="F30" s="69">
        <f t="shared" si="3"/>
        <v>26.812218711098343</v>
      </c>
      <c r="G30" s="70">
        <f t="shared" si="0"/>
        <v>83.785714285714292</v>
      </c>
      <c r="H30" s="71">
        <f t="shared" si="1"/>
        <v>83.571428571428569</v>
      </c>
      <c r="I30" s="1"/>
      <c r="K30" s="2" t="s">
        <v>34</v>
      </c>
    </row>
    <row r="31" spans="2:15" ht="16.5" customHeight="1" x14ac:dyDescent="0.2">
      <c r="C31" s="53">
        <f t="shared" si="2"/>
        <v>42374</v>
      </c>
      <c r="D31" s="54">
        <v>84.1</v>
      </c>
      <c r="E31" s="72">
        <f ca="1">IFERROR(IF(ISNUMBER(D31),D31-VLOOKUP(9999,D$27:OFFSET(D31,-1,0,1,1),1,1),""),"")</f>
        <v>9.9999999999994316E-2</v>
      </c>
      <c r="F31" s="69">
        <f t="shared" si="3"/>
        <v>26.844138019087744</v>
      </c>
      <c r="G31" s="70">
        <f t="shared" si="0"/>
        <v>83.714285714285708</v>
      </c>
      <c r="H31" s="71">
        <f t="shared" si="1"/>
        <v>83.428571428571431</v>
      </c>
      <c r="I31" s="1"/>
    </row>
    <row r="32" spans="2:15" ht="16.5" customHeight="1" x14ac:dyDescent="0.2">
      <c r="C32" s="53">
        <f t="shared" si="2"/>
        <v>42375</v>
      </c>
      <c r="D32" s="54">
        <v>83.7</v>
      </c>
      <c r="E32" s="72">
        <f ca="1">IFERROR(IF(ISNUMBER(D32),D32-VLOOKUP(9999,D$27:OFFSET(D32,-1,0,1,1),1,1),""),"")</f>
        <v>-0.39999999999999147</v>
      </c>
      <c r="F32" s="69">
        <f t="shared" si="3"/>
        <v>26.716460787130135</v>
      </c>
      <c r="G32" s="70">
        <f t="shared" si="0"/>
        <v>83.642857142857139</v>
      </c>
      <c r="H32" s="71">
        <f t="shared" si="1"/>
        <v>83.285714285714292</v>
      </c>
      <c r="I32" s="1"/>
      <c r="O32" s="16"/>
    </row>
    <row r="33" spans="3:15" ht="16.5" customHeight="1" x14ac:dyDescent="0.2">
      <c r="C33" s="53">
        <f t="shared" si="2"/>
        <v>42376</v>
      </c>
      <c r="D33" s="54">
        <v>83.7</v>
      </c>
      <c r="E33" s="72">
        <f ca="1">IFERROR(IF(ISNUMBER(D33),D33-VLOOKUP(9999,D$27:OFFSET(D33,-1,0,1,1),1,1),""),"")</f>
        <v>0</v>
      </c>
      <c r="F33" s="69">
        <f t="shared" si="3"/>
        <v>26.716460787130135</v>
      </c>
      <c r="G33" s="70">
        <f t="shared" si="0"/>
        <v>83.571428571428569</v>
      </c>
      <c r="H33" s="71">
        <f t="shared" si="1"/>
        <v>83.142857142857139</v>
      </c>
      <c r="I33" s="1"/>
      <c r="O33" s="16"/>
    </row>
    <row r="34" spans="3:15" ht="16.5" customHeight="1" x14ac:dyDescent="0.2">
      <c r="C34" s="53">
        <f t="shared" si="2"/>
        <v>42377</v>
      </c>
      <c r="D34" s="54">
        <v>83.6</v>
      </c>
      <c r="E34" s="72">
        <f ca="1">IFERROR(IF(ISNUMBER(D34),D34-VLOOKUP(9999,D$27:OFFSET(D34,-1,0,1,1),1,1),""),"")</f>
        <v>-0.10000000000000853</v>
      </c>
      <c r="F34" s="69">
        <f t="shared" si="3"/>
        <v>26.68454147914073</v>
      </c>
      <c r="G34" s="70">
        <f t="shared" si="0"/>
        <v>83.5</v>
      </c>
      <c r="H34" s="71">
        <f t="shared" si="1"/>
        <v>83</v>
      </c>
      <c r="I34" s="1"/>
    </row>
    <row r="35" spans="3:15" ht="16.5" customHeight="1" x14ac:dyDescent="0.2">
      <c r="C35" s="53">
        <f t="shared" si="2"/>
        <v>42378</v>
      </c>
      <c r="D35" s="54">
        <v>84.5</v>
      </c>
      <c r="E35" s="72">
        <f ca="1">IFERROR(IF(ISNUMBER(D35),D35-VLOOKUP(9999,D$27:OFFSET(D35,-1,0,1,1),1,1),""),"")</f>
        <v>0.90000000000000568</v>
      </c>
      <c r="F35" s="69">
        <f t="shared" si="3"/>
        <v>26.971815251045356</v>
      </c>
      <c r="G35" s="70">
        <f t="shared" si="0"/>
        <v>83.428571428571431</v>
      </c>
      <c r="H35" s="71">
        <f t="shared" si="1"/>
        <v>82.857142857142861</v>
      </c>
      <c r="I35" s="1"/>
      <c r="L35" s="17"/>
    </row>
    <row r="36" spans="3:15" ht="16.5" customHeight="1" x14ac:dyDescent="0.2">
      <c r="C36" s="53">
        <f t="shared" si="2"/>
        <v>42379</v>
      </c>
      <c r="D36" s="54">
        <v>84</v>
      </c>
      <c r="E36" s="72">
        <f ca="1">IFERROR(IF(ISNUMBER(D36),D36-VLOOKUP(9999,D$27:OFFSET(D36,-1,0,1,1),1,1),""),"")</f>
        <v>-0.5</v>
      </c>
      <c r="F36" s="69">
        <f t="shared" si="3"/>
        <v>26.812218711098343</v>
      </c>
      <c r="G36" s="70">
        <f t="shared" si="0"/>
        <v>83.357142857142861</v>
      </c>
      <c r="H36" s="71">
        <f t="shared" si="1"/>
        <v>82.714285714285708</v>
      </c>
      <c r="I36" s="1"/>
    </row>
    <row r="37" spans="3:15" ht="16.5" customHeight="1" x14ac:dyDescent="0.2">
      <c r="C37" s="53">
        <f t="shared" si="2"/>
        <v>42380</v>
      </c>
      <c r="D37" s="54">
        <v>83.6</v>
      </c>
      <c r="E37" s="72">
        <f ca="1">IFERROR(IF(ISNUMBER(D37),D37-VLOOKUP(9999,D$27:OFFSET(D37,-1,0,1,1),1,1),""),"")</f>
        <v>-0.40000000000000568</v>
      </c>
      <c r="F37" s="69">
        <f t="shared" si="3"/>
        <v>26.68454147914073</v>
      </c>
      <c r="G37" s="70">
        <f t="shared" si="0"/>
        <v>83.285714285714292</v>
      </c>
      <c r="H37" s="71">
        <f t="shared" si="1"/>
        <v>82.571428571428569</v>
      </c>
      <c r="I37" s="1"/>
    </row>
    <row r="38" spans="3:15" ht="16.5" customHeight="1" x14ac:dyDescent="0.2">
      <c r="C38" s="53">
        <f t="shared" si="2"/>
        <v>42381</v>
      </c>
      <c r="D38" s="54"/>
      <c r="E38" s="72" t="str">
        <f ca="1">IFERROR(IF(ISNUMBER(D38),D38-VLOOKUP(9999,D$27:OFFSET(D38,-1,0,1,1),1,1),""),"")</f>
        <v/>
      </c>
      <c r="F38" s="69" t="str">
        <f t="shared" si="3"/>
        <v/>
      </c>
      <c r="G38" s="70">
        <f t="shared" si="0"/>
        <v>83.214285714285708</v>
      </c>
      <c r="H38" s="71">
        <f t="shared" si="1"/>
        <v>82.428571428571431</v>
      </c>
      <c r="I38" s="1"/>
    </row>
    <row r="39" spans="3:15" ht="16.5" customHeight="1" x14ac:dyDescent="0.2">
      <c r="C39" s="53">
        <f t="shared" si="2"/>
        <v>42382</v>
      </c>
      <c r="D39" s="54"/>
      <c r="E39" s="72" t="str">
        <f ca="1">IFERROR(IF(ISNUMBER(D39),D39-VLOOKUP(9999,D$27:OFFSET(D39,-1,0,1,1),1,1),""),"")</f>
        <v/>
      </c>
      <c r="F39" s="69" t="str">
        <f t="shared" si="3"/>
        <v/>
      </c>
      <c r="G39" s="70">
        <f t="shared" si="0"/>
        <v>83.142857142857139</v>
      </c>
      <c r="H39" s="71">
        <f t="shared" si="1"/>
        <v>82.285714285714292</v>
      </c>
      <c r="I39" s="1"/>
    </row>
    <row r="40" spans="3:15" ht="16.5" customHeight="1" x14ac:dyDescent="0.2">
      <c r="C40" s="53">
        <f t="shared" si="2"/>
        <v>42383</v>
      </c>
      <c r="D40" s="54">
        <v>83.3</v>
      </c>
      <c r="E40" s="72">
        <f ca="1">IFERROR(IF(ISNUMBER(D40),D40-VLOOKUP(9999,D$27:OFFSET(D40,-1,0,1,1),1,1),""),"")</f>
        <v>-0.29999999999999716</v>
      </c>
      <c r="F40" s="69">
        <f t="shared" si="3"/>
        <v>26.588783555172522</v>
      </c>
      <c r="G40" s="70">
        <f t="shared" si="0"/>
        <v>83.071428571428569</v>
      </c>
      <c r="H40" s="71">
        <f t="shared" si="1"/>
        <v>82.142857142857139</v>
      </c>
      <c r="I40" s="1"/>
    </row>
    <row r="41" spans="3:15" ht="16.5" customHeight="1" x14ac:dyDescent="0.2">
      <c r="C41" s="53">
        <f t="shared" si="2"/>
        <v>42384</v>
      </c>
      <c r="D41" s="54">
        <v>83.2</v>
      </c>
      <c r="E41" s="72">
        <f ca="1">IFERROR(IF(ISNUMBER(D41),D41-VLOOKUP(9999,D$27:OFFSET(D41,-1,0,1,1),1,1),""),"")</f>
        <v>-9.9999999999994316E-2</v>
      </c>
      <c r="F41" s="69">
        <f t="shared" si="3"/>
        <v>26.556864247183121</v>
      </c>
      <c r="G41" s="70">
        <f t="shared" si="0"/>
        <v>83</v>
      </c>
      <c r="H41" s="71">
        <f t="shared" si="1"/>
        <v>82</v>
      </c>
      <c r="I41" s="1"/>
    </row>
    <row r="42" spans="3:15" ht="16.5" customHeight="1" x14ac:dyDescent="0.2">
      <c r="C42" s="53">
        <f t="shared" si="2"/>
        <v>42385</v>
      </c>
      <c r="D42" s="54">
        <v>83.2</v>
      </c>
      <c r="E42" s="72">
        <f ca="1">IFERROR(IF(ISNUMBER(D42),D42-VLOOKUP(9999,D$27:OFFSET(D42,-1,0,1,1),1,1),""),"")</f>
        <v>0</v>
      </c>
      <c r="F42" s="69">
        <f t="shared" si="3"/>
        <v>26.556864247183121</v>
      </c>
      <c r="G42" s="70">
        <f t="shared" si="0"/>
        <v>82.928571428571431</v>
      </c>
      <c r="H42" s="71">
        <f t="shared" si="1"/>
        <v>81.857142857142861</v>
      </c>
      <c r="I42" s="1"/>
    </row>
    <row r="43" spans="3:15" ht="16.5" customHeight="1" x14ac:dyDescent="0.2">
      <c r="C43" s="53">
        <f t="shared" si="2"/>
        <v>42386</v>
      </c>
      <c r="D43" s="54">
        <v>82.4</v>
      </c>
      <c r="E43" s="72">
        <f ca="1">IFERROR(IF(ISNUMBER(D43),D43-VLOOKUP(9999,D$27:OFFSET(D43,-1,0,1,1),1,1),""),"")</f>
        <v>-0.79999999999999716</v>
      </c>
      <c r="F43" s="69">
        <f t="shared" si="3"/>
        <v>26.3015097832679</v>
      </c>
      <c r="G43" s="70">
        <f t="shared" si="0"/>
        <v>82.857142857142861</v>
      </c>
      <c r="H43" s="71">
        <f t="shared" si="1"/>
        <v>81.714285714285708</v>
      </c>
      <c r="I43" s="1"/>
    </row>
    <row r="44" spans="3:15" ht="16.5" customHeight="1" x14ac:dyDescent="0.2">
      <c r="C44" s="53">
        <f t="shared" si="2"/>
        <v>42387</v>
      </c>
      <c r="D44" s="54">
        <v>82</v>
      </c>
      <c r="E44" s="72">
        <f ca="1">IFERROR(IF(ISNUMBER(D44),D44-VLOOKUP(9999,D$27:OFFSET(D44,-1,0,1,1),1,1),""),"")</f>
        <v>-0.40000000000000568</v>
      </c>
      <c r="F44" s="69">
        <f t="shared" si="3"/>
        <v>26.173832551310287</v>
      </c>
      <c r="G44" s="70">
        <f t="shared" si="0"/>
        <v>82.785714285714292</v>
      </c>
      <c r="H44" s="71">
        <f t="shared" si="1"/>
        <v>81.571428571428569</v>
      </c>
      <c r="I44" s="1"/>
    </row>
    <row r="45" spans="3:15" ht="16.5" customHeight="1" x14ac:dyDescent="0.2">
      <c r="C45" s="53">
        <f t="shared" si="2"/>
        <v>42388</v>
      </c>
      <c r="D45" s="54">
        <v>82.7</v>
      </c>
      <c r="E45" s="72">
        <f ca="1">IFERROR(IF(ISNUMBER(D45),D45-VLOOKUP(9999,D$27:OFFSET(D45,-1,0,1,1),1,1),""),"")</f>
        <v>0.70000000000000284</v>
      </c>
      <c r="F45" s="69">
        <f t="shared" si="3"/>
        <v>26.397267707236107</v>
      </c>
      <c r="G45" s="70">
        <f t="shared" si="0"/>
        <v>82.714285714285708</v>
      </c>
      <c r="H45" s="71">
        <f t="shared" si="1"/>
        <v>81.428571428571431</v>
      </c>
      <c r="I45" s="1"/>
    </row>
    <row r="46" spans="3:15" ht="16.5" customHeight="1" x14ac:dyDescent="0.2">
      <c r="C46" s="53">
        <f t="shared" si="2"/>
        <v>42389</v>
      </c>
      <c r="D46" s="54">
        <v>82.4</v>
      </c>
      <c r="E46" s="72">
        <f ca="1">IFERROR(IF(ISNUMBER(D46),D46-VLOOKUP(9999,D$27:OFFSET(D46,-1,0,1,1),1,1),""),"")</f>
        <v>-0.29999999999999716</v>
      </c>
      <c r="F46" s="69">
        <f t="shared" si="3"/>
        <v>26.3015097832679</v>
      </c>
      <c r="G46" s="70">
        <f t="shared" si="0"/>
        <v>82.642857142857139</v>
      </c>
      <c r="H46" s="71">
        <f t="shared" si="1"/>
        <v>81.285714285714292</v>
      </c>
      <c r="I46" s="1"/>
    </row>
    <row r="47" spans="3:15" ht="16.5" customHeight="1" x14ac:dyDescent="0.2">
      <c r="C47" s="53">
        <f t="shared" si="2"/>
        <v>42390</v>
      </c>
      <c r="D47" s="54"/>
      <c r="E47" s="72" t="str">
        <f ca="1">IFERROR(IF(ISNUMBER(D47),D47-VLOOKUP(9999,D$27:OFFSET(D47,-1,0,1,1),1,1),""),"")</f>
        <v/>
      </c>
      <c r="F47" s="69" t="str">
        <f t="shared" si="3"/>
        <v/>
      </c>
      <c r="G47" s="70">
        <f t="shared" si="0"/>
        <v>82.571428571428569</v>
      </c>
      <c r="H47" s="71">
        <f t="shared" si="1"/>
        <v>81.142857142857139</v>
      </c>
      <c r="I47" s="1"/>
      <c r="J47" s="1"/>
    </row>
    <row r="48" spans="3:15" ht="16.5" customHeight="1" x14ac:dyDescent="0.2">
      <c r="C48" s="53">
        <f t="shared" si="2"/>
        <v>42391</v>
      </c>
      <c r="D48" s="54"/>
      <c r="E48" s="72" t="str">
        <f ca="1">IFERROR(IF(ISNUMBER(D48),D48-VLOOKUP(9999,D$27:OFFSET(D48,-1,0,1,1),1,1),""),"")</f>
        <v/>
      </c>
      <c r="F48" s="69" t="str">
        <f t="shared" si="3"/>
        <v/>
      </c>
      <c r="G48" s="70">
        <f t="shared" si="0"/>
        <v>82.5</v>
      </c>
      <c r="H48" s="71">
        <f t="shared" si="1"/>
        <v>81</v>
      </c>
      <c r="I48" s="1"/>
      <c r="J48" s="1"/>
    </row>
    <row r="49" spans="3:10" ht="16.5" customHeight="1" x14ac:dyDescent="0.2">
      <c r="C49" s="53">
        <f t="shared" si="2"/>
        <v>42392</v>
      </c>
      <c r="D49" s="54"/>
      <c r="E49" s="72" t="str">
        <f ca="1">IFERROR(IF(ISNUMBER(D49),D49-VLOOKUP(9999,D$27:OFFSET(D49,-1,0,1,1),1,1),""),"")</f>
        <v/>
      </c>
      <c r="F49" s="69" t="str">
        <f t="shared" si="3"/>
        <v/>
      </c>
      <c r="G49" s="70">
        <f t="shared" si="0"/>
        <v>82.428571428571431</v>
      </c>
      <c r="H49" s="71">
        <f t="shared" si="1"/>
        <v>80.857142857142861</v>
      </c>
      <c r="I49" s="1"/>
      <c r="J49" s="1"/>
    </row>
    <row r="50" spans="3:10" ht="16.5" customHeight="1" x14ac:dyDescent="0.2">
      <c r="C50" s="53">
        <f t="shared" si="2"/>
        <v>42393</v>
      </c>
      <c r="D50" s="54"/>
      <c r="E50" s="72" t="str">
        <f ca="1">IFERROR(IF(ISNUMBER(D50),D50-VLOOKUP(9999,D$27:OFFSET(D50,-1,0,1,1),1,1),""),"")</f>
        <v/>
      </c>
      <c r="F50" s="69" t="str">
        <f t="shared" si="3"/>
        <v/>
      </c>
      <c r="G50" s="70">
        <f t="shared" si="0"/>
        <v>82.357142857142861</v>
      </c>
      <c r="H50" s="71">
        <f t="shared" si="1"/>
        <v>80.714285714285708</v>
      </c>
      <c r="I50" s="1"/>
      <c r="J50" s="1"/>
    </row>
    <row r="51" spans="3:10" ht="16.5" customHeight="1" x14ac:dyDescent="0.2">
      <c r="C51" s="53">
        <f t="shared" si="2"/>
        <v>42394</v>
      </c>
      <c r="D51" s="54"/>
      <c r="E51" s="72" t="str">
        <f ca="1">IFERROR(IF(ISNUMBER(D51),D51-VLOOKUP(9999,D$27:OFFSET(D51,-1,0,1,1),1,1),""),"")</f>
        <v/>
      </c>
      <c r="F51" s="69" t="str">
        <f t="shared" si="3"/>
        <v/>
      </c>
      <c r="G51" s="70">
        <f t="shared" si="0"/>
        <v>82.285714285714292</v>
      </c>
      <c r="H51" s="71">
        <f t="shared" si="1"/>
        <v>80.571428571428569</v>
      </c>
      <c r="I51" s="1"/>
      <c r="J51" s="1"/>
    </row>
    <row r="52" spans="3:10" ht="16.5" customHeight="1" x14ac:dyDescent="0.2">
      <c r="C52" s="53">
        <f t="shared" si="2"/>
        <v>42395</v>
      </c>
      <c r="D52" s="54"/>
      <c r="E52" s="72" t="str">
        <f ca="1">IFERROR(IF(ISNUMBER(D52),D52-VLOOKUP(9999,D$27:OFFSET(D52,-1,0,1,1),1,1),""),"")</f>
        <v/>
      </c>
      <c r="F52" s="69" t="str">
        <f t="shared" si="3"/>
        <v/>
      </c>
      <c r="G52" s="70">
        <f t="shared" si="0"/>
        <v>82.214285714285708</v>
      </c>
      <c r="H52" s="71">
        <f t="shared" si="1"/>
        <v>80.428571428571431</v>
      </c>
      <c r="I52" s="1"/>
      <c r="J52" s="1"/>
    </row>
    <row r="53" spans="3:10" ht="16.5" customHeight="1" x14ac:dyDescent="0.2">
      <c r="C53" s="53">
        <f t="shared" si="2"/>
        <v>42396</v>
      </c>
      <c r="D53" s="54"/>
      <c r="E53" s="72" t="str">
        <f ca="1">IFERROR(IF(ISNUMBER(D53),D53-VLOOKUP(9999,D$27:OFFSET(D53,-1,0,1,1),1,1),""),"")</f>
        <v/>
      </c>
      <c r="F53" s="69" t="str">
        <f t="shared" si="3"/>
        <v/>
      </c>
      <c r="G53" s="70">
        <f t="shared" si="0"/>
        <v>82.142857142857139</v>
      </c>
      <c r="H53" s="71">
        <f t="shared" si="1"/>
        <v>80.285714285714292</v>
      </c>
      <c r="I53" s="1"/>
      <c r="J53" s="1"/>
    </row>
    <row r="54" spans="3:10" ht="16.5" customHeight="1" x14ac:dyDescent="0.2">
      <c r="C54" s="53">
        <f t="shared" si="2"/>
        <v>42397</v>
      </c>
      <c r="D54" s="54"/>
      <c r="E54" s="72" t="str">
        <f ca="1">IFERROR(IF(ISNUMBER(D54),D54-VLOOKUP(9999,D$27:OFFSET(D54,-1,0,1,1),1,1),""),"")</f>
        <v/>
      </c>
      <c r="F54" s="69" t="str">
        <f t="shared" si="3"/>
        <v/>
      </c>
      <c r="G54" s="70">
        <f t="shared" si="0"/>
        <v>82.071428571428569</v>
      </c>
      <c r="H54" s="71">
        <f t="shared" si="1"/>
        <v>80.142857142857139</v>
      </c>
      <c r="I54" s="1"/>
      <c r="J54" s="1"/>
    </row>
    <row r="55" spans="3:10" ht="16.5" customHeight="1" x14ac:dyDescent="0.2">
      <c r="C55" s="53">
        <f t="shared" si="2"/>
        <v>42398</v>
      </c>
      <c r="D55" s="54"/>
      <c r="E55" s="72" t="str">
        <f ca="1">IFERROR(IF(ISNUMBER(D55),D55-VLOOKUP(9999,D$27:OFFSET(D55,-1,0,1,1),1,1),""),"")</f>
        <v/>
      </c>
      <c r="F55" s="69" t="str">
        <f t="shared" si="3"/>
        <v/>
      </c>
      <c r="G55" s="70">
        <f t="shared" si="0"/>
        <v>82</v>
      </c>
      <c r="H55" s="71">
        <f t="shared" si="1"/>
        <v>80</v>
      </c>
      <c r="I55" s="1"/>
      <c r="J55" s="1"/>
    </row>
    <row r="56" spans="3:10" ht="16.5" customHeight="1" x14ac:dyDescent="0.2">
      <c r="C56" s="53">
        <f t="shared" si="2"/>
        <v>42399</v>
      </c>
      <c r="D56" s="54"/>
      <c r="E56" s="72" t="str">
        <f ca="1">IFERROR(IF(ISNUMBER(D56),D56-VLOOKUP(9999,D$27:OFFSET(D56,-1,0,1,1),1,1),""),"")</f>
        <v/>
      </c>
      <c r="F56" s="69" t="str">
        <f t="shared" si="3"/>
        <v/>
      </c>
      <c r="G56" s="70">
        <f t="shared" si="0"/>
        <v>81.928571428571431</v>
      </c>
      <c r="H56" s="71">
        <f t="shared" si="1"/>
        <v>79.857142857142861</v>
      </c>
      <c r="I56" s="1"/>
      <c r="J56" s="1"/>
    </row>
    <row r="57" spans="3:10" ht="16.5" customHeight="1" x14ac:dyDescent="0.2">
      <c r="C57" s="53">
        <f t="shared" si="2"/>
        <v>42400</v>
      </c>
      <c r="D57" s="54"/>
      <c r="E57" s="72" t="str">
        <f ca="1">IFERROR(IF(ISNUMBER(D57),D57-VLOOKUP(9999,D$27:OFFSET(D57,-1,0,1,1),1,1),""),"")</f>
        <v/>
      </c>
      <c r="F57" s="69" t="str">
        <f t="shared" si="3"/>
        <v/>
      </c>
      <c r="G57" s="70">
        <f t="shared" si="0"/>
        <v>81.857142857142861</v>
      </c>
      <c r="H57" s="71">
        <f t="shared" si="1"/>
        <v>79.714285714285708</v>
      </c>
      <c r="I57" s="1"/>
      <c r="J57" s="1"/>
    </row>
    <row r="58" spans="3:10" ht="16.5" customHeight="1" x14ac:dyDescent="0.2">
      <c r="C58" s="53">
        <f t="shared" si="2"/>
        <v>42401</v>
      </c>
      <c r="D58" s="54"/>
      <c r="E58" s="72" t="str">
        <f ca="1">IFERROR(IF(ISNUMBER(D58),D58-VLOOKUP(9999,D$27:OFFSET(D58,-1,0,1,1),1,1),""),"")</f>
        <v/>
      </c>
      <c r="F58" s="69" t="str">
        <f t="shared" si="3"/>
        <v/>
      </c>
      <c r="G58" s="70">
        <f t="shared" si="0"/>
        <v>81.785714285714292</v>
      </c>
      <c r="H58" s="71">
        <f t="shared" si="1"/>
        <v>79.571428571428569</v>
      </c>
      <c r="I58" s="1"/>
      <c r="J58" s="1"/>
    </row>
    <row r="59" spans="3:10" ht="16.5" customHeight="1" x14ac:dyDescent="0.2">
      <c r="C59" s="53">
        <f t="shared" si="2"/>
        <v>42402</v>
      </c>
      <c r="D59" s="54"/>
      <c r="E59" s="72" t="str">
        <f ca="1">IFERROR(IF(ISNUMBER(D59),D59-VLOOKUP(9999,D$27:OFFSET(D59,-1,0,1,1),1,1),""),"")</f>
        <v/>
      </c>
      <c r="F59" s="69" t="str">
        <f t="shared" si="3"/>
        <v/>
      </c>
      <c r="G59" s="70">
        <f t="shared" si="0"/>
        <v>81.714285714285708</v>
      </c>
      <c r="H59" s="71">
        <f t="shared" si="1"/>
        <v>79.428571428571431</v>
      </c>
      <c r="I59" s="1"/>
      <c r="J59" s="1"/>
    </row>
    <row r="60" spans="3:10" ht="16.5" customHeight="1" x14ac:dyDescent="0.2">
      <c r="C60" s="53">
        <f t="shared" si="2"/>
        <v>42403</v>
      </c>
      <c r="D60" s="54"/>
      <c r="E60" s="72" t="str">
        <f ca="1">IFERROR(IF(ISNUMBER(D60),D60-VLOOKUP(9999,D$27:OFFSET(D60,-1,0,1,1),1,1),""),"")</f>
        <v/>
      </c>
      <c r="F60" s="69" t="str">
        <f t="shared" si="3"/>
        <v/>
      </c>
      <c r="G60" s="70">
        <f t="shared" ref="G60:G91" si="4">$C$4-($C60-$C$5)*(0.5/7)</f>
        <v>81.642857142857139</v>
      </c>
      <c r="H60" s="71">
        <f t="shared" ref="H60:H91" si="5">$C$4-($C60-$C$5)*(1/7)</f>
        <v>79.285714285714292</v>
      </c>
      <c r="I60" s="1"/>
      <c r="J60" s="1"/>
    </row>
    <row r="61" spans="3:10" ht="16.5" customHeight="1" x14ac:dyDescent="0.2">
      <c r="C61" s="53">
        <f t="shared" si="2"/>
        <v>42404</v>
      </c>
      <c r="D61" s="54"/>
      <c r="E61" s="72" t="str">
        <f ca="1">IFERROR(IF(ISNUMBER(D61),D61-VLOOKUP(9999,D$27:OFFSET(D61,-1,0,1,1),1,1),""),"")</f>
        <v/>
      </c>
      <c r="F61" s="69" t="str">
        <f t="shared" si="3"/>
        <v/>
      </c>
      <c r="G61" s="70">
        <f t="shared" si="4"/>
        <v>81.571428571428569</v>
      </c>
      <c r="H61" s="71">
        <f t="shared" si="5"/>
        <v>79.142857142857139</v>
      </c>
      <c r="I61" s="1"/>
      <c r="J61" s="1"/>
    </row>
    <row r="62" spans="3:10" ht="16.5" customHeight="1" x14ac:dyDescent="0.2">
      <c r="C62" s="53">
        <f t="shared" si="2"/>
        <v>42405</v>
      </c>
      <c r="D62" s="54"/>
      <c r="E62" s="72" t="str">
        <f ca="1">IFERROR(IF(ISNUMBER(D62),D62-VLOOKUP(9999,D$27:OFFSET(D62,-1,0,1,1),1,1),""),"")</f>
        <v/>
      </c>
      <c r="F62" s="69" t="str">
        <f t="shared" si="3"/>
        <v/>
      </c>
      <c r="G62" s="70">
        <f t="shared" si="4"/>
        <v>81.5</v>
      </c>
      <c r="H62" s="71">
        <f t="shared" si="5"/>
        <v>79</v>
      </c>
      <c r="I62" s="1"/>
      <c r="J62" s="1"/>
    </row>
    <row r="63" spans="3:10" ht="16.5" customHeight="1" x14ac:dyDescent="0.2">
      <c r="C63" s="53">
        <f t="shared" si="2"/>
        <v>42406</v>
      </c>
      <c r="D63" s="54"/>
      <c r="E63" s="72" t="str">
        <f ca="1">IFERROR(IF(ISNUMBER(D63),D63-VLOOKUP(9999,D$27:OFFSET(D63,-1,0,1,1),1,1),""),"")</f>
        <v/>
      </c>
      <c r="F63" s="69" t="str">
        <f t="shared" si="3"/>
        <v/>
      </c>
      <c r="G63" s="70">
        <f t="shared" si="4"/>
        <v>81.428571428571431</v>
      </c>
      <c r="H63" s="71">
        <f t="shared" si="5"/>
        <v>78.857142857142861</v>
      </c>
      <c r="I63" s="1"/>
      <c r="J63" s="1"/>
    </row>
    <row r="64" spans="3:10" ht="16.5" customHeight="1" x14ac:dyDescent="0.2">
      <c r="C64" s="53">
        <f t="shared" si="2"/>
        <v>42407</v>
      </c>
      <c r="D64" s="54"/>
      <c r="E64" s="72" t="str">
        <f ca="1">IFERROR(IF(ISNUMBER(D64),D64-VLOOKUP(9999,D$27:OFFSET(D64,-1,0,1,1),1,1),""),"")</f>
        <v/>
      </c>
      <c r="F64" s="69" t="str">
        <f t="shared" si="3"/>
        <v/>
      </c>
      <c r="G64" s="70">
        <f t="shared" si="4"/>
        <v>81.357142857142861</v>
      </c>
      <c r="H64" s="71">
        <f t="shared" si="5"/>
        <v>78.714285714285708</v>
      </c>
      <c r="I64" s="1"/>
      <c r="J64" s="1"/>
    </row>
    <row r="65" spans="3:10" ht="16.5" customHeight="1" x14ac:dyDescent="0.2">
      <c r="C65" s="53">
        <f t="shared" si="2"/>
        <v>42408</v>
      </c>
      <c r="D65" s="54"/>
      <c r="E65" s="72" t="str">
        <f ca="1">IFERROR(IF(ISNUMBER(D65),D65-VLOOKUP(9999,D$27:OFFSET(D65,-1,0,1,1),1,1),""),"")</f>
        <v/>
      </c>
      <c r="F65" s="69" t="str">
        <f t="shared" si="3"/>
        <v/>
      </c>
      <c r="G65" s="70">
        <f t="shared" si="4"/>
        <v>81.285714285714292</v>
      </c>
      <c r="H65" s="71">
        <f t="shared" si="5"/>
        <v>78.571428571428569</v>
      </c>
      <c r="I65" s="1"/>
      <c r="J65" s="1"/>
    </row>
    <row r="66" spans="3:10" ht="16.5" customHeight="1" x14ac:dyDescent="0.2">
      <c r="C66" s="53">
        <f t="shared" si="2"/>
        <v>42409</v>
      </c>
      <c r="D66" s="54"/>
      <c r="E66" s="72" t="str">
        <f ca="1">IFERROR(IF(ISNUMBER(D66),D66-VLOOKUP(9999,D$27:OFFSET(D66,-1,0,1,1),1,1),""),"")</f>
        <v/>
      </c>
      <c r="F66" s="69" t="str">
        <f t="shared" si="3"/>
        <v/>
      </c>
      <c r="G66" s="70">
        <f t="shared" si="4"/>
        <v>81.214285714285708</v>
      </c>
      <c r="H66" s="71">
        <f t="shared" si="5"/>
        <v>78.428571428571431</v>
      </c>
      <c r="I66" s="1"/>
      <c r="J66" s="1"/>
    </row>
    <row r="67" spans="3:10" ht="16.5" customHeight="1" x14ac:dyDescent="0.2">
      <c r="C67" s="53">
        <f t="shared" si="2"/>
        <v>42410</v>
      </c>
      <c r="D67" s="54"/>
      <c r="E67" s="72" t="str">
        <f ca="1">IFERROR(IF(ISNUMBER(D67),D67-VLOOKUP(9999,D$27:OFFSET(D67,-1,0,1,1),1,1),""),"")</f>
        <v/>
      </c>
      <c r="F67" s="69" t="str">
        <f t="shared" si="3"/>
        <v/>
      </c>
      <c r="G67" s="70">
        <f t="shared" si="4"/>
        <v>81.142857142857139</v>
      </c>
      <c r="H67" s="71">
        <f t="shared" si="5"/>
        <v>78.285714285714292</v>
      </c>
      <c r="I67" s="1"/>
      <c r="J67" s="1"/>
    </row>
    <row r="68" spans="3:10" ht="16.5" customHeight="1" x14ac:dyDescent="0.2">
      <c r="C68" s="53">
        <f t="shared" si="2"/>
        <v>42411</v>
      </c>
      <c r="D68" s="54"/>
      <c r="E68" s="72" t="str">
        <f ca="1">IFERROR(IF(ISNUMBER(D68),D68-VLOOKUP(9999,D$27:OFFSET(D68,-1,0,1,1),1,1),""),"")</f>
        <v/>
      </c>
      <c r="F68" s="69" t="str">
        <f t="shared" si="3"/>
        <v/>
      </c>
      <c r="G68" s="70">
        <f t="shared" si="4"/>
        <v>81.071428571428569</v>
      </c>
      <c r="H68" s="71">
        <f t="shared" si="5"/>
        <v>78.142857142857139</v>
      </c>
      <c r="I68" s="1"/>
      <c r="J68" s="1"/>
    </row>
    <row r="69" spans="3:10" ht="16.5" customHeight="1" x14ac:dyDescent="0.2">
      <c r="C69" s="53">
        <f t="shared" si="2"/>
        <v>42412</v>
      </c>
      <c r="D69" s="54"/>
      <c r="E69" s="72" t="str">
        <f ca="1">IFERROR(IF(ISNUMBER(D69),D69-VLOOKUP(9999,D$27:OFFSET(D69,-1,0,1,1),1,1),""),"")</f>
        <v/>
      </c>
      <c r="F69" s="69" t="str">
        <f t="shared" si="3"/>
        <v/>
      </c>
      <c r="G69" s="70">
        <f t="shared" si="4"/>
        <v>81</v>
      </c>
      <c r="H69" s="71">
        <f t="shared" si="5"/>
        <v>78</v>
      </c>
      <c r="I69" s="1"/>
      <c r="J69" s="1"/>
    </row>
    <row r="70" spans="3:10" ht="16.5" customHeight="1" x14ac:dyDescent="0.2">
      <c r="C70" s="53">
        <f t="shared" si="2"/>
        <v>42413</v>
      </c>
      <c r="D70" s="54"/>
      <c r="E70" s="72" t="str">
        <f ca="1">IFERROR(IF(ISNUMBER(D70),D70-VLOOKUP(9999,D$27:OFFSET(D70,-1,0,1,1),1,1),""),"")</f>
        <v/>
      </c>
      <c r="F70" s="69" t="str">
        <f t="shared" si="3"/>
        <v/>
      </c>
      <c r="G70" s="70">
        <f t="shared" si="4"/>
        <v>80.928571428571431</v>
      </c>
      <c r="H70" s="71">
        <f t="shared" si="5"/>
        <v>77.857142857142861</v>
      </c>
      <c r="I70" s="1"/>
      <c r="J70" s="1"/>
    </row>
    <row r="71" spans="3:10" ht="16.5" customHeight="1" x14ac:dyDescent="0.2">
      <c r="C71" s="53">
        <f t="shared" si="2"/>
        <v>42414</v>
      </c>
      <c r="D71" s="54"/>
      <c r="E71" s="72" t="str">
        <f ca="1">IFERROR(IF(ISNUMBER(D71),D71-VLOOKUP(9999,D$27:OFFSET(D71,-1,0,1,1),1,1),""),"")</f>
        <v/>
      </c>
      <c r="F71" s="69" t="str">
        <f t="shared" si="3"/>
        <v/>
      </c>
      <c r="G71" s="70">
        <f t="shared" si="4"/>
        <v>80.857142857142861</v>
      </c>
      <c r="H71" s="71">
        <f t="shared" si="5"/>
        <v>77.714285714285708</v>
      </c>
      <c r="I71" s="1"/>
      <c r="J71" s="1"/>
    </row>
    <row r="72" spans="3:10" ht="16.5" customHeight="1" x14ac:dyDescent="0.2">
      <c r="C72" s="53">
        <f t="shared" si="2"/>
        <v>42415</v>
      </c>
      <c r="D72" s="54"/>
      <c r="E72" s="72" t="str">
        <f ca="1">IFERROR(IF(ISNUMBER(D72),D72-VLOOKUP(9999,D$27:OFFSET(D72,-1,0,1,1),1,1),""),"")</f>
        <v/>
      </c>
      <c r="F72" s="69" t="str">
        <f t="shared" si="3"/>
        <v/>
      </c>
      <c r="G72" s="70">
        <f t="shared" si="4"/>
        <v>80.785714285714292</v>
      </c>
      <c r="H72" s="71">
        <f t="shared" si="5"/>
        <v>77.571428571428569</v>
      </c>
      <c r="I72" s="1"/>
      <c r="J72" s="1"/>
    </row>
    <row r="73" spans="3:10" ht="16.5" customHeight="1" x14ac:dyDescent="0.2">
      <c r="C73" s="53">
        <f t="shared" si="2"/>
        <v>42416</v>
      </c>
      <c r="D73" s="54"/>
      <c r="E73" s="72" t="str">
        <f ca="1">IFERROR(IF(ISNUMBER(D73),D73-VLOOKUP(9999,D$27:OFFSET(D73,-1,0,1,1),1,1),""),"")</f>
        <v/>
      </c>
      <c r="F73" s="69" t="str">
        <f t="shared" si="3"/>
        <v/>
      </c>
      <c r="G73" s="70">
        <f t="shared" si="4"/>
        <v>80.714285714285708</v>
      </c>
      <c r="H73" s="71">
        <f t="shared" si="5"/>
        <v>77.428571428571431</v>
      </c>
      <c r="I73" s="1"/>
      <c r="J73" s="1"/>
    </row>
    <row r="74" spans="3:10" ht="16.5" customHeight="1" x14ac:dyDescent="0.2">
      <c r="C74" s="53">
        <f t="shared" si="2"/>
        <v>42417</v>
      </c>
      <c r="D74" s="54"/>
      <c r="E74" s="72" t="str">
        <f ca="1">IFERROR(IF(ISNUMBER(D74),D74-VLOOKUP(9999,D$27:OFFSET(D74,-1,0,1,1),1,1),""),"")</f>
        <v/>
      </c>
      <c r="F74" s="69" t="str">
        <f t="shared" si="3"/>
        <v/>
      </c>
      <c r="G74" s="70">
        <f t="shared" si="4"/>
        <v>80.642857142857139</v>
      </c>
      <c r="H74" s="71">
        <f t="shared" si="5"/>
        <v>77.285714285714292</v>
      </c>
      <c r="I74" s="1"/>
      <c r="J74" s="1"/>
    </row>
    <row r="75" spans="3:10" ht="16.5" customHeight="1" x14ac:dyDescent="0.2">
      <c r="C75" s="53">
        <f t="shared" si="2"/>
        <v>42418</v>
      </c>
      <c r="D75" s="54"/>
      <c r="E75" s="72" t="str">
        <f ca="1">IFERROR(IF(ISNUMBER(D75),D75-VLOOKUP(9999,D$27:OFFSET(D75,-1,0,1,1),1,1),""),"")</f>
        <v/>
      </c>
      <c r="F75" s="69" t="str">
        <f t="shared" si="3"/>
        <v/>
      </c>
      <c r="G75" s="70">
        <f t="shared" si="4"/>
        <v>80.571428571428569</v>
      </c>
      <c r="H75" s="71">
        <f t="shared" si="5"/>
        <v>77.142857142857139</v>
      </c>
      <c r="I75" s="1"/>
      <c r="J75" s="1"/>
    </row>
    <row r="76" spans="3:10" ht="16.5" customHeight="1" x14ac:dyDescent="0.2">
      <c r="C76" s="53">
        <f t="shared" si="2"/>
        <v>42419</v>
      </c>
      <c r="D76" s="54"/>
      <c r="E76" s="72" t="str">
        <f ca="1">IFERROR(IF(ISNUMBER(D76),D76-VLOOKUP(9999,D$27:OFFSET(D76,-1,0,1,1),1,1),""),"")</f>
        <v/>
      </c>
      <c r="F76" s="69" t="str">
        <f t="shared" si="3"/>
        <v/>
      </c>
      <c r="G76" s="70">
        <f t="shared" si="4"/>
        <v>80.5</v>
      </c>
      <c r="H76" s="71">
        <f t="shared" si="5"/>
        <v>77</v>
      </c>
      <c r="I76" s="1"/>
      <c r="J76" s="1"/>
    </row>
    <row r="77" spans="3:10" ht="16.5" customHeight="1" x14ac:dyDescent="0.2">
      <c r="C77" s="53">
        <f t="shared" si="2"/>
        <v>42420</v>
      </c>
      <c r="D77" s="54"/>
      <c r="E77" s="72" t="str">
        <f ca="1">IFERROR(IF(ISNUMBER(D77),D77-VLOOKUP(9999,D$27:OFFSET(D77,-1,0,1,1),1,1),""),"")</f>
        <v/>
      </c>
      <c r="F77" s="69" t="str">
        <f t="shared" si="3"/>
        <v/>
      </c>
      <c r="G77" s="70">
        <f t="shared" si="4"/>
        <v>80.428571428571431</v>
      </c>
      <c r="H77" s="71">
        <f t="shared" si="5"/>
        <v>76.857142857142861</v>
      </c>
      <c r="I77" s="1"/>
      <c r="J77" s="1"/>
    </row>
    <row r="78" spans="3:10" ht="16.5" customHeight="1" x14ac:dyDescent="0.2">
      <c r="C78" s="53">
        <f t="shared" si="2"/>
        <v>42421</v>
      </c>
      <c r="D78" s="54"/>
      <c r="E78" s="72" t="str">
        <f ca="1">IFERROR(IF(ISNUMBER(D78),D78-VLOOKUP(9999,D$27:OFFSET(D78,-1,0,1,1),1,1),""),"")</f>
        <v/>
      </c>
      <c r="F78" s="69" t="str">
        <f t="shared" si="3"/>
        <v/>
      </c>
      <c r="G78" s="70">
        <f t="shared" si="4"/>
        <v>80.357142857142861</v>
      </c>
      <c r="H78" s="71">
        <f t="shared" si="5"/>
        <v>76.714285714285708</v>
      </c>
      <c r="I78" s="1"/>
      <c r="J78" s="1"/>
    </row>
    <row r="79" spans="3:10" ht="16.5" customHeight="1" x14ac:dyDescent="0.2">
      <c r="C79" s="53">
        <f t="shared" si="2"/>
        <v>42422</v>
      </c>
      <c r="D79" s="54"/>
      <c r="E79" s="72" t="str">
        <f ca="1">IFERROR(IF(ISNUMBER(D79),D79-VLOOKUP(9999,D$27:OFFSET(D79,-1,0,1,1),1,1),""),"")</f>
        <v/>
      </c>
      <c r="F79" s="69" t="str">
        <f t="shared" si="3"/>
        <v/>
      </c>
      <c r="G79" s="70">
        <f t="shared" si="4"/>
        <v>80.285714285714292</v>
      </c>
      <c r="H79" s="71">
        <f t="shared" si="5"/>
        <v>76.571428571428569</v>
      </c>
      <c r="I79" s="1"/>
      <c r="J79" s="1"/>
    </row>
    <row r="80" spans="3:10" ht="16.5" customHeight="1" x14ac:dyDescent="0.2">
      <c r="C80" s="53">
        <f t="shared" si="2"/>
        <v>42423</v>
      </c>
      <c r="D80" s="54"/>
      <c r="E80" s="72" t="str">
        <f ca="1">IFERROR(IF(ISNUMBER(D80),D80-VLOOKUP(9999,D$27:OFFSET(D80,-1,0,1,1),1,1),""),"")</f>
        <v/>
      </c>
      <c r="F80" s="69" t="str">
        <f t="shared" si="3"/>
        <v/>
      </c>
      <c r="G80" s="70">
        <f t="shared" si="4"/>
        <v>80.214285714285708</v>
      </c>
      <c r="H80" s="71">
        <f t="shared" si="5"/>
        <v>76.428571428571431</v>
      </c>
      <c r="I80" s="1"/>
      <c r="J80" s="1"/>
    </row>
    <row r="81" spans="3:10" ht="16.5" customHeight="1" x14ac:dyDescent="0.2">
      <c r="C81" s="53">
        <f t="shared" si="2"/>
        <v>42424</v>
      </c>
      <c r="D81" s="54"/>
      <c r="E81" s="72" t="str">
        <f ca="1">IFERROR(IF(ISNUMBER(D81),D81-VLOOKUP(9999,D$27:OFFSET(D81,-1,0,1,1),1,1),""),"")</f>
        <v/>
      </c>
      <c r="F81" s="69" t="str">
        <f t="shared" si="3"/>
        <v/>
      </c>
      <c r="G81" s="70">
        <f t="shared" si="4"/>
        <v>80.142857142857139</v>
      </c>
      <c r="H81" s="71">
        <f t="shared" si="5"/>
        <v>76.285714285714292</v>
      </c>
      <c r="I81" s="1"/>
      <c r="J81" s="1"/>
    </row>
    <row r="82" spans="3:10" ht="16.5" customHeight="1" x14ac:dyDescent="0.2">
      <c r="C82" s="53">
        <f t="shared" si="2"/>
        <v>42425</v>
      </c>
      <c r="D82" s="54"/>
      <c r="E82" s="72" t="str">
        <f ca="1">IFERROR(IF(ISNUMBER(D82),D82-VLOOKUP(9999,D$27:OFFSET(D82,-1,0,1,1),1,1),""),"")</f>
        <v/>
      </c>
      <c r="F82" s="69" t="str">
        <f t="shared" si="3"/>
        <v/>
      </c>
      <c r="G82" s="70">
        <f t="shared" si="4"/>
        <v>80.071428571428569</v>
      </c>
      <c r="H82" s="71">
        <f t="shared" si="5"/>
        <v>76.142857142857139</v>
      </c>
      <c r="I82" s="1"/>
      <c r="J82" s="1"/>
    </row>
    <row r="83" spans="3:10" ht="16.5" customHeight="1" x14ac:dyDescent="0.2">
      <c r="C83" s="53">
        <f t="shared" si="2"/>
        <v>42426</v>
      </c>
      <c r="D83" s="54"/>
      <c r="E83" s="72" t="str">
        <f ca="1">IFERROR(IF(ISNUMBER(D83),D83-VLOOKUP(9999,D$27:OFFSET(D83,-1,0,1,1),1,1),""),"")</f>
        <v/>
      </c>
      <c r="F83" s="69" t="str">
        <f t="shared" si="3"/>
        <v/>
      </c>
      <c r="G83" s="70">
        <f t="shared" si="4"/>
        <v>80</v>
      </c>
      <c r="H83" s="71">
        <f t="shared" si="5"/>
        <v>76</v>
      </c>
      <c r="I83" s="1"/>
      <c r="J83" s="1"/>
    </row>
    <row r="84" spans="3:10" ht="16.5" customHeight="1" x14ac:dyDescent="0.2">
      <c r="C84" s="53">
        <f t="shared" si="2"/>
        <v>42427</v>
      </c>
      <c r="D84" s="54"/>
      <c r="E84" s="72" t="str">
        <f ca="1">IFERROR(IF(ISNUMBER(D84),D84-VLOOKUP(9999,D$27:OFFSET(D84,-1,0,1,1),1,1),""),"")</f>
        <v/>
      </c>
      <c r="F84" s="69" t="str">
        <f t="shared" si="3"/>
        <v/>
      </c>
      <c r="G84" s="70">
        <f t="shared" si="4"/>
        <v>79.928571428571431</v>
      </c>
      <c r="H84" s="71">
        <f t="shared" si="5"/>
        <v>75.857142857142861</v>
      </c>
      <c r="I84" s="1"/>
      <c r="J84" s="1"/>
    </row>
    <row r="85" spans="3:10" ht="16.5" customHeight="1" x14ac:dyDescent="0.2">
      <c r="C85" s="53">
        <f t="shared" si="2"/>
        <v>42428</v>
      </c>
      <c r="D85" s="54"/>
      <c r="E85" s="72" t="str">
        <f ca="1">IFERROR(IF(ISNUMBER(D85),D85-VLOOKUP(9999,D$27:OFFSET(D85,-1,0,1,1),1,1),""),"")</f>
        <v/>
      </c>
      <c r="F85" s="69" t="str">
        <f t="shared" si="3"/>
        <v/>
      </c>
      <c r="G85" s="70">
        <f t="shared" si="4"/>
        <v>79.857142857142861</v>
      </c>
      <c r="H85" s="71">
        <f t="shared" si="5"/>
        <v>75.714285714285722</v>
      </c>
      <c r="I85" s="1"/>
      <c r="J85" s="1"/>
    </row>
    <row r="86" spans="3:10" ht="16.5" customHeight="1" x14ac:dyDescent="0.2">
      <c r="C86" s="53">
        <f t="shared" si="2"/>
        <v>42429</v>
      </c>
      <c r="D86" s="54"/>
      <c r="E86" s="72" t="str">
        <f ca="1">IFERROR(IF(ISNUMBER(D86),D86-VLOOKUP(9999,D$27:OFFSET(D86,-1,0,1,1),1,1),""),"")</f>
        <v/>
      </c>
      <c r="F86" s="69" t="str">
        <f t="shared" si="3"/>
        <v/>
      </c>
      <c r="G86" s="70">
        <f t="shared" si="4"/>
        <v>79.785714285714292</v>
      </c>
      <c r="H86" s="71">
        <f t="shared" si="5"/>
        <v>75.571428571428569</v>
      </c>
      <c r="I86" s="1"/>
      <c r="J86" s="1"/>
    </row>
    <row r="87" spans="3:10" ht="16.5" customHeight="1" x14ac:dyDescent="0.2">
      <c r="C87" s="53">
        <f t="shared" si="2"/>
        <v>42430</v>
      </c>
      <c r="D87" s="54"/>
      <c r="E87" s="72" t="str">
        <f ca="1">IFERROR(IF(ISNUMBER(D87),D87-VLOOKUP(9999,D$27:OFFSET(D87,-1,0,1,1),1,1),""),"")</f>
        <v/>
      </c>
      <c r="F87" s="69" t="str">
        <f t="shared" si="3"/>
        <v/>
      </c>
      <c r="G87" s="70">
        <f t="shared" si="4"/>
        <v>79.714285714285708</v>
      </c>
      <c r="H87" s="71">
        <f t="shared" si="5"/>
        <v>75.428571428571431</v>
      </c>
      <c r="I87" s="1"/>
      <c r="J87" s="1"/>
    </row>
    <row r="88" spans="3:10" ht="16.5" customHeight="1" x14ac:dyDescent="0.2">
      <c r="C88" s="53">
        <f t="shared" si="2"/>
        <v>42431</v>
      </c>
      <c r="D88" s="54"/>
      <c r="E88" s="72" t="str">
        <f ca="1">IFERROR(IF(ISNUMBER(D88),D88-VLOOKUP(9999,D$27:OFFSET(D88,-1,0,1,1),1,1),""),"")</f>
        <v/>
      </c>
      <c r="F88" s="69" t="str">
        <f t="shared" si="3"/>
        <v/>
      </c>
      <c r="G88" s="70">
        <f t="shared" si="4"/>
        <v>79.642857142857139</v>
      </c>
      <c r="H88" s="71">
        <f t="shared" si="5"/>
        <v>75.285714285714292</v>
      </c>
      <c r="I88" s="1"/>
      <c r="J88" s="1"/>
    </row>
    <row r="89" spans="3:10" ht="16.5" customHeight="1" x14ac:dyDescent="0.2">
      <c r="C89" s="53">
        <f t="shared" si="2"/>
        <v>42432</v>
      </c>
      <c r="D89" s="54"/>
      <c r="E89" s="72" t="str">
        <f ca="1">IFERROR(IF(ISNUMBER(D89),D89-VLOOKUP(9999,D$27:OFFSET(D89,-1,0,1,1),1,1),""),"")</f>
        <v/>
      </c>
      <c r="F89" s="69" t="str">
        <f t="shared" si="3"/>
        <v/>
      </c>
      <c r="G89" s="70">
        <f t="shared" si="4"/>
        <v>79.571428571428569</v>
      </c>
      <c r="H89" s="71">
        <f t="shared" si="5"/>
        <v>75.142857142857139</v>
      </c>
      <c r="I89" s="1"/>
      <c r="J89" s="1"/>
    </row>
    <row r="90" spans="3:10" ht="16.5" customHeight="1" x14ac:dyDescent="0.2">
      <c r="C90" s="53">
        <f t="shared" si="2"/>
        <v>42433</v>
      </c>
      <c r="D90" s="54"/>
      <c r="E90" s="72" t="str">
        <f ca="1">IFERROR(IF(ISNUMBER(D90),D90-VLOOKUP(9999,D$27:OFFSET(D90,-1,0,1,1),1,1),""),"")</f>
        <v/>
      </c>
      <c r="F90" s="69" t="str">
        <f t="shared" si="3"/>
        <v/>
      </c>
      <c r="G90" s="70">
        <f t="shared" si="4"/>
        <v>79.5</v>
      </c>
      <c r="H90" s="71">
        <f t="shared" si="5"/>
        <v>75</v>
      </c>
      <c r="I90" s="1"/>
      <c r="J90" s="1"/>
    </row>
    <row r="91" spans="3:10" ht="16.5" customHeight="1" x14ac:dyDescent="0.2">
      <c r="C91" s="53">
        <f t="shared" si="2"/>
        <v>42434</v>
      </c>
      <c r="D91" s="54"/>
      <c r="E91" s="72" t="str">
        <f ca="1">IFERROR(IF(ISNUMBER(D91),D91-VLOOKUP(9999,D$27:OFFSET(D91,-1,0,1,1),1,1),""),"")</f>
        <v/>
      </c>
      <c r="F91" s="69" t="str">
        <f t="shared" si="3"/>
        <v/>
      </c>
      <c r="G91" s="70">
        <f t="shared" si="4"/>
        <v>79.428571428571431</v>
      </c>
      <c r="H91" s="71">
        <f t="shared" si="5"/>
        <v>74.857142857142861</v>
      </c>
      <c r="I91" s="1"/>
      <c r="J91" s="1"/>
    </row>
    <row r="92" spans="3:10" ht="16.5" customHeight="1" x14ac:dyDescent="0.2">
      <c r="C92" s="53">
        <f t="shared" si="2"/>
        <v>42435</v>
      </c>
      <c r="D92" s="54"/>
      <c r="E92" s="72" t="str">
        <f ca="1">IFERROR(IF(ISNUMBER(D92),D92-VLOOKUP(9999,D$27:OFFSET(D92,-1,0,1,1),1,1),""),"")</f>
        <v/>
      </c>
      <c r="F92" s="69" t="str">
        <f t="shared" si="3"/>
        <v/>
      </c>
      <c r="G92" s="70">
        <f t="shared" ref="G92:G117" si="6">$C$4-($C92-$C$5)*(0.5/7)</f>
        <v>79.357142857142861</v>
      </c>
      <c r="H92" s="71">
        <f t="shared" ref="H92:H117" si="7">$C$4-($C92-$C$5)*(1/7)</f>
        <v>74.714285714285722</v>
      </c>
      <c r="I92" s="1"/>
      <c r="J92" s="1"/>
    </row>
    <row r="93" spans="3:10" ht="16.5" customHeight="1" x14ac:dyDescent="0.2">
      <c r="C93" s="53">
        <f t="shared" ref="C93:C117" si="8">C92+1</f>
        <v>42436</v>
      </c>
      <c r="D93" s="54"/>
      <c r="E93" s="72" t="str">
        <f ca="1">IFERROR(IF(ISNUMBER(D93),D93-VLOOKUP(9999,D$27:OFFSET(D93,-1,0,1,1),1,1),""),"")</f>
        <v/>
      </c>
      <c r="F93" s="69" t="str">
        <f t="shared" ref="F93:F117" si="9">IF(ISBLANK(D93),"",D93/($I$4/100)^2)</f>
        <v/>
      </c>
      <c r="G93" s="70">
        <f t="shared" si="6"/>
        <v>79.285714285714292</v>
      </c>
      <c r="H93" s="71">
        <f t="shared" si="7"/>
        <v>74.571428571428569</v>
      </c>
      <c r="I93" s="1"/>
      <c r="J93" s="1"/>
    </row>
    <row r="94" spans="3:10" ht="16.5" customHeight="1" x14ac:dyDescent="0.2">
      <c r="C94" s="53">
        <f t="shared" si="8"/>
        <v>42437</v>
      </c>
      <c r="D94" s="54"/>
      <c r="E94" s="72" t="str">
        <f ca="1">IFERROR(IF(ISNUMBER(D94),D94-VLOOKUP(9999,D$27:OFFSET(D94,-1,0,1,1),1,1),""),"")</f>
        <v/>
      </c>
      <c r="F94" s="69" t="str">
        <f t="shared" si="9"/>
        <v/>
      </c>
      <c r="G94" s="70">
        <f t="shared" si="6"/>
        <v>79.214285714285708</v>
      </c>
      <c r="H94" s="71">
        <f t="shared" si="7"/>
        <v>74.428571428571431</v>
      </c>
      <c r="I94" s="1"/>
      <c r="J94" s="1"/>
    </row>
    <row r="95" spans="3:10" ht="16.5" customHeight="1" x14ac:dyDescent="0.2">
      <c r="C95" s="53">
        <f t="shared" si="8"/>
        <v>42438</v>
      </c>
      <c r="D95" s="54"/>
      <c r="E95" s="72" t="str">
        <f ca="1">IFERROR(IF(ISNUMBER(D95),D95-VLOOKUP(9999,D$27:OFFSET(D95,-1,0,1,1),1,1),""),"")</f>
        <v/>
      </c>
      <c r="F95" s="69" t="str">
        <f t="shared" si="9"/>
        <v/>
      </c>
      <c r="G95" s="70">
        <f t="shared" si="6"/>
        <v>79.142857142857139</v>
      </c>
      <c r="H95" s="71">
        <f t="shared" si="7"/>
        <v>74.285714285714292</v>
      </c>
      <c r="I95" s="1"/>
      <c r="J95" s="1"/>
    </row>
    <row r="96" spans="3:10" ht="16.5" customHeight="1" x14ac:dyDescent="0.2">
      <c r="C96" s="53">
        <f t="shared" si="8"/>
        <v>42439</v>
      </c>
      <c r="D96" s="54"/>
      <c r="E96" s="72" t="str">
        <f ca="1">IFERROR(IF(ISNUMBER(D96),D96-VLOOKUP(9999,D$27:OFFSET(D96,-1,0,1,1),1,1),""),"")</f>
        <v/>
      </c>
      <c r="F96" s="69" t="str">
        <f t="shared" si="9"/>
        <v/>
      </c>
      <c r="G96" s="70">
        <f t="shared" si="6"/>
        <v>79.071428571428569</v>
      </c>
      <c r="H96" s="71">
        <f t="shared" si="7"/>
        <v>74.142857142857139</v>
      </c>
      <c r="I96" s="1"/>
      <c r="J96" s="1"/>
    </row>
    <row r="97" spans="3:10" ht="16.5" customHeight="1" x14ac:dyDescent="0.2">
      <c r="C97" s="53">
        <f t="shared" si="8"/>
        <v>42440</v>
      </c>
      <c r="D97" s="54"/>
      <c r="E97" s="72" t="str">
        <f ca="1">IFERROR(IF(ISNUMBER(D97),D97-VLOOKUP(9999,D$27:OFFSET(D97,-1,0,1,1),1,1),""),"")</f>
        <v/>
      </c>
      <c r="F97" s="69" t="str">
        <f t="shared" si="9"/>
        <v/>
      </c>
      <c r="G97" s="70">
        <f t="shared" si="6"/>
        <v>79</v>
      </c>
      <c r="H97" s="71">
        <f t="shared" si="7"/>
        <v>74</v>
      </c>
      <c r="I97" s="1"/>
      <c r="J97" s="1"/>
    </row>
    <row r="98" spans="3:10" ht="16.5" customHeight="1" x14ac:dyDescent="0.2">
      <c r="C98" s="53">
        <f t="shared" si="8"/>
        <v>42441</v>
      </c>
      <c r="D98" s="54"/>
      <c r="E98" s="72" t="str">
        <f ca="1">IFERROR(IF(ISNUMBER(D98),D98-VLOOKUP(9999,D$27:OFFSET(D98,-1,0,1,1),1,1),""),"")</f>
        <v/>
      </c>
      <c r="F98" s="69" t="str">
        <f t="shared" si="9"/>
        <v/>
      </c>
      <c r="G98" s="70">
        <f t="shared" si="6"/>
        <v>78.928571428571431</v>
      </c>
      <c r="H98" s="71">
        <f t="shared" si="7"/>
        <v>73.857142857142861</v>
      </c>
      <c r="I98" s="1"/>
      <c r="J98" s="1"/>
    </row>
    <row r="99" spans="3:10" ht="16.5" customHeight="1" x14ac:dyDescent="0.2">
      <c r="C99" s="53">
        <f t="shared" si="8"/>
        <v>42442</v>
      </c>
      <c r="D99" s="54"/>
      <c r="E99" s="72" t="str">
        <f ca="1">IFERROR(IF(ISNUMBER(D99),D99-VLOOKUP(9999,D$27:OFFSET(D99,-1,0,1,1),1,1),""),"")</f>
        <v/>
      </c>
      <c r="F99" s="69" t="str">
        <f t="shared" si="9"/>
        <v/>
      </c>
      <c r="G99" s="70">
        <f t="shared" si="6"/>
        <v>78.857142857142861</v>
      </c>
      <c r="H99" s="71">
        <f t="shared" si="7"/>
        <v>73.714285714285722</v>
      </c>
      <c r="I99" s="1"/>
      <c r="J99" s="1"/>
    </row>
    <row r="100" spans="3:10" ht="16.5" customHeight="1" x14ac:dyDescent="0.2">
      <c r="C100" s="53">
        <f t="shared" si="8"/>
        <v>42443</v>
      </c>
      <c r="D100" s="54"/>
      <c r="E100" s="72" t="str">
        <f ca="1">IFERROR(IF(ISNUMBER(D100),D100-VLOOKUP(9999,D$27:OFFSET(D100,-1,0,1,1),1,1),""),"")</f>
        <v/>
      </c>
      <c r="F100" s="69" t="str">
        <f t="shared" si="9"/>
        <v/>
      </c>
      <c r="G100" s="70">
        <f t="shared" si="6"/>
        <v>78.785714285714292</v>
      </c>
      <c r="H100" s="71">
        <f t="shared" si="7"/>
        <v>73.571428571428569</v>
      </c>
      <c r="I100" s="1"/>
      <c r="J100" s="1"/>
    </row>
    <row r="101" spans="3:10" ht="16.5" customHeight="1" x14ac:dyDescent="0.2">
      <c r="C101" s="53">
        <f t="shared" si="8"/>
        <v>42444</v>
      </c>
      <c r="D101" s="54"/>
      <c r="E101" s="72" t="str">
        <f ca="1">IFERROR(IF(ISNUMBER(D101),D101-VLOOKUP(9999,D$27:OFFSET(D101,-1,0,1,1),1,1),""),"")</f>
        <v/>
      </c>
      <c r="F101" s="69" t="str">
        <f t="shared" si="9"/>
        <v/>
      </c>
      <c r="G101" s="70">
        <f t="shared" si="6"/>
        <v>78.714285714285708</v>
      </c>
      <c r="H101" s="71">
        <f t="shared" si="7"/>
        <v>73.428571428571431</v>
      </c>
      <c r="I101" s="1"/>
      <c r="J101" s="1"/>
    </row>
    <row r="102" spans="3:10" ht="16.5" customHeight="1" x14ac:dyDescent="0.2">
      <c r="C102" s="53">
        <f t="shared" si="8"/>
        <v>42445</v>
      </c>
      <c r="D102" s="54"/>
      <c r="E102" s="72" t="str">
        <f ca="1">IFERROR(IF(ISNUMBER(D102),D102-VLOOKUP(9999,D$27:OFFSET(D102,-1,0,1,1),1,1),""),"")</f>
        <v/>
      </c>
      <c r="F102" s="69" t="str">
        <f t="shared" si="9"/>
        <v/>
      </c>
      <c r="G102" s="70">
        <f t="shared" si="6"/>
        <v>78.642857142857139</v>
      </c>
      <c r="H102" s="71">
        <f t="shared" si="7"/>
        <v>73.285714285714292</v>
      </c>
      <c r="I102" s="1"/>
      <c r="J102" s="1"/>
    </row>
    <row r="103" spans="3:10" ht="16.5" customHeight="1" x14ac:dyDescent="0.2">
      <c r="C103" s="53">
        <f t="shared" si="8"/>
        <v>42446</v>
      </c>
      <c r="D103" s="54"/>
      <c r="E103" s="72" t="str">
        <f ca="1">IFERROR(IF(ISNUMBER(D103),D103-VLOOKUP(9999,D$27:OFFSET(D103,-1,0,1,1),1,1),""),"")</f>
        <v/>
      </c>
      <c r="F103" s="69" t="str">
        <f t="shared" si="9"/>
        <v/>
      </c>
      <c r="G103" s="70">
        <f t="shared" si="6"/>
        <v>78.571428571428569</v>
      </c>
      <c r="H103" s="71">
        <f t="shared" si="7"/>
        <v>73.142857142857139</v>
      </c>
      <c r="I103" s="1"/>
      <c r="J103" s="1"/>
    </row>
    <row r="104" spans="3:10" ht="16.5" customHeight="1" x14ac:dyDescent="0.2">
      <c r="C104" s="53">
        <f t="shared" si="8"/>
        <v>42447</v>
      </c>
      <c r="D104" s="54"/>
      <c r="E104" s="72" t="str">
        <f ca="1">IFERROR(IF(ISNUMBER(D104),D104-VLOOKUP(9999,D$27:OFFSET(D104,-1,0,1,1),1,1),""),"")</f>
        <v/>
      </c>
      <c r="F104" s="69" t="str">
        <f t="shared" si="9"/>
        <v/>
      </c>
      <c r="G104" s="70">
        <f t="shared" si="6"/>
        <v>78.5</v>
      </c>
      <c r="H104" s="71">
        <f t="shared" si="7"/>
        <v>73</v>
      </c>
      <c r="I104" s="1"/>
      <c r="J104" s="1"/>
    </row>
    <row r="105" spans="3:10" ht="16.5" customHeight="1" x14ac:dyDescent="0.2">
      <c r="C105" s="53">
        <f t="shared" si="8"/>
        <v>42448</v>
      </c>
      <c r="D105" s="54"/>
      <c r="E105" s="72" t="str">
        <f ca="1">IFERROR(IF(ISNUMBER(D105),D105-VLOOKUP(9999,D$27:OFFSET(D105,-1,0,1,1),1,1),""),"")</f>
        <v/>
      </c>
      <c r="F105" s="69" t="str">
        <f t="shared" si="9"/>
        <v/>
      </c>
      <c r="G105" s="70">
        <f t="shared" si="6"/>
        <v>78.428571428571431</v>
      </c>
      <c r="H105" s="71">
        <f t="shared" si="7"/>
        <v>72.857142857142861</v>
      </c>
      <c r="I105" s="1"/>
      <c r="J105" s="1"/>
    </row>
    <row r="106" spans="3:10" ht="16.5" customHeight="1" x14ac:dyDescent="0.2">
      <c r="C106" s="53">
        <f t="shared" si="8"/>
        <v>42449</v>
      </c>
      <c r="D106" s="54"/>
      <c r="E106" s="72" t="str">
        <f ca="1">IFERROR(IF(ISNUMBER(D106),D106-VLOOKUP(9999,D$27:OFFSET(D106,-1,0,1,1),1,1),""),"")</f>
        <v/>
      </c>
      <c r="F106" s="69" t="str">
        <f t="shared" si="9"/>
        <v/>
      </c>
      <c r="G106" s="70">
        <f t="shared" si="6"/>
        <v>78.357142857142861</v>
      </c>
      <c r="H106" s="71">
        <f t="shared" si="7"/>
        <v>72.714285714285722</v>
      </c>
      <c r="I106" s="1"/>
      <c r="J106" s="1"/>
    </row>
    <row r="107" spans="3:10" ht="16.5" customHeight="1" x14ac:dyDescent="0.2">
      <c r="C107" s="53">
        <f t="shared" si="8"/>
        <v>42450</v>
      </c>
      <c r="D107" s="54"/>
      <c r="E107" s="72" t="str">
        <f ca="1">IFERROR(IF(ISNUMBER(D107),D107-VLOOKUP(9999,D$27:OFFSET(D107,-1,0,1,1),1,1),""),"")</f>
        <v/>
      </c>
      <c r="F107" s="69" t="str">
        <f t="shared" si="9"/>
        <v/>
      </c>
      <c r="G107" s="70">
        <f t="shared" si="6"/>
        <v>78.285714285714292</v>
      </c>
      <c r="H107" s="71">
        <f t="shared" si="7"/>
        <v>72.571428571428569</v>
      </c>
      <c r="I107" s="1"/>
      <c r="J107" s="1"/>
    </row>
    <row r="108" spans="3:10" ht="16.5" customHeight="1" x14ac:dyDescent="0.2">
      <c r="C108" s="53">
        <f t="shared" si="8"/>
        <v>42451</v>
      </c>
      <c r="D108" s="54"/>
      <c r="E108" s="72" t="str">
        <f ca="1">IFERROR(IF(ISNUMBER(D108),D108-VLOOKUP(9999,D$27:OFFSET(D108,-1,0,1,1),1,1),""),"")</f>
        <v/>
      </c>
      <c r="F108" s="69" t="str">
        <f t="shared" si="9"/>
        <v/>
      </c>
      <c r="G108" s="70">
        <f t="shared" si="6"/>
        <v>78.214285714285708</v>
      </c>
      <c r="H108" s="71">
        <f t="shared" si="7"/>
        <v>72.428571428571431</v>
      </c>
      <c r="I108" s="1"/>
      <c r="J108" s="1"/>
    </row>
    <row r="109" spans="3:10" ht="16.5" customHeight="1" x14ac:dyDescent="0.2">
      <c r="C109" s="53">
        <f t="shared" si="8"/>
        <v>42452</v>
      </c>
      <c r="D109" s="54"/>
      <c r="E109" s="72" t="str">
        <f ca="1">IFERROR(IF(ISNUMBER(D109),D109-VLOOKUP(9999,D$27:OFFSET(D109,-1,0,1,1),1,1),""),"")</f>
        <v/>
      </c>
      <c r="F109" s="69" t="str">
        <f t="shared" si="9"/>
        <v/>
      </c>
      <c r="G109" s="70">
        <f t="shared" si="6"/>
        <v>78.142857142857139</v>
      </c>
      <c r="H109" s="71">
        <f t="shared" si="7"/>
        <v>72.285714285714292</v>
      </c>
      <c r="I109" s="1"/>
      <c r="J109" s="1"/>
    </row>
    <row r="110" spans="3:10" ht="16.5" customHeight="1" x14ac:dyDescent="0.2">
      <c r="C110" s="53">
        <f t="shared" si="8"/>
        <v>42453</v>
      </c>
      <c r="D110" s="54"/>
      <c r="E110" s="72" t="str">
        <f ca="1">IFERROR(IF(ISNUMBER(D110),D110-VLOOKUP(9999,D$27:OFFSET(D110,-1,0,1,1),1,1),""),"")</f>
        <v/>
      </c>
      <c r="F110" s="69" t="str">
        <f t="shared" si="9"/>
        <v/>
      </c>
      <c r="G110" s="70">
        <f t="shared" si="6"/>
        <v>78.071428571428569</v>
      </c>
      <c r="H110" s="71">
        <f t="shared" si="7"/>
        <v>72.142857142857139</v>
      </c>
      <c r="I110" s="1"/>
      <c r="J110" s="1"/>
    </row>
    <row r="111" spans="3:10" ht="16.5" customHeight="1" x14ac:dyDescent="0.2">
      <c r="C111" s="53">
        <f t="shared" si="8"/>
        <v>42454</v>
      </c>
      <c r="D111" s="54"/>
      <c r="E111" s="72" t="str">
        <f ca="1">IFERROR(IF(ISNUMBER(D111),D111-VLOOKUP(9999,D$27:OFFSET(D111,-1,0,1,1),1,1),""),"")</f>
        <v/>
      </c>
      <c r="F111" s="69" t="str">
        <f t="shared" si="9"/>
        <v/>
      </c>
      <c r="G111" s="70">
        <f t="shared" si="6"/>
        <v>78</v>
      </c>
      <c r="H111" s="71">
        <f t="shared" si="7"/>
        <v>72</v>
      </c>
      <c r="I111" s="1"/>
      <c r="J111" s="1"/>
    </row>
    <row r="112" spans="3:10" ht="16.5" customHeight="1" x14ac:dyDescent="0.2">
      <c r="C112" s="53">
        <f t="shared" si="8"/>
        <v>42455</v>
      </c>
      <c r="D112" s="54"/>
      <c r="E112" s="72" t="str">
        <f ca="1">IFERROR(IF(ISNUMBER(D112),D112-VLOOKUP(9999,D$27:OFFSET(D112,-1,0,1,1),1,1),""),"")</f>
        <v/>
      </c>
      <c r="F112" s="69" t="str">
        <f t="shared" si="9"/>
        <v/>
      </c>
      <c r="G112" s="70">
        <f t="shared" si="6"/>
        <v>77.928571428571431</v>
      </c>
      <c r="H112" s="71">
        <f t="shared" si="7"/>
        <v>71.857142857142861</v>
      </c>
      <c r="I112" s="1"/>
      <c r="J112" s="1"/>
    </row>
    <row r="113" spans="3:10" ht="16.5" customHeight="1" x14ac:dyDescent="0.2">
      <c r="C113" s="53">
        <f t="shared" si="8"/>
        <v>42456</v>
      </c>
      <c r="D113" s="54"/>
      <c r="E113" s="72" t="str">
        <f ca="1">IFERROR(IF(ISNUMBER(D113),D113-VLOOKUP(9999,D$27:OFFSET(D113,-1,0,1,1),1,1),""),"")</f>
        <v/>
      </c>
      <c r="F113" s="69" t="str">
        <f t="shared" si="9"/>
        <v/>
      </c>
      <c r="G113" s="70">
        <f t="shared" si="6"/>
        <v>77.857142857142861</v>
      </c>
      <c r="H113" s="71">
        <f t="shared" si="7"/>
        <v>71.714285714285722</v>
      </c>
      <c r="I113" s="1"/>
      <c r="J113" s="1"/>
    </row>
    <row r="114" spans="3:10" ht="16.5" customHeight="1" x14ac:dyDescent="0.2">
      <c r="C114" s="53">
        <f t="shared" si="8"/>
        <v>42457</v>
      </c>
      <c r="D114" s="54"/>
      <c r="E114" s="72" t="str">
        <f ca="1">IFERROR(IF(ISNUMBER(D114),D114-VLOOKUP(9999,D$27:OFFSET(D114,-1,0,1,1),1,1),""),"")</f>
        <v/>
      </c>
      <c r="F114" s="69" t="str">
        <f t="shared" si="9"/>
        <v/>
      </c>
      <c r="G114" s="70">
        <f t="shared" si="6"/>
        <v>77.785714285714292</v>
      </c>
      <c r="H114" s="71">
        <f t="shared" si="7"/>
        <v>71.571428571428569</v>
      </c>
      <c r="I114" s="1"/>
      <c r="J114" s="1"/>
    </row>
    <row r="115" spans="3:10" ht="16.5" customHeight="1" x14ac:dyDescent="0.2">
      <c r="C115" s="53">
        <f t="shared" si="8"/>
        <v>42458</v>
      </c>
      <c r="D115" s="54"/>
      <c r="E115" s="72" t="str">
        <f ca="1">IFERROR(IF(ISNUMBER(D115),D115-VLOOKUP(9999,D$27:OFFSET(D115,-1,0,1,1),1,1),""),"")</f>
        <v/>
      </c>
      <c r="F115" s="69" t="str">
        <f t="shared" si="9"/>
        <v/>
      </c>
      <c r="G115" s="70">
        <f t="shared" si="6"/>
        <v>77.714285714285708</v>
      </c>
      <c r="H115" s="71">
        <f t="shared" si="7"/>
        <v>71.428571428571431</v>
      </c>
      <c r="I115" s="1"/>
      <c r="J115" s="1"/>
    </row>
    <row r="116" spans="3:10" ht="16.5" customHeight="1" x14ac:dyDescent="0.2">
      <c r="C116" s="53">
        <f t="shared" si="8"/>
        <v>42459</v>
      </c>
      <c r="D116" s="54"/>
      <c r="E116" s="72" t="str">
        <f ca="1">IFERROR(IF(ISNUMBER(D116),D116-VLOOKUP(9999,D$27:OFFSET(D116,-1,0,1,1),1,1),""),"")</f>
        <v/>
      </c>
      <c r="F116" s="69" t="str">
        <f t="shared" si="9"/>
        <v/>
      </c>
      <c r="G116" s="70">
        <f t="shared" si="6"/>
        <v>77.642857142857139</v>
      </c>
      <c r="H116" s="71">
        <f t="shared" si="7"/>
        <v>71.285714285714292</v>
      </c>
      <c r="I116" s="1"/>
      <c r="J116" s="1"/>
    </row>
    <row r="117" spans="3:10" ht="16.5" customHeight="1" x14ac:dyDescent="0.2">
      <c r="C117" s="53">
        <f t="shared" si="8"/>
        <v>42460</v>
      </c>
      <c r="D117" s="54"/>
      <c r="E117" s="72" t="str">
        <f ca="1">IFERROR(IF(ISNUMBER(D117),D117-VLOOKUP(9999,D$27:OFFSET(D117,-1,0,1,1),1,1),""),"")</f>
        <v/>
      </c>
      <c r="F117" s="69" t="str">
        <f t="shared" si="9"/>
        <v/>
      </c>
      <c r="G117" s="70">
        <f t="shared" si="6"/>
        <v>77.571428571428569</v>
      </c>
      <c r="H117" s="71">
        <f t="shared" si="7"/>
        <v>71.142857142857139</v>
      </c>
      <c r="I117" s="1"/>
      <c r="J117" s="1"/>
    </row>
    <row r="118" spans="3:10" ht="16.5" customHeight="1" x14ac:dyDescent="0.2">
      <c r="C118" s="55"/>
      <c r="D118" s="56"/>
      <c r="E118" s="57"/>
      <c r="F118" s="57"/>
      <c r="G118" s="58"/>
      <c r="H118" s="58"/>
      <c r="I118" s="1"/>
      <c r="J118" s="20" t="s">
        <v>28</v>
      </c>
    </row>
    <row r="119" spans="3:10" x14ac:dyDescent="0.2">
      <c r="G119" s="1"/>
      <c r="H119" s="1"/>
      <c r="I119" s="5"/>
    </row>
    <row r="120" spans="3:10" x14ac:dyDescent="0.2">
      <c r="G120" s="1"/>
      <c r="H120" s="1"/>
      <c r="I120" s="5"/>
    </row>
    <row r="121" spans="3:10" x14ac:dyDescent="0.2">
      <c r="G121" s="1"/>
      <c r="H121" s="1"/>
      <c r="I121" s="5"/>
    </row>
    <row r="122" spans="3:10" x14ac:dyDescent="0.2">
      <c r="G122" s="1"/>
      <c r="H122" s="1"/>
      <c r="I122" s="5"/>
    </row>
    <row r="123" spans="3:10" x14ac:dyDescent="0.2">
      <c r="G123" s="1"/>
      <c r="H123" s="1"/>
      <c r="I123" s="5"/>
    </row>
    <row r="124" spans="3:10" x14ac:dyDescent="0.2">
      <c r="G124" s="1"/>
      <c r="H124" s="1"/>
      <c r="I124" s="5"/>
    </row>
    <row r="125" spans="3:10" x14ac:dyDescent="0.2">
      <c r="G125" s="1"/>
      <c r="H125" s="1"/>
      <c r="I125" s="5"/>
    </row>
    <row r="126" spans="3:10" x14ac:dyDescent="0.2">
      <c r="G126" s="1"/>
      <c r="H126" s="1"/>
      <c r="I126" s="5"/>
    </row>
    <row r="127" spans="3:10" x14ac:dyDescent="0.2">
      <c r="G127" s="1"/>
      <c r="H127" s="1"/>
      <c r="I127" s="5"/>
    </row>
    <row r="128" spans="3:10" x14ac:dyDescent="0.2">
      <c r="G128" s="1"/>
      <c r="H128" s="1"/>
      <c r="I128" s="5"/>
    </row>
    <row r="129" spans="7:9" x14ac:dyDescent="0.2">
      <c r="G129" s="1"/>
      <c r="H129" s="1"/>
      <c r="I129" s="5"/>
    </row>
  </sheetData>
  <phoneticPr fontId="2" type="noConversion"/>
  <printOptions horizontalCentered="1"/>
  <pageMargins left="0.5" right="0.5" top="0.5" bottom="0.5" header="0.5" footer="0.125"/>
  <pageSetup fitToHeight="0" orientation="portrait" r:id="rId1"/>
  <headerFooter alignWithMargins="0">
    <oddFooter>&amp;L&amp;"Arial,Regular"&amp;8&amp;K01+034https://www.vertex42.com/ExcelTemplates/weight-loss-chart.html&amp;R&amp;"Arial,Regular"&amp;8&amp;K01+034© 2009-2015 Vertex42 LLC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lbs</vt:lpstr>
      <vt:lpstr>kg</vt:lpstr>
      <vt:lpstr>kg!Print_Area</vt:lpstr>
      <vt:lpstr>lbs!Print_Area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Weight Loss Chart</dc:title>
  <dc:subject/>
  <dc:creator>Vertex42.com</dc:creator>
  <cp:keywords/>
  <dc:description>(c) 2009-2015 Vertex42 LLC. All Rights Reserved.</dc:description>
  <cp:lastModifiedBy>Ghasli @ Ghazali, Mohamad Amir</cp:lastModifiedBy>
  <cp:lastPrinted>2015-11-05T16:32:43Z</cp:lastPrinted>
  <dcterms:created xsi:type="dcterms:W3CDTF">2009-01-23T18:26:06Z</dcterms:created>
  <dcterms:modified xsi:type="dcterms:W3CDTF">2022-11-14T17:47:46Z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2009-2015 Vertex42 LLC</vt:lpwstr>
  </property>
  <property fmtid="{D5CDD505-2E9C-101B-9397-08002B2CF9AE}" pid="3" name="Source">
    <vt:lpwstr>https://www.vertex42.com/ExcelTemplates/weight-loss-chart.html</vt:lpwstr>
  </property>
  <property fmtid="{D5CDD505-2E9C-101B-9397-08002B2CF9AE}" pid="4" name="Version">
    <vt:lpwstr>1.3.2</vt:lpwstr>
  </property>
</Properties>
</file>